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-Cítricos\BD\"/>
    </mc:Choice>
  </mc:AlternateContent>
  <xr:revisionPtr revIDLastSave="0" documentId="8_{35FDAE0A-1046-4086-B6CD-C245F6487FA4}" xr6:coauthVersionLast="45" xr6:coauthVersionMax="45" xr10:uidLastSave="{00000000-0000-0000-0000-000000000000}"/>
  <bookViews>
    <workbookView xWindow="-110" yWindow="-110" windowWidth="19420" windowHeight="10420" firstSheet="3" activeTab="4" xr2:uid="{201AABF2-C6FB-4E9A-9F13-554C23EBDF4F}"/>
  </bookViews>
  <sheets>
    <sheet name="uva_precio" sheetId="1" r:id="rId1"/>
    <sheet name="uva_volumen" sheetId="4" r:id="rId2"/>
    <sheet name="Citricos_precio" sheetId="2" r:id="rId3"/>
    <sheet name="cit_precio_consulta" sheetId="8" r:id="rId4"/>
    <sheet name="cit_vol_consulta" sheetId="7" r:id="rId5"/>
    <sheet name="codigos" sheetId="9" r:id="rId6"/>
    <sheet name="Crítricos_volumen" sheetId="3" r:id="rId7"/>
    <sheet name="frutos_pepita_precio" sheetId="5" r:id="rId8"/>
    <sheet name="frutos_pepita_volumen" sheetId="6" r:id="rId9"/>
  </sheets>
  <definedNames>
    <definedName name="DatosExternos_1" localSheetId="3" hidden="1">cit_precio_consulta!$B$1:$I$1016</definedName>
    <definedName name="DatosExternos_1" localSheetId="4" hidden="1">cit_vol_consulta!$B$1:$J$1016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7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Q2" i="7" l="1"/>
  <c r="O2" i="7" s="1"/>
  <c r="Q3" i="7"/>
  <c r="O3" i="7" s="1"/>
  <c r="Q4" i="7"/>
  <c r="O4" i="7" s="1"/>
  <c r="Q5" i="7"/>
  <c r="O5" i="7" s="1"/>
  <c r="Q6" i="7"/>
  <c r="O6" i="7" s="1"/>
  <c r="Q7" i="7"/>
  <c r="O7" i="7" s="1"/>
  <c r="Q8" i="7"/>
  <c r="O8" i="7" s="1"/>
  <c r="Q9" i="7"/>
  <c r="O9" i="7" s="1"/>
  <c r="Q10" i="7"/>
  <c r="O10" i="7" s="1"/>
  <c r="Q11" i="7"/>
  <c r="O11" i="7" s="1"/>
  <c r="Q12" i="7"/>
  <c r="O12" i="7" s="1"/>
  <c r="Q13" i="7"/>
  <c r="O13" i="7" s="1"/>
  <c r="Q14" i="7"/>
  <c r="O14" i="7" s="1"/>
  <c r="Q15" i="7"/>
  <c r="O15" i="7" s="1"/>
  <c r="Q16" i="7"/>
  <c r="O16" i="7" s="1"/>
  <c r="Q17" i="7"/>
  <c r="O17" i="7" s="1"/>
  <c r="Q18" i="7"/>
  <c r="O18" i="7" s="1"/>
  <c r="Q19" i="7"/>
  <c r="O19" i="7" s="1"/>
  <c r="Q20" i="7"/>
  <c r="O20" i="7" s="1"/>
  <c r="Q21" i="7"/>
  <c r="O21" i="7" s="1"/>
  <c r="Q22" i="7"/>
  <c r="O22" i="7" s="1"/>
  <c r="Q23" i="7"/>
  <c r="O23" i="7" s="1"/>
  <c r="Q24" i="7"/>
  <c r="O24" i="7" s="1"/>
  <c r="Q25" i="7"/>
  <c r="O25" i="7" s="1"/>
  <c r="Q26" i="7"/>
  <c r="O26" i="7" s="1"/>
  <c r="Q27" i="7"/>
  <c r="O27" i="7" s="1"/>
  <c r="Q28" i="7"/>
  <c r="O28" i="7" s="1"/>
  <c r="Q29" i="7"/>
  <c r="O29" i="7" s="1"/>
  <c r="Q30" i="7"/>
  <c r="O30" i="7" s="1"/>
  <c r="Q31" i="7"/>
  <c r="O31" i="7" s="1"/>
  <c r="Q32" i="7"/>
  <c r="O32" i="7" s="1"/>
  <c r="Q33" i="7"/>
  <c r="O33" i="7" s="1"/>
  <c r="Q34" i="7"/>
  <c r="O34" i="7" s="1"/>
  <c r="Q35" i="7"/>
  <c r="O35" i="7" s="1"/>
  <c r="Q36" i="7"/>
  <c r="O36" i="7" s="1"/>
  <c r="Q37" i="7"/>
  <c r="O37" i="7" s="1"/>
  <c r="Q38" i="7"/>
  <c r="O38" i="7" s="1"/>
  <c r="Q39" i="7"/>
  <c r="O39" i="7" s="1"/>
  <c r="Q40" i="7"/>
  <c r="O40" i="7" s="1"/>
  <c r="Q41" i="7"/>
  <c r="O41" i="7" s="1"/>
  <c r="Q42" i="7"/>
  <c r="O42" i="7" s="1"/>
  <c r="Q43" i="7"/>
  <c r="O43" i="7" s="1"/>
  <c r="Q44" i="7"/>
  <c r="O44" i="7" s="1"/>
  <c r="Q45" i="7"/>
  <c r="O45" i="7" s="1"/>
  <c r="Q46" i="7"/>
  <c r="O46" i="7" s="1"/>
  <c r="Q47" i="7"/>
  <c r="O47" i="7" s="1"/>
  <c r="Q48" i="7"/>
  <c r="O48" i="7" s="1"/>
  <c r="Q49" i="7"/>
  <c r="O49" i="7" s="1"/>
  <c r="Q50" i="7"/>
  <c r="O50" i="7" s="1"/>
  <c r="Q51" i="7"/>
  <c r="O51" i="7" s="1"/>
  <c r="Q52" i="7"/>
  <c r="O52" i="7" s="1"/>
  <c r="Q53" i="7"/>
  <c r="O53" i="7" s="1"/>
  <c r="Q54" i="7"/>
  <c r="O54" i="7" s="1"/>
  <c r="Q55" i="7"/>
  <c r="O55" i="7" s="1"/>
  <c r="Q56" i="7"/>
  <c r="O56" i="7" s="1"/>
  <c r="Q57" i="7"/>
  <c r="O57" i="7" s="1"/>
  <c r="Q58" i="7"/>
  <c r="O58" i="7" s="1"/>
  <c r="Q59" i="7"/>
  <c r="O59" i="7" s="1"/>
  <c r="Q60" i="7"/>
  <c r="O60" i="7" s="1"/>
  <c r="Q61" i="7"/>
  <c r="O61" i="7" s="1"/>
  <c r="Q62" i="7"/>
  <c r="O62" i="7" s="1"/>
  <c r="Q63" i="7"/>
  <c r="O63" i="7" s="1"/>
  <c r="Q64" i="7"/>
  <c r="O64" i="7" s="1"/>
  <c r="Q65" i="7"/>
  <c r="O65" i="7" s="1"/>
  <c r="Q66" i="7"/>
  <c r="O66" i="7" s="1"/>
  <c r="Q67" i="7"/>
  <c r="O67" i="7" s="1"/>
  <c r="Q68" i="7"/>
  <c r="O68" i="7" s="1"/>
  <c r="Q69" i="7"/>
  <c r="O69" i="7" s="1"/>
  <c r="Q70" i="7"/>
  <c r="O70" i="7" s="1"/>
  <c r="Q71" i="7"/>
  <c r="O71" i="7" s="1"/>
  <c r="Q72" i="7"/>
  <c r="O72" i="7" s="1"/>
  <c r="Q73" i="7"/>
  <c r="O73" i="7" s="1"/>
  <c r="Q74" i="7"/>
  <c r="O74" i="7" s="1"/>
  <c r="Q75" i="7"/>
  <c r="O75" i="7" s="1"/>
  <c r="Q76" i="7"/>
  <c r="O76" i="7" s="1"/>
  <c r="Q77" i="7"/>
  <c r="O77" i="7" s="1"/>
  <c r="Q78" i="7"/>
  <c r="O78" i="7" s="1"/>
  <c r="Q79" i="7"/>
  <c r="O79" i="7" s="1"/>
  <c r="Q80" i="7"/>
  <c r="O80" i="7" s="1"/>
  <c r="Q81" i="7"/>
  <c r="O81" i="7" s="1"/>
  <c r="Q82" i="7"/>
  <c r="O82" i="7" s="1"/>
  <c r="Q83" i="7"/>
  <c r="O83" i="7" s="1"/>
  <c r="Q84" i="7"/>
  <c r="O84" i="7" s="1"/>
  <c r="Q85" i="7"/>
  <c r="O85" i="7" s="1"/>
  <c r="Q86" i="7"/>
  <c r="O86" i="7" s="1"/>
  <c r="Q87" i="7"/>
  <c r="O87" i="7" s="1"/>
  <c r="Q88" i="7"/>
  <c r="O88" i="7" s="1"/>
  <c r="Q89" i="7"/>
  <c r="O89" i="7" s="1"/>
  <c r="Q90" i="7"/>
  <c r="O90" i="7" s="1"/>
  <c r="Q91" i="7"/>
  <c r="O91" i="7" s="1"/>
  <c r="Q92" i="7"/>
  <c r="O92" i="7" s="1"/>
  <c r="Q93" i="7"/>
  <c r="O93" i="7" s="1"/>
  <c r="Q94" i="7"/>
  <c r="O94" i="7" s="1"/>
  <c r="Q95" i="7"/>
  <c r="O95" i="7" s="1"/>
  <c r="Q96" i="7"/>
  <c r="O96" i="7" s="1"/>
  <c r="Q97" i="7"/>
  <c r="O97" i="7" s="1"/>
  <c r="Q98" i="7"/>
  <c r="O98" i="7" s="1"/>
  <c r="Q99" i="7"/>
  <c r="O99" i="7" s="1"/>
  <c r="Q100" i="7"/>
  <c r="O100" i="7" s="1"/>
  <c r="Q101" i="7"/>
  <c r="O101" i="7" s="1"/>
  <c r="Q102" i="7"/>
  <c r="O102" i="7" s="1"/>
  <c r="Q103" i="7"/>
  <c r="O103" i="7" s="1"/>
  <c r="Q104" i="7"/>
  <c r="O104" i="7" s="1"/>
  <c r="Q105" i="7"/>
  <c r="O105" i="7" s="1"/>
  <c r="Q106" i="7"/>
  <c r="O106" i="7" s="1"/>
  <c r="Q107" i="7"/>
  <c r="O107" i="7" s="1"/>
  <c r="Q108" i="7"/>
  <c r="O108" i="7" s="1"/>
  <c r="Q109" i="7"/>
  <c r="O109" i="7" s="1"/>
  <c r="Q110" i="7"/>
  <c r="O110" i="7" s="1"/>
  <c r="Q111" i="7"/>
  <c r="O111" i="7" s="1"/>
  <c r="Q112" i="7"/>
  <c r="O112" i="7" s="1"/>
  <c r="Q113" i="7"/>
  <c r="O113" i="7" s="1"/>
  <c r="Q114" i="7"/>
  <c r="O114" i="7" s="1"/>
  <c r="Q115" i="7"/>
  <c r="O115" i="7" s="1"/>
  <c r="Q116" i="7"/>
  <c r="O116" i="7" s="1"/>
  <c r="Q117" i="7"/>
  <c r="O117" i="7" s="1"/>
  <c r="Q118" i="7"/>
  <c r="O118" i="7" s="1"/>
  <c r="Q119" i="7"/>
  <c r="O119" i="7" s="1"/>
  <c r="Q120" i="7"/>
  <c r="O120" i="7" s="1"/>
  <c r="Q121" i="7"/>
  <c r="O121" i="7" s="1"/>
  <c r="Q122" i="7"/>
  <c r="O122" i="7" s="1"/>
  <c r="Q123" i="7"/>
  <c r="O123" i="7" s="1"/>
  <c r="Q124" i="7"/>
  <c r="O124" i="7" s="1"/>
  <c r="Q125" i="7"/>
  <c r="O125" i="7" s="1"/>
  <c r="Q126" i="7"/>
  <c r="O126" i="7" s="1"/>
  <c r="Q127" i="7"/>
  <c r="O127" i="7" s="1"/>
  <c r="Q128" i="7"/>
  <c r="O128" i="7" s="1"/>
  <c r="Q129" i="7"/>
  <c r="O129" i="7" s="1"/>
  <c r="Q130" i="7"/>
  <c r="O130" i="7" s="1"/>
  <c r="Q131" i="7"/>
  <c r="O131" i="7" s="1"/>
  <c r="Q132" i="7"/>
  <c r="O132" i="7" s="1"/>
  <c r="Q133" i="7"/>
  <c r="O133" i="7" s="1"/>
  <c r="Q134" i="7"/>
  <c r="O134" i="7" s="1"/>
  <c r="Q135" i="7"/>
  <c r="O135" i="7" s="1"/>
  <c r="Q136" i="7"/>
  <c r="O136" i="7" s="1"/>
  <c r="Q137" i="7"/>
  <c r="O137" i="7" s="1"/>
  <c r="Q138" i="7"/>
  <c r="O138" i="7" s="1"/>
  <c r="Q139" i="7"/>
  <c r="O139" i="7" s="1"/>
  <c r="Q140" i="7"/>
  <c r="O140" i="7" s="1"/>
  <c r="Q141" i="7"/>
  <c r="O141" i="7" s="1"/>
  <c r="Q142" i="7"/>
  <c r="O142" i="7" s="1"/>
  <c r="Q143" i="7"/>
  <c r="O143" i="7" s="1"/>
  <c r="Q144" i="7"/>
  <c r="O144" i="7" s="1"/>
  <c r="Q145" i="7"/>
  <c r="O145" i="7" s="1"/>
  <c r="Q146" i="7"/>
  <c r="O146" i="7" s="1"/>
  <c r="Q147" i="7"/>
  <c r="O147" i="7" s="1"/>
  <c r="Q148" i="7"/>
  <c r="O148" i="7" s="1"/>
  <c r="Q149" i="7"/>
  <c r="O149" i="7" s="1"/>
  <c r="Q150" i="7"/>
  <c r="O150" i="7" s="1"/>
  <c r="Q151" i="7"/>
  <c r="O151" i="7" s="1"/>
  <c r="Q152" i="7"/>
  <c r="O152" i="7" s="1"/>
  <c r="Q153" i="7"/>
  <c r="O153" i="7" s="1"/>
  <c r="Q154" i="7"/>
  <c r="O154" i="7" s="1"/>
  <c r="Q155" i="7"/>
  <c r="O155" i="7" s="1"/>
  <c r="Q156" i="7"/>
  <c r="O156" i="7" s="1"/>
  <c r="Q157" i="7"/>
  <c r="O157" i="7" s="1"/>
  <c r="Q158" i="7"/>
  <c r="O158" i="7" s="1"/>
  <c r="Q159" i="7"/>
  <c r="O159" i="7" s="1"/>
  <c r="Q160" i="7"/>
  <c r="O160" i="7" s="1"/>
  <c r="Q161" i="7"/>
  <c r="O161" i="7" s="1"/>
  <c r="Q162" i="7"/>
  <c r="O162" i="7" s="1"/>
  <c r="Q163" i="7"/>
  <c r="O163" i="7" s="1"/>
  <c r="Q164" i="7"/>
  <c r="O164" i="7" s="1"/>
  <c r="Q165" i="7"/>
  <c r="O165" i="7" s="1"/>
  <c r="Q166" i="7"/>
  <c r="O166" i="7" s="1"/>
  <c r="Q167" i="7"/>
  <c r="O167" i="7" s="1"/>
  <c r="Q168" i="7"/>
  <c r="O168" i="7" s="1"/>
  <c r="Q169" i="7"/>
  <c r="O169" i="7" s="1"/>
  <c r="Q170" i="7"/>
  <c r="O170" i="7" s="1"/>
  <c r="Q171" i="7"/>
  <c r="O171" i="7" s="1"/>
  <c r="Q172" i="7"/>
  <c r="O172" i="7" s="1"/>
  <c r="Q173" i="7"/>
  <c r="O173" i="7" s="1"/>
  <c r="Q174" i="7"/>
  <c r="O174" i="7" s="1"/>
  <c r="Q175" i="7"/>
  <c r="O175" i="7" s="1"/>
  <c r="Q176" i="7"/>
  <c r="O176" i="7" s="1"/>
  <c r="Q177" i="7"/>
  <c r="O177" i="7" s="1"/>
  <c r="Q178" i="7"/>
  <c r="O178" i="7" s="1"/>
  <c r="Q179" i="7"/>
  <c r="O179" i="7" s="1"/>
  <c r="Q180" i="7"/>
  <c r="O180" i="7" s="1"/>
  <c r="Q181" i="7"/>
  <c r="O181" i="7" s="1"/>
  <c r="Q182" i="7"/>
  <c r="O182" i="7" s="1"/>
  <c r="Q183" i="7"/>
  <c r="O183" i="7" s="1"/>
  <c r="Q184" i="7"/>
  <c r="O184" i="7" s="1"/>
  <c r="Q185" i="7"/>
  <c r="O185" i="7" s="1"/>
  <c r="Q186" i="7"/>
  <c r="O186" i="7" s="1"/>
  <c r="Q187" i="7"/>
  <c r="O187" i="7" s="1"/>
  <c r="Q188" i="7"/>
  <c r="O188" i="7" s="1"/>
  <c r="Q189" i="7"/>
  <c r="O189" i="7" s="1"/>
  <c r="Q190" i="7"/>
  <c r="O190" i="7" s="1"/>
  <c r="Q191" i="7"/>
  <c r="O191" i="7" s="1"/>
  <c r="Q192" i="7"/>
  <c r="O192" i="7" s="1"/>
  <c r="Q193" i="7"/>
  <c r="O193" i="7" s="1"/>
  <c r="Q194" i="7"/>
  <c r="O194" i="7" s="1"/>
  <c r="Q195" i="7"/>
  <c r="O195" i="7" s="1"/>
  <c r="Q196" i="7"/>
  <c r="O196" i="7" s="1"/>
  <c r="Q197" i="7"/>
  <c r="O197" i="7" s="1"/>
  <c r="Q198" i="7"/>
  <c r="O198" i="7" s="1"/>
  <c r="Q199" i="7"/>
  <c r="O199" i="7" s="1"/>
  <c r="Q200" i="7"/>
  <c r="O200" i="7" s="1"/>
  <c r="Q201" i="7"/>
  <c r="O201" i="7" s="1"/>
  <c r="Q202" i="7"/>
  <c r="O202" i="7" s="1"/>
  <c r="Q203" i="7"/>
  <c r="O203" i="7" s="1"/>
  <c r="Q204" i="7"/>
  <c r="O204" i="7" s="1"/>
  <c r="Q205" i="7"/>
  <c r="O205" i="7" s="1"/>
  <c r="Q206" i="7"/>
  <c r="O206" i="7" s="1"/>
  <c r="Q207" i="7"/>
  <c r="O207" i="7" s="1"/>
  <c r="Q208" i="7"/>
  <c r="O208" i="7" s="1"/>
  <c r="Q209" i="7"/>
  <c r="O209" i="7" s="1"/>
  <c r="Q210" i="7"/>
  <c r="O210" i="7" s="1"/>
  <c r="Q211" i="7"/>
  <c r="O211" i="7" s="1"/>
  <c r="Q212" i="7"/>
  <c r="O212" i="7" s="1"/>
  <c r="Q213" i="7"/>
  <c r="O213" i="7" s="1"/>
  <c r="Q214" i="7"/>
  <c r="O214" i="7" s="1"/>
  <c r="Q215" i="7"/>
  <c r="O215" i="7" s="1"/>
  <c r="Q216" i="7"/>
  <c r="O216" i="7" s="1"/>
  <c r="Q217" i="7"/>
  <c r="O217" i="7" s="1"/>
  <c r="Q218" i="7"/>
  <c r="O218" i="7" s="1"/>
  <c r="Q219" i="7"/>
  <c r="O219" i="7" s="1"/>
  <c r="Q220" i="7"/>
  <c r="O220" i="7" s="1"/>
  <c r="Q221" i="7"/>
  <c r="O221" i="7" s="1"/>
  <c r="Q222" i="7"/>
  <c r="O222" i="7" s="1"/>
  <c r="Q223" i="7"/>
  <c r="O223" i="7" s="1"/>
  <c r="Q224" i="7"/>
  <c r="O224" i="7" s="1"/>
  <c r="Q225" i="7"/>
  <c r="O225" i="7" s="1"/>
  <c r="Q226" i="7"/>
  <c r="O226" i="7" s="1"/>
  <c r="Q227" i="7"/>
  <c r="O227" i="7" s="1"/>
  <c r="Q228" i="7"/>
  <c r="O228" i="7" s="1"/>
  <c r="Q229" i="7"/>
  <c r="O229" i="7" s="1"/>
  <c r="Q230" i="7"/>
  <c r="O230" i="7" s="1"/>
  <c r="Q231" i="7"/>
  <c r="O231" i="7" s="1"/>
  <c r="Q232" i="7"/>
  <c r="O232" i="7" s="1"/>
  <c r="Q233" i="7"/>
  <c r="O233" i="7" s="1"/>
  <c r="Q234" i="7"/>
  <c r="O234" i="7" s="1"/>
  <c r="Q235" i="7"/>
  <c r="O235" i="7" s="1"/>
  <c r="Q236" i="7"/>
  <c r="O236" i="7" s="1"/>
  <c r="Q237" i="7"/>
  <c r="O237" i="7" s="1"/>
  <c r="Q238" i="7"/>
  <c r="O238" i="7" s="1"/>
  <c r="Q239" i="7"/>
  <c r="O239" i="7" s="1"/>
  <c r="Q240" i="7"/>
  <c r="O240" i="7" s="1"/>
  <c r="Q241" i="7"/>
  <c r="O241" i="7" s="1"/>
  <c r="Q242" i="7"/>
  <c r="O242" i="7" s="1"/>
  <c r="Q243" i="7"/>
  <c r="O243" i="7" s="1"/>
  <c r="Q244" i="7"/>
  <c r="O244" i="7" s="1"/>
  <c r="Q245" i="7"/>
  <c r="O245" i="7" s="1"/>
  <c r="Q246" i="7"/>
  <c r="O246" i="7" s="1"/>
  <c r="Q247" i="7"/>
  <c r="O247" i="7" s="1"/>
  <c r="Q248" i="7"/>
  <c r="O248" i="7" s="1"/>
  <c r="Q249" i="7"/>
  <c r="O249" i="7" s="1"/>
  <c r="Q250" i="7"/>
  <c r="O250" i="7" s="1"/>
  <c r="Q251" i="7"/>
  <c r="O251" i="7" s="1"/>
  <c r="Q252" i="7"/>
  <c r="O252" i="7" s="1"/>
  <c r="Q253" i="7"/>
  <c r="O253" i="7" s="1"/>
  <c r="Q254" i="7"/>
  <c r="O254" i="7" s="1"/>
  <c r="Q255" i="7"/>
  <c r="O255" i="7" s="1"/>
  <c r="Q256" i="7"/>
  <c r="O256" i="7" s="1"/>
  <c r="Q257" i="7"/>
  <c r="O257" i="7" s="1"/>
  <c r="Q258" i="7"/>
  <c r="O258" i="7" s="1"/>
  <c r="Q259" i="7"/>
  <c r="O259" i="7" s="1"/>
  <c r="Q260" i="7"/>
  <c r="O260" i="7" s="1"/>
  <c r="Q261" i="7"/>
  <c r="O261" i="7" s="1"/>
  <c r="Q262" i="7"/>
  <c r="O262" i="7" s="1"/>
  <c r="Q263" i="7"/>
  <c r="O263" i="7" s="1"/>
  <c r="Q264" i="7"/>
  <c r="O264" i="7" s="1"/>
  <c r="Q265" i="7"/>
  <c r="O265" i="7" s="1"/>
  <c r="Q266" i="7"/>
  <c r="O266" i="7" s="1"/>
  <c r="Q267" i="7"/>
  <c r="O267" i="7" s="1"/>
  <c r="Q268" i="7"/>
  <c r="O268" i="7" s="1"/>
  <c r="Q269" i="7"/>
  <c r="O269" i="7" s="1"/>
  <c r="Q270" i="7"/>
  <c r="O270" i="7" s="1"/>
  <c r="Q271" i="7"/>
  <c r="O271" i="7" s="1"/>
  <c r="Q272" i="7"/>
  <c r="O272" i="7" s="1"/>
  <c r="Q273" i="7"/>
  <c r="O273" i="7" s="1"/>
  <c r="Q274" i="7"/>
  <c r="O274" i="7" s="1"/>
  <c r="Q275" i="7"/>
  <c r="O275" i="7" s="1"/>
  <c r="Q276" i="7"/>
  <c r="O276" i="7" s="1"/>
  <c r="Q277" i="7"/>
  <c r="O277" i="7" s="1"/>
  <c r="Q278" i="7"/>
  <c r="O278" i="7" s="1"/>
  <c r="Q279" i="7"/>
  <c r="O279" i="7" s="1"/>
  <c r="Q280" i="7"/>
  <c r="O280" i="7" s="1"/>
  <c r="Q281" i="7"/>
  <c r="O281" i="7" s="1"/>
  <c r="Q282" i="7"/>
  <c r="O282" i="7" s="1"/>
  <c r="Q283" i="7"/>
  <c r="O283" i="7" s="1"/>
  <c r="Q284" i="7"/>
  <c r="O284" i="7" s="1"/>
  <c r="Q285" i="7"/>
  <c r="O285" i="7" s="1"/>
  <c r="Q286" i="7"/>
  <c r="O286" i="7" s="1"/>
  <c r="Q287" i="7"/>
  <c r="O287" i="7" s="1"/>
  <c r="Q288" i="7"/>
  <c r="O288" i="7" s="1"/>
  <c r="Q289" i="7"/>
  <c r="O289" i="7" s="1"/>
  <c r="Q290" i="7"/>
  <c r="O290" i="7" s="1"/>
  <c r="Q291" i="7"/>
  <c r="O291" i="7" s="1"/>
  <c r="Q292" i="7"/>
  <c r="O292" i="7" s="1"/>
  <c r="Q293" i="7"/>
  <c r="O293" i="7" s="1"/>
  <c r="Q294" i="7"/>
  <c r="O294" i="7" s="1"/>
  <c r="Q295" i="7"/>
  <c r="O295" i="7" s="1"/>
  <c r="Q296" i="7"/>
  <c r="O296" i="7" s="1"/>
  <c r="Q297" i="7"/>
  <c r="O297" i="7" s="1"/>
  <c r="Q298" i="7"/>
  <c r="O298" i="7" s="1"/>
  <c r="Q299" i="7"/>
  <c r="O299" i="7" s="1"/>
  <c r="Q300" i="7"/>
  <c r="O300" i="7" s="1"/>
  <c r="Q301" i="7"/>
  <c r="O301" i="7" s="1"/>
  <c r="Q302" i="7"/>
  <c r="O302" i="7" s="1"/>
  <c r="Q303" i="7"/>
  <c r="O303" i="7" s="1"/>
  <c r="Q304" i="7"/>
  <c r="O304" i="7" s="1"/>
  <c r="Q305" i="7"/>
  <c r="O305" i="7" s="1"/>
  <c r="Q306" i="7"/>
  <c r="O306" i="7" s="1"/>
  <c r="Q307" i="7"/>
  <c r="O307" i="7" s="1"/>
  <c r="Q308" i="7"/>
  <c r="O308" i="7" s="1"/>
  <c r="Q309" i="7"/>
  <c r="O309" i="7" s="1"/>
  <c r="Q310" i="7"/>
  <c r="O310" i="7" s="1"/>
  <c r="Q311" i="7"/>
  <c r="O311" i="7" s="1"/>
  <c r="Q312" i="7"/>
  <c r="O312" i="7" s="1"/>
  <c r="Q313" i="7"/>
  <c r="O313" i="7" s="1"/>
  <c r="Q314" i="7"/>
  <c r="O314" i="7" s="1"/>
  <c r="Q315" i="7"/>
  <c r="O315" i="7" s="1"/>
  <c r="Q316" i="7"/>
  <c r="O316" i="7" s="1"/>
  <c r="Q317" i="7"/>
  <c r="O317" i="7" s="1"/>
  <c r="Q318" i="7"/>
  <c r="O318" i="7" s="1"/>
  <c r="Q319" i="7"/>
  <c r="O319" i="7" s="1"/>
  <c r="Q320" i="7"/>
  <c r="O320" i="7" s="1"/>
  <c r="Q321" i="7"/>
  <c r="O321" i="7" s="1"/>
  <c r="Q322" i="7"/>
  <c r="O322" i="7" s="1"/>
  <c r="Q323" i="7"/>
  <c r="O323" i="7" s="1"/>
  <c r="Q324" i="7"/>
  <c r="O324" i="7" s="1"/>
  <c r="Q325" i="7"/>
  <c r="O325" i="7" s="1"/>
  <c r="Q326" i="7"/>
  <c r="O326" i="7" s="1"/>
  <c r="Q327" i="7"/>
  <c r="O327" i="7" s="1"/>
  <c r="Q328" i="7"/>
  <c r="O328" i="7" s="1"/>
  <c r="Q329" i="7"/>
  <c r="O329" i="7" s="1"/>
  <c r="Q330" i="7"/>
  <c r="O330" i="7" s="1"/>
  <c r="Q331" i="7"/>
  <c r="O331" i="7" s="1"/>
  <c r="Q332" i="7"/>
  <c r="O332" i="7" s="1"/>
  <c r="Q333" i="7"/>
  <c r="O333" i="7" s="1"/>
  <c r="Q334" i="7"/>
  <c r="O334" i="7" s="1"/>
  <c r="Q335" i="7"/>
  <c r="O335" i="7" s="1"/>
  <c r="Q336" i="7"/>
  <c r="O336" i="7" s="1"/>
  <c r="Q337" i="7"/>
  <c r="O337" i="7" s="1"/>
  <c r="Q338" i="7"/>
  <c r="O338" i="7" s="1"/>
  <c r="Q339" i="7"/>
  <c r="O339" i="7" s="1"/>
  <c r="Q340" i="7"/>
  <c r="O340" i="7" s="1"/>
  <c r="Q341" i="7"/>
  <c r="O341" i="7" s="1"/>
  <c r="Q342" i="7"/>
  <c r="O342" i="7" s="1"/>
  <c r="Q343" i="7"/>
  <c r="O343" i="7" s="1"/>
  <c r="Q344" i="7"/>
  <c r="O344" i="7" s="1"/>
  <c r="Q345" i="7"/>
  <c r="O345" i="7" s="1"/>
  <c r="Q346" i="7"/>
  <c r="O346" i="7" s="1"/>
  <c r="Q347" i="7"/>
  <c r="O347" i="7" s="1"/>
  <c r="Q348" i="7"/>
  <c r="O348" i="7" s="1"/>
  <c r="Q349" i="7"/>
  <c r="O349" i="7" s="1"/>
  <c r="Q350" i="7"/>
  <c r="O350" i="7" s="1"/>
  <c r="Q351" i="7"/>
  <c r="O351" i="7" s="1"/>
  <c r="Q352" i="7"/>
  <c r="O352" i="7" s="1"/>
  <c r="Q353" i="7"/>
  <c r="O353" i="7" s="1"/>
  <c r="Q354" i="7"/>
  <c r="O354" i="7" s="1"/>
  <c r="Q355" i="7"/>
  <c r="O355" i="7" s="1"/>
  <c r="Q356" i="7"/>
  <c r="O356" i="7" s="1"/>
  <c r="Q357" i="7"/>
  <c r="O357" i="7" s="1"/>
  <c r="Q358" i="7"/>
  <c r="O358" i="7" s="1"/>
  <c r="Q359" i="7"/>
  <c r="O359" i="7" s="1"/>
  <c r="Q360" i="7"/>
  <c r="O360" i="7" s="1"/>
  <c r="Q361" i="7"/>
  <c r="O361" i="7" s="1"/>
  <c r="Q362" i="7"/>
  <c r="O362" i="7" s="1"/>
  <c r="Q363" i="7"/>
  <c r="O363" i="7" s="1"/>
  <c r="Q364" i="7"/>
  <c r="O364" i="7" s="1"/>
  <c r="Q365" i="7"/>
  <c r="O365" i="7" s="1"/>
  <c r="Q366" i="7"/>
  <c r="O366" i="7" s="1"/>
  <c r="Q367" i="7"/>
  <c r="O367" i="7" s="1"/>
  <c r="Q368" i="7"/>
  <c r="O368" i="7" s="1"/>
  <c r="Q369" i="7"/>
  <c r="O369" i="7" s="1"/>
  <c r="Q370" i="7"/>
  <c r="O370" i="7" s="1"/>
  <c r="Q371" i="7"/>
  <c r="O371" i="7" s="1"/>
  <c r="Q372" i="7"/>
  <c r="O372" i="7" s="1"/>
  <c r="Q373" i="7"/>
  <c r="O373" i="7" s="1"/>
  <c r="Q374" i="7"/>
  <c r="O374" i="7" s="1"/>
  <c r="Q375" i="7"/>
  <c r="O375" i="7" s="1"/>
  <c r="Q376" i="7"/>
  <c r="O376" i="7" s="1"/>
  <c r="Q377" i="7"/>
  <c r="O377" i="7" s="1"/>
  <c r="Q378" i="7"/>
  <c r="O378" i="7" s="1"/>
  <c r="Q379" i="7"/>
  <c r="O379" i="7" s="1"/>
  <c r="Q380" i="7"/>
  <c r="O380" i="7" s="1"/>
  <c r="Q381" i="7"/>
  <c r="O381" i="7" s="1"/>
  <c r="Q382" i="7"/>
  <c r="O382" i="7" s="1"/>
  <c r="Q383" i="7"/>
  <c r="O383" i="7" s="1"/>
  <c r="Q384" i="7"/>
  <c r="O384" i="7" s="1"/>
  <c r="Q385" i="7"/>
  <c r="O385" i="7" s="1"/>
  <c r="Q386" i="7"/>
  <c r="O386" i="7" s="1"/>
  <c r="Q387" i="7"/>
  <c r="O387" i="7" s="1"/>
  <c r="Q388" i="7"/>
  <c r="O388" i="7" s="1"/>
  <c r="Q389" i="7"/>
  <c r="O389" i="7" s="1"/>
  <c r="Q390" i="7"/>
  <c r="O390" i="7" s="1"/>
  <c r="Q391" i="7"/>
  <c r="O391" i="7" s="1"/>
  <c r="Q392" i="7"/>
  <c r="O392" i="7" s="1"/>
  <c r="Q393" i="7"/>
  <c r="O393" i="7" s="1"/>
  <c r="Q394" i="7"/>
  <c r="O394" i="7" s="1"/>
  <c r="Q395" i="7"/>
  <c r="O395" i="7" s="1"/>
  <c r="Q396" i="7"/>
  <c r="O396" i="7" s="1"/>
  <c r="Q397" i="7"/>
  <c r="O397" i="7" s="1"/>
  <c r="Q398" i="7"/>
  <c r="O398" i="7" s="1"/>
  <c r="Q399" i="7"/>
  <c r="O399" i="7" s="1"/>
  <c r="Q400" i="7"/>
  <c r="O400" i="7" s="1"/>
  <c r="Q401" i="7"/>
  <c r="O401" i="7" s="1"/>
  <c r="Q402" i="7"/>
  <c r="O402" i="7" s="1"/>
  <c r="Q403" i="7"/>
  <c r="O403" i="7" s="1"/>
  <c r="Q404" i="7"/>
  <c r="O404" i="7" s="1"/>
  <c r="Q405" i="7"/>
  <c r="O405" i="7" s="1"/>
  <c r="Q406" i="7"/>
  <c r="O406" i="7" s="1"/>
  <c r="Q407" i="7"/>
  <c r="O407" i="7" s="1"/>
  <c r="Q408" i="7"/>
  <c r="O408" i="7" s="1"/>
  <c r="Q409" i="7"/>
  <c r="O409" i="7" s="1"/>
  <c r="Q410" i="7"/>
  <c r="O410" i="7" s="1"/>
  <c r="Q411" i="7"/>
  <c r="O411" i="7" s="1"/>
  <c r="Q412" i="7"/>
  <c r="O412" i="7" s="1"/>
  <c r="Q413" i="7"/>
  <c r="O413" i="7" s="1"/>
  <c r="Q414" i="7"/>
  <c r="O414" i="7" s="1"/>
  <c r="Q415" i="7"/>
  <c r="O415" i="7" s="1"/>
  <c r="Q416" i="7"/>
  <c r="O416" i="7" s="1"/>
  <c r="Q417" i="7"/>
  <c r="O417" i="7" s="1"/>
  <c r="Q418" i="7"/>
  <c r="O418" i="7" s="1"/>
  <c r="Q419" i="7"/>
  <c r="O419" i="7" s="1"/>
  <c r="Q420" i="7"/>
  <c r="O420" i="7" s="1"/>
  <c r="Q421" i="7"/>
  <c r="O421" i="7" s="1"/>
  <c r="Q422" i="7"/>
  <c r="O422" i="7" s="1"/>
  <c r="Q423" i="7"/>
  <c r="O423" i="7" s="1"/>
  <c r="Q424" i="7"/>
  <c r="O424" i="7" s="1"/>
  <c r="Q425" i="7"/>
  <c r="O425" i="7" s="1"/>
  <c r="Q426" i="7"/>
  <c r="O426" i="7" s="1"/>
  <c r="Q427" i="7"/>
  <c r="O427" i="7" s="1"/>
  <c r="Q428" i="7"/>
  <c r="O428" i="7" s="1"/>
  <c r="Q429" i="7"/>
  <c r="O429" i="7" s="1"/>
  <c r="Q430" i="7"/>
  <c r="O430" i="7" s="1"/>
  <c r="Q431" i="7"/>
  <c r="O431" i="7" s="1"/>
  <c r="Q432" i="7"/>
  <c r="O432" i="7" s="1"/>
  <c r="Q433" i="7"/>
  <c r="O433" i="7" s="1"/>
  <c r="Q434" i="7"/>
  <c r="O434" i="7" s="1"/>
  <c r="Q435" i="7"/>
  <c r="O435" i="7" s="1"/>
  <c r="Q436" i="7"/>
  <c r="O436" i="7" s="1"/>
  <c r="Q437" i="7"/>
  <c r="O437" i="7" s="1"/>
  <c r="Q438" i="7"/>
  <c r="O438" i="7" s="1"/>
  <c r="Q439" i="7"/>
  <c r="O439" i="7" s="1"/>
  <c r="Q440" i="7"/>
  <c r="O440" i="7" s="1"/>
  <c r="Q441" i="7"/>
  <c r="O441" i="7" s="1"/>
  <c r="Q442" i="7"/>
  <c r="O442" i="7" s="1"/>
  <c r="Q443" i="7"/>
  <c r="O443" i="7" s="1"/>
  <c r="Q444" i="7"/>
  <c r="O444" i="7" s="1"/>
  <c r="Q445" i="7"/>
  <c r="O445" i="7" s="1"/>
  <c r="Q446" i="7"/>
  <c r="O446" i="7" s="1"/>
  <c r="Q447" i="7"/>
  <c r="O447" i="7" s="1"/>
  <c r="Q448" i="7"/>
  <c r="O448" i="7" s="1"/>
  <c r="Q449" i="7"/>
  <c r="O449" i="7" s="1"/>
  <c r="Q450" i="7"/>
  <c r="O450" i="7" s="1"/>
  <c r="Q451" i="7"/>
  <c r="O451" i="7" s="1"/>
  <c r="Q452" i="7"/>
  <c r="O452" i="7" s="1"/>
  <c r="Q453" i="7"/>
  <c r="O453" i="7" s="1"/>
  <c r="Q454" i="7"/>
  <c r="O454" i="7" s="1"/>
  <c r="Q455" i="7"/>
  <c r="O455" i="7" s="1"/>
  <c r="Q456" i="7"/>
  <c r="O456" i="7" s="1"/>
  <c r="Q457" i="7"/>
  <c r="O457" i="7" s="1"/>
  <c r="Q458" i="7"/>
  <c r="O458" i="7" s="1"/>
  <c r="Q459" i="7"/>
  <c r="O459" i="7" s="1"/>
  <c r="Q460" i="7"/>
  <c r="O460" i="7" s="1"/>
  <c r="Q461" i="7"/>
  <c r="O461" i="7" s="1"/>
  <c r="Q462" i="7"/>
  <c r="O462" i="7" s="1"/>
  <c r="Q463" i="7"/>
  <c r="O463" i="7" s="1"/>
  <c r="Q464" i="7"/>
  <c r="O464" i="7" s="1"/>
  <c r="Q465" i="7"/>
  <c r="O465" i="7" s="1"/>
  <c r="Q466" i="7"/>
  <c r="O466" i="7" s="1"/>
  <c r="Q467" i="7"/>
  <c r="O467" i="7" s="1"/>
  <c r="Q468" i="7"/>
  <c r="O468" i="7" s="1"/>
  <c r="Q469" i="7"/>
  <c r="O469" i="7" s="1"/>
  <c r="Q470" i="7"/>
  <c r="O470" i="7" s="1"/>
  <c r="Q471" i="7"/>
  <c r="O471" i="7" s="1"/>
  <c r="Q472" i="7"/>
  <c r="O472" i="7" s="1"/>
  <c r="Q473" i="7"/>
  <c r="O473" i="7" s="1"/>
  <c r="Q474" i="7"/>
  <c r="O474" i="7" s="1"/>
  <c r="Q475" i="7"/>
  <c r="O475" i="7" s="1"/>
  <c r="Q476" i="7"/>
  <c r="O476" i="7" s="1"/>
  <c r="Q477" i="7"/>
  <c r="O477" i="7" s="1"/>
  <c r="Q478" i="7"/>
  <c r="O478" i="7" s="1"/>
  <c r="Q479" i="7"/>
  <c r="O479" i="7" s="1"/>
  <c r="Q480" i="7"/>
  <c r="O480" i="7" s="1"/>
  <c r="Q481" i="7"/>
  <c r="O481" i="7" s="1"/>
  <c r="Q482" i="7"/>
  <c r="O482" i="7" s="1"/>
  <c r="Q483" i="7"/>
  <c r="O483" i="7" s="1"/>
  <c r="Q484" i="7"/>
  <c r="O484" i="7" s="1"/>
  <c r="Q485" i="7"/>
  <c r="O485" i="7" s="1"/>
  <c r="Q486" i="7"/>
  <c r="O486" i="7" s="1"/>
  <c r="Q487" i="7"/>
  <c r="O487" i="7" s="1"/>
  <c r="Q488" i="7"/>
  <c r="O488" i="7" s="1"/>
  <c r="Q489" i="7"/>
  <c r="O489" i="7" s="1"/>
  <c r="Q490" i="7"/>
  <c r="O490" i="7" s="1"/>
  <c r="Q491" i="7"/>
  <c r="O491" i="7" s="1"/>
  <c r="Q492" i="7"/>
  <c r="O492" i="7" s="1"/>
  <c r="Q493" i="7"/>
  <c r="O493" i="7" s="1"/>
  <c r="Q494" i="7"/>
  <c r="O494" i="7" s="1"/>
  <c r="Q495" i="7"/>
  <c r="O495" i="7" s="1"/>
  <c r="Q496" i="7"/>
  <c r="O496" i="7" s="1"/>
  <c r="Q497" i="7"/>
  <c r="O497" i="7" s="1"/>
  <c r="Q498" i="7"/>
  <c r="O498" i="7" s="1"/>
  <c r="Q499" i="7"/>
  <c r="O499" i="7" s="1"/>
  <c r="Q500" i="7"/>
  <c r="O500" i="7" s="1"/>
  <c r="Q501" i="7"/>
  <c r="O501" i="7" s="1"/>
  <c r="Q502" i="7"/>
  <c r="O502" i="7" s="1"/>
  <c r="Q503" i="7"/>
  <c r="O503" i="7" s="1"/>
  <c r="Q504" i="7"/>
  <c r="O504" i="7" s="1"/>
  <c r="Q505" i="7"/>
  <c r="O505" i="7" s="1"/>
  <c r="Q506" i="7"/>
  <c r="O506" i="7" s="1"/>
  <c r="Q507" i="7"/>
  <c r="O507" i="7" s="1"/>
  <c r="Q508" i="7"/>
  <c r="O508" i="7" s="1"/>
  <c r="Q509" i="7"/>
  <c r="O509" i="7" s="1"/>
  <c r="Q510" i="7"/>
  <c r="O510" i="7" s="1"/>
  <c r="Q511" i="7"/>
  <c r="O511" i="7" s="1"/>
  <c r="Q512" i="7"/>
  <c r="O512" i="7" s="1"/>
  <c r="Q513" i="7"/>
  <c r="O513" i="7" s="1"/>
  <c r="Q514" i="7"/>
  <c r="O514" i="7" s="1"/>
  <c r="Q515" i="7"/>
  <c r="O515" i="7" s="1"/>
  <c r="Q516" i="7"/>
  <c r="O516" i="7" s="1"/>
  <c r="Q517" i="7"/>
  <c r="O517" i="7" s="1"/>
  <c r="Q518" i="7"/>
  <c r="O518" i="7" s="1"/>
  <c r="Q519" i="7"/>
  <c r="O519" i="7" s="1"/>
  <c r="Q520" i="7"/>
  <c r="O520" i="7" s="1"/>
  <c r="Q521" i="7"/>
  <c r="O521" i="7" s="1"/>
  <c r="Q522" i="7"/>
  <c r="O522" i="7" s="1"/>
  <c r="Q523" i="7"/>
  <c r="O523" i="7" s="1"/>
  <c r="Q524" i="7"/>
  <c r="O524" i="7" s="1"/>
  <c r="Q525" i="7"/>
  <c r="O525" i="7" s="1"/>
  <c r="Q526" i="7"/>
  <c r="O526" i="7" s="1"/>
  <c r="Q527" i="7"/>
  <c r="O527" i="7" s="1"/>
  <c r="Q528" i="7"/>
  <c r="O528" i="7" s="1"/>
  <c r="Q529" i="7"/>
  <c r="O529" i="7" s="1"/>
  <c r="Q530" i="7"/>
  <c r="O530" i="7" s="1"/>
  <c r="Q531" i="7"/>
  <c r="O531" i="7" s="1"/>
  <c r="Q532" i="7"/>
  <c r="O532" i="7" s="1"/>
  <c r="Q533" i="7"/>
  <c r="O533" i="7" s="1"/>
  <c r="Q534" i="7"/>
  <c r="O534" i="7" s="1"/>
  <c r="Q535" i="7"/>
  <c r="O535" i="7" s="1"/>
  <c r="Q536" i="7"/>
  <c r="O536" i="7" s="1"/>
  <c r="Q537" i="7"/>
  <c r="O537" i="7" s="1"/>
  <c r="Q538" i="7"/>
  <c r="O538" i="7" s="1"/>
  <c r="Q539" i="7"/>
  <c r="O539" i="7" s="1"/>
  <c r="Q540" i="7"/>
  <c r="O540" i="7" s="1"/>
  <c r="Q541" i="7"/>
  <c r="O541" i="7" s="1"/>
  <c r="Q542" i="7"/>
  <c r="O542" i="7" s="1"/>
  <c r="Q543" i="7"/>
  <c r="O543" i="7" s="1"/>
  <c r="Q544" i="7"/>
  <c r="O544" i="7" s="1"/>
  <c r="Q545" i="7"/>
  <c r="O545" i="7" s="1"/>
  <c r="Q546" i="7"/>
  <c r="O546" i="7" s="1"/>
  <c r="Q547" i="7"/>
  <c r="O547" i="7" s="1"/>
  <c r="Q548" i="7"/>
  <c r="O548" i="7" s="1"/>
  <c r="Q549" i="7"/>
  <c r="O549" i="7" s="1"/>
  <c r="Q550" i="7"/>
  <c r="O550" i="7" s="1"/>
  <c r="Q551" i="7"/>
  <c r="O551" i="7" s="1"/>
  <c r="Q552" i="7"/>
  <c r="O552" i="7" s="1"/>
  <c r="Q553" i="7"/>
  <c r="O553" i="7" s="1"/>
  <c r="Q554" i="7"/>
  <c r="O554" i="7" s="1"/>
  <c r="Q555" i="7"/>
  <c r="O555" i="7" s="1"/>
  <c r="Q556" i="7"/>
  <c r="O556" i="7" s="1"/>
  <c r="Q557" i="7"/>
  <c r="O557" i="7" s="1"/>
  <c r="Q558" i="7"/>
  <c r="O558" i="7" s="1"/>
  <c r="Q559" i="7"/>
  <c r="O559" i="7" s="1"/>
  <c r="Q560" i="7"/>
  <c r="O560" i="7" s="1"/>
  <c r="Q561" i="7"/>
  <c r="O561" i="7" s="1"/>
  <c r="Q562" i="7"/>
  <c r="O562" i="7" s="1"/>
  <c r="Q563" i="7"/>
  <c r="O563" i="7" s="1"/>
  <c r="Q564" i="7"/>
  <c r="O564" i="7" s="1"/>
  <c r="Q565" i="7"/>
  <c r="O565" i="7" s="1"/>
  <c r="Q566" i="7"/>
  <c r="O566" i="7" s="1"/>
  <c r="Q567" i="7"/>
  <c r="O567" i="7" s="1"/>
  <c r="Q568" i="7"/>
  <c r="O568" i="7" s="1"/>
  <c r="Q569" i="7"/>
  <c r="O569" i="7" s="1"/>
  <c r="Q570" i="7"/>
  <c r="O570" i="7" s="1"/>
  <c r="Q571" i="7"/>
  <c r="O571" i="7" s="1"/>
  <c r="Q572" i="7"/>
  <c r="O572" i="7" s="1"/>
  <c r="Q573" i="7"/>
  <c r="O573" i="7" s="1"/>
  <c r="Q574" i="7"/>
  <c r="O574" i="7" s="1"/>
  <c r="Q575" i="7"/>
  <c r="O575" i="7" s="1"/>
  <c r="Q576" i="7"/>
  <c r="O576" i="7" s="1"/>
  <c r="Q577" i="7"/>
  <c r="O577" i="7" s="1"/>
  <c r="Q578" i="7"/>
  <c r="O578" i="7" s="1"/>
  <c r="Q579" i="7"/>
  <c r="O579" i="7" s="1"/>
  <c r="Q580" i="7"/>
  <c r="O580" i="7" s="1"/>
  <c r="Q581" i="7"/>
  <c r="O581" i="7" s="1"/>
  <c r="Q582" i="7"/>
  <c r="O582" i="7" s="1"/>
  <c r="Q583" i="7"/>
  <c r="O583" i="7" s="1"/>
  <c r="Q584" i="7"/>
  <c r="O584" i="7" s="1"/>
  <c r="Q585" i="7"/>
  <c r="O585" i="7" s="1"/>
  <c r="Q586" i="7"/>
  <c r="O586" i="7" s="1"/>
  <c r="Q587" i="7"/>
  <c r="O587" i="7" s="1"/>
  <c r="Q588" i="7"/>
  <c r="O588" i="7" s="1"/>
  <c r="Q589" i="7"/>
  <c r="O589" i="7" s="1"/>
  <c r="Q590" i="7"/>
  <c r="O590" i="7" s="1"/>
  <c r="Q591" i="7"/>
  <c r="O591" i="7" s="1"/>
  <c r="Q592" i="7"/>
  <c r="O592" i="7" s="1"/>
  <c r="Q593" i="7"/>
  <c r="O593" i="7" s="1"/>
  <c r="Q594" i="7"/>
  <c r="O594" i="7" s="1"/>
  <c r="Q595" i="7"/>
  <c r="O595" i="7" s="1"/>
  <c r="Q596" i="7"/>
  <c r="O596" i="7" s="1"/>
  <c r="Q597" i="7"/>
  <c r="O597" i="7" s="1"/>
  <c r="Q598" i="7"/>
  <c r="O598" i="7" s="1"/>
  <c r="Q599" i="7"/>
  <c r="O599" i="7" s="1"/>
  <c r="Q600" i="7"/>
  <c r="O600" i="7" s="1"/>
  <c r="Q601" i="7"/>
  <c r="O601" i="7" s="1"/>
  <c r="Q602" i="7"/>
  <c r="O602" i="7" s="1"/>
  <c r="Q603" i="7"/>
  <c r="O603" i="7" s="1"/>
  <c r="Q604" i="7"/>
  <c r="O604" i="7" s="1"/>
  <c r="Q605" i="7"/>
  <c r="O605" i="7" s="1"/>
  <c r="Q606" i="7"/>
  <c r="O606" i="7" s="1"/>
  <c r="Q607" i="7"/>
  <c r="O607" i="7" s="1"/>
  <c r="Q608" i="7"/>
  <c r="O608" i="7" s="1"/>
  <c r="Q609" i="7"/>
  <c r="O609" i="7" s="1"/>
  <c r="Q610" i="7"/>
  <c r="O610" i="7" s="1"/>
  <c r="Q611" i="7"/>
  <c r="O611" i="7" s="1"/>
  <c r="Q612" i="7"/>
  <c r="O612" i="7" s="1"/>
  <c r="Q613" i="7"/>
  <c r="O613" i="7" s="1"/>
  <c r="Q614" i="7"/>
  <c r="O614" i="7" s="1"/>
  <c r="Q615" i="7"/>
  <c r="O615" i="7" s="1"/>
  <c r="Q616" i="7"/>
  <c r="O616" i="7" s="1"/>
  <c r="Q617" i="7"/>
  <c r="O617" i="7" s="1"/>
  <c r="Q618" i="7"/>
  <c r="O618" i="7" s="1"/>
  <c r="Q619" i="7"/>
  <c r="O619" i="7" s="1"/>
  <c r="Q620" i="7"/>
  <c r="O620" i="7" s="1"/>
  <c r="Q621" i="7"/>
  <c r="O621" i="7" s="1"/>
  <c r="Q622" i="7"/>
  <c r="O622" i="7" s="1"/>
  <c r="Q623" i="7"/>
  <c r="O623" i="7" s="1"/>
  <c r="Q624" i="7"/>
  <c r="O624" i="7" s="1"/>
  <c r="Q625" i="7"/>
  <c r="O625" i="7" s="1"/>
  <c r="Q626" i="7"/>
  <c r="O626" i="7" s="1"/>
  <c r="Q627" i="7"/>
  <c r="O627" i="7" s="1"/>
  <c r="Q628" i="7"/>
  <c r="O628" i="7" s="1"/>
  <c r="Q629" i="7"/>
  <c r="O629" i="7" s="1"/>
  <c r="Q630" i="7"/>
  <c r="O630" i="7" s="1"/>
  <c r="Q631" i="7"/>
  <c r="O631" i="7" s="1"/>
  <c r="Q632" i="7"/>
  <c r="O632" i="7" s="1"/>
  <c r="Q633" i="7"/>
  <c r="O633" i="7" s="1"/>
  <c r="Q634" i="7"/>
  <c r="O634" i="7" s="1"/>
  <c r="Q635" i="7"/>
  <c r="O635" i="7" s="1"/>
  <c r="Q636" i="7"/>
  <c r="O636" i="7" s="1"/>
  <c r="Q637" i="7"/>
  <c r="O637" i="7" s="1"/>
  <c r="Q638" i="7"/>
  <c r="O638" i="7" s="1"/>
  <c r="Q639" i="7"/>
  <c r="O639" i="7" s="1"/>
  <c r="Q640" i="7"/>
  <c r="O640" i="7" s="1"/>
  <c r="Q641" i="7"/>
  <c r="O641" i="7" s="1"/>
  <c r="Q642" i="7"/>
  <c r="O642" i="7" s="1"/>
  <c r="Q643" i="7"/>
  <c r="O643" i="7" s="1"/>
  <c r="Q644" i="7"/>
  <c r="O644" i="7" s="1"/>
  <c r="Q645" i="7"/>
  <c r="O645" i="7" s="1"/>
  <c r="Q646" i="7"/>
  <c r="O646" i="7" s="1"/>
  <c r="Q647" i="7"/>
  <c r="O647" i="7" s="1"/>
  <c r="Q648" i="7"/>
  <c r="O648" i="7" s="1"/>
  <c r="Q649" i="7"/>
  <c r="O649" i="7" s="1"/>
  <c r="Q650" i="7"/>
  <c r="O650" i="7" s="1"/>
  <c r="Q651" i="7"/>
  <c r="O651" i="7" s="1"/>
  <c r="Q652" i="7"/>
  <c r="O652" i="7" s="1"/>
  <c r="Q653" i="7"/>
  <c r="O653" i="7" s="1"/>
  <c r="Q654" i="7"/>
  <c r="O654" i="7" s="1"/>
  <c r="Q655" i="7"/>
  <c r="O655" i="7" s="1"/>
  <c r="Q656" i="7"/>
  <c r="O656" i="7" s="1"/>
  <c r="Q657" i="7"/>
  <c r="O657" i="7" s="1"/>
  <c r="Q658" i="7"/>
  <c r="O658" i="7" s="1"/>
  <c r="Q659" i="7"/>
  <c r="O659" i="7" s="1"/>
  <c r="Q660" i="7"/>
  <c r="O660" i="7" s="1"/>
  <c r="Q661" i="7"/>
  <c r="O661" i="7" s="1"/>
  <c r="Q662" i="7"/>
  <c r="O662" i="7" s="1"/>
  <c r="Q663" i="7"/>
  <c r="O663" i="7" s="1"/>
  <c r="Q664" i="7"/>
  <c r="O664" i="7" s="1"/>
  <c r="Q665" i="7"/>
  <c r="O665" i="7" s="1"/>
  <c r="Q666" i="7"/>
  <c r="O666" i="7" s="1"/>
  <c r="Q667" i="7"/>
  <c r="O667" i="7" s="1"/>
  <c r="Q668" i="7"/>
  <c r="O668" i="7" s="1"/>
  <c r="Q669" i="7"/>
  <c r="O669" i="7" s="1"/>
  <c r="Q670" i="7"/>
  <c r="O670" i="7" s="1"/>
  <c r="Q671" i="7"/>
  <c r="O671" i="7" s="1"/>
  <c r="Q672" i="7"/>
  <c r="O672" i="7" s="1"/>
  <c r="Q673" i="7"/>
  <c r="O673" i="7" s="1"/>
  <c r="Q674" i="7"/>
  <c r="O674" i="7" s="1"/>
  <c r="Q675" i="7"/>
  <c r="O675" i="7" s="1"/>
  <c r="Q676" i="7"/>
  <c r="O676" i="7" s="1"/>
  <c r="Q677" i="7"/>
  <c r="O677" i="7" s="1"/>
  <c r="Q678" i="7"/>
  <c r="O678" i="7" s="1"/>
  <c r="Q679" i="7"/>
  <c r="O679" i="7" s="1"/>
  <c r="Q680" i="7"/>
  <c r="O680" i="7" s="1"/>
  <c r="Q681" i="7"/>
  <c r="O681" i="7" s="1"/>
  <c r="Q682" i="7"/>
  <c r="O682" i="7" s="1"/>
  <c r="Q683" i="7"/>
  <c r="O683" i="7" s="1"/>
  <c r="Q684" i="7"/>
  <c r="O684" i="7" s="1"/>
  <c r="Q685" i="7"/>
  <c r="O685" i="7" s="1"/>
  <c r="Q686" i="7"/>
  <c r="O686" i="7" s="1"/>
  <c r="Q687" i="7"/>
  <c r="O687" i="7" s="1"/>
  <c r="Q688" i="7"/>
  <c r="O688" i="7" s="1"/>
  <c r="Q689" i="7"/>
  <c r="O689" i="7" s="1"/>
  <c r="Q690" i="7"/>
  <c r="O690" i="7" s="1"/>
  <c r="Q691" i="7"/>
  <c r="O691" i="7" s="1"/>
  <c r="Q692" i="7"/>
  <c r="O692" i="7" s="1"/>
  <c r="Q693" i="7"/>
  <c r="O693" i="7" s="1"/>
  <c r="Q694" i="7"/>
  <c r="O694" i="7" s="1"/>
  <c r="Q695" i="7"/>
  <c r="O695" i="7" s="1"/>
  <c r="Q696" i="7"/>
  <c r="O696" i="7" s="1"/>
  <c r="Q697" i="7"/>
  <c r="O697" i="7" s="1"/>
  <c r="Q698" i="7"/>
  <c r="O698" i="7" s="1"/>
  <c r="Q699" i="7"/>
  <c r="O699" i="7" s="1"/>
  <c r="Q700" i="7"/>
  <c r="O700" i="7" s="1"/>
  <c r="Q701" i="7"/>
  <c r="O701" i="7" s="1"/>
  <c r="Q702" i="7"/>
  <c r="O702" i="7" s="1"/>
  <c r="Q703" i="7"/>
  <c r="O703" i="7" s="1"/>
  <c r="Q704" i="7"/>
  <c r="O704" i="7" s="1"/>
  <c r="Q705" i="7"/>
  <c r="O705" i="7" s="1"/>
  <c r="Q706" i="7"/>
  <c r="O706" i="7" s="1"/>
  <c r="Q707" i="7"/>
  <c r="O707" i="7" s="1"/>
  <c r="Q708" i="7"/>
  <c r="O708" i="7" s="1"/>
  <c r="Q709" i="7"/>
  <c r="O709" i="7" s="1"/>
  <c r="Q710" i="7"/>
  <c r="O710" i="7" s="1"/>
  <c r="Q711" i="7"/>
  <c r="O711" i="7" s="1"/>
  <c r="Q712" i="7"/>
  <c r="O712" i="7" s="1"/>
  <c r="Q713" i="7"/>
  <c r="O713" i="7" s="1"/>
  <c r="Q714" i="7"/>
  <c r="O714" i="7" s="1"/>
  <c r="Q715" i="7"/>
  <c r="O715" i="7" s="1"/>
  <c r="Q716" i="7"/>
  <c r="O716" i="7" s="1"/>
  <c r="Q717" i="7"/>
  <c r="O717" i="7" s="1"/>
  <c r="Q718" i="7"/>
  <c r="O718" i="7" s="1"/>
  <c r="Q719" i="7"/>
  <c r="O719" i="7" s="1"/>
  <c r="Q720" i="7"/>
  <c r="O720" i="7" s="1"/>
  <c r="Q721" i="7"/>
  <c r="O721" i="7" s="1"/>
  <c r="Q722" i="7"/>
  <c r="O722" i="7" s="1"/>
  <c r="Q723" i="7"/>
  <c r="O723" i="7" s="1"/>
  <c r="Q724" i="7"/>
  <c r="O724" i="7" s="1"/>
  <c r="Q725" i="7"/>
  <c r="O725" i="7" s="1"/>
  <c r="Q726" i="7"/>
  <c r="O726" i="7" s="1"/>
  <c r="Q727" i="7"/>
  <c r="O727" i="7" s="1"/>
  <c r="Q728" i="7"/>
  <c r="O728" i="7" s="1"/>
  <c r="Q729" i="7"/>
  <c r="O729" i="7" s="1"/>
  <c r="Q730" i="7"/>
  <c r="O730" i="7" s="1"/>
  <c r="Q731" i="7"/>
  <c r="O731" i="7" s="1"/>
  <c r="Q732" i="7"/>
  <c r="O732" i="7" s="1"/>
  <c r="Q733" i="7"/>
  <c r="O733" i="7" s="1"/>
  <c r="Q734" i="7"/>
  <c r="O734" i="7" s="1"/>
  <c r="Q735" i="7"/>
  <c r="O735" i="7" s="1"/>
  <c r="Q736" i="7"/>
  <c r="O736" i="7" s="1"/>
  <c r="Q737" i="7"/>
  <c r="O737" i="7" s="1"/>
  <c r="Q738" i="7"/>
  <c r="O738" i="7" s="1"/>
  <c r="Q739" i="7"/>
  <c r="O739" i="7" s="1"/>
  <c r="Q740" i="7"/>
  <c r="O740" i="7" s="1"/>
  <c r="Q741" i="7"/>
  <c r="O741" i="7" s="1"/>
  <c r="Q742" i="7"/>
  <c r="O742" i="7" s="1"/>
  <c r="Q743" i="7"/>
  <c r="O743" i="7" s="1"/>
  <c r="Q744" i="7"/>
  <c r="O744" i="7" s="1"/>
  <c r="Q745" i="7"/>
  <c r="O745" i="7" s="1"/>
  <c r="Q746" i="7"/>
  <c r="O746" i="7" s="1"/>
  <c r="Q747" i="7"/>
  <c r="O747" i="7" s="1"/>
  <c r="Q748" i="7"/>
  <c r="O748" i="7" s="1"/>
  <c r="Q749" i="7"/>
  <c r="O749" i="7" s="1"/>
  <c r="Q750" i="7"/>
  <c r="O750" i="7" s="1"/>
  <c r="Q751" i="7"/>
  <c r="O751" i="7" s="1"/>
  <c r="Q752" i="7"/>
  <c r="O752" i="7" s="1"/>
  <c r="Q753" i="7"/>
  <c r="O753" i="7" s="1"/>
  <c r="Q754" i="7"/>
  <c r="O754" i="7" s="1"/>
  <c r="Q755" i="7"/>
  <c r="O755" i="7" s="1"/>
  <c r="Q756" i="7"/>
  <c r="O756" i="7" s="1"/>
  <c r="Q757" i="7"/>
  <c r="O757" i="7" s="1"/>
  <c r="Q758" i="7"/>
  <c r="O758" i="7" s="1"/>
  <c r="Q759" i="7"/>
  <c r="O759" i="7" s="1"/>
  <c r="Q760" i="7"/>
  <c r="O760" i="7" s="1"/>
  <c r="Q761" i="7"/>
  <c r="O761" i="7" s="1"/>
  <c r="Q762" i="7"/>
  <c r="O762" i="7" s="1"/>
  <c r="Q763" i="7"/>
  <c r="O763" i="7" s="1"/>
  <c r="Q764" i="7"/>
  <c r="O764" i="7" s="1"/>
  <c r="Q765" i="7"/>
  <c r="O765" i="7" s="1"/>
  <c r="Q766" i="7"/>
  <c r="O766" i="7" s="1"/>
  <c r="Q767" i="7"/>
  <c r="O767" i="7" s="1"/>
  <c r="Q768" i="7"/>
  <c r="O768" i="7" s="1"/>
  <c r="Q769" i="7"/>
  <c r="O769" i="7" s="1"/>
  <c r="Q770" i="7"/>
  <c r="O770" i="7" s="1"/>
  <c r="Q771" i="7"/>
  <c r="O771" i="7" s="1"/>
  <c r="Q772" i="7"/>
  <c r="O772" i="7" s="1"/>
  <c r="Q773" i="7"/>
  <c r="O773" i="7" s="1"/>
  <c r="Q774" i="7"/>
  <c r="O774" i="7" s="1"/>
  <c r="Q775" i="7"/>
  <c r="O775" i="7" s="1"/>
  <c r="Q776" i="7"/>
  <c r="O776" i="7" s="1"/>
  <c r="Q777" i="7"/>
  <c r="O777" i="7" s="1"/>
  <c r="Q778" i="7"/>
  <c r="O778" i="7" s="1"/>
  <c r="Q779" i="7"/>
  <c r="O779" i="7" s="1"/>
  <c r="Q780" i="7"/>
  <c r="O780" i="7" s="1"/>
  <c r="Q781" i="7"/>
  <c r="O781" i="7" s="1"/>
  <c r="Q782" i="7"/>
  <c r="O782" i="7" s="1"/>
  <c r="Q783" i="7"/>
  <c r="O783" i="7" s="1"/>
  <c r="Q784" i="7"/>
  <c r="O784" i="7" s="1"/>
  <c r="Q785" i="7"/>
  <c r="O785" i="7" s="1"/>
  <c r="Q786" i="7"/>
  <c r="O786" i="7" s="1"/>
  <c r="Q787" i="7"/>
  <c r="O787" i="7" s="1"/>
  <c r="Q788" i="7"/>
  <c r="O788" i="7" s="1"/>
  <c r="Q789" i="7"/>
  <c r="O789" i="7" s="1"/>
  <c r="Q790" i="7"/>
  <c r="O790" i="7" s="1"/>
  <c r="Q791" i="7"/>
  <c r="O791" i="7" s="1"/>
  <c r="Q792" i="7"/>
  <c r="O792" i="7" s="1"/>
  <c r="Q793" i="7"/>
  <c r="O793" i="7" s="1"/>
  <c r="Q794" i="7"/>
  <c r="O794" i="7" s="1"/>
  <c r="Q795" i="7"/>
  <c r="O795" i="7" s="1"/>
  <c r="Q796" i="7"/>
  <c r="O796" i="7" s="1"/>
  <c r="Q797" i="7"/>
  <c r="O797" i="7" s="1"/>
  <c r="Q798" i="7"/>
  <c r="O798" i="7" s="1"/>
  <c r="Q799" i="7"/>
  <c r="O799" i="7" s="1"/>
  <c r="Q800" i="7"/>
  <c r="O800" i="7" s="1"/>
  <c r="Q801" i="7"/>
  <c r="O801" i="7" s="1"/>
  <c r="Q802" i="7"/>
  <c r="O802" i="7" s="1"/>
  <c r="Q803" i="7"/>
  <c r="O803" i="7" s="1"/>
  <c r="Q804" i="7"/>
  <c r="O804" i="7" s="1"/>
  <c r="Q805" i="7"/>
  <c r="O805" i="7" s="1"/>
  <c r="Q806" i="7"/>
  <c r="O806" i="7" s="1"/>
  <c r="Q807" i="7"/>
  <c r="O807" i="7" s="1"/>
  <c r="Q808" i="7"/>
  <c r="O808" i="7" s="1"/>
  <c r="Q809" i="7"/>
  <c r="O809" i="7" s="1"/>
  <c r="Q810" i="7"/>
  <c r="O810" i="7" s="1"/>
  <c r="Q811" i="7"/>
  <c r="O811" i="7" s="1"/>
  <c r="Q812" i="7"/>
  <c r="O812" i="7" s="1"/>
  <c r="Q813" i="7"/>
  <c r="O813" i="7" s="1"/>
  <c r="Q814" i="7"/>
  <c r="O814" i="7" s="1"/>
  <c r="Q815" i="7"/>
  <c r="O815" i="7" s="1"/>
  <c r="Q816" i="7"/>
  <c r="O816" i="7" s="1"/>
  <c r="Q817" i="7"/>
  <c r="O817" i="7" s="1"/>
  <c r="Q818" i="7"/>
  <c r="O818" i="7" s="1"/>
  <c r="Q819" i="7"/>
  <c r="O819" i="7" s="1"/>
  <c r="Q820" i="7"/>
  <c r="O820" i="7" s="1"/>
  <c r="Q821" i="7"/>
  <c r="O821" i="7" s="1"/>
  <c r="Q822" i="7"/>
  <c r="O822" i="7" s="1"/>
  <c r="Q823" i="7"/>
  <c r="O823" i="7" s="1"/>
  <c r="Q824" i="7"/>
  <c r="O824" i="7" s="1"/>
  <c r="Q825" i="7"/>
  <c r="O825" i="7" s="1"/>
  <c r="Q826" i="7"/>
  <c r="O826" i="7" s="1"/>
  <c r="Q827" i="7"/>
  <c r="O827" i="7" s="1"/>
  <c r="Q828" i="7"/>
  <c r="O828" i="7" s="1"/>
  <c r="Q829" i="7"/>
  <c r="O829" i="7" s="1"/>
  <c r="Q830" i="7"/>
  <c r="O830" i="7" s="1"/>
  <c r="Q831" i="7"/>
  <c r="O831" i="7" s="1"/>
  <c r="Q832" i="7"/>
  <c r="O832" i="7" s="1"/>
  <c r="Q833" i="7"/>
  <c r="O833" i="7" s="1"/>
  <c r="Q834" i="7"/>
  <c r="O834" i="7" s="1"/>
  <c r="Q835" i="7"/>
  <c r="O835" i="7" s="1"/>
  <c r="Q836" i="7"/>
  <c r="O836" i="7" s="1"/>
  <c r="Q837" i="7"/>
  <c r="O837" i="7" s="1"/>
  <c r="Q838" i="7"/>
  <c r="O838" i="7" s="1"/>
  <c r="Q839" i="7"/>
  <c r="O839" i="7" s="1"/>
  <c r="Q840" i="7"/>
  <c r="O840" i="7" s="1"/>
  <c r="Q841" i="7"/>
  <c r="O841" i="7" s="1"/>
  <c r="Q842" i="7"/>
  <c r="O842" i="7" s="1"/>
  <c r="Q843" i="7"/>
  <c r="O843" i="7" s="1"/>
  <c r="Q844" i="7"/>
  <c r="O844" i="7" s="1"/>
  <c r="Q845" i="7"/>
  <c r="O845" i="7" s="1"/>
  <c r="Q846" i="7"/>
  <c r="O846" i="7" s="1"/>
  <c r="Q847" i="7"/>
  <c r="O847" i="7" s="1"/>
  <c r="Q848" i="7"/>
  <c r="O848" i="7" s="1"/>
  <c r="Q849" i="7"/>
  <c r="O849" i="7" s="1"/>
  <c r="Q850" i="7"/>
  <c r="O850" i="7" s="1"/>
  <c r="Q851" i="7"/>
  <c r="O851" i="7" s="1"/>
  <c r="Q852" i="7"/>
  <c r="O852" i="7" s="1"/>
  <c r="Q853" i="7"/>
  <c r="O853" i="7" s="1"/>
  <c r="Q854" i="7"/>
  <c r="O854" i="7" s="1"/>
  <c r="Q855" i="7"/>
  <c r="O855" i="7" s="1"/>
  <c r="Q856" i="7"/>
  <c r="O856" i="7" s="1"/>
  <c r="Q857" i="7"/>
  <c r="O857" i="7" s="1"/>
  <c r="Q858" i="7"/>
  <c r="O858" i="7" s="1"/>
  <c r="Q859" i="7"/>
  <c r="O859" i="7" s="1"/>
  <c r="Q860" i="7"/>
  <c r="O860" i="7" s="1"/>
  <c r="Q861" i="7"/>
  <c r="O861" i="7" s="1"/>
  <c r="Q862" i="7"/>
  <c r="O862" i="7" s="1"/>
  <c r="Q863" i="7"/>
  <c r="O863" i="7" s="1"/>
  <c r="Q864" i="7"/>
  <c r="O864" i="7" s="1"/>
  <c r="Q865" i="7"/>
  <c r="O865" i="7" s="1"/>
  <c r="Q866" i="7"/>
  <c r="O866" i="7" s="1"/>
  <c r="Q867" i="7"/>
  <c r="O867" i="7" s="1"/>
  <c r="Q868" i="7"/>
  <c r="O868" i="7" s="1"/>
  <c r="Q869" i="7"/>
  <c r="O869" i="7" s="1"/>
  <c r="Q870" i="7"/>
  <c r="O870" i="7" s="1"/>
  <c r="Q871" i="7"/>
  <c r="O871" i="7" s="1"/>
  <c r="Q872" i="7"/>
  <c r="O872" i="7" s="1"/>
  <c r="Q873" i="7"/>
  <c r="O873" i="7" s="1"/>
  <c r="Q874" i="7"/>
  <c r="O874" i="7" s="1"/>
  <c r="Q875" i="7"/>
  <c r="O875" i="7" s="1"/>
  <c r="Q876" i="7"/>
  <c r="O876" i="7" s="1"/>
  <c r="Q877" i="7"/>
  <c r="O877" i="7" s="1"/>
  <c r="Q878" i="7"/>
  <c r="O878" i="7" s="1"/>
  <c r="Q879" i="7"/>
  <c r="O879" i="7" s="1"/>
  <c r="Q880" i="7"/>
  <c r="O880" i="7" s="1"/>
  <c r="Q881" i="7"/>
  <c r="O881" i="7" s="1"/>
  <c r="Q882" i="7"/>
  <c r="O882" i="7" s="1"/>
  <c r="Q883" i="7"/>
  <c r="O883" i="7" s="1"/>
  <c r="Q884" i="7"/>
  <c r="O884" i="7" s="1"/>
  <c r="Q885" i="7"/>
  <c r="O885" i="7" s="1"/>
  <c r="Q886" i="7"/>
  <c r="O886" i="7" s="1"/>
  <c r="Q887" i="7"/>
  <c r="O887" i="7" s="1"/>
  <c r="Q888" i="7"/>
  <c r="O888" i="7" s="1"/>
  <c r="Q889" i="7"/>
  <c r="O889" i="7" s="1"/>
  <c r="Q890" i="7"/>
  <c r="O890" i="7" s="1"/>
  <c r="Q891" i="7"/>
  <c r="O891" i="7" s="1"/>
  <c r="Q892" i="7"/>
  <c r="O892" i="7" s="1"/>
  <c r="Q893" i="7"/>
  <c r="O893" i="7" s="1"/>
  <c r="Q894" i="7"/>
  <c r="O894" i="7" s="1"/>
  <c r="Q895" i="7"/>
  <c r="O895" i="7" s="1"/>
  <c r="Q896" i="7"/>
  <c r="O896" i="7" s="1"/>
  <c r="Q897" i="7"/>
  <c r="O897" i="7" s="1"/>
  <c r="Q898" i="7"/>
  <c r="O898" i="7" s="1"/>
  <c r="Q899" i="7"/>
  <c r="O899" i="7" s="1"/>
  <c r="Q900" i="7"/>
  <c r="O900" i="7" s="1"/>
  <c r="Q901" i="7"/>
  <c r="O901" i="7" s="1"/>
  <c r="Q902" i="7"/>
  <c r="O902" i="7" s="1"/>
  <c r="Q903" i="7"/>
  <c r="O903" i="7" s="1"/>
  <c r="Q904" i="7"/>
  <c r="O904" i="7" s="1"/>
  <c r="Q905" i="7"/>
  <c r="O905" i="7" s="1"/>
  <c r="Q906" i="7"/>
  <c r="O906" i="7" s="1"/>
  <c r="Q907" i="7"/>
  <c r="O907" i="7" s="1"/>
  <c r="Q908" i="7"/>
  <c r="O908" i="7" s="1"/>
  <c r="Q909" i="7"/>
  <c r="O909" i="7" s="1"/>
  <c r="Q910" i="7"/>
  <c r="O910" i="7" s="1"/>
  <c r="Q911" i="7"/>
  <c r="O911" i="7" s="1"/>
  <c r="Q912" i="7"/>
  <c r="O912" i="7" s="1"/>
  <c r="Q913" i="7"/>
  <c r="O913" i="7" s="1"/>
  <c r="Q914" i="7"/>
  <c r="O914" i="7" s="1"/>
  <c r="Q915" i="7"/>
  <c r="O915" i="7" s="1"/>
  <c r="Q916" i="7"/>
  <c r="O916" i="7" s="1"/>
  <c r="Q917" i="7"/>
  <c r="O917" i="7" s="1"/>
  <c r="Q918" i="7"/>
  <c r="O918" i="7" s="1"/>
  <c r="Q919" i="7"/>
  <c r="O919" i="7" s="1"/>
  <c r="Q920" i="7"/>
  <c r="O920" i="7" s="1"/>
  <c r="Q921" i="7"/>
  <c r="O921" i="7" s="1"/>
  <c r="Q922" i="7"/>
  <c r="O922" i="7" s="1"/>
  <c r="Q923" i="7"/>
  <c r="O923" i="7" s="1"/>
  <c r="Q924" i="7"/>
  <c r="O924" i="7" s="1"/>
  <c r="Q925" i="7"/>
  <c r="O925" i="7" s="1"/>
  <c r="Q926" i="7"/>
  <c r="O926" i="7" s="1"/>
  <c r="Q927" i="7"/>
  <c r="O927" i="7" s="1"/>
  <c r="Q928" i="7"/>
  <c r="O928" i="7" s="1"/>
  <c r="Q929" i="7"/>
  <c r="O929" i="7" s="1"/>
  <c r="Q930" i="7"/>
  <c r="O930" i="7" s="1"/>
  <c r="Q931" i="7"/>
  <c r="O931" i="7" s="1"/>
  <c r="Q932" i="7"/>
  <c r="O932" i="7" s="1"/>
  <c r="Q933" i="7"/>
  <c r="O933" i="7" s="1"/>
  <c r="Q934" i="7"/>
  <c r="O934" i="7" s="1"/>
  <c r="Q935" i="7"/>
  <c r="O935" i="7" s="1"/>
  <c r="Q936" i="7"/>
  <c r="O936" i="7" s="1"/>
  <c r="Q937" i="7"/>
  <c r="O937" i="7" s="1"/>
  <c r="Q938" i="7"/>
  <c r="O938" i="7" s="1"/>
  <c r="Q939" i="7"/>
  <c r="O939" i="7" s="1"/>
  <c r="Q940" i="7"/>
  <c r="O940" i="7" s="1"/>
  <c r="Q941" i="7"/>
  <c r="O941" i="7" s="1"/>
  <c r="Q942" i="7"/>
  <c r="O942" i="7" s="1"/>
  <c r="Q943" i="7"/>
  <c r="O943" i="7" s="1"/>
  <c r="Q944" i="7"/>
  <c r="O944" i="7" s="1"/>
  <c r="Q945" i="7"/>
  <c r="O945" i="7" s="1"/>
  <c r="Q946" i="7"/>
  <c r="O946" i="7" s="1"/>
  <c r="Q947" i="7"/>
  <c r="O947" i="7" s="1"/>
  <c r="Q948" i="7"/>
  <c r="O948" i="7" s="1"/>
  <c r="Q949" i="7"/>
  <c r="O949" i="7" s="1"/>
  <c r="Q950" i="7"/>
  <c r="O950" i="7" s="1"/>
  <c r="Q951" i="7"/>
  <c r="O951" i="7" s="1"/>
  <c r="Q952" i="7"/>
  <c r="O952" i="7" s="1"/>
  <c r="Q953" i="7"/>
  <c r="O953" i="7" s="1"/>
  <c r="Q954" i="7"/>
  <c r="O954" i="7" s="1"/>
  <c r="Q955" i="7"/>
  <c r="O955" i="7" s="1"/>
  <c r="Q956" i="7"/>
  <c r="O956" i="7" s="1"/>
  <c r="Q957" i="7"/>
  <c r="O957" i="7" s="1"/>
  <c r="Q958" i="7"/>
  <c r="O958" i="7" s="1"/>
  <c r="Q959" i="7"/>
  <c r="O959" i="7" s="1"/>
  <c r="Q960" i="7"/>
  <c r="O960" i="7" s="1"/>
  <c r="Q961" i="7"/>
  <c r="O961" i="7" s="1"/>
  <c r="Q962" i="7"/>
  <c r="O962" i="7" s="1"/>
  <c r="Q963" i="7"/>
  <c r="O963" i="7" s="1"/>
  <c r="Q964" i="7"/>
  <c r="O964" i="7" s="1"/>
  <c r="Q965" i="7"/>
  <c r="O965" i="7" s="1"/>
  <c r="Q966" i="7"/>
  <c r="O966" i="7" s="1"/>
  <c r="Q967" i="7"/>
  <c r="O967" i="7" s="1"/>
  <c r="Q968" i="7"/>
  <c r="O968" i="7" s="1"/>
  <c r="Q969" i="7"/>
  <c r="O969" i="7" s="1"/>
  <c r="Q970" i="7"/>
  <c r="O970" i="7" s="1"/>
  <c r="Q971" i="7"/>
  <c r="O971" i="7" s="1"/>
  <c r="Q972" i="7"/>
  <c r="O972" i="7" s="1"/>
  <c r="Q973" i="7"/>
  <c r="O973" i="7" s="1"/>
  <c r="Q974" i="7"/>
  <c r="O974" i="7" s="1"/>
  <c r="Q975" i="7"/>
  <c r="O975" i="7" s="1"/>
  <c r="Q976" i="7"/>
  <c r="O976" i="7" s="1"/>
  <c r="Q977" i="7"/>
  <c r="O977" i="7" s="1"/>
  <c r="Q978" i="7"/>
  <c r="O978" i="7" s="1"/>
  <c r="Q979" i="7"/>
  <c r="O979" i="7" s="1"/>
  <c r="Q980" i="7"/>
  <c r="O980" i="7" s="1"/>
  <c r="Q981" i="7"/>
  <c r="O981" i="7" s="1"/>
  <c r="Q982" i="7"/>
  <c r="O982" i="7" s="1"/>
  <c r="Q983" i="7"/>
  <c r="O983" i="7" s="1"/>
  <c r="Q984" i="7"/>
  <c r="O984" i="7" s="1"/>
  <c r="Q985" i="7"/>
  <c r="O985" i="7" s="1"/>
  <c r="Q986" i="7"/>
  <c r="O986" i="7" s="1"/>
  <c r="Q987" i="7"/>
  <c r="O987" i="7" s="1"/>
  <c r="Q988" i="7"/>
  <c r="O988" i="7" s="1"/>
  <c r="Q989" i="7"/>
  <c r="O989" i="7" s="1"/>
  <c r="Q990" i="7"/>
  <c r="O990" i="7" s="1"/>
  <c r="Q991" i="7"/>
  <c r="O991" i="7" s="1"/>
  <c r="Q992" i="7"/>
  <c r="O992" i="7" s="1"/>
  <c r="Q993" i="7"/>
  <c r="O993" i="7" s="1"/>
  <c r="Q994" i="7"/>
  <c r="O994" i="7" s="1"/>
  <c r="Q995" i="7"/>
  <c r="O995" i="7" s="1"/>
  <c r="Q996" i="7"/>
  <c r="O996" i="7" s="1"/>
  <c r="Q997" i="7"/>
  <c r="O997" i="7" s="1"/>
  <c r="Q998" i="7"/>
  <c r="O998" i="7" s="1"/>
  <c r="Q999" i="7"/>
  <c r="O999" i="7" s="1"/>
  <c r="Q1000" i="7"/>
  <c r="O1000" i="7" s="1"/>
  <c r="Q1001" i="7"/>
  <c r="O1001" i="7" s="1"/>
  <c r="Q1002" i="7"/>
  <c r="O1002" i="7" s="1"/>
  <c r="Q1003" i="7"/>
  <c r="O1003" i="7" s="1"/>
  <c r="Q1004" i="7"/>
  <c r="O1004" i="7" s="1"/>
  <c r="Q1005" i="7"/>
  <c r="O1005" i="7" s="1"/>
  <c r="Q1006" i="7"/>
  <c r="O1006" i="7" s="1"/>
  <c r="Q1007" i="7"/>
  <c r="O1007" i="7" s="1"/>
  <c r="Q1008" i="7"/>
  <c r="O1008" i="7" s="1"/>
  <c r="Q1009" i="7"/>
  <c r="O1009" i="7" s="1"/>
  <c r="Q1010" i="7"/>
  <c r="O1010" i="7" s="1"/>
  <c r="Q1011" i="7"/>
  <c r="O1011" i="7" s="1"/>
  <c r="Q1012" i="7"/>
  <c r="O1012" i="7" s="1"/>
  <c r="Q1013" i="7"/>
  <c r="O1013" i="7" s="1"/>
  <c r="Q1014" i="7"/>
  <c r="O1014" i="7" s="1"/>
  <c r="Q1015" i="7"/>
  <c r="O1015" i="7" s="1"/>
  <c r="Q1016" i="7"/>
  <c r="O1016" i="7" s="1"/>
  <c r="G2" i="7"/>
  <c r="A2" i="7" s="1"/>
  <c r="G3" i="7"/>
  <c r="A3" i="7" s="1"/>
  <c r="G4" i="7"/>
  <c r="A4" i="7" s="1"/>
  <c r="G5" i="7"/>
  <c r="A5" i="7" s="1"/>
  <c r="G6" i="7"/>
  <c r="A6" i="7" s="1"/>
  <c r="G7" i="7"/>
  <c r="A7" i="7" s="1"/>
  <c r="G8" i="7"/>
  <c r="A8" i="7" s="1"/>
  <c r="G9" i="7"/>
  <c r="A9" i="7" s="1"/>
  <c r="G10" i="7"/>
  <c r="A10" i="7" s="1"/>
  <c r="G11" i="7"/>
  <c r="A11" i="7" s="1"/>
  <c r="G12" i="7"/>
  <c r="A12" i="7" s="1"/>
  <c r="G13" i="7"/>
  <c r="A13" i="7" s="1"/>
  <c r="G14" i="7"/>
  <c r="A14" i="7" s="1"/>
  <c r="G15" i="7"/>
  <c r="A15" i="7" s="1"/>
  <c r="G16" i="7"/>
  <c r="A16" i="7" s="1"/>
  <c r="G17" i="7"/>
  <c r="A17" i="7" s="1"/>
  <c r="G18" i="7"/>
  <c r="A18" i="7" s="1"/>
  <c r="G19" i="7"/>
  <c r="A19" i="7" s="1"/>
  <c r="G20" i="7"/>
  <c r="A20" i="7" s="1"/>
  <c r="G21" i="7"/>
  <c r="A21" i="7" s="1"/>
  <c r="G22" i="7"/>
  <c r="A22" i="7" s="1"/>
  <c r="G23" i="7"/>
  <c r="A23" i="7" s="1"/>
  <c r="G24" i="7"/>
  <c r="A24" i="7" s="1"/>
  <c r="G25" i="7"/>
  <c r="A25" i="7" s="1"/>
  <c r="G26" i="7"/>
  <c r="A26" i="7" s="1"/>
  <c r="G27" i="7"/>
  <c r="A27" i="7" s="1"/>
  <c r="G28" i="7"/>
  <c r="A28" i="7" s="1"/>
  <c r="G29" i="7"/>
  <c r="A29" i="7" s="1"/>
  <c r="G30" i="7"/>
  <c r="A30" i="7" s="1"/>
  <c r="G31" i="7"/>
  <c r="A31" i="7" s="1"/>
  <c r="G32" i="7"/>
  <c r="A32" i="7" s="1"/>
  <c r="G33" i="7"/>
  <c r="A33" i="7" s="1"/>
  <c r="G34" i="7"/>
  <c r="A34" i="7" s="1"/>
  <c r="G35" i="7"/>
  <c r="A35" i="7" s="1"/>
  <c r="G36" i="7"/>
  <c r="A36" i="7" s="1"/>
  <c r="G37" i="7"/>
  <c r="A37" i="7" s="1"/>
  <c r="G38" i="7"/>
  <c r="A38" i="7" s="1"/>
  <c r="G39" i="7"/>
  <c r="A39" i="7" s="1"/>
  <c r="G40" i="7"/>
  <c r="A40" i="7" s="1"/>
  <c r="G41" i="7"/>
  <c r="A41" i="7" s="1"/>
  <c r="G42" i="7"/>
  <c r="A42" i="7" s="1"/>
  <c r="G43" i="7"/>
  <c r="A43" i="7" s="1"/>
  <c r="G44" i="7"/>
  <c r="A44" i="7" s="1"/>
  <c r="G45" i="7"/>
  <c r="A45" i="7" s="1"/>
  <c r="G46" i="7"/>
  <c r="A46" i="7" s="1"/>
  <c r="G47" i="7"/>
  <c r="A47" i="7" s="1"/>
  <c r="G48" i="7"/>
  <c r="A48" i="7" s="1"/>
  <c r="G49" i="7"/>
  <c r="A49" i="7" s="1"/>
  <c r="G50" i="7"/>
  <c r="A50" i="7" s="1"/>
  <c r="G51" i="7"/>
  <c r="A51" i="7" s="1"/>
  <c r="G52" i="7"/>
  <c r="A52" i="7" s="1"/>
  <c r="G53" i="7"/>
  <c r="A53" i="7" s="1"/>
  <c r="G54" i="7"/>
  <c r="A54" i="7" s="1"/>
  <c r="G55" i="7"/>
  <c r="A55" i="7" s="1"/>
  <c r="G56" i="7"/>
  <c r="A56" i="7" s="1"/>
  <c r="G57" i="7"/>
  <c r="A57" i="7" s="1"/>
  <c r="G58" i="7"/>
  <c r="A58" i="7" s="1"/>
  <c r="G59" i="7"/>
  <c r="A59" i="7" s="1"/>
  <c r="G60" i="7"/>
  <c r="A60" i="7" s="1"/>
  <c r="G61" i="7"/>
  <c r="A61" i="7" s="1"/>
  <c r="G62" i="7"/>
  <c r="A62" i="7" s="1"/>
  <c r="G63" i="7"/>
  <c r="A63" i="7" s="1"/>
  <c r="G64" i="7"/>
  <c r="A64" i="7" s="1"/>
  <c r="G65" i="7"/>
  <c r="A65" i="7" s="1"/>
  <c r="G66" i="7"/>
  <c r="A66" i="7" s="1"/>
  <c r="G67" i="7"/>
  <c r="A67" i="7" s="1"/>
  <c r="G68" i="7"/>
  <c r="A68" i="7" s="1"/>
  <c r="G69" i="7"/>
  <c r="A69" i="7" s="1"/>
  <c r="G70" i="7"/>
  <c r="A70" i="7" s="1"/>
  <c r="G71" i="7"/>
  <c r="A71" i="7" s="1"/>
  <c r="G72" i="7"/>
  <c r="A72" i="7" s="1"/>
  <c r="G73" i="7"/>
  <c r="A73" i="7" s="1"/>
  <c r="G74" i="7"/>
  <c r="A74" i="7" s="1"/>
  <c r="G75" i="7"/>
  <c r="A75" i="7" s="1"/>
  <c r="G76" i="7"/>
  <c r="A76" i="7" s="1"/>
  <c r="G77" i="7"/>
  <c r="A77" i="7" s="1"/>
  <c r="G78" i="7"/>
  <c r="A78" i="7" s="1"/>
  <c r="G79" i="7"/>
  <c r="A79" i="7" s="1"/>
  <c r="G80" i="7"/>
  <c r="A80" i="7" s="1"/>
  <c r="G81" i="7"/>
  <c r="A81" i="7" s="1"/>
  <c r="G82" i="7"/>
  <c r="A82" i="7" s="1"/>
  <c r="G83" i="7"/>
  <c r="A83" i="7" s="1"/>
  <c r="G84" i="7"/>
  <c r="A84" i="7" s="1"/>
  <c r="G85" i="7"/>
  <c r="A85" i="7" s="1"/>
  <c r="G86" i="7"/>
  <c r="A86" i="7" s="1"/>
  <c r="G87" i="7"/>
  <c r="A87" i="7" s="1"/>
  <c r="G88" i="7"/>
  <c r="A88" i="7" s="1"/>
  <c r="G89" i="7"/>
  <c r="A89" i="7" s="1"/>
  <c r="G90" i="7"/>
  <c r="A90" i="7" s="1"/>
  <c r="G91" i="7"/>
  <c r="A91" i="7" s="1"/>
  <c r="G92" i="7"/>
  <c r="A92" i="7" s="1"/>
  <c r="G93" i="7"/>
  <c r="A93" i="7" s="1"/>
  <c r="G94" i="7"/>
  <c r="A94" i="7" s="1"/>
  <c r="G95" i="7"/>
  <c r="A95" i="7" s="1"/>
  <c r="G96" i="7"/>
  <c r="A96" i="7" s="1"/>
  <c r="G97" i="7"/>
  <c r="A97" i="7" s="1"/>
  <c r="G98" i="7"/>
  <c r="A98" i="7" s="1"/>
  <c r="G99" i="7"/>
  <c r="A99" i="7" s="1"/>
  <c r="G100" i="7"/>
  <c r="A100" i="7" s="1"/>
  <c r="G101" i="7"/>
  <c r="A101" i="7" s="1"/>
  <c r="G102" i="7"/>
  <c r="A102" i="7" s="1"/>
  <c r="G103" i="7"/>
  <c r="A103" i="7" s="1"/>
  <c r="G104" i="7"/>
  <c r="A104" i="7" s="1"/>
  <c r="G105" i="7"/>
  <c r="A105" i="7" s="1"/>
  <c r="G106" i="7"/>
  <c r="A106" i="7" s="1"/>
  <c r="G107" i="7"/>
  <c r="A107" i="7" s="1"/>
  <c r="G108" i="7"/>
  <c r="A108" i="7" s="1"/>
  <c r="G109" i="7"/>
  <c r="A109" i="7" s="1"/>
  <c r="G110" i="7"/>
  <c r="A110" i="7" s="1"/>
  <c r="G111" i="7"/>
  <c r="A111" i="7" s="1"/>
  <c r="G112" i="7"/>
  <c r="A112" i="7" s="1"/>
  <c r="G113" i="7"/>
  <c r="A113" i="7" s="1"/>
  <c r="G114" i="7"/>
  <c r="A114" i="7" s="1"/>
  <c r="G115" i="7"/>
  <c r="A115" i="7" s="1"/>
  <c r="G116" i="7"/>
  <c r="A116" i="7" s="1"/>
  <c r="G117" i="7"/>
  <c r="A117" i="7" s="1"/>
  <c r="G118" i="7"/>
  <c r="A118" i="7" s="1"/>
  <c r="G119" i="7"/>
  <c r="A119" i="7" s="1"/>
  <c r="G120" i="7"/>
  <c r="A120" i="7" s="1"/>
  <c r="G121" i="7"/>
  <c r="A121" i="7" s="1"/>
  <c r="G122" i="7"/>
  <c r="A122" i="7" s="1"/>
  <c r="G123" i="7"/>
  <c r="A123" i="7" s="1"/>
  <c r="G124" i="7"/>
  <c r="A124" i="7" s="1"/>
  <c r="G125" i="7"/>
  <c r="A125" i="7" s="1"/>
  <c r="G126" i="7"/>
  <c r="A126" i="7" s="1"/>
  <c r="G127" i="7"/>
  <c r="A127" i="7" s="1"/>
  <c r="G128" i="7"/>
  <c r="A128" i="7" s="1"/>
  <c r="G129" i="7"/>
  <c r="A129" i="7" s="1"/>
  <c r="G130" i="7"/>
  <c r="A130" i="7" s="1"/>
  <c r="G131" i="7"/>
  <c r="A131" i="7" s="1"/>
  <c r="G132" i="7"/>
  <c r="A132" i="7" s="1"/>
  <c r="G133" i="7"/>
  <c r="A133" i="7" s="1"/>
  <c r="G134" i="7"/>
  <c r="A134" i="7" s="1"/>
  <c r="G135" i="7"/>
  <c r="A135" i="7" s="1"/>
  <c r="G136" i="7"/>
  <c r="A136" i="7" s="1"/>
  <c r="G137" i="7"/>
  <c r="A137" i="7" s="1"/>
  <c r="G138" i="7"/>
  <c r="A138" i="7" s="1"/>
  <c r="G139" i="7"/>
  <c r="A139" i="7" s="1"/>
  <c r="G140" i="7"/>
  <c r="A140" i="7" s="1"/>
  <c r="G141" i="7"/>
  <c r="A141" i="7" s="1"/>
  <c r="G142" i="7"/>
  <c r="A142" i="7" s="1"/>
  <c r="G143" i="7"/>
  <c r="A143" i="7" s="1"/>
  <c r="G144" i="7"/>
  <c r="A144" i="7" s="1"/>
  <c r="G145" i="7"/>
  <c r="A145" i="7" s="1"/>
  <c r="G146" i="7"/>
  <c r="A146" i="7" s="1"/>
  <c r="G147" i="7"/>
  <c r="A147" i="7" s="1"/>
  <c r="G148" i="7"/>
  <c r="A148" i="7" s="1"/>
  <c r="G149" i="7"/>
  <c r="A149" i="7" s="1"/>
  <c r="G150" i="7"/>
  <c r="A150" i="7" s="1"/>
  <c r="G151" i="7"/>
  <c r="A151" i="7" s="1"/>
  <c r="G152" i="7"/>
  <c r="A152" i="7" s="1"/>
  <c r="G153" i="7"/>
  <c r="A153" i="7" s="1"/>
  <c r="G154" i="7"/>
  <c r="A154" i="7" s="1"/>
  <c r="G155" i="7"/>
  <c r="A155" i="7" s="1"/>
  <c r="G156" i="7"/>
  <c r="A156" i="7" s="1"/>
  <c r="G157" i="7"/>
  <c r="A157" i="7" s="1"/>
  <c r="G158" i="7"/>
  <c r="A158" i="7" s="1"/>
  <c r="G159" i="7"/>
  <c r="A159" i="7" s="1"/>
  <c r="G160" i="7"/>
  <c r="A160" i="7" s="1"/>
  <c r="G161" i="7"/>
  <c r="A161" i="7" s="1"/>
  <c r="G162" i="7"/>
  <c r="A162" i="7" s="1"/>
  <c r="G163" i="7"/>
  <c r="A163" i="7" s="1"/>
  <c r="G164" i="7"/>
  <c r="A164" i="7" s="1"/>
  <c r="G165" i="7"/>
  <c r="A165" i="7" s="1"/>
  <c r="G166" i="7"/>
  <c r="A166" i="7" s="1"/>
  <c r="G167" i="7"/>
  <c r="A167" i="7" s="1"/>
  <c r="G168" i="7"/>
  <c r="A168" i="7" s="1"/>
  <c r="G169" i="7"/>
  <c r="A169" i="7" s="1"/>
  <c r="G170" i="7"/>
  <c r="A170" i="7" s="1"/>
  <c r="G171" i="7"/>
  <c r="A171" i="7" s="1"/>
  <c r="G172" i="7"/>
  <c r="A172" i="7" s="1"/>
  <c r="G173" i="7"/>
  <c r="A173" i="7" s="1"/>
  <c r="G174" i="7"/>
  <c r="A174" i="7" s="1"/>
  <c r="G175" i="7"/>
  <c r="A175" i="7" s="1"/>
  <c r="G176" i="7"/>
  <c r="A176" i="7" s="1"/>
  <c r="G177" i="7"/>
  <c r="A177" i="7" s="1"/>
  <c r="G178" i="7"/>
  <c r="A178" i="7" s="1"/>
  <c r="G179" i="7"/>
  <c r="A179" i="7" s="1"/>
  <c r="G180" i="7"/>
  <c r="A180" i="7" s="1"/>
  <c r="G181" i="7"/>
  <c r="A181" i="7" s="1"/>
  <c r="G182" i="7"/>
  <c r="A182" i="7" s="1"/>
  <c r="G183" i="7"/>
  <c r="A183" i="7" s="1"/>
  <c r="G184" i="7"/>
  <c r="A184" i="7" s="1"/>
  <c r="G185" i="7"/>
  <c r="A185" i="7" s="1"/>
  <c r="G186" i="7"/>
  <c r="A186" i="7" s="1"/>
  <c r="G187" i="7"/>
  <c r="A187" i="7" s="1"/>
  <c r="G188" i="7"/>
  <c r="A188" i="7" s="1"/>
  <c r="G189" i="7"/>
  <c r="A189" i="7" s="1"/>
  <c r="G190" i="7"/>
  <c r="A190" i="7" s="1"/>
  <c r="G191" i="7"/>
  <c r="A191" i="7" s="1"/>
  <c r="G192" i="7"/>
  <c r="A192" i="7" s="1"/>
  <c r="G193" i="7"/>
  <c r="A193" i="7" s="1"/>
  <c r="G194" i="7"/>
  <c r="A194" i="7" s="1"/>
  <c r="G195" i="7"/>
  <c r="A195" i="7" s="1"/>
  <c r="G196" i="7"/>
  <c r="A196" i="7" s="1"/>
  <c r="G197" i="7"/>
  <c r="A197" i="7" s="1"/>
  <c r="G198" i="7"/>
  <c r="A198" i="7" s="1"/>
  <c r="G199" i="7"/>
  <c r="A199" i="7" s="1"/>
  <c r="G200" i="7"/>
  <c r="A200" i="7" s="1"/>
  <c r="G201" i="7"/>
  <c r="A201" i="7" s="1"/>
  <c r="G202" i="7"/>
  <c r="A202" i="7" s="1"/>
  <c r="G203" i="7"/>
  <c r="A203" i="7" s="1"/>
  <c r="G204" i="7"/>
  <c r="A204" i="7" s="1"/>
  <c r="G205" i="7"/>
  <c r="A205" i="7" s="1"/>
  <c r="G206" i="7"/>
  <c r="A206" i="7" s="1"/>
  <c r="G207" i="7"/>
  <c r="A207" i="7" s="1"/>
  <c r="G208" i="7"/>
  <c r="A208" i="7" s="1"/>
  <c r="G209" i="7"/>
  <c r="A209" i="7" s="1"/>
  <c r="G210" i="7"/>
  <c r="A210" i="7" s="1"/>
  <c r="G211" i="7"/>
  <c r="A211" i="7" s="1"/>
  <c r="G212" i="7"/>
  <c r="A212" i="7" s="1"/>
  <c r="G213" i="7"/>
  <c r="A213" i="7" s="1"/>
  <c r="G214" i="7"/>
  <c r="A214" i="7" s="1"/>
  <c r="G215" i="7"/>
  <c r="A215" i="7" s="1"/>
  <c r="G216" i="7"/>
  <c r="A216" i="7" s="1"/>
  <c r="G217" i="7"/>
  <c r="A217" i="7" s="1"/>
  <c r="G218" i="7"/>
  <c r="A218" i="7" s="1"/>
  <c r="G219" i="7"/>
  <c r="A219" i="7" s="1"/>
  <c r="G220" i="7"/>
  <c r="A220" i="7" s="1"/>
  <c r="G221" i="7"/>
  <c r="A221" i="7" s="1"/>
  <c r="G222" i="7"/>
  <c r="A222" i="7" s="1"/>
  <c r="G223" i="7"/>
  <c r="A223" i="7" s="1"/>
  <c r="G224" i="7"/>
  <c r="A224" i="7" s="1"/>
  <c r="G225" i="7"/>
  <c r="A225" i="7" s="1"/>
  <c r="G226" i="7"/>
  <c r="A226" i="7" s="1"/>
  <c r="G227" i="7"/>
  <c r="A227" i="7" s="1"/>
  <c r="G228" i="7"/>
  <c r="A228" i="7" s="1"/>
  <c r="G229" i="7"/>
  <c r="A229" i="7" s="1"/>
  <c r="G230" i="7"/>
  <c r="A230" i="7" s="1"/>
  <c r="G231" i="7"/>
  <c r="A231" i="7" s="1"/>
  <c r="G232" i="7"/>
  <c r="A232" i="7" s="1"/>
  <c r="G233" i="7"/>
  <c r="A233" i="7" s="1"/>
  <c r="G234" i="7"/>
  <c r="A234" i="7" s="1"/>
  <c r="G235" i="7"/>
  <c r="A235" i="7" s="1"/>
  <c r="G236" i="7"/>
  <c r="A236" i="7" s="1"/>
  <c r="G237" i="7"/>
  <c r="A237" i="7" s="1"/>
  <c r="G238" i="7"/>
  <c r="A238" i="7" s="1"/>
  <c r="G239" i="7"/>
  <c r="A239" i="7" s="1"/>
  <c r="G240" i="7"/>
  <c r="A240" i="7" s="1"/>
  <c r="G241" i="7"/>
  <c r="A241" i="7" s="1"/>
  <c r="G242" i="7"/>
  <c r="A242" i="7" s="1"/>
  <c r="M242" i="7" s="1"/>
  <c r="G243" i="7"/>
  <c r="A243" i="7" s="1"/>
  <c r="G244" i="7"/>
  <c r="A244" i="7" s="1"/>
  <c r="G245" i="7"/>
  <c r="A245" i="7" s="1"/>
  <c r="G246" i="7"/>
  <c r="A246" i="7" s="1"/>
  <c r="G247" i="7"/>
  <c r="A247" i="7" s="1"/>
  <c r="G248" i="7"/>
  <c r="A248" i="7" s="1"/>
  <c r="G249" i="7"/>
  <c r="A249" i="7" s="1"/>
  <c r="G250" i="7"/>
  <c r="A250" i="7" s="1"/>
  <c r="G251" i="7"/>
  <c r="A251" i="7" s="1"/>
  <c r="G252" i="7"/>
  <c r="A252" i="7" s="1"/>
  <c r="G253" i="7"/>
  <c r="A253" i="7" s="1"/>
  <c r="G254" i="7"/>
  <c r="A254" i="7" s="1"/>
  <c r="G255" i="7"/>
  <c r="A255" i="7" s="1"/>
  <c r="G256" i="7"/>
  <c r="A256" i="7" s="1"/>
  <c r="G257" i="7"/>
  <c r="A257" i="7" s="1"/>
  <c r="G258" i="7"/>
  <c r="A258" i="7" s="1"/>
  <c r="G259" i="7"/>
  <c r="A259" i="7" s="1"/>
  <c r="G260" i="7"/>
  <c r="A260" i="7" s="1"/>
  <c r="G261" i="7"/>
  <c r="A261" i="7" s="1"/>
  <c r="G262" i="7"/>
  <c r="A262" i="7" s="1"/>
  <c r="G263" i="7"/>
  <c r="A263" i="7" s="1"/>
  <c r="G264" i="7"/>
  <c r="A264" i="7" s="1"/>
  <c r="G265" i="7"/>
  <c r="A265" i="7" s="1"/>
  <c r="G266" i="7"/>
  <c r="A266" i="7" s="1"/>
  <c r="G267" i="7"/>
  <c r="A267" i="7" s="1"/>
  <c r="G268" i="7"/>
  <c r="A268" i="7" s="1"/>
  <c r="G269" i="7"/>
  <c r="A269" i="7" s="1"/>
  <c r="G270" i="7"/>
  <c r="A270" i="7" s="1"/>
  <c r="G271" i="7"/>
  <c r="A271" i="7" s="1"/>
  <c r="G272" i="7"/>
  <c r="A272" i="7" s="1"/>
  <c r="G273" i="7"/>
  <c r="A273" i="7" s="1"/>
  <c r="G274" i="7"/>
  <c r="A274" i="7" s="1"/>
  <c r="G275" i="7"/>
  <c r="A275" i="7" s="1"/>
  <c r="G276" i="7"/>
  <c r="A276" i="7" s="1"/>
  <c r="G277" i="7"/>
  <c r="A277" i="7" s="1"/>
  <c r="G278" i="7"/>
  <c r="A278" i="7" s="1"/>
  <c r="G279" i="7"/>
  <c r="A279" i="7" s="1"/>
  <c r="G280" i="7"/>
  <c r="A280" i="7" s="1"/>
  <c r="G281" i="7"/>
  <c r="A281" i="7" s="1"/>
  <c r="G282" i="7"/>
  <c r="A282" i="7" s="1"/>
  <c r="M282" i="7" s="1"/>
  <c r="G283" i="7"/>
  <c r="A283" i="7" s="1"/>
  <c r="G284" i="7"/>
  <c r="A284" i="7" s="1"/>
  <c r="G285" i="7"/>
  <c r="A285" i="7" s="1"/>
  <c r="G286" i="7"/>
  <c r="A286" i="7" s="1"/>
  <c r="G287" i="7"/>
  <c r="A287" i="7" s="1"/>
  <c r="G288" i="7"/>
  <c r="A288" i="7" s="1"/>
  <c r="G289" i="7"/>
  <c r="A289" i="7" s="1"/>
  <c r="G290" i="7"/>
  <c r="A290" i="7" s="1"/>
  <c r="G291" i="7"/>
  <c r="A291" i="7" s="1"/>
  <c r="G292" i="7"/>
  <c r="A292" i="7" s="1"/>
  <c r="G293" i="7"/>
  <c r="A293" i="7" s="1"/>
  <c r="G294" i="7"/>
  <c r="A294" i="7" s="1"/>
  <c r="G295" i="7"/>
  <c r="A295" i="7" s="1"/>
  <c r="G296" i="7"/>
  <c r="A296" i="7" s="1"/>
  <c r="G297" i="7"/>
  <c r="A297" i="7" s="1"/>
  <c r="G298" i="7"/>
  <c r="A298" i="7" s="1"/>
  <c r="G299" i="7"/>
  <c r="A299" i="7" s="1"/>
  <c r="G300" i="7"/>
  <c r="A300" i="7" s="1"/>
  <c r="G301" i="7"/>
  <c r="A301" i="7" s="1"/>
  <c r="G302" i="7"/>
  <c r="A302" i="7" s="1"/>
  <c r="G303" i="7"/>
  <c r="A303" i="7" s="1"/>
  <c r="G304" i="7"/>
  <c r="A304" i="7" s="1"/>
  <c r="G305" i="7"/>
  <c r="A305" i="7" s="1"/>
  <c r="G306" i="7"/>
  <c r="A306" i="7" s="1"/>
  <c r="G307" i="7"/>
  <c r="A307" i="7" s="1"/>
  <c r="G308" i="7"/>
  <c r="A308" i="7" s="1"/>
  <c r="G309" i="7"/>
  <c r="A309" i="7" s="1"/>
  <c r="G310" i="7"/>
  <c r="A310" i="7" s="1"/>
  <c r="G311" i="7"/>
  <c r="A311" i="7" s="1"/>
  <c r="G312" i="7"/>
  <c r="A312" i="7" s="1"/>
  <c r="G313" i="7"/>
  <c r="A313" i="7" s="1"/>
  <c r="G314" i="7"/>
  <c r="A314" i="7" s="1"/>
  <c r="G315" i="7"/>
  <c r="A315" i="7" s="1"/>
  <c r="G316" i="7"/>
  <c r="A316" i="7" s="1"/>
  <c r="G317" i="7"/>
  <c r="A317" i="7" s="1"/>
  <c r="G318" i="7"/>
  <c r="A318" i="7" s="1"/>
  <c r="G319" i="7"/>
  <c r="A319" i="7" s="1"/>
  <c r="G320" i="7"/>
  <c r="A320" i="7" s="1"/>
  <c r="G321" i="7"/>
  <c r="A321" i="7" s="1"/>
  <c r="G322" i="7"/>
  <c r="A322" i="7" s="1"/>
  <c r="G323" i="7"/>
  <c r="A323" i="7" s="1"/>
  <c r="G324" i="7"/>
  <c r="A324" i="7" s="1"/>
  <c r="G325" i="7"/>
  <c r="A325" i="7" s="1"/>
  <c r="G326" i="7"/>
  <c r="A326" i="7" s="1"/>
  <c r="G327" i="7"/>
  <c r="A327" i="7" s="1"/>
  <c r="G328" i="7"/>
  <c r="A328" i="7" s="1"/>
  <c r="G329" i="7"/>
  <c r="A329" i="7" s="1"/>
  <c r="G330" i="7"/>
  <c r="A330" i="7" s="1"/>
  <c r="G331" i="7"/>
  <c r="A331" i="7" s="1"/>
  <c r="G332" i="7"/>
  <c r="A332" i="7" s="1"/>
  <c r="G333" i="7"/>
  <c r="A333" i="7" s="1"/>
  <c r="G334" i="7"/>
  <c r="A334" i="7" s="1"/>
  <c r="G335" i="7"/>
  <c r="A335" i="7" s="1"/>
  <c r="G336" i="7"/>
  <c r="A336" i="7" s="1"/>
  <c r="G337" i="7"/>
  <c r="A337" i="7" s="1"/>
  <c r="G338" i="7"/>
  <c r="A338" i="7" s="1"/>
  <c r="G339" i="7"/>
  <c r="A339" i="7" s="1"/>
  <c r="G340" i="7"/>
  <c r="A340" i="7" s="1"/>
  <c r="G341" i="7"/>
  <c r="A341" i="7" s="1"/>
  <c r="G342" i="7"/>
  <c r="A342" i="7" s="1"/>
  <c r="G343" i="7"/>
  <c r="A343" i="7" s="1"/>
  <c r="G344" i="7"/>
  <c r="A344" i="7" s="1"/>
  <c r="G345" i="7"/>
  <c r="A345" i="7" s="1"/>
  <c r="G346" i="7"/>
  <c r="A346" i="7" s="1"/>
  <c r="G347" i="7"/>
  <c r="A347" i="7" s="1"/>
  <c r="G348" i="7"/>
  <c r="A348" i="7" s="1"/>
  <c r="G349" i="7"/>
  <c r="A349" i="7" s="1"/>
  <c r="G350" i="7"/>
  <c r="A350" i="7" s="1"/>
  <c r="G351" i="7"/>
  <c r="A351" i="7" s="1"/>
  <c r="G352" i="7"/>
  <c r="A352" i="7" s="1"/>
  <c r="G353" i="7"/>
  <c r="A353" i="7" s="1"/>
  <c r="G354" i="7"/>
  <c r="A354" i="7" s="1"/>
  <c r="G355" i="7"/>
  <c r="A355" i="7" s="1"/>
  <c r="G356" i="7"/>
  <c r="A356" i="7" s="1"/>
  <c r="G357" i="7"/>
  <c r="A357" i="7" s="1"/>
  <c r="G358" i="7"/>
  <c r="A358" i="7" s="1"/>
  <c r="G359" i="7"/>
  <c r="A359" i="7" s="1"/>
  <c r="G360" i="7"/>
  <c r="A360" i="7" s="1"/>
  <c r="G361" i="7"/>
  <c r="A361" i="7" s="1"/>
  <c r="G362" i="7"/>
  <c r="A362" i="7" s="1"/>
  <c r="G363" i="7"/>
  <c r="A363" i="7" s="1"/>
  <c r="G364" i="7"/>
  <c r="A364" i="7" s="1"/>
  <c r="G365" i="7"/>
  <c r="A365" i="7" s="1"/>
  <c r="G366" i="7"/>
  <c r="A366" i="7" s="1"/>
  <c r="G367" i="7"/>
  <c r="A367" i="7" s="1"/>
  <c r="G368" i="7"/>
  <c r="A368" i="7" s="1"/>
  <c r="G369" i="7"/>
  <c r="A369" i="7" s="1"/>
  <c r="G370" i="7"/>
  <c r="A370" i="7" s="1"/>
  <c r="G371" i="7"/>
  <c r="A371" i="7" s="1"/>
  <c r="G372" i="7"/>
  <c r="A372" i="7" s="1"/>
  <c r="G373" i="7"/>
  <c r="A373" i="7" s="1"/>
  <c r="G374" i="7"/>
  <c r="A374" i="7" s="1"/>
  <c r="G375" i="7"/>
  <c r="A375" i="7" s="1"/>
  <c r="G376" i="7"/>
  <c r="A376" i="7" s="1"/>
  <c r="G377" i="7"/>
  <c r="A377" i="7" s="1"/>
  <c r="G378" i="7"/>
  <c r="A378" i="7" s="1"/>
  <c r="G379" i="7"/>
  <c r="A379" i="7" s="1"/>
  <c r="G380" i="7"/>
  <c r="A380" i="7" s="1"/>
  <c r="G381" i="7"/>
  <c r="A381" i="7" s="1"/>
  <c r="G382" i="7"/>
  <c r="A382" i="7" s="1"/>
  <c r="G383" i="7"/>
  <c r="A383" i="7" s="1"/>
  <c r="G384" i="7"/>
  <c r="A384" i="7" s="1"/>
  <c r="G385" i="7"/>
  <c r="A385" i="7" s="1"/>
  <c r="G386" i="7"/>
  <c r="A386" i="7" s="1"/>
  <c r="G387" i="7"/>
  <c r="A387" i="7" s="1"/>
  <c r="G388" i="7"/>
  <c r="A388" i="7" s="1"/>
  <c r="G389" i="7"/>
  <c r="A389" i="7" s="1"/>
  <c r="G390" i="7"/>
  <c r="A390" i="7" s="1"/>
  <c r="G391" i="7"/>
  <c r="A391" i="7" s="1"/>
  <c r="G392" i="7"/>
  <c r="A392" i="7" s="1"/>
  <c r="G393" i="7"/>
  <c r="A393" i="7" s="1"/>
  <c r="G394" i="7"/>
  <c r="A394" i="7" s="1"/>
  <c r="G395" i="7"/>
  <c r="A395" i="7" s="1"/>
  <c r="G396" i="7"/>
  <c r="A396" i="7" s="1"/>
  <c r="G397" i="7"/>
  <c r="A397" i="7" s="1"/>
  <c r="G398" i="7"/>
  <c r="A398" i="7" s="1"/>
  <c r="G399" i="7"/>
  <c r="A399" i="7" s="1"/>
  <c r="G400" i="7"/>
  <c r="A400" i="7" s="1"/>
  <c r="G401" i="7"/>
  <c r="A401" i="7" s="1"/>
  <c r="G402" i="7"/>
  <c r="A402" i="7" s="1"/>
  <c r="G403" i="7"/>
  <c r="A403" i="7" s="1"/>
  <c r="G404" i="7"/>
  <c r="A404" i="7" s="1"/>
  <c r="G405" i="7"/>
  <c r="A405" i="7" s="1"/>
  <c r="G406" i="7"/>
  <c r="A406" i="7" s="1"/>
  <c r="G407" i="7"/>
  <c r="A407" i="7" s="1"/>
  <c r="G408" i="7"/>
  <c r="A408" i="7" s="1"/>
  <c r="G409" i="7"/>
  <c r="A409" i="7" s="1"/>
  <c r="G410" i="7"/>
  <c r="A410" i="7" s="1"/>
  <c r="G411" i="7"/>
  <c r="A411" i="7" s="1"/>
  <c r="G412" i="7"/>
  <c r="A412" i="7" s="1"/>
  <c r="G413" i="7"/>
  <c r="A413" i="7" s="1"/>
  <c r="G414" i="7"/>
  <c r="A414" i="7" s="1"/>
  <c r="G415" i="7"/>
  <c r="A415" i="7" s="1"/>
  <c r="G416" i="7"/>
  <c r="A416" i="7" s="1"/>
  <c r="G417" i="7"/>
  <c r="A417" i="7" s="1"/>
  <c r="G418" i="7"/>
  <c r="A418" i="7" s="1"/>
  <c r="G419" i="7"/>
  <c r="A419" i="7" s="1"/>
  <c r="G420" i="7"/>
  <c r="A420" i="7" s="1"/>
  <c r="G421" i="7"/>
  <c r="A421" i="7" s="1"/>
  <c r="G422" i="7"/>
  <c r="A422" i="7" s="1"/>
  <c r="G423" i="7"/>
  <c r="A423" i="7" s="1"/>
  <c r="G424" i="7"/>
  <c r="A424" i="7" s="1"/>
  <c r="G425" i="7"/>
  <c r="A425" i="7" s="1"/>
  <c r="G426" i="7"/>
  <c r="A426" i="7" s="1"/>
  <c r="G427" i="7"/>
  <c r="A427" i="7" s="1"/>
  <c r="G428" i="7"/>
  <c r="A428" i="7" s="1"/>
  <c r="G429" i="7"/>
  <c r="A429" i="7" s="1"/>
  <c r="G430" i="7"/>
  <c r="A430" i="7" s="1"/>
  <c r="G431" i="7"/>
  <c r="A431" i="7" s="1"/>
  <c r="G432" i="7"/>
  <c r="A432" i="7" s="1"/>
  <c r="G433" i="7"/>
  <c r="A433" i="7" s="1"/>
  <c r="G434" i="7"/>
  <c r="A434" i="7" s="1"/>
  <c r="G435" i="7"/>
  <c r="A435" i="7" s="1"/>
  <c r="G436" i="7"/>
  <c r="A436" i="7" s="1"/>
  <c r="G437" i="7"/>
  <c r="A437" i="7" s="1"/>
  <c r="G438" i="7"/>
  <c r="A438" i="7" s="1"/>
  <c r="G439" i="7"/>
  <c r="A439" i="7" s="1"/>
  <c r="G440" i="7"/>
  <c r="A440" i="7" s="1"/>
  <c r="G441" i="7"/>
  <c r="A441" i="7" s="1"/>
  <c r="G442" i="7"/>
  <c r="A442" i="7" s="1"/>
  <c r="G443" i="7"/>
  <c r="A443" i="7" s="1"/>
  <c r="G444" i="7"/>
  <c r="A444" i="7" s="1"/>
  <c r="G445" i="7"/>
  <c r="A445" i="7" s="1"/>
  <c r="G446" i="7"/>
  <c r="A446" i="7" s="1"/>
  <c r="G447" i="7"/>
  <c r="A447" i="7" s="1"/>
  <c r="G448" i="7"/>
  <c r="A448" i="7" s="1"/>
  <c r="G449" i="7"/>
  <c r="A449" i="7" s="1"/>
  <c r="G450" i="7"/>
  <c r="A450" i="7" s="1"/>
  <c r="G451" i="7"/>
  <c r="A451" i="7" s="1"/>
  <c r="G452" i="7"/>
  <c r="A452" i="7" s="1"/>
  <c r="G453" i="7"/>
  <c r="A453" i="7" s="1"/>
  <c r="G454" i="7"/>
  <c r="A454" i="7" s="1"/>
  <c r="G455" i="7"/>
  <c r="A455" i="7" s="1"/>
  <c r="G456" i="7"/>
  <c r="A456" i="7" s="1"/>
  <c r="G457" i="7"/>
  <c r="A457" i="7" s="1"/>
  <c r="G458" i="7"/>
  <c r="A458" i="7" s="1"/>
  <c r="M458" i="7" s="1"/>
  <c r="G459" i="7"/>
  <c r="A459" i="7" s="1"/>
  <c r="G460" i="7"/>
  <c r="A460" i="7" s="1"/>
  <c r="G461" i="7"/>
  <c r="A461" i="7" s="1"/>
  <c r="G462" i="7"/>
  <c r="A462" i="7" s="1"/>
  <c r="G463" i="7"/>
  <c r="A463" i="7" s="1"/>
  <c r="G464" i="7"/>
  <c r="A464" i="7" s="1"/>
  <c r="G465" i="7"/>
  <c r="A465" i="7" s="1"/>
  <c r="G466" i="7"/>
  <c r="A466" i="7" s="1"/>
  <c r="G467" i="7"/>
  <c r="A467" i="7" s="1"/>
  <c r="G468" i="7"/>
  <c r="A468" i="7" s="1"/>
  <c r="G469" i="7"/>
  <c r="A469" i="7" s="1"/>
  <c r="G470" i="7"/>
  <c r="A470" i="7" s="1"/>
  <c r="G471" i="7"/>
  <c r="A471" i="7" s="1"/>
  <c r="G472" i="7"/>
  <c r="A472" i="7" s="1"/>
  <c r="G473" i="7"/>
  <c r="A473" i="7" s="1"/>
  <c r="G474" i="7"/>
  <c r="A474" i="7" s="1"/>
  <c r="G475" i="7"/>
  <c r="A475" i="7" s="1"/>
  <c r="G476" i="7"/>
  <c r="A476" i="7" s="1"/>
  <c r="G477" i="7"/>
  <c r="A477" i="7" s="1"/>
  <c r="G478" i="7"/>
  <c r="A478" i="7" s="1"/>
  <c r="G479" i="7"/>
  <c r="A479" i="7" s="1"/>
  <c r="G480" i="7"/>
  <c r="A480" i="7" s="1"/>
  <c r="G481" i="7"/>
  <c r="A481" i="7" s="1"/>
  <c r="G482" i="7"/>
  <c r="A482" i="7" s="1"/>
  <c r="G483" i="7"/>
  <c r="A483" i="7" s="1"/>
  <c r="G484" i="7"/>
  <c r="A484" i="7" s="1"/>
  <c r="G485" i="7"/>
  <c r="A485" i="7" s="1"/>
  <c r="G486" i="7"/>
  <c r="A486" i="7" s="1"/>
  <c r="G487" i="7"/>
  <c r="A487" i="7" s="1"/>
  <c r="G488" i="7"/>
  <c r="A488" i="7" s="1"/>
  <c r="G489" i="7"/>
  <c r="A489" i="7" s="1"/>
  <c r="G490" i="7"/>
  <c r="A490" i="7" s="1"/>
  <c r="G491" i="7"/>
  <c r="A491" i="7" s="1"/>
  <c r="G492" i="7"/>
  <c r="A492" i="7" s="1"/>
  <c r="G493" i="7"/>
  <c r="A493" i="7" s="1"/>
  <c r="G494" i="7"/>
  <c r="A494" i="7" s="1"/>
  <c r="G495" i="7"/>
  <c r="A495" i="7" s="1"/>
  <c r="G496" i="7"/>
  <c r="A496" i="7" s="1"/>
  <c r="G497" i="7"/>
  <c r="A497" i="7" s="1"/>
  <c r="G498" i="7"/>
  <c r="A498" i="7" s="1"/>
  <c r="G499" i="7"/>
  <c r="A499" i="7" s="1"/>
  <c r="G500" i="7"/>
  <c r="A500" i="7" s="1"/>
  <c r="G501" i="7"/>
  <c r="A501" i="7" s="1"/>
  <c r="G502" i="7"/>
  <c r="A502" i="7" s="1"/>
  <c r="G503" i="7"/>
  <c r="A503" i="7" s="1"/>
  <c r="G504" i="7"/>
  <c r="A504" i="7" s="1"/>
  <c r="G505" i="7"/>
  <c r="A505" i="7" s="1"/>
  <c r="G506" i="7"/>
  <c r="A506" i="7" s="1"/>
  <c r="G507" i="7"/>
  <c r="A507" i="7" s="1"/>
  <c r="G508" i="7"/>
  <c r="A508" i="7" s="1"/>
  <c r="G509" i="7"/>
  <c r="A509" i="7" s="1"/>
  <c r="G510" i="7"/>
  <c r="A510" i="7" s="1"/>
  <c r="G511" i="7"/>
  <c r="A511" i="7" s="1"/>
  <c r="G512" i="7"/>
  <c r="A512" i="7" s="1"/>
  <c r="G513" i="7"/>
  <c r="A513" i="7" s="1"/>
  <c r="G514" i="7"/>
  <c r="A514" i="7" s="1"/>
  <c r="G515" i="7"/>
  <c r="A515" i="7" s="1"/>
  <c r="G516" i="7"/>
  <c r="A516" i="7" s="1"/>
  <c r="G517" i="7"/>
  <c r="A517" i="7" s="1"/>
  <c r="G518" i="7"/>
  <c r="A518" i="7" s="1"/>
  <c r="G519" i="7"/>
  <c r="A519" i="7" s="1"/>
  <c r="G520" i="7"/>
  <c r="A520" i="7" s="1"/>
  <c r="G521" i="7"/>
  <c r="A521" i="7" s="1"/>
  <c r="G522" i="7"/>
  <c r="A522" i="7" s="1"/>
  <c r="G523" i="7"/>
  <c r="A523" i="7" s="1"/>
  <c r="G524" i="7"/>
  <c r="A524" i="7" s="1"/>
  <c r="G525" i="7"/>
  <c r="A525" i="7" s="1"/>
  <c r="G526" i="7"/>
  <c r="A526" i="7" s="1"/>
  <c r="G527" i="7"/>
  <c r="A527" i="7" s="1"/>
  <c r="G528" i="7"/>
  <c r="A528" i="7" s="1"/>
  <c r="G529" i="7"/>
  <c r="A529" i="7" s="1"/>
  <c r="G530" i="7"/>
  <c r="A530" i="7" s="1"/>
  <c r="G531" i="7"/>
  <c r="A531" i="7" s="1"/>
  <c r="G532" i="7"/>
  <c r="A532" i="7" s="1"/>
  <c r="G533" i="7"/>
  <c r="A533" i="7" s="1"/>
  <c r="G534" i="7"/>
  <c r="A534" i="7" s="1"/>
  <c r="G535" i="7"/>
  <c r="A535" i="7" s="1"/>
  <c r="G536" i="7"/>
  <c r="A536" i="7" s="1"/>
  <c r="G537" i="7"/>
  <c r="A537" i="7" s="1"/>
  <c r="G538" i="7"/>
  <c r="A538" i="7" s="1"/>
  <c r="G539" i="7"/>
  <c r="A539" i="7" s="1"/>
  <c r="G540" i="7"/>
  <c r="A540" i="7" s="1"/>
  <c r="G541" i="7"/>
  <c r="A541" i="7" s="1"/>
  <c r="G542" i="7"/>
  <c r="A542" i="7" s="1"/>
  <c r="G543" i="7"/>
  <c r="A543" i="7" s="1"/>
  <c r="G544" i="7"/>
  <c r="A544" i="7" s="1"/>
  <c r="G545" i="7"/>
  <c r="A545" i="7" s="1"/>
  <c r="G546" i="7"/>
  <c r="A546" i="7" s="1"/>
  <c r="G547" i="7"/>
  <c r="A547" i="7" s="1"/>
  <c r="G548" i="7"/>
  <c r="A548" i="7" s="1"/>
  <c r="G549" i="7"/>
  <c r="A549" i="7" s="1"/>
  <c r="G550" i="7"/>
  <c r="A550" i="7" s="1"/>
  <c r="G551" i="7"/>
  <c r="A551" i="7" s="1"/>
  <c r="G552" i="7"/>
  <c r="A552" i="7" s="1"/>
  <c r="G553" i="7"/>
  <c r="A553" i="7" s="1"/>
  <c r="G554" i="7"/>
  <c r="A554" i="7" s="1"/>
  <c r="G555" i="7"/>
  <c r="A555" i="7" s="1"/>
  <c r="G556" i="7"/>
  <c r="A556" i="7" s="1"/>
  <c r="G557" i="7"/>
  <c r="A557" i="7" s="1"/>
  <c r="G558" i="7"/>
  <c r="A558" i="7" s="1"/>
  <c r="G559" i="7"/>
  <c r="A559" i="7" s="1"/>
  <c r="G560" i="7"/>
  <c r="A560" i="7" s="1"/>
  <c r="G561" i="7"/>
  <c r="A561" i="7" s="1"/>
  <c r="G562" i="7"/>
  <c r="A562" i="7" s="1"/>
  <c r="G563" i="7"/>
  <c r="A563" i="7" s="1"/>
  <c r="G564" i="7"/>
  <c r="A564" i="7" s="1"/>
  <c r="G565" i="7"/>
  <c r="A565" i="7" s="1"/>
  <c r="G566" i="7"/>
  <c r="A566" i="7" s="1"/>
  <c r="G567" i="7"/>
  <c r="A567" i="7" s="1"/>
  <c r="G568" i="7"/>
  <c r="A568" i="7" s="1"/>
  <c r="G569" i="7"/>
  <c r="A569" i="7" s="1"/>
  <c r="G570" i="7"/>
  <c r="A570" i="7" s="1"/>
  <c r="G571" i="7"/>
  <c r="A571" i="7" s="1"/>
  <c r="G572" i="7"/>
  <c r="A572" i="7" s="1"/>
  <c r="G573" i="7"/>
  <c r="A573" i="7" s="1"/>
  <c r="G574" i="7"/>
  <c r="A574" i="7" s="1"/>
  <c r="G575" i="7"/>
  <c r="A575" i="7" s="1"/>
  <c r="G576" i="7"/>
  <c r="A576" i="7" s="1"/>
  <c r="G577" i="7"/>
  <c r="A577" i="7" s="1"/>
  <c r="G578" i="7"/>
  <c r="A578" i="7" s="1"/>
  <c r="G579" i="7"/>
  <c r="A579" i="7" s="1"/>
  <c r="G580" i="7"/>
  <c r="A580" i="7" s="1"/>
  <c r="G581" i="7"/>
  <c r="A581" i="7" s="1"/>
  <c r="G582" i="7"/>
  <c r="A582" i="7" s="1"/>
  <c r="G583" i="7"/>
  <c r="A583" i="7" s="1"/>
  <c r="G584" i="7"/>
  <c r="A584" i="7" s="1"/>
  <c r="G585" i="7"/>
  <c r="A585" i="7" s="1"/>
  <c r="G586" i="7"/>
  <c r="A586" i="7" s="1"/>
  <c r="M586" i="7" s="1"/>
  <c r="G587" i="7"/>
  <c r="A587" i="7" s="1"/>
  <c r="G588" i="7"/>
  <c r="A588" i="7" s="1"/>
  <c r="G589" i="7"/>
  <c r="A589" i="7" s="1"/>
  <c r="G590" i="7"/>
  <c r="A590" i="7" s="1"/>
  <c r="G591" i="7"/>
  <c r="A591" i="7" s="1"/>
  <c r="G592" i="7"/>
  <c r="A592" i="7" s="1"/>
  <c r="G593" i="7"/>
  <c r="A593" i="7" s="1"/>
  <c r="G594" i="7"/>
  <c r="A594" i="7" s="1"/>
  <c r="M594" i="7" s="1"/>
  <c r="G595" i="7"/>
  <c r="A595" i="7" s="1"/>
  <c r="G596" i="7"/>
  <c r="A596" i="7" s="1"/>
  <c r="G597" i="7"/>
  <c r="A597" i="7" s="1"/>
  <c r="G598" i="7"/>
  <c r="A598" i="7" s="1"/>
  <c r="G599" i="7"/>
  <c r="A599" i="7" s="1"/>
  <c r="G600" i="7"/>
  <c r="A600" i="7" s="1"/>
  <c r="G601" i="7"/>
  <c r="A601" i="7" s="1"/>
  <c r="G602" i="7"/>
  <c r="A602" i="7" s="1"/>
  <c r="M602" i="7" s="1"/>
  <c r="G603" i="7"/>
  <c r="A603" i="7" s="1"/>
  <c r="G604" i="7"/>
  <c r="A604" i="7" s="1"/>
  <c r="G605" i="7"/>
  <c r="A605" i="7" s="1"/>
  <c r="G606" i="7"/>
  <c r="A606" i="7" s="1"/>
  <c r="G607" i="7"/>
  <c r="A607" i="7" s="1"/>
  <c r="G608" i="7"/>
  <c r="A608" i="7" s="1"/>
  <c r="G609" i="7"/>
  <c r="A609" i="7" s="1"/>
  <c r="G610" i="7"/>
  <c r="A610" i="7" s="1"/>
  <c r="M610" i="7" s="1"/>
  <c r="G611" i="7"/>
  <c r="A611" i="7" s="1"/>
  <c r="G612" i="7"/>
  <c r="A612" i="7" s="1"/>
  <c r="G613" i="7"/>
  <c r="A613" i="7" s="1"/>
  <c r="G614" i="7"/>
  <c r="A614" i="7" s="1"/>
  <c r="G615" i="7"/>
  <c r="A615" i="7" s="1"/>
  <c r="G616" i="7"/>
  <c r="A616" i="7" s="1"/>
  <c r="G617" i="7"/>
  <c r="A617" i="7" s="1"/>
  <c r="G618" i="7"/>
  <c r="A618" i="7" s="1"/>
  <c r="G619" i="7"/>
  <c r="A619" i="7" s="1"/>
  <c r="G620" i="7"/>
  <c r="A620" i="7" s="1"/>
  <c r="G621" i="7"/>
  <c r="A621" i="7" s="1"/>
  <c r="G622" i="7"/>
  <c r="A622" i="7" s="1"/>
  <c r="G623" i="7"/>
  <c r="A623" i="7" s="1"/>
  <c r="G624" i="7"/>
  <c r="A624" i="7" s="1"/>
  <c r="G625" i="7"/>
  <c r="A625" i="7" s="1"/>
  <c r="G626" i="7"/>
  <c r="A626" i="7" s="1"/>
  <c r="M626" i="7" s="1"/>
  <c r="G627" i="7"/>
  <c r="A627" i="7" s="1"/>
  <c r="G628" i="7"/>
  <c r="A628" i="7" s="1"/>
  <c r="G629" i="7"/>
  <c r="A629" i="7" s="1"/>
  <c r="G630" i="7"/>
  <c r="A630" i="7" s="1"/>
  <c r="G631" i="7"/>
  <c r="A631" i="7" s="1"/>
  <c r="G632" i="7"/>
  <c r="A632" i="7" s="1"/>
  <c r="G633" i="7"/>
  <c r="A633" i="7" s="1"/>
  <c r="G634" i="7"/>
  <c r="A634" i="7" s="1"/>
  <c r="G635" i="7"/>
  <c r="A635" i="7" s="1"/>
  <c r="G636" i="7"/>
  <c r="A636" i="7" s="1"/>
  <c r="G637" i="7"/>
  <c r="A637" i="7" s="1"/>
  <c r="G638" i="7"/>
  <c r="A638" i="7" s="1"/>
  <c r="G639" i="7"/>
  <c r="A639" i="7" s="1"/>
  <c r="G640" i="7"/>
  <c r="A640" i="7" s="1"/>
  <c r="G641" i="7"/>
  <c r="A641" i="7" s="1"/>
  <c r="G642" i="7"/>
  <c r="A642" i="7" s="1"/>
  <c r="M642" i="7" s="1"/>
  <c r="G643" i="7"/>
  <c r="A643" i="7" s="1"/>
  <c r="G644" i="7"/>
  <c r="A644" i="7" s="1"/>
  <c r="G645" i="7"/>
  <c r="A645" i="7" s="1"/>
  <c r="G646" i="7"/>
  <c r="A646" i="7" s="1"/>
  <c r="G647" i="7"/>
  <c r="A647" i="7" s="1"/>
  <c r="G648" i="7"/>
  <c r="A648" i="7" s="1"/>
  <c r="G649" i="7"/>
  <c r="A649" i="7" s="1"/>
  <c r="G650" i="7"/>
  <c r="A650" i="7" s="1"/>
  <c r="M650" i="7" s="1"/>
  <c r="G651" i="7"/>
  <c r="A651" i="7" s="1"/>
  <c r="G652" i="7"/>
  <c r="A652" i="7" s="1"/>
  <c r="G653" i="7"/>
  <c r="A653" i="7" s="1"/>
  <c r="G654" i="7"/>
  <c r="A654" i="7" s="1"/>
  <c r="G655" i="7"/>
  <c r="A655" i="7" s="1"/>
  <c r="G656" i="7"/>
  <c r="A656" i="7" s="1"/>
  <c r="G657" i="7"/>
  <c r="A657" i="7" s="1"/>
  <c r="G658" i="7"/>
  <c r="A658" i="7" s="1"/>
  <c r="M658" i="7" s="1"/>
  <c r="G659" i="7"/>
  <c r="A659" i="7" s="1"/>
  <c r="G660" i="7"/>
  <c r="A660" i="7" s="1"/>
  <c r="G661" i="7"/>
  <c r="A661" i="7" s="1"/>
  <c r="G662" i="7"/>
  <c r="A662" i="7" s="1"/>
  <c r="G663" i="7"/>
  <c r="A663" i="7" s="1"/>
  <c r="G664" i="7"/>
  <c r="A664" i="7" s="1"/>
  <c r="G665" i="7"/>
  <c r="A665" i="7" s="1"/>
  <c r="G666" i="7"/>
  <c r="A666" i="7" s="1"/>
  <c r="M666" i="7" s="1"/>
  <c r="G667" i="7"/>
  <c r="A667" i="7" s="1"/>
  <c r="G668" i="7"/>
  <c r="A668" i="7" s="1"/>
  <c r="G669" i="7"/>
  <c r="A669" i="7" s="1"/>
  <c r="G670" i="7"/>
  <c r="A670" i="7" s="1"/>
  <c r="G671" i="7"/>
  <c r="A671" i="7" s="1"/>
  <c r="G672" i="7"/>
  <c r="A672" i="7" s="1"/>
  <c r="G673" i="7"/>
  <c r="A673" i="7" s="1"/>
  <c r="G674" i="7"/>
  <c r="A674" i="7" s="1"/>
  <c r="M674" i="7" s="1"/>
  <c r="G675" i="7"/>
  <c r="A675" i="7" s="1"/>
  <c r="G676" i="7"/>
  <c r="A676" i="7" s="1"/>
  <c r="G677" i="7"/>
  <c r="A677" i="7" s="1"/>
  <c r="G678" i="7"/>
  <c r="A678" i="7" s="1"/>
  <c r="G679" i="7"/>
  <c r="A679" i="7" s="1"/>
  <c r="G680" i="7"/>
  <c r="A680" i="7" s="1"/>
  <c r="G681" i="7"/>
  <c r="A681" i="7" s="1"/>
  <c r="G682" i="7"/>
  <c r="A682" i="7" s="1"/>
  <c r="M682" i="7" s="1"/>
  <c r="G683" i="7"/>
  <c r="A683" i="7" s="1"/>
  <c r="G684" i="7"/>
  <c r="A684" i="7" s="1"/>
  <c r="G685" i="7"/>
  <c r="A685" i="7" s="1"/>
  <c r="G686" i="7"/>
  <c r="A686" i="7" s="1"/>
  <c r="G687" i="7"/>
  <c r="A687" i="7" s="1"/>
  <c r="G688" i="7"/>
  <c r="A688" i="7" s="1"/>
  <c r="G689" i="7"/>
  <c r="A689" i="7" s="1"/>
  <c r="G690" i="7"/>
  <c r="A690" i="7" s="1"/>
  <c r="M690" i="7" s="1"/>
  <c r="G691" i="7"/>
  <c r="A691" i="7" s="1"/>
  <c r="G692" i="7"/>
  <c r="A692" i="7" s="1"/>
  <c r="G693" i="7"/>
  <c r="A693" i="7" s="1"/>
  <c r="G694" i="7"/>
  <c r="A694" i="7" s="1"/>
  <c r="G695" i="7"/>
  <c r="A695" i="7" s="1"/>
  <c r="G696" i="7"/>
  <c r="A696" i="7" s="1"/>
  <c r="G697" i="7"/>
  <c r="A697" i="7" s="1"/>
  <c r="G698" i="7"/>
  <c r="A698" i="7" s="1"/>
  <c r="G699" i="7"/>
  <c r="A699" i="7" s="1"/>
  <c r="G700" i="7"/>
  <c r="A700" i="7" s="1"/>
  <c r="G701" i="7"/>
  <c r="A701" i="7" s="1"/>
  <c r="G702" i="7"/>
  <c r="A702" i="7" s="1"/>
  <c r="G703" i="7"/>
  <c r="A703" i="7" s="1"/>
  <c r="G704" i="7"/>
  <c r="A704" i="7" s="1"/>
  <c r="G705" i="7"/>
  <c r="A705" i="7" s="1"/>
  <c r="G706" i="7"/>
  <c r="A706" i="7" s="1"/>
  <c r="M706" i="7" s="1"/>
  <c r="G707" i="7"/>
  <c r="A707" i="7" s="1"/>
  <c r="G708" i="7"/>
  <c r="A708" i="7" s="1"/>
  <c r="G709" i="7"/>
  <c r="A709" i="7" s="1"/>
  <c r="G710" i="7"/>
  <c r="A710" i="7" s="1"/>
  <c r="G711" i="7"/>
  <c r="A711" i="7" s="1"/>
  <c r="G712" i="7"/>
  <c r="A712" i="7" s="1"/>
  <c r="G713" i="7"/>
  <c r="A713" i="7" s="1"/>
  <c r="G714" i="7"/>
  <c r="A714" i="7" s="1"/>
  <c r="M714" i="7" s="1"/>
  <c r="G715" i="7"/>
  <c r="A715" i="7" s="1"/>
  <c r="G716" i="7"/>
  <c r="A716" i="7" s="1"/>
  <c r="G717" i="7"/>
  <c r="A717" i="7" s="1"/>
  <c r="G718" i="7"/>
  <c r="A718" i="7" s="1"/>
  <c r="G719" i="7"/>
  <c r="A719" i="7" s="1"/>
  <c r="G720" i="7"/>
  <c r="A720" i="7" s="1"/>
  <c r="G721" i="7"/>
  <c r="A721" i="7" s="1"/>
  <c r="G722" i="7"/>
  <c r="A722" i="7" s="1"/>
  <c r="G723" i="7"/>
  <c r="A723" i="7" s="1"/>
  <c r="G724" i="7"/>
  <c r="A724" i="7" s="1"/>
  <c r="G725" i="7"/>
  <c r="A725" i="7" s="1"/>
  <c r="G726" i="7"/>
  <c r="A726" i="7" s="1"/>
  <c r="G727" i="7"/>
  <c r="A727" i="7" s="1"/>
  <c r="G728" i="7"/>
  <c r="A728" i="7" s="1"/>
  <c r="G729" i="7"/>
  <c r="A729" i="7" s="1"/>
  <c r="G730" i="7"/>
  <c r="A730" i="7" s="1"/>
  <c r="M730" i="7" s="1"/>
  <c r="G731" i="7"/>
  <c r="A731" i="7" s="1"/>
  <c r="G732" i="7"/>
  <c r="A732" i="7" s="1"/>
  <c r="G733" i="7"/>
  <c r="A733" i="7" s="1"/>
  <c r="G734" i="7"/>
  <c r="A734" i="7" s="1"/>
  <c r="G735" i="7"/>
  <c r="A735" i="7" s="1"/>
  <c r="G736" i="7"/>
  <c r="A736" i="7" s="1"/>
  <c r="G737" i="7"/>
  <c r="A737" i="7" s="1"/>
  <c r="G738" i="7"/>
  <c r="A738" i="7" s="1"/>
  <c r="M738" i="7" s="1"/>
  <c r="G739" i="7"/>
  <c r="A739" i="7" s="1"/>
  <c r="G740" i="7"/>
  <c r="A740" i="7" s="1"/>
  <c r="G741" i="7"/>
  <c r="A741" i="7" s="1"/>
  <c r="G742" i="7"/>
  <c r="A742" i="7" s="1"/>
  <c r="G743" i="7"/>
  <c r="A743" i="7" s="1"/>
  <c r="G744" i="7"/>
  <c r="A744" i="7" s="1"/>
  <c r="G745" i="7"/>
  <c r="A745" i="7" s="1"/>
  <c r="G746" i="7"/>
  <c r="A746" i="7" s="1"/>
  <c r="M746" i="7" s="1"/>
  <c r="G747" i="7"/>
  <c r="A747" i="7" s="1"/>
  <c r="G748" i="7"/>
  <c r="A748" i="7" s="1"/>
  <c r="G749" i="7"/>
  <c r="A749" i="7" s="1"/>
  <c r="G750" i="7"/>
  <c r="A750" i="7" s="1"/>
  <c r="G751" i="7"/>
  <c r="A751" i="7" s="1"/>
  <c r="G752" i="7"/>
  <c r="A752" i="7" s="1"/>
  <c r="G753" i="7"/>
  <c r="A753" i="7" s="1"/>
  <c r="G754" i="7"/>
  <c r="A754" i="7" s="1"/>
  <c r="M754" i="7" s="1"/>
  <c r="G755" i="7"/>
  <c r="A755" i="7" s="1"/>
  <c r="G756" i="7"/>
  <c r="A756" i="7" s="1"/>
  <c r="G757" i="7"/>
  <c r="A757" i="7" s="1"/>
  <c r="G758" i="7"/>
  <c r="A758" i="7" s="1"/>
  <c r="G759" i="7"/>
  <c r="A759" i="7" s="1"/>
  <c r="G760" i="7"/>
  <c r="A760" i="7" s="1"/>
  <c r="G761" i="7"/>
  <c r="A761" i="7" s="1"/>
  <c r="G762" i="7"/>
  <c r="A762" i="7" s="1"/>
  <c r="G763" i="7"/>
  <c r="A763" i="7" s="1"/>
  <c r="G764" i="7"/>
  <c r="A764" i="7" s="1"/>
  <c r="G765" i="7"/>
  <c r="A765" i="7" s="1"/>
  <c r="G766" i="7"/>
  <c r="A766" i="7" s="1"/>
  <c r="G767" i="7"/>
  <c r="A767" i="7" s="1"/>
  <c r="G768" i="7"/>
  <c r="A768" i="7" s="1"/>
  <c r="G769" i="7"/>
  <c r="A769" i="7" s="1"/>
  <c r="G770" i="7"/>
  <c r="A770" i="7" s="1"/>
  <c r="M770" i="7" s="1"/>
  <c r="G771" i="7"/>
  <c r="A771" i="7" s="1"/>
  <c r="G772" i="7"/>
  <c r="A772" i="7" s="1"/>
  <c r="G773" i="7"/>
  <c r="A773" i="7" s="1"/>
  <c r="G774" i="7"/>
  <c r="A774" i="7" s="1"/>
  <c r="G775" i="7"/>
  <c r="A775" i="7" s="1"/>
  <c r="G776" i="7"/>
  <c r="A776" i="7" s="1"/>
  <c r="G777" i="7"/>
  <c r="A777" i="7" s="1"/>
  <c r="G778" i="7"/>
  <c r="A778" i="7" s="1"/>
  <c r="M778" i="7" s="1"/>
  <c r="G779" i="7"/>
  <c r="A779" i="7" s="1"/>
  <c r="G780" i="7"/>
  <c r="A780" i="7" s="1"/>
  <c r="G781" i="7"/>
  <c r="A781" i="7" s="1"/>
  <c r="G782" i="7"/>
  <c r="A782" i="7" s="1"/>
  <c r="G783" i="7"/>
  <c r="A783" i="7" s="1"/>
  <c r="G784" i="7"/>
  <c r="A784" i="7" s="1"/>
  <c r="G785" i="7"/>
  <c r="A785" i="7" s="1"/>
  <c r="G786" i="7"/>
  <c r="A786" i="7" s="1"/>
  <c r="G787" i="7"/>
  <c r="A787" i="7" s="1"/>
  <c r="G788" i="7"/>
  <c r="A788" i="7" s="1"/>
  <c r="G789" i="7"/>
  <c r="A789" i="7" s="1"/>
  <c r="G790" i="7"/>
  <c r="A790" i="7" s="1"/>
  <c r="G791" i="7"/>
  <c r="A791" i="7" s="1"/>
  <c r="G792" i="7"/>
  <c r="A792" i="7" s="1"/>
  <c r="G793" i="7"/>
  <c r="A793" i="7" s="1"/>
  <c r="G794" i="7"/>
  <c r="A794" i="7" s="1"/>
  <c r="M794" i="7" s="1"/>
  <c r="G795" i="7"/>
  <c r="A795" i="7" s="1"/>
  <c r="G796" i="7"/>
  <c r="A796" i="7" s="1"/>
  <c r="G797" i="7"/>
  <c r="A797" i="7" s="1"/>
  <c r="G798" i="7"/>
  <c r="A798" i="7" s="1"/>
  <c r="G799" i="7"/>
  <c r="A799" i="7" s="1"/>
  <c r="G800" i="7"/>
  <c r="A800" i="7" s="1"/>
  <c r="G801" i="7"/>
  <c r="A801" i="7" s="1"/>
  <c r="G802" i="7"/>
  <c r="A802" i="7" s="1"/>
  <c r="M802" i="7" s="1"/>
  <c r="G803" i="7"/>
  <c r="A803" i="7" s="1"/>
  <c r="G804" i="7"/>
  <c r="A804" i="7" s="1"/>
  <c r="G805" i="7"/>
  <c r="A805" i="7" s="1"/>
  <c r="G806" i="7"/>
  <c r="A806" i="7" s="1"/>
  <c r="G807" i="7"/>
  <c r="A807" i="7" s="1"/>
  <c r="G808" i="7"/>
  <c r="A808" i="7" s="1"/>
  <c r="G809" i="7"/>
  <c r="A809" i="7" s="1"/>
  <c r="G810" i="7"/>
  <c r="A810" i="7" s="1"/>
  <c r="M810" i="7" s="1"/>
  <c r="G811" i="7"/>
  <c r="A811" i="7" s="1"/>
  <c r="G812" i="7"/>
  <c r="A812" i="7" s="1"/>
  <c r="G813" i="7"/>
  <c r="A813" i="7" s="1"/>
  <c r="G814" i="7"/>
  <c r="A814" i="7" s="1"/>
  <c r="G815" i="7"/>
  <c r="A815" i="7" s="1"/>
  <c r="G816" i="7"/>
  <c r="A816" i="7" s="1"/>
  <c r="G817" i="7"/>
  <c r="A817" i="7" s="1"/>
  <c r="G818" i="7"/>
  <c r="A818" i="7" s="1"/>
  <c r="M818" i="7" s="1"/>
  <c r="G819" i="7"/>
  <c r="A819" i="7" s="1"/>
  <c r="G820" i="7"/>
  <c r="A820" i="7" s="1"/>
  <c r="G821" i="7"/>
  <c r="A821" i="7" s="1"/>
  <c r="G822" i="7"/>
  <c r="A822" i="7" s="1"/>
  <c r="G823" i="7"/>
  <c r="A823" i="7" s="1"/>
  <c r="G824" i="7"/>
  <c r="A824" i="7" s="1"/>
  <c r="G825" i="7"/>
  <c r="A825" i="7" s="1"/>
  <c r="G826" i="7"/>
  <c r="A826" i="7" s="1"/>
  <c r="M826" i="7" s="1"/>
  <c r="G827" i="7"/>
  <c r="A827" i="7" s="1"/>
  <c r="G828" i="7"/>
  <c r="A828" i="7" s="1"/>
  <c r="G829" i="7"/>
  <c r="A829" i="7" s="1"/>
  <c r="G830" i="7"/>
  <c r="A830" i="7" s="1"/>
  <c r="G831" i="7"/>
  <c r="A831" i="7" s="1"/>
  <c r="G832" i="7"/>
  <c r="A832" i="7" s="1"/>
  <c r="G833" i="7"/>
  <c r="A833" i="7" s="1"/>
  <c r="G834" i="7"/>
  <c r="A834" i="7" s="1"/>
  <c r="M834" i="7" s="1"/>
  <c r="G835" i="7"/>
  <c r="A835" i="7" s="1"/>
  <c r="G836" i="7"/>
  <c r="A836" i="7" s="1"/>
  <c r="G837" i="7"/>
  <c r="A837" i="7" s="1"/>
  <c r="G838" i="7"/>
  <c r="A838" i="7" s="1"/>
  <c r="G839" i="7"/>
  <c r="A839" i="7" s="1"/>
  <c r="G840" i="7"/>
  <c r="A840" i="7" s="1"/>
  <c r="G841" i="7"/>
  <c r="A841" i="7" s="1"/>
  <c r="G842" i="7"/>
  <c r="A842" i="7" s="1"/>
  <c r="M842" i="7" s="1"/>
  <c r="G843" i="7"/>
  <c r="A843" i="7" s="1"/>
  <c r="G844" i="7"/>
  <c r="A844" i="7" s="1"/>
  <c r="G845" i="7"/>
  <c r="A845" i="7" s="1"/>
  <c r="G846" i="7"/>
  <c r="A846" i="7" s="1"/>
  <c r="G847" i="7"/>
  <c r="A847" i="7" s="1"/>
  <c r="G848" i="7"/>
  <c r="A848" i="7" s="1"/>
  <c r="G849" i="7"/>
  <c r="A849" i="7" s="1"/>
  <c r="G850" i="7"/>
  <c r="A850" i="7" s="1"/>
  <c r="M850" i="7" s="1"/>
  <c r="G851" i="7"/>
  <c r="A851" i="7" s="1"/>
  <c r="G852" i="7"/>
  <c r="A852" i="7" s="1"/>
  <c r="G853" i="7"/>
  <c r="A853" i="7" s="1"/>
  <c r="G854" i="7"/>
  <c r="A854" i="7" s="1"/>
  <c r="G855" i="7"/>
  <c r="A855" i="7" s="1"/>
  <c r="G856" i="7"/>
  <c r="A856" i="7" s="1"/>
  <c r="G857" i="7"/>
  <c r="A857" i="7" s="1"/>
  <c r="G858" i="7"/>
  <c r="A858" i="7" s="1"/>
  <c r="G859" i="7"/>
  <c r="A859" i="7" s="1"/>
  <c r="G860" i="7"/>
  <c r="A860" i="7" s="1"/>
  <c r="G861" i="7"/>
  <c r="A861" i="7" s="1"/>
  <c r="G862" i="7"/>
  <c r="A862" i="7" s="1"/>
  <c r="G863" i="7"/>
  <c r="A863" i="7" s="1"/>
  <c r="G864" i="7"/>
  <c r="A864" i="7" s="1"/>
  <c r="G865" i="7"/>
  <c r="A865" i="7" s="1"/>
  <c r="G866" i="7"/>
  <c r="A866" i="7" s="1"/>
  <c r="M866" i="7" s="1"/>
  <c r="G867" i="7"/>
  <c r="A867" i="7" s="1"/>
  <c r="G868" i="7"/>
  <c r="A868" i="7" s="1"/>
  <c r="G869" i="7"/>
  <c r="A869" i="7" s="1"/>
  <c r="G870" i="7"/>
  <c r="A870" i="7" s="1"/>
  <c r="G871" i="7"/>
  <c r="A871" i="7" s="1"/>
  <c r="G872" i="7"/>
  <c r="A872" i="7" s="1"/>
  <c r="G873" i="7"/>
  <c r="A873" i="7" s="1"/>
  <c r="G874" i="7"/>
  <c r="A874" i="7" s="1"/>
  <c r="M874" i="7" s="1"/>
  <c r="G875" i="7"/>
  <c r="A875" i="7" s="1"/>
  <c r="G876" i="7"/>
  <c r="A876" i="7" s="1"/>
  <c r="G877" i="7"/>
  <c r="A877" i="7" s="1"/>
  <c r="G878" i="7"/>
  <c r="A878" i="7" s="1"/>
  <c r="G879" i="7"/>
  <c r="A879" i="7" s="1"/>
  <c r="G880" i="7"/>
  <c r="A880" i="7" s="1"/>
  <c r="G881" i="7"/>
  <c r="A881" i="7" s="1"/>
  <c r="G882" i="7"/>
  <c r="A882" i="7" s="1"/>
  <c r="M882" i="7" s="1"/>
  <c r="G883" i="7"/>
  <c r="A883" i="7" s="1"/>
  <c r="G884" i="7"/>
  <c r="A884" i="7" s="1"/>
  <c r="G885" i="7"/>
  <c r="A885" i="7" s="1"/>
  <c r="G886" i="7"/>
  <c r="A886" i="7" s="1"/>
  <c r="G887" i="7"/>
  <c r="A887" i="7" s="1"/>
  <c r="G888" i="7"/>
  <c r="A888" i="7" s="1"/>
  <c r="G889" i="7"/>
  <c r="A889" i="7" s="1"/>
  <c r="G890" i="7"/>
  <c r="A890" i="7" s="1"/>
  <c r="M890" i="7" s="1"/>
  <c r="G891" i="7"/>
  <c r="A891" i="7" s="1"/>
  <c r="G892" i="7"/>
  <c r="A892" i="7" s="1"/>
  <c r="G893" i="7"/>
  <c r="A893" i="7" s="1"/>
  <c r="G894" i="7"/>
  <c r="A894" i="7" s="1"/>
  <c r="G895" i="7"/>
  <c r="A895" i="7" s="1"/>
  <c r="G896" i="7"/>
  <c r="A896" i="7" s="1"/>
  <c r="G897" i="7"/>
  <c r="A897" i="7" s="1"/>
  <c r="G898" i="7"/>
  <c r="A898" i="7" s="1"/>
  <c r="M898" i="7" s="1"/>
  <c r="G899" i="7"/>
  <c r="A899" i="7" s="1"/>
  <c r="G900" i="7"/>
  <c r="A900" i="7" s="1"/>
  <c r="G901" i="7"/>
  <c r="A901" i="7" s="1"/>
  <c r="G902" i="7"/>
  <c r="A902" i="7" s="1"/>
  <c r="G903" i="7"/>
  <c r="A903" i="7" s="1"/>
  <c r="G904" i="7"/>
  <c r="A904" i="7" s="1"/>
  <c r="G905" i="7"/>
  <c r="A905" i="7" s="1"/>
  <c r="G906" i="7"/>
  <c r="A906" i="7" s="1"/>
  <c r="M906" i="7" s="1"/>
  <c r="G907" i="7"/>
  <c r="A907" i="7" s="1"/>
  <c r="G908" i="7"/>
  <c r="A908" i="7" s="1"/>
  <c r="G909" i="7"/>
  <c r="A909" i="7" s="1"/>
  <c r="G910" i="7"/>
  <c r="A910" i="7" s="1"/>
  <c r="G911" i="7"/>
  <c r="A911" i="7" s="1"/>
  <c r="G912" i="7"/>
  <c r="A912" i="7" s="1"/>
  <c r="G913" i="7"/>
  <c r="A913" i="7" s="1"/>
  <c r="G914" i="7"/>
  <c r="A914" i="7" s="1"/>
  <c r="M914" i="7" s="1"/>
  <c r="G915" i="7"/>
  <c r="A915" i="7" s="1"/>
  <c r="G916" i="7"/>
  <c r="A916" i="7" s="1"/>
  <c r="G917" i="7"/>
  <c r="A917" i="7" s="1"/>
  <c r="G918" i="7"/>
  <c r="A918" i="7" s="1"/>
  <c r="G919" i="7"/>
  <c r="A919" i="7" s="1"/>
  <c r="G920" i="7"/>
  <c r="A920" i="7" s="1"/>
  <c r="G921" i="7"/>
  <c r="A921" i="7" s="1"/>
  <c r="G922" i="7"/>
  <c r="A922" i="7" s="1"/>
  <c r="G923" i="7"/>
  <c r="A923" i="7" s="1"/>
  <c r="G924" i="7"/>
  <c r="A924" i="7" s="1"/>
  <c r="G925" i="7"/>
  <c r="A925" i="7" s="1"/>
  <c r="G926" i="7"/>
  <c r="A926" i="7" s="1"/>
  <c r="G927" i="7"/>
  <c r="A927" i="7" s="1"/>
  <c r="G928" i="7"/>
  <c r="A928" i="7" s="1"/>
  <c r="G929" i="7"/>
  <c r="A929" i="7" s="1"/>
  <c r="G930" i="7"/>
  <c r="A930" i="7" s="1"/>
  <c r="M930" i="7" s="1"/>
  <c r="G931" i="7"/>
  <c r="A931" i="7" s="1"/>
  <c r="G932" i="7"/>
  <c r="A932" i="7" s="1"/>
  <c r="G933" i="7"/>
  <c r="A933" i="7" s="1"/>
  <c r="G934" i="7"/>
  <c r="A934" i="7" s="1"/>
  <c r="G935" i="7"/>
  <c r="A935" i="7" s="1"/>
  <c r="G936" i="7"/>
  <c r="A936" i="7" s="1"/>
  <c r="G937" i="7"/>
  <c r="A937" i="7" s="1"/>
  <c r="G938" i="7"/>
  <c r="A938" i="7" s="1"/>
  <c r="M938" i="7" s="1"/>
  <c r="G939" i="7"/>
  <c r="A939" i="7" s="1"/>
  <c r="G940" i="7"/>
  <c r="A940" i="7" s="1"/>
  <c r="G941" i="7"/>
  <c r="A941" i="7" s="1"/>
  <c r="G942" i="7"/>
  <c r="A942" i="7" s="1"/>
  <c r="G943" i="7"/>
  <c r="A943" i="7" s="1"/>
  <c r="G944" i="7"/>
  <c r="A944" i="7" s="1"/>
  <c r="G945" i="7"/>
  <c r="A945" i="7" s="1"/>
  <c r="G946" i="7"/>
  <c r="A946" i="7" s="1"/>
  <c r="M946" i="7" s="1"/>
  <c r="G947" i="7"/>
  <c r="A947" i="7" s="1"/>
  <c r="G948" i="7"/>
  <c r="A948" i="7" s="1"/>
  <c r="G949" i="7"/>
  <c r="A949" i="7" s="1"/>
  <c r="G950" i="7"/>
  <c r="A950" i="7" s="1"/>
  <c r="G951" i="7"/>
  <c r="A951" i="7" s="1"/>
  <c r="G952" i="7"/>
  <c r="A952" i="7" s="1"/>
  <c r="G953" i="7"/>
  <c r="A953" i="7" s="1"/>
  <c r="G954" i="7"/>
  <c r="A954" i="7" s="1"/>
  <c r="M954" i="7" s="1"/>
  <c r="G955" i="7"/>
  <c r="A955" i="7" s="1"/>
  <c r="G956" i="7"/>
  <c r="A956" i="7" s="1"/>
  <c r="G957" i="7"/>
  <c r="A957" i="7" s="1"/>
  <c r="G958" i="7"/>
  <c r="A958" i="7" s="1"/>
  <c r="G959" i="7"/>
  <c r="A959" i="7" s="1"/>
  <c r="G960" i="7"/>
  <c r="A960" i="7" s="1"/>
  <c r="G961" i="7"/>
  <c r="A961" i="7" s="1"/>
  <c r="G962" i="7"/>
  <c r="A962" i="7" s="1"/>
  <c r="M962" i="7" s="1"/>
  <c r="G963" i="7"/>
  <c r="A963" i="7" s="1"/>
  <c r="G964" i="7"/>
  <c r="A964" i="7" s="1"/>
  <c r="G965" i="7"/>
  <c r="A965" i="7" s="1"/>
  <c r="G966" i="7"/>
  <c r="A966" i="7" s="1"/>
  <c r="G967" i="7"/>
  <c r="A967" i="7" s="1"/>
  <c r="G968" i="7"/>
  <c r="A968" i="7" s="1"/>
  <c r="G969" i="7"/>
  <c r="A969" i="7" s="1"/>
  <c r="G970" i="7"/>
  <c r="A970" i="7" s="1"/>
  <c r="M970" i="7" s="1"/>
  <c r="G971" i="7"/>
  <c r="A971" i="7" s="1"/>
  <c r="G972" i="7"/>
  <c r="A972" i="7" s="1"/>
  <c r="G973" i="7"/>
  <c r="A973" i="7" s="1"/>
  <c r="G974" i="7"/>
  <c r="A974" i="7" s="1"/>
  <c r="G975" i="7"/>
  <c r="A975" i="7" s="1"/>
  <c r="G976" i="7"/>
  <c r="A976" i="7" s="1"/>
  <c r="G977" i="7"/>
  <c r="A977" i="7" s="1"/>
  <c r="G978" i="7"/>
  <c r="A978" i="7" s="1"/>
  <c r="M978" i="7" s="1"/>
  <c r="G979" i="7"/>
  <c r="A979" i="7" s="1"/>
  <c r="G980" i="7"/>
  <c r="A980" i="7" s="1"/>
  <c r="G981" i="7"/>
  <c r="A981" i="7" s="1"/>
  <c r="G982" i="7"/>
  <c r="A982" i="7" s="1"/>
  <c r="G983" i="7"/>
  <c r="A983" i="7" s="1"/>
  <c r="G984" i="7"/>
  <c r="A984" i="7" s="1"/>
  <c r="G985" i="7"/>
  <c r="A985" i="7" s="1"/>
  <c r="G986" i="7"/>
  <c r="A986" i="7" s="1"/>
  <c r="G987" i="7"/>
  <c r="A987" i="7" s="1"/>
  <c r="G988" i="7"/>
  <c r="A988" i="7" s="1"/>
  <c r="G989" i="7"/>
  <c r="A989" i="7" s="1"/>
  <c r="G990" i="7"/>
  <c r="A990" i="7" s="1"/>
  <c r="G991" i="7"/>
  <c r="A991" i="7" s="1"/>
  <c r="G992" i="7"/>
  <c r="A992" i="7" s="1"/>
  <c r="G993" i="7"/>
  <c r="A993" i="7" s="1"/>
  <c r="G994" i="7"/>
  <c r="A994" i="7" s="1"/>
  <c r="M994" i="7" s="1"/>
  <c r="G995" i="7"/>
  <c r="A995" i="7" s="1"/>
  <c r="G996" i="7"/>
  <c r="A996" i="7" s="1"/>
  <c r="G997" i="7"/>
  <c r="A997" i="7" s="1"/>
  <c r="G998" i="7"/>
  <c r="A998" i="7" s="1"/>
  <c r="G999" i="7"/>
  <c r="A999" i="7" s="1"/>
  <c r="G1000" i="7"/>
  <c r="A1000" i="7" s="1"/>
  <c r="G1001" i="7"/>
  <c r="A1001" i="7" s="1"/>
  <c r="G1002" i="7"/>
  <c r="A1002" i="7" s="1"/>
  <c r="M1002" i="7" s="1"/>
  <c r="G1003" i="7"/>
  <c r="A1003" i="7" s="1"/>
  <c r="G1004" i="7"/>
  <c r="A1004" i="7" s="1"/>
  <c r="G1005" i="7"/>
  <c r="A1005" i="7" s="1"/>
  <c r="G1006" i="7"/>
  <c r="A1006" i="7" s="1"/>
  <c r="G1007" i="7"/>
  <c r="A1007" i="7" s="1"/>
  <c r="G1008" i="7"/>
  <c r="A1008" i="7" s="1"/>
  <c r="G1009" i="7"/>
  <c r="A1009" i="7" s="1"/>
  <c r="G1010" i="7"/>
  <c r="A1010" i="7" s="1"/>
  <c r="M1010" i="7" s="1"/>
  <c r="G1011" i="7"/>
  <c r="A1011" i="7" s="1"/>
  <c r="G1012" i="7"/>
  <c r="A1012" i="7" s="1"/>
  <c r="G1013" i="7"/>
  <c r="A1013" i="7" s="1"/>
  <c r="G1014" i="7"/>
  <c r="A1014" i="7" s="1"/>
  <c r="G1015" i="7"/>
  <c r="A1015" i="7" s="1"/>
  <c r="G1016" i="7"/>
  <c r="A1016" i="7" s="1"/>
  <c r="H2" i="7"/>
  <c r="K2" i="7" s="1"/>
  <c r="L2" i="7" s="1"/>
  <c r="H3" i="7"/>
  <c r="K3" i="7" s="1"/>
  <c r="L3" i="7" s="1"/>
  <c r="H4" i="7"/>
  <c r="K4" i="7" s="1"/>
  <c r="L4" i="7" s="1"/>
  <c r="H5" i="7"/>
  <c r="K5" i="7" s="1"/>
  <c r="L5" i="7" s="1"/>
  <c r="H6" i="7"/>
  <c r="K6" i="7" s="1"/>
  <c r="L6" i="7" s="1"/>
  <c r="H7" i="7"/>
  <c r="K7" i="7" s="1"/>
  <c r="L7" i="7" s="1"/>
  <c r="H8" i="7"/>
  <c r="H9" i="7"/>
  <c r="H10" i="7"/>
  <c r="K10" i="7" s="1"/>
  <c r="L10" i="7" s="1"/>
  <c r="H11" i="7"/>
  <c r="K11" i="7" s="1"/>
  <c r="L11" i="7" s="1"/>
  <c r="H12" i="7"/>
  <c r="K12" i="7" s="1"/>
  <c r="L12" i="7" s="1"/>
  <c r="H13" i="7"/>
  <c r="K13" i="7" s="1"/>
  <c r="L13" i="7" s="1"/>
  <c r="H14" i="7"/>
  <c r="K14" i="7" s="1"/>
  <c r="L14" i="7" s="1"/>
  <c r="H15" i="7"/>
  <c r="K15" i="7" s="1"/>
  <c r="L15" i="7" s="1"/>
  <c r="H16" i="7"/>
  <c r="H17" i="7"/>
  <c r="H18" i="7"/>
  <c r="K18" i="7" s="1"/>
  <c r="L18" i="7" s="1"/>
  <c r="H19" i="7"/>
  <c r="K19" i="7" s="1"/>
  <c r="L19" i="7" s="1"/>
  <c r="H20" i="7"/>
  <c r="K20" i="7" s="1"/>
  <c r="L20" i="7" s="1"/>
  <c r="H21" i="7"/>
  <c r="K21" i="7" s="1"/>
  <c r="L21" i="7" s="1"/>
  <c r="H22" i="7"/>
  <c r="K22" i="7" s="1"/>
  <c r="L22" i="7" s="1"/>
  <c r="H23" i="7"/>
  <c r="K23" i="7" s="1"/>
  <c r="L23" i="7" s="1"/>
  <c r="H24" i="7"/>
  <c r="H25" i="7"/>
  <c r="H26" i="7"/>
  <c r="K26" i="7" s="1"/>
  <c r="L26" i="7" s="1"/>
  <c r="H27" i="7"/>
  <c r="K27" i="7" s="1"/>
  <c r="L27" i="7" s="1"/>
  <c r="H28" i="7"/>
  <c r="K28" i="7" s="1"/>
  <c r="L28" i="7" s="1"/>
  <c r="H29" i="7"/>
  <c r="K29" i="7" s="1"/>
  <c r="L29" i="7" s="1"/>
  <c r="H30" i="7"/>
  <c r="K30" i="7" s="1"/>
  <c r="L30" i="7" s="1"/>
  <c r="H31" i="7"/>
  <c r="K31" i="7" s="1"/>
  <c r="L31" i="7" s="1"/>
  <c r="H32" i="7"/>
  <c r="H33" i="7"/>
  <c r="H34" i="7"/>
  <c r="K34" i="7" s="1"/>
  <c r="L34" i="7" s="1"/>
  <c r="H35" i="7"/>
  <c r="K35" i="7" s="1"/>
  <c r="L35" i="7" s="1"/>
  <c r="H36" i="7"/>
  <c r="K36" i="7" s="1"/>
  <c r="L36" i="7" s="1"/>
  <c r="H37" i="7"/>
  <c r="K37" i="7" s="1"/>
  <c r="L37" i="7" s="1"/>
  <c r="H38" i="7"/>
  <c r="K38" i="7" s="1"/>
  <c r="L38" i="7" s="1"/>
  <c r="H39" i="7"/>
  <c r="K39" i="7" s="1"/>
  <c r="L39" i="7" s="1"/>
  <c r="H40" i="7"/>
  <c r="H41" i="7"/>
  <c r="H42" i="7"/>
  <c r="K42" i="7" s="1"/>
  <c r="L42" i="7" s="1"/>
  <c r="H43" i="7"/>
  <c r="K43" i="7" s="1"/>
  <c r="L43" i="7" s="1"/>
  <c r="H44" i="7"/>
  <c r="K44" i="7" s="1"/>
  <c r="L44" i="7" s="1"/>
  <c r="H45" i="7"/>
  <c r="K45" i="7" s="1"/>
  <c r="L45" i="7" s="1"/>
  <c r="H46" i="7"/>
  <c r="K46" i="7" s="1"/>
  <c r="L46" i="7" s="1"/>
  <c r="H47" i="7"/>
  <c r="K47" i="7" s="1"/>
  <c r="L47" i="7" s="1"/>
  <c r="H48" i="7"/>
  <c r="H49" i="7"/>
  <c r="H50" i="7"/>
  <c r="K50" i="7" s="1"/>
  <c r="L50" i="7" s="1"/>
  <c r="H51" i="7"/>
  <c r="K51" i="7" s="1"/>
  <c r="L51" i="7" s="1"/>
  <c r="H52" i="7"/>
  <c r="K52" i="7" s="1"/>
  <c r="L52" i="7" s="1"/>
  <c r="H53" i="7"/>
  <c r="K53" i="7" s="1"/>
  <c r="L53" i="7" s="1"/>
  <c r="H54" i="7"/>
  <c r="H55" i="7"/>
  <c r="K55" i="7" s="1"/>
  <c r="L55" i="7" s="1"/>
  <c r="H56" i="7"/>
  <c r="H57" i="7"/>
  <c r="H58" i="7"/>
  <c r="K58" i="7" s="1"/>
  <c r="L58" i="7" s="1"/>
  <c r="H59" i="7"/>
  <c r="K59" i="7" s="1"/>
  <c r="L59" i="7" s="1"/>
  <c r="H60" i="7"/>
  <c r="K60" i="7" s="1"/>
  <c r="L60" i="7" s="1"/>
  <c r="H61" i="7"/>
  <c r="K61" i="7" s="1"/>
  <c r="L61" i="7" s="1"/>
  <c r="H62" i="7"/>
  <c r="K62" i="7" s="1"/>
  <c r="L62" i="7" s="1"/>
  <c r="H63" i="7"/>
  <c r="K63" i="7" s="1"/>
  <c r="L63" i="7" s="1"/>
  <c r="H64" i="7"/>
  <c r="H65" i="7"/>
  <c r="K65" i="7" s="1"/>
  <c r="L65" i="7" s="1"/>
  <c r="H66" i="7"/>
  <c r="K66" i="7" s="1"/>
  <c r="L66" i="7" s="1"/>
  <c r="H67" i="7"/>
  <c r="K67" i="7" s="1"/>
  <c r="L67" i="7" s="1"/>
  <c r="H68" i="7"/>
  <c r="K68" i="7" s="1"/>
  <c r="L68" i="7" s="1"/>
  <c r="H69" i="7"/>
  <c r="K69" i="7" s="1"/>
  <c r="L69" i="7" s="1"/>
  <c r="H70" i="7"/>
  <c r="K70" i="7" s="1"/>
  <c r="L70" i="7" s="1"/>
  <c r="H71" i="7"/>
  <c r="K71" i="7" s="1"/>
  <c r="L71" i="7" s="1"/>
  <c r="H72" i="7"/>
  <c r="H73" i="7"/>
  <c r="H74" i="7"/>
  <c r="K74" i="7" s="1"/>
  <c r="L74" i="7" s="1"/>
  <c r="H75" i="7"/>
  <c r="K75" i="7" s="1"/>
  <c r="L75" i="7" s="1"/>
  <c r="H76" i="7"/>
  <c r="K76" i="7" s="1"/>
  <c r="L76" i="7" s="1"/>
  <c r="H77" i="7"/>
  <c r="K77" i="7" s="1"/>
  <c r="L77" i="7" s="1"/>
  <c r="H78" i="7"/>
  <c r="K78" i="7" s="1"/>
  <c r="L78" i="7" s="1"/>
  <c r="H79" i="7"/>
  <c r="K79" i="7" s="1"/>
  <c r="L79" i="7" s="1"/>
  <c r="H80" i="7"/>
  <c r="H81" i="7"/>
  <c r="H82" i="7"/>
  <c r="K82" i="7" s="1"/>
  <c r="L82" i="7" s="1"/>
  <c r="H83" i="7"/>
  <c r="K83" i="7" s="1"/>
  <c r="L83" i="7" s="1"/>
  <c r="H84" i="7"/>
  <c r="K84" i="7" s="1"/>
  <c r="L84" i="7" s="1"/>
  <c r="H85" i="7"/>
  <c r="K85" i="7" s="1"/>
  <c r="L85" i="7" s="1"/>
  <c r="H86" i="7"/>
  <c r="K86" i="7" s="1"/>
  <c r="L86" i="7" s="1"/>
  <c r="H87" i="7"/>
  <c r="K87" i="7" s="1"/>
  <c r="L87" i="7" s="1"/>
  <c r="H88" i="7"/>
  <c r="H89" i="7"/>
  <c r="K89" i="7" s="1"/>
  <c r="L89" i="7" s="1"/>
  <c r="H90" i="7"/>
  <c r="K90" i="7" s="1"/>
  <c r="L90" i="7" s="1"/>
  <c r="H91" i="7"/>
  <c r="K91" i="7" s="1"/>
  <c r="L91" i="7" s="1"/>
  <c r="H92" i="7"/>
  <c r="K92" i="7" s="1"/>
  <c r="L92" i="7" s="1"/>
  <c r="H93" i="7"/>
  <c r="K93" i="7" s="1"/>
  <c r="L93" i="7" s="1"/>
  <c r="H94" i="7"/>
  <c r="K94" i="7" s="1"/>
  <c r="L94" i="7" s="1"/>
  <c r="H95" i="7"/>
  <c r="K95" i="7" s="1"/>
  <c r="L95" i="7" s="1"/>
  <c r="H96" i="7"/>
  <c r="H97" i="7"/>
  <c r="H98" i="7"/>
  <c r="K98" i="7" s="1"/>
  <c r="L98" i="7" s="1"/>
  <c r="H99" i="7"/>
  <c r="K99" i="7" s="1"/>
  <c r="L99" i="7" s="1"/>
  <c r="H100" i="7"/>
  <c r="K100" i="7" s="1"/>
  <c r="L100" i="7" s="1"/>
  <c r="H101" i="7"/>
  <c r="K101" i="7" s="1"/>
  <c r="L101" i="7" s="1"/>
  <c r="H102" i="7"/>
  <c r="K102" i="7" s="1"/>
  <c r="L102" i="7" s="1"/>
  <c r="H103" i="7"/>
  <c r="K103" i="7" s="1"/>
  <c r="L103" i="7" s="1"/>
  <c r="H104" i="7"/>
  <c r="H105" i="7"/>
  <c r="K105" i="7" s="1"/>
  <c r="L105" i="7" s="1"/>
  <c r="H106" i="7"/>
  <c r="K106" i="7" s="1"/>
  <c r="L106" i="7" s="1"/>
  <c r="H107" i="7"/>
  <c r="K107" i="7" s="1"/>
  <c r="L107" i="7" s="1"/>
  <c r="H108" i="7"/>
  <c r="K108" i="7" s="1"/>
  <c r="L108" i="7" s="1"/>
  <c r="H109" i="7"/>
  <c r="K109" i="7" s="1"/>
  <c r="L109" i="7" s="1"/>
  <c r="H110" i="7"/>
  <c r="K110" i="7" s="1"/>
  <c r="L110" i="7" s="1"/>
  <c r="H111" i="7"/>
  <c r="K111" i="7" s="1"/>
  <c r="L111" i="7" s="1"/>
  <c r="H112" i="7"/>
  <c r="H113" i="7"/>
  <c r="K113" i="7" s="1"/>
  <c r="L113" i="7" s="1"/>
  <c r="H114" i="7"/>
  <c r="K114" i="7" s="1"/>
  <c r="L114" i="7" s="1"/>
  <c r="H115" i="7"/>
  <c r="K115" i="7" s="1"/>
  <c r="L115" i="7" s="1"/>
  <c r="H116" i="7"/>
  <c r="K116" i="7" s="1"/>
  <c r="L116" i="7" s="1"/>
  <c r="H117" i="7"/>
  <c r="K117" i="7" s="1"/>
  <c r="L117" i="7" s="1"/>
  <c r="H118" i="7"/>
  <c r="H119" i="7"/>
  <c r="K119" i="7" s="1"/>
  <c r="L119" i="7" s="1"/>
  <c r="H120" i="7"/>
  <c r="H121" i="7"/>
  <c r="K121" i="7" s="1"/>
  <c r="L121" i="7" s="1"/>
  <c r="H122" i="7"/>
  <c r="K122" i="7" s="1"/>
  <c r="L122" i="7" s="1"/>
  <c r="H123" i="7"/>
  <c r="K123" i="7" s="1"/>
  <c r="L123" i="7" s="1"/>
  <c r="H124" i="7"/>
  <c r="K124" i="7" s="1"/>
  <c r="L124" i="7" s="1"/>
  <c r="H125" i="7"/>
  <c r="K125" i="7" s="1"/>
  <c r="L125" i="7" s="1"/>
  <c r="H126" i="7"/>
  <c r="K126" i="7" s="1"/>
  <c r="L126" i="7" s="1"/>
  <c r="H127" i="7"/>
  <c r="K127" i="7" s="1"/>
  <c r="L127" i="7" s="1"/>
  <c r="H128" i="7"/>
  <c r="H129" i="7"/>
  <c r="H130" i="7"/>
  <c r="K130" i="7" s="1"/>
  <c r="L130" i="7" s="1"/>
  <c r="H131" i="7"/>
  <c r="K131" i="7" s="1"/>
  <c r="L131" i="7" s="1"/>
  <c r="H132" i="7"/>
  <c r="K132" i="7" s="1"/>
  <c r="L132" i="7" s="1"/>
  <c r="H133" i="7"/>
  <c r="K133" i="7" s="1"/>
  <c r="L133" i="7" s="1"/>
  <c r="H134" i="7"/>
  <c r="K134" i="7" s="1"/>
  <c r="L134" i="7" s="1"/>
  <c r="H135" i="7"/>
  <c r="K135" i="7" s="1"/>
  <c r="L135" i="7" s="1"/>
  <c r="H136" i="7"/>
  <c r="H137" i="7"/>
  <c r="H138" i="7"/>
  <c r="K138" i="7" s="1"/>
  <c r="L138" i="7" s="1"/>
  <c r="H139" i="7"/>
  <c r="K139" i="7" s="1"/>
  <c r="L139" i="7" s="1"/>
  <c r="H140" i="7"/>
  <c r="K140" i="7" s="1"/>
  <c r="L140" i="7" s="1"/>
  <c r="H141" i="7"/>
  <c r="K141" i="7" s="1"/>
  <c r="L141" i="7" s="1"/>
  <c r="H142" i="7"/>
  <c r="K142" i="7" s="1"/>
  <c r="L142" i="7" s="1"/>
  <c r="H143" i="7"/>
  <c r="K143" i="7" s="1"/>
  <c r="L143" i="7" s="1"/>
  <c r="H144" i="7"/>
  <c r="H145" i="7"/>
  <c r="K145" i="7" s="1"/>
  <c r="L145" i="7" s="1"/>
  <c r="H146" i="7"/>
  <c r="K146" i="7" s="1"/>
  <c r="L146" i="7" s="1"/>
  <c r="H147" i="7"/>
  <c r="K147" i="7" s="1"/>
  <c r="L147" i="7" s="1"/>
  <c r="H148" i="7"/>
  <c r="K148" i="7" s="1"/>
  <c r="L148" i="7" s="1"/>
  <c r="H149" i="7"/>
  <c r="K149" i="7" s="1"/>
  <c r="L149" i="7" s="1"/>
  <c r="H150" i="7"/>
  <c r="K150" i="7" s="1"/>
  <c r="L150" i="7" s="1"/>
  <c r="H151" i="7"/>
  <c r="K151" i="7" s="1"/>
  <c r="L151" i="7" s="1"/>
  <c r="H152" i="7"/>
  <c r="H153" i="7"/>
  <c r="H154" i="7"/>
  <c r="K154" i="7" s="1"/>
  <c r="L154" i="7" s="1"/>
  <c r="H155" i="7"/>
  <c r="K155" i="7" s="1"/>
  <c r="L155" i="7" s="1"/>
  <c r="H156" i="7"/>
  <c r="K156" i="7" s="1"/>
  <c r="L156" i="7" s="1"/>
  <c r="H157" i="7"/>
  <c r="K157" i="7" s="1"/>
  <c r="L157" i="7" s="1"/>
  <c r="H158" i="7"/>
  <c r="K158" i="7" s="1"/>
  <c r="L158" i="7" s="1"/>
  <c r="H159" i="7"/>
  <c r="K159" i="7" s="1"/>
  <c r="L159" i="7" s="1"/>
  <c r="H160" i="7"/>
  <c r="H161" i="7"/>
  <c r="K161" i="7" s="1"/>
  <c r="L161" i="7" s="1"/>
  <c r="H162" i="7"/>
  <c r="K162" i="7" s="1"/>
  <c r="L162" i="7" s="1"/>
  <c r="H163" i="7"/>
  <c r="K163" i="7" s="1"/>
  <c r="L163" i="7" s="1"/>
  <c r="H164" i="7"/>
  <c r="K164" i="7" s="1"/>
  <c r="L164" i="7" s="1"/>
  <c r="H165" i="7"/>
  <c r="K165" i="7" s="1"/>
  <c r="L165" i="7" s="1"/>
  <c r="H166" i="7"/>
  <c r="K166" i="7" s="1"/>
  <c r="L166" i="7" s="1"/>
  <c r="H167" i="7"/>
  <c r="K167" i="7" s="1"/>
  <c r="L167" i="7" s="1"/>
  <c r="H168" i="7"/>
  <c r="H169" i="7"/>
  <c r="K169" i="7" s="1"/>
  <c r="L169" i="7" s="1"/>
  <c r="H170" i="7"/>
  <c r="K170" i="7" s="1"/>
  <c r="L170" i="7" s="1"/>
  <c r="H171" i="7"/>
  <c r="K171" i="7" s="1"/>
  <c r="L171" i="7" s="1"/>
  <c r="H172" i="7"/>
  <c r="K172" i="7" s="1"/>
  <c r="L172" i="7" s="1"/>
  <c r="H173" i="7"/>
  <c r="K173" i="7" s="1"/>
  <c r="L173" i="7" s="1"/>
  <c r="H174" i="7"/>
  <c r="K174" i="7" s="1"/>
  <c r="L174" i="7" s="1"/>
  <c r="H175" i="7"/>
  <c r="K175" i="7" s="1"/>
  <c r="L175" i="7" s="1"/>
  <c r="H176" i="7"/>
  <c r="H177" i="7"/>
  <c r="H178" i="7"/>
  <c r="K178" i="7" s="1"/>
  <c r="L178" i="7" s="1"/>
  <c r="H179" i="7"/>
  <c r="K179" i="7" s="1"/>
  <c r="L179" i="7" s="1"/>
  <c r="H180" i="7"/>
  <c r="K180" i="7" s="1"/>
  <c r="L180" i="7" s="1"/>
  <c r="H181" i="7"/>
  <c r="K181" i="7" s="1"/>
  <c r="L181" i="7" s="1"/>
  <c r="H182" i="7"/>
  <c r="K182" i="7" s="1"/>
  <c r="L182" i="7" s="1"/>
  <c r="H183" i="7"/>
  <c r="K183" i="7" s="1"/>
  <c r="L183" i="7" s="1"/>
  <c r="H184" i="7"/>
  <c r="H185" i="7"/>
  <c r="K185" i="7" s="1"/>
  <c r="L185" i="7" s="1"/>
  <c r="H186" i="7"/>
  <c r="K186" i="7" s="1"/>
  <c r="L186" i="7" s="1"/>
  <c r="H187" i="7"/>
  <c r="K187" i="7" s="1"/>
  <c r="L187" i="7" s="1"/>
  <c r="H188" i="7"/>
  <c r="K188" i="7" s="1"/>
  <c r="L188" i="7" s="1"/>
  <c r="H189" i="7"/>
  <c r="K189" i="7" s="1"/>
  <c r="L189" i="7" s="1"/>
  <c r="H190" i="7"/>
  <c r="K190" i="7" s="1"/>
  <c r="L190" i="7" s="1"/>
  <c r="H191" i="7"/>
  <c r="K191" i="7" s="1"/>
  <c r="L191" i="7" s="1"/>
  <c r="H192" i="7"/>
  <c r="H193" i="7"/>
  <c r="H194" i="7"/>
  <c r="K194" i="7" s="1"/>
  <c r="L194" i="7" s="1"/>
  <c r="H195" i="7"/>
  <c r="K195" i="7" s="1"/>
  <c r="L195" i="7" s="1"/>
  <c r="H196" i="7"/>
  <c r="K196" i="7" s="1"/>
  <c r="L196" i="7" s="1"/>
  <c r="H197" i="7"/>
  <c r="K197" i="7" s="1"/>
  <c r="L197" i="7" s="1"/>
  <c r="H198" i="7"/>
  <c r="K198" i="7" s="1"/>
  <c r="L198" i="7" s="1"/>
  <c r="H199" i="7"/>
  <c r="K199" i="7" s="1"/>
  <c r="L199" i="7" s="1"/>
  <c r="H200" i="7"/>
  <c r="H201" i="7"/>
  <c r="K201" i="7" s="1"/>
  <c r="L201" i="7" s="1"/>
  <c r="H202" i="7"/>
  <c r="K202" i="7" s="1"/>
  <c r="L202" i="7" s="1"/>
  <c r="H203" i="7"/>
  <c r="K203" i="7" s="1"/>
  <c r="L203" i="7" s="1"/>
  <c r="H204" i="7"/>
  <c r="K204" i="7" s="1"/>
  <c r="L204" i="7" s="1"/>
  <c r="H205" i="7"/>
  <c r="K205" i="7" s="1"/>
  <c r="L205" i="7" s="1"/>
  <c r="H206" i="7"/>
  <c r="K206" i="7" s="1"/>
  <c r="L206" i="7" s="1"/>
  <c r="H207" i="7"/>
  <c r="K207" i="7" s="1"/>
  <c r="L207" i="7" s="1"/>
  <c r="H208" i="7"/>
  <c r="H209" i="7"/>
  <c r="H210" i="7"/>
  <c r="K210" i="7" s="1"/>
  <c r="L210" i="7" s="1"/>
  <c r="H211" i="7"/>
  <c r="K211" i="7" s="1"/>
  <c r="L211" i="7" s="1"/>
  <c r="H212" i="7"/>
  <c r="K212" i="7" s="1"/>
  <c r="L212" i="7" s="1"/>
  <c r="H213" i="7"/>
  <c r="K213" i="7" s="1"/>
  <c r="L213" i="7" s="1"/>
  <c r="H214" i="7"/>
  <c r="K214" i="7" s="1"/>
  <c r="L214" i="7" s="1"/>
  <c r="H215" i="7"/>
  <c r="K215" i="7" s="1"/>
  <c r="L215" i="7" s="1"/>
  <c r="H216" i="7"/>
  <c r="H217" i="7"/>
  <c r="H218" i="7"/>
  <c r="K218" i="7" s="1"/>
  <c r="L218" i="7" s="1"/>
  <c r="H219" i="7"/>
  <c r="K219" i="7" s="1"/>
  <c r="L219" i="7" s="1"/>
  <c r="H220" i="7"/>
  <c r="K220" i="7" s="1"/>
  <c r="L220" i="7" s="1"/>
  <c r="H221" i="7"/>
  <c r="K221" i="7" s="1"/>
  <c r="L221" i="7" s="1"/>
  <c r="H222" i="7"/>
  <c r="K222" i="7" s="1"/>
  <c r="L222" i="7" s="1"/>
  <c r="H223" i="7"/>
  <c r="K223" i="7" s="1"/>
  <c r="L223" i="7" s="1"/>
  <c r="H224" i="7"/>
  <c r="H225" i="7"/>
  <c r="K225" i="7" s="1"/>
  <c r="L225" i="7" s="1"/>
  <c r="H226" i="7"/>
  <c r="K226" i="7" s="1"/>
  <c r="L226" i="7" s="1"/>
  <c r="H227" i="7"/>
  <c r="K227" i="7" s="1"/>
  <c r="L227" i="7" s="1"/>
  <c r="H228" i="7"/>
  <c r="K228" i="7" s="1"/>
  <c r="L228" i="7" s="1"/>
  <c r="H229" i="7"/>
  <c r="K229" i="7" s="1"/>
  <c r="L229" i="7" s="1"/>
  <c r="H230" i="7"/>
  <c r="K230" i="7" s="1"/>
  <c r="L230" i="7" s="1"/>
  <c r="H231" i="7"/>
  <c r="K231" i="7" s="1"/>
  <c r="L231" i="7" s="1"/>
  <c r="H232" i="7"/>
  <c r="H233" i="7"/>
  <c r="H234" i="7"/>
  <c r="K234" i="7" s="1"/>
  <c r="L234" i="7" s="1"/>
  <c r="H235" i="7"/>
  <c r="K235" i="7" s="1"/>
  <c r="L235" i="7" s="1"/>
  <c r="H236" i="7"/>
  <c r="K236" i="7" s="1"/>
  <c r="L236" i="7" s="1"/>
  <c r="H237" i="7"/>
  <c r="K237" i="7" s="1"/>
  <c r="L237" i="7" s="1"/>
  <c r="H238" i="7"/>
  <c r="K238" i="7" s="1"/>
  <c r="L238" i="7" s="1"/>
  <c r="H239" i="7"/>
  <c r="K239" i="7" s="1"/>
  <c r="L239" i="7" s="1"/>
  <c r="H240" i="7"/>
  <c r="H241" i="7"/>
  <c r="K241" i="7" s="1"/>
  <c r="L241" i="7" s="1"/>
  <c r="H242" i="7"/>
  <c r="K242" i="7" s="1"/>
  <c r="L242" i="7" s="1"/>
  <c r="H243" i="7"/>
  <c r="K243" i="7" s="1"/>
  <c r="L243" i="7" s="1"/>
  <c r="H244" i="7"/>
  <c r="K244" i="7" s="1"/>
  <c r="L244" i="7" s="1"/>
  <c r="H245" i="7"/>
  <c r="K245" i="7" s="1"/>
  <c r="L245" i="7" s="1"/>
  <c r="H246" i="7"/>
  <c r="K246" i="7" s="1"/>
  <c r="L246" i="7" s="1"/>
  <c r="H247" i="7"/>
  <c r="K247" i="7" s="1"/>
  <c r="L247" i="7" s="1"/>
  <c r="H248" i="7"/>
  <c r="H249" i="7"/>
  <c r="K249" i="7" s="1"/>
  <c r="L249" i="7" s="1"/>
  <c r="H250" i="7"/>
  <c r="K250" i="7" s="1"/>
  <c r="L250" i="7" s="1"/>
  <c r="H251" i="7"/>
  <c r="K251" i="7" s="1"/>
  <c r="L251" i="7" s="1"/>
  <c r="H252" i="7"/>
  <c r="K252" i="7" s="1"/>
  <c r="L252" i="7" s="1"/>
  <c r="H253" i="7"/>
  <c r="K253" i="7" s="1"/>
  <c r="L253" i="7" s="1"/>
  <c r="H254" i="7"/>
  <c r="K254" i="7" s="1"/>
  <c r="L254" i="7" s="1"/>
  <c r="H255" i="7"/>
  <c r="K255" i="7" s="1"/>
  <c r="L255" i="7" s="1"/>
  <c r="H256" i="7"/>
  <c r="H257" i="7"/>
  <c r="K257" i="7" s="1"/>
  <c r="L257" i="7" s="1"/>
  <c r="H258" i="7"/>
  <c r="K258" i="7" s="1"/>
  <c r="L258" i="7" s="1"/>
  <c r="H259" i="7"/>
  <c r="K259" i="7" s="1"/>
  <c r="L259" i="7" s="1"/>
  <c r="H260" i="7"/>
  <c r="K260" i="7" s="1"/>
  <c r="L260" i="7" s="1"/>
  <c r="H261" i="7"/>
  <c r="K261" i="7" s="1"/>
  <c r="L261" i="7" s="1"/>
  <c r="H262" i="7"/>
  <c r="K262" i="7" s="1"/>
  <c r="L262" i="7" s="1"/>
  <c r="H263" i="7"/>
  <c r="K263" i="7" s="1"/>
  <c r="L263" i="7" s="1"/>
  <c r="H264" i="7"/>
  <c r="H265" i="7"/>
  <c r="K265" i="7" s="1"/>
  <c r="L265" i="7" s="1"/>
  <c r="H266" i="7"/>
  <c r="K266" i="7" s="1"/>
  <c r="L266" i="7" s="1"/>
  <c r="H267" i="7"/>
  <c r="K267" i="7" s="1"/>
  <c r="L267" i="7" s="1"/>
  <c r="H268" i="7"/>
  <c r="K268" i="7" s="1"/>
  <c r="L268" i="7" s="1"/>
  <c r="H269" i="7"/>
  <c r="K269" i="7" s="1"/>
  <c r="L269" i="7" s="1"/>
  <c r="H270" i="7"/>
  <c r="K270" i="7" s="1"/>
  <c r="L270" i="7" s="1"/>
  <c r="H271" i="7"/>
  <c r="K271" i="7" s="1"/>
  <c r="L271" i="7" s="1"/>
  <c r="H272" i="7"/>
  <c r="H273" i="7"/>
  <c r="H274" i="7"/>
  <c r="K274" i="7" s="1"/>
  <c r="L274" i="7" s="1"/>
  <c r="H275" i="7"/>
  <c r="K275" i="7" s="1"/>
  <c r="L275" i="7" s="1"/>
  <c r="H276" i="7"/>
  <c r="K276" i="7" s="1"/>
  <c r="L276" i="7" s="1"/>
  <c r="H277" i="7"/>
  <c r="K277" i="7" s="1"/>
  <c r="L277" i="7" s="1"/>
  <c r="H278" i="7"/>
  <c r="K278" i="7" s="1"/>
  <c r="L278" i="7" s="1"/>
  <c r="H279" i="7"/>
  <c r="K279" i="7" s="1"/>
  <c r="L279" i="7" s="1"/>
  <c r="H280" i="7"/>
  <c r="H281" i="7"/>
  <c r="K281" i="7" s="1"/>
  <c r="L281" i="7" s="1"/>
  <c r="H282" i="7"/>
  <c r="K282" i="7" s="1"/>
  <c r="L282" i="7" s="1"/>
  <c r="H283" i="7"/>
  <c r="K283" i="7" s="1"/>
  <c r="L283" i="7" s="1"/>
  <c r="H284" i="7"/>
  <c r="K284" i="7" s="1"/>
  <c r="L284" i="7" s="1"/>
  <c r="H285" i="7"/>
  <c r="K285" i="7" s="1"/>
  <c r="L285" i="7" s="1"/>
  <c r="H286" i="7"/>
  <c r="K286" i="7" s="1"/>
  <c r="L286" i="7" s="1"/>
  <c r="H287" i="7"/>
  <c r="K287" i="7" s="1"/>
  <c r="L287" i="7" s="1"/>
  <c r="H288" i="7"/>
  <c r="H289" i="7"/>
  <c r="H290" i="7"/>
  <c r="K290" i="7" s="1"/>
  <c r="L290" i="7" s="1"/>
  <c r="H291" i="7"/>
  <c r="K291" i="7" s="1"/>
  <c r="L291" i="7" s="1"/>
  <c r="H292" i="7"/>
  <c r="K292" i="7" s="1"/>
  <c r="L292" i="7" s="1"/>
  <c r="H293" i="7"/>
  <c r="K293" i="7" s="1"/>
  <c r="L293" i="7" s="1"/>
  <c r="H294" i="7"/>
  <c r="K294" i="7" s="1"/>
  <c r="L294" i="7" s="1"/>
  <c r="H295" i="7"/>
  <c r="K295" i="7" s="1"/>
  <c r="L295" i="7" s="1"/>
  <c r="H296" i="7"/>
  <c r="H297" i="7"/>
  <c r="H298" i="7"/>
  <c r="K298" i="7" s="1"/>
  <c r="L298" i="7" s="1"/>
  <c r="H299" i="7"/>
  <c r="K299" i="7" s="1"/>
  <c r="L299" i="7" s="1"/>
  <c r="H300" i="7"/>
  <c r="K300" i="7" s="1"/>
  <c r="L300" i="7" s="1"/>
  <c r="H301" i="7"/>
  <c r="K301" i="7" s="1"/>
  <c r="L301" i="7" s="1"/>
  <c r="H302" i="7"/>
  <c r="K302" i="7" s="1"/>
  <c r="L302" i="7" s="1"/>
  <c r="H303" i="7"/>
  <c r="K303" i="7" s="1"/>
  <c r="L303" i="7" s="1"/>
  <c r="H304" i="7"/>
  <c r="H305" i="7"/>
  <c r="K305" i="7" s="1"/>
  <c r="L305" i="7" s="1"/>
  <c r="H306" i="7"/>
  <c r="K306" i="7" s="1"/>
  <c r="L306" i="7" s="1"/>
  <c r="H307" i="7"/>
  <c r="K307" i="7" s="1"/>
  <c r="L307" i="7" s="1"/>
  <c r="H308" i="7"/>
  <c r="K308" i="7" s="1"/>
  <c r="L308" i="7" s="1"/>
  <c r="H309" i="7"/>
  <c r="K309" i="7" s="1"/>
  <c r="L309" i="7" s="1"/>
  <c r="H310" i="7"/>
  <c r="K310" i="7" s="1"/>
  <c r="L310" i="7" s="1"/>
  <c r="H311" i="7"/>
  <c r="K311" i="7" s="1"/>
  <c r="L311" i="7" s="1"/>
  <c r="H312" i="7"/>
  <c r="H313" i="7"/>
  <c r="K313" i="7" s="1"/>
  <c r="L313" i="7" s="1"/>
  <c r="H314" i="7"/>
  <c r="K314" i="7" s="1"/>
  <c r="L314" i="7" s="1"/>
  <c r="H315" i="7"/>
  <c r="K315" i="7" s="1"/>
  <c r="L315" i="7" s="1"/>
  <c r="H316" i="7"/>
  <c r="K316" i="7" s="1"/>
  <c r="L316" i="7" s="1"/>
  <c r="H317" i="7"/>
  <c r="K317" i="7" s="1"/>
  <c r="L317" i="7" s="1"/>
  <c r="H318" i="7"/>
  <c r="K318" i="7" s="1"/>
  <c r="L318" i="7" s="1"/>
  <c r="H319" i="7"/>
  <c r="K319" i="7" s="1"/>
  <c r="L319" i="7" s="1"/>
  <c r="H320" i="7"/>
  <c r="H321" i="7"/>
  <c r="K321" i="7" s="1"/>
  <c r="L321" i="7" s="1"/>
  <c r="H322" i="7"/>
  <c r="K322" i="7" s="1"/>
  <c r="L322" i="7" s="1"/>
  <c r="H323" i="7"/>
  <c r="K323" i="7" s="1"/>
  <c r="L323" i="7" s="1"/>
  <c r="H324" i="7"/>
  <c r="K324" i="7" s="1"/>
  <c r="L324" i="7" s="1"/>
  <c r="H325" i="7"/>
  <c r="K325" i="7" s="1"/>
  <c r="L325" i="7" s="1"/>
  <c r="H326" i="7"/>
  <c r="K326" i="7" s="1"/>
  <c r="L326" i="7" s="1"/>
  <c r="H327" i="7"/>
  <c r="K327" i="7" s="1"/>
  <c r="L327" i="7" s="1"/>
  <c r="H328" i="7"/>
  <c r="H329" i="7"/>
  <c r="H330" i="7"/>
  <c r="K330" i="7" s="1"/>
  <c r="L330" i="7" s="1"/>
  <c r="H331" i="7"/>
  <c r="K331" i="7" s="1"/>
  <c r="L331" i="7" s="1"/>
  <c r="H332" i="7"/>
  <c r="K332" i="7" s="1"/>
  <c r="L332" i="7" s="1"/>
  <c r="H333" i="7"/>
  <c r="K333" i="7" s="1"/>
  <c r="L333" i="7" s="1"/>
  <c r="H334" i="7"/>
  <c r="K334" i="7" s="1"/>
  <c r="L334" i="7" s="1"/>
  <c r="H335" i="7"/>
  <c r="K335" i="7" s="1"/>
  <c r="L335" i="7" s="1"/>
  <c r="H336" i="7"/>
  <c r="H337" i="7"/>
  <c r="K337" i="7" s="1"/>
  <c r="L337" i="7" s="1"/>
  <c r="H338" i="7"/>
  <c r="K338" i="7" s="1"/>
  <c r="L338" i="7" s="1"/>
  <c r="H339" i="7"/>
  <c r="K339" i="7" s="1"/>
  <c r="L339" i="7" s="1"/>
  <c r="H340" i="7"/>
  <c r="K340" i="7" s="1"/>
  <c r="L340" i="7" s="1"/>
  <c r="H341" i="7"/>
  <c r="K341" i="7" s="1"/>
  <c r="L341" i="7" s="1"/>
  <c r="H342" i="7"/>
  <c r="K342" i="7" s="1"/>
  <c r="L342" i="7" s="1"/>
  <c r="H343" i="7"/>
  <c r="K343" i="7" s="1"/>
  <c r="L343" i="7" s="1"/>
  <c r="H344" i="7"/>
  <c r="H345" i="7"/>
  <c r="K345" i="7" s="1"/>
  <c r="L345" i="7" s="1"/>
  <c r="H346" i="7"/>
  <c r="K346" i="7" s="1"/>
  <c r="L346" i="7" s="1"/>
  <c r="H347" i="7"/>
  <c r="K347" i="7" s="1"/>
  <c r="L347" i="7" s="1"/>
  <c r="H348" i="7"/>
  <c r="K348" i="7" s="1"/>
  <c r="L348" i="7" s="1"/>
  <c r="H349" i="7"/>
  <c r="K349" i="7" s="1"/>
  <c r="L349" i="7" s="1"/>
  <c r="H350" i="7"/>
  <c r="K350" i="7" s="1"/>
  <c r="L350" i="7" s="1"/>
  <c r="H351" i="7"/>
  <c r="K351" i="7" s="1"/>
  <c r="L351" i="7" s="1"/>
  <c r="H352" i="7"/>
  <c r="H353" i="7"/>
  <c r="K353" i="7" s="1"/>
  <c r="L353" i="7" s="1"/>
  <c r="H354" i="7"/>
  <c r="K354" i="7" s="1"/>
  <c r="L354" i="7" s="1"/>
  <c r="H355" i="7"/>
  <c r="K355" i="7" s="1"/>
  <c r="L355" i="7" s="1"/>
  <c r="H356" i="7"/>
  <c r="K356" i="7" s="1"/>
  <c r="L356" i="7" s="1"/>
  <c r="H357" i="7"/>
  <c r="K357" i="7" s="1"/>
  <c r="L357" i="7" s="1"/>
  <c r="H358" i="7"/>
  <c r="K358" i="7" s="1"/>
  <c r="L358" i="7" s="1"/>
  <c r="H359" i="7"/>
  <c r="K359" i="7" s="1"/>
  <c r="L359" i="7" s="1"/>
  <c r="H360" i="7"/>
  <c r="H361" i="7"/>
  <c r="K361" i="7" s="1"/>
  <c r="L361" i="7" s="1"/>
  <c r="H362" i="7"/>
  <c r="K362" i="7" s="1"/>
  <c r="L362" i="7" s="1"/>
  <c r="H363" i="7"/>
  <c r="K363" i="7" s="1"/>
  <c r="L363" i="7" s="1"/>
  <c r="H364" i="7"/>
  <c r="K364" i="7" s="1"/>
  <c r="L364" i="7" s="1"/>
  <c r="H365" i="7"/>
  <c r="K365" i="7" s="1"/>
  <c r="L365" i="7" s="1"/>
  <c r="H366" i="7"/>
  <c r="K366" i="7" s="1"/>
  <c r="L366" i="7" s="1"/>
  <c r="H367" i="7"/>
  <c r="K367" i="7" s="1"/>
  <c r="L367" i="7" s="1"/>
  <c r="H368" i="7"/>
  <c r="H369" i="7"/>
  <c r="K369" i="7" s="1"/>
  <c r="L369" i="7" s="1"/>
  <c r="H370" i="7"/>
  <c r="K370" i="7" s="1"/>
  <c r="L370" i="7" s="1"/>
  <c r="H371" i="7"/>
  <c r="K371" i="7" s="1"/>
  <c r="L371" i="7" s="1"/>
  <c r="H372" i="7"/>
  <c r="K372" i="7" s="1"/>
  <c r="L372" i="7" s="1"/>
  <c r="H373" i="7"/>
  <c r="K373" i="7" s="1"/>
  <c r="L373" i="7" s="1"/>
  <c r="H374" i="7"/>
  <c r="K374" i="7" s="1"/>
  <c r="L374" i="7" s="1"/>
  <c r="H375" i="7"/>
  <c r="K375" i="7" s="1"/>
  <c r="L375" i="7" s="1"/>
  <c r="H376" i="7"/>
  <c r="H377" i="7"/>
  <c r="H378" i="7"/>
  <c r="K378" i="7" s="1"/>
  <c r="L378" i="7" s="1"/>
  <c r="H379" i="7"/>
  <c r="K379" i="7" s="1"/>
  <c r="L379" i="7" s="1"/>
  <c r="H380" i="7"/>
  <c r="K380" i="7" s="1"/>
  <c r="L380" i="7" s="1"/>
  <c r="H381" i="7"/>
  <c r="K381" i="7" s="1"/>
  <c r="L381" i="7" s="1"/>
  <c r="H382" i="7"/>
  <c r="K382" i="7" s="1"/>
  <c r="L382" i="7" s="1"/>
  <c r="H383" i="7"/>
  <c r="K383" i="7" s="1"/>
  <c r="L383" i="7" s="1"/>
  <c r="H384" i="7"/>
  <c r="H385" i="7"/>
  <c r="K385" i="7" s="1"/>
  <c r="L385" i="7" s="1"/>
  <c r="H386" i="7"/>
  <c r="K386" i="7" s="1"/>
  <c r="L386" i="7" s="1"/>
  <c r="H387" i="7"/>
  <c r="K387" i="7" s="1"/>
  <c r="L387" i="7" s="1"/>
  <c r="H388" i="7"/>
  <c r="K388" i="7" s="1"/>
  <c r="L388" i="7" s="1"/>
  <c r="H389" i="7"/>
  <c r="K389" i="7" s="1"/>
  <c r="L389" i="7" s="1"/>
  <c r="H390" i="7"/>
  <c r="K390" i="7" s="1"/>
  <c r="L390" i="7" s="1"/>
  <c r="H391" i="7"/>
  <c r="K391" i="7" s="1"/>
  <c r="L391" i="7" s="1"/>
  <c r="H392" i="7"/>
  <c r="H393" i="7"/>
  <c r="K393" i="7" s="1"/>
  <c r="L393" i="7" s="1"/>
  <c r="H394" i="7"/>
  <c r="K394" i="7" s="1"/>
  <c r="L394" i="7" s="1"/>
  <c r="H395" i="7"/>
  <c r="K395" i="7" s="1"/>
  <c r="L395" i="7" s="1"/>
  <c r="H396" i="7"/>
  <c r="K396" i="7" s="1"/>
  <c r="L396" i="7" s="1"/>
  <c r="H397" i="7"/>
  <c r="K397" i="7" s="1"/>
  <c r="L397" i="7" s="1"/>
  <c r="H398" i="7"/>
  <c r="K398" i="7" s="1"/>
  <c r="L398" i="7" s="1"/>
  <c r="H399" i="7"/>
  <c r="K399" i="7" s="1"/>
  <c r="L399" i="7" s="1"/>
  <c r="H400" i="7"/>
  <c r="H401" i="7"/>
  <c r="H402" i="7"/>
  <c r="K402" i="7" s="1"/>
  <c r="L402" i="7" s="1"/>
  <c r="H403" i="7"/>
  <c r="K403" i="7" s="1"/>
  <c r="L403" i="7" s="1"/>
  <c r="H404" i="7"/>
  <c r="K404" i="7" s="1"/>
  <c r="L404" i="7" s="1"/>
  <c r="H405" i="7"/>
  <c r="K405" i="7" s="1"/>
  <c r="L405" i="7" s="1"/>
  <c r="H406" i="7"/>
  <c r="K406" i="7" s="1"/>
  <c r="L406" i="7" s="1"/>
  <c r="H407" i="7"/>
  <c r="K407" i="7" s="1"/>
  <c r="L407" i="7" s="1"/>
  <c r="H408" i="7"/>
  <c r="H409" i="7"/>
  <c r="K409" i="7" s="1"/>
  <c r="L409" i="7" s="1"/>
  <c r="H410" i="7"/>
  <c r="K410" i="7" s="1"/>
  <c r="L410" i="7" s="1"/>
  <c r="H411" i="7"/>
  <c r="K411" i="7" s="1"/>
  <c r="L411" i="7" s="1"/>
  <c r="H412" i="7"/>
  <c r="K412" i="7" s="1"/>
  <c r="L412" i="7" s="1"/>
  <c r="H413" i="7"/>
  <c r="K413" i="7" s="1"/>
  <c r="L413" i="7" s="1"/>
  <c r="H414" i="7"/>
  <c r="K414" i="7" s="1"/>
  <c r="L414" i="7" s="1"/>
  <c r="H415" i="7"/>
  <c r="K415" i="7" s="1"/>
  <c r="L415" i="7" s="1"/>
  <c r="H416" i="7"/>
  <c r="H417" i="7"/>
  <c r="K417" i="7" s="1"/>
  <c r="L417" i="7" s="1"/>
  <c r="H418" i="7"/>
  <c r="K418" i="7" s="1"/>
  <c r="L418" i="7" s="1"/>
  <c r="H419" i="7"/>
  <c r="K419" i="7" s="1"/>
  <c r="L419" i="7" s="1"/>
  <c r="H420" i="7"/>
  <c r="K420" i="7" s="1"/>
  <c r="L420" i="7" s="1"/>
  <c r="H421" i="7"/>
  <c r="K421" i="7" s="1"/>
  <c r="L421" i="7" s="1"/>
  <c r="H422" i="7"/>
  <c r="K422" i="7" s="1"/>
  <c r="L422" i="7" s="1"/>
  <c r="H423" i="7"/>
  <c r="K423" i="7" s="1"/>
  <c r="L423" i="7" s="1"/>
  <c r="H424" i="7"/>
  <c r="H425" i="7"/>
  <c r="K425" i="7" s="1"/>
  <c r="L425" i="7" s="1"/>
  <c r="H426" i="7"/>
  <c r="K426" i="7" s="1"/>
  <c r="L426" i="7" s="1"/>
  <c r="H427" i="7"/>
  <c r="K427" i="7" s="1"/>
  <c r="L427" i="7" s="1"/>
  <c r="H428" i="7"/>
  <c r="K428" i="7" s="1"/>
  <c r="L428" i="7" s="1"/>
  <c r="H429" i="7"/>
  <c r="K429" i="7" s="1"/>
  <c r="L429" i="7" s="1"/>
  <c r="H430" i="7"/>
  <c r="K430" i="7" s="1"/>
  <c r="L430" i="7" s="1"/>
  <c r="H431" i="7"/>
  <c r="K431" i="7" s="1"/>
  <c r="L431" i="7" s="1"/>
  <c r="H432" i="7"/>
  <c r="H433" i="7"/>
  <c r="H434" i="7"/>
  <c r="K434" i="7" s="1"/>
  <c r="L434" i="7" s="1"/>
  <c r="H435" i="7"/>
  <c r="K435" i="7" s="1"/>
  <c r="L435" i="7" s="1"/>
  <c r="H436" i="7"/>
  <c r="K436" i="7" s="1"/>
  <c r="L436" i="7" s="1"/>
  <c r="H437" i="7"/>
  <c r="K437" i="7" s="1"/>
  <c r="L437" i="7" s="1"/>
  <c r="H438" i="7"/>
  <c r="H439" i="7"/>
  <c r="K439" i="7" s="1"/>
  <c r="L439" i="7" s="1"/>
  <c r="H440" i="7"/>
  <c r="H441" i="7"/>
  <c r="H442" i="7"/>
  <c r="K442" i="7" s="1"/>
  <c r="L442" i="7" s="1"/>
  <c r="H443" i="7"/>
  <c r="K443" i="7" s="1"/>
  <c r="L443" i="7" s="1"/>
  <c r="H444" i="7"/>
  <c r="K444" i="7" s="1"/>
  <c r="L444" i="7" s="1"/>
  <c r="H445" i="7"/>
  <c r="K445" i="7" s="1"/>
  <c r="L445" i="7" s="1"/>
  <c r="H446" i="7"/>
  <c r="K446" i="7" s="1"/>
  <c r="L446" i="7" s="1"/>
  <c r="H447" i="7"/>
  <c r="K447" i="7" s="1"/>
  <c r="L447" i="7" s="1"/>
  <c r="H448" i="7"/>
  <c r="H449" i="7"/>
  <c r="K449" i="7" s="1"/>
  <c r="L449" i="7" s="1"/>
  <c r="H450" i="7"/>
  <c r="K450" i="7" s="1"/>
  <c r="L450" i="7" s="1"/>
  <c r="H451" i="7"/>
  <c r="K451" i="7" s="1"/>
  <c r="L451" i="7" s="1"/>
  <c r="H452" i="7"/>
  <c r="K452" i="7" s="1"/>
  <c r="L452" i="7" s="1"/>
  <c r="H453" i="7"/>
  <c r="K453" i="7" s="1"/>
  <c r="L453" i="7" s="1"/>
  <c r="H454" i="7"/>
  <c r="K454" i="7" s="1"/>
  <c r="L454" i="7" s="1"/>
  <c r="H455" i="7"/>
  <c r="K455" i="7" s="1"/>
  <c r="L455" i="7" s="1"/>
  <c r="H456" i="7"/>
  <c r="H457" i="7"/>
  <c r="K457" i="7" s="1"/>
  <c r="L457" i="7" s="1"/>
  <c r="H458" i="7"/>
  <c r="K458" i="7" s="1"/>
  <c r="L458" i="7" s="1"/>
  <c r="H459" i="7"/>
  <c r="K459" i="7" s="1"/>
  <c r="L459" i="7" s="1"/>
  <c r="H460" i="7"/>
  <c r="K460" i="7" s="1"/>
  <c r="L460" i="7" s="1"/>
  <c r="H461" i="7"/>
  <c r="K461" i="7" s="1"/>
  <c r="L461" i="7" s="1"/>
  <c r="H462" i="7"/>
  <c r="K462" i="7" s="1"/>
  <c r="L462" i="7" s="1"/>
  <c r="H463" i="7"/>
  <c r="K463" i="7" s="1"/>
  <c r="L463" i="7" s="1"/>
  <c r="H464" i="7"/>
  <c r="H465" i="7"/>
  <c r="H466" i="7"/>
  <c r="K466" i="7" s="1"/>
  <c r="L466" i="7" s="1"/>
  <c r="H467" i="7"/>
  <c r="K467" i="7" s="1"/>
  <c r="L467" i="7" s="1"/>
  <c r="H468" i="7"/>
  <c r="K468" i="7" s="1"/>
  <c r="L468" i="7" s="1"/>
  <c r="H469" i="7"/>
  <c r="K469" i="7" s="1"/>
  <c r="L469" i="7" s="1"/>
  <c r="H470" i="7"/>
  <c r="K470" i="7" s="1"/>
  <c r="L470" i="7" s="1"/>
  <c r="H471" i="7"/>
  <c r="K471" i="7" s="1"/>
  <c r="L471" i="7" s="1"/>
  <c r="H472" i="7"/>
  <c r="H473" i="7"/>
  <c r="H474" i="7"/>
  <c r="K474" i="7" s="1"/>
  <c r="L474" i="7" s="1"/>
  <c r="H475" i="7"/>
  <c r="K475" i="7" s="1"/>
  <c r="L475" i="7" s="1"/>
  <c r="H476" i="7"/>
  <c r="K476" i="7" s="1"/>
  <c r="L476" i="7" s="1"/>
  <c r="H477" i="7"/>
  <c r="K477" i="7" s="1"/>
  <c r="L477" i="7" s="1"/>
  <c r="H478" i="7"/>
  <c r="K478" i="7" s="1"/>
  <c r="L478" i="7" s="1"/>
  <c r="H479" i="7"/>
  <c r="K479" i="7" s="1"/>
  <c r="L479" i="7" s="1"/>
  <c r="H480" i="7"/>
  <c r="H481" i="7"/>
  <c r="K481" i="7" s="1"/>
  <c r="L481" i="7" s="1"/>
  <c r="H482" i="7"/>
  <c r="K482" i="7" s="1"/>
  <c r="L482" i="7" s="1"/>
  <c r="H483" i="7"/>
  <c r="K483" i="7" s="1"/>
  <c r="L483" i="7" s="1"/>
  <c r="H484" i="7"/>
  <c r="K484" i="7" s="1"/>
  <c r="L484" i="7" s="1"/>
  <c r="H485" i="7"/>
  <c r="K485" i="7" s="1"/>
  <c r="L485" i="7" s="1"/>
  <c r="H486" i="7"/>
  <c r="K486" i="7" s="1"/>
  <c r="L486" i="7" s="1"/>
  <c r="H487" i="7"/>
  <c r="K487" i="7" s="1"/>
  <c r="L487" i="7" s="1"/>
  <c r="H488" i="7"/>
  <c r="H489" i="7"/>
  <c r="K489" i="7" s="1"/>
  <c r="L489" i="7" s="1"/>
  <c r="H490" i="7"/>
  <c r="K490" i="7" s="1"/>
  <c r="L490" i="7" s="1"/>
  <c r="H491" i="7"/>
  <c r="K491" i="7" s="1"/>
  <c r="L491" i="7" s="1"/>
  <c r="H492" i="7"/>
  <c r="K492" i="7" s="1"/>
  <c r="L492" i="7" s="1"/>
  <c r="H493" i="7"/>
  <c r="K493" i="7" s="1"/>
  <c r="L493" i="7" s="1"/>
  <c r="H494" i="7"/>
  <c r="K494" i="7" s="1"/>
  <c r="L494" i="7" s="1"/>
  <c r="H495" i="7"/>
  <c r="K495" i="7" s="1"/>
  <c r="L495" i="7" s="1"/>
  <c r="H496" i="7"/>
  <c r="H497" i="7"/>
  <c r="H498" i="7"/>
  <c r="K498" i="7" s="1"/>
  <c r="L498" i="7" s="1"/>
  <c r="H499" i="7"/>
  <c r="K499" i="7" s="1"/>
  <c r="L499" i="7" s="1"/>
  <c r="H500" i="7"/>
  <c r="K500" i="7" s="1"/>
  <c r="L500" i="7" s="1"/>
  <c r="H501" i="7"/>
  <c r="K501" i="7" s="1"/>
  <c r="L501" i="7" s="1"/>
  <c r="H502" i="7"/>
  <c r="H503" i="7"/>
  <c r="K503" i="7" s="1"/>
  <c r="L503" i="7" s="1"/>
  <c r="H504" i="7"/>
  <c r="H505" i="7"/>
  <c r="K505" i="7" s="1"/>
  <c r="L505" i="7" s="1"/>
  <c r="H506" i="7"/>
  <c r="K506" i="7" s="1"/>
  <c r="L506" i="7" s="1"/>
  <c r="H507" i="7"/>
  <c r="K507" i="7" s="1"/>
  <c r="L507" i="7" s="1"/>
  <c r="H508" i="7"/>
  <c r="K508" i="7" s="1"/>
  <c r="L508" i="7" s="1"/>
  <c r="H509" i="7"/>
  <c r="K509" i="7" s="1"/>
  <c r="L509" i="7" s="1"/>
  <c r="H510" i="7"/>
  <c r="K510" i="7" s="1"/>
  <c r="L510" i="7" s="1"/>
  <c r="H511" i="7"/>
  <c r="K511" i="7" s="1"/>
  <c r="L511" i="7" s="1"/>
  <c r="H512" i="7"/>
  <c r="H513" i="7"/>
  <c r="H514" i="7"/>
  <c r="K514" i="7" s="1"/>
  <c r="L514" i="7" s="1"/>
  <c r="H515" i="7"/>
  <c r="K515" i="7" s="1"/>
  <c r="L515" i="7" s="1"/>
  <c r="H516" i="7"/>
  <c r="K516" i="7" s="1"/>
  <c r="L516" i="7" s="1"/>
  <c r="H517" i="7"/>
  <c r="K517" i="7" s="1"/>
  <c r="L517" i="7" s="1"/>
  <c r="H518" i="7"/>
  <c r="K518" i="7" s="1"/>
  <c r="L518" i="7" s="1"/>
  <c r="H519" i="7"/>
  <c r="K519" i="7" s="1"/>
  <c r="L519" i="7" s="1"/>
  <c r="H520" i="7"/>
  <c r="H521" i="7"/>
  <c r="K521" i="7" s="1"/>
  <c r="L521" i="7" s="1"/>
  <c r="H522" i="7"/>
  <c r="K522" i="7" s="1"/>
  <c r="L522" i="7" s="1"/>
  <c r="H523" i="7"/>
  <c r="K523" i="7" s="1"/>
  <c r="L523" i="7" s="1"/>
  <c r="H524" i="7"/>
  <c r="K524" i="7" s="1"/>
  <c r="L524" i="7" s="1"/>
  <c r="H525" i="7"/>
  <c r="K525" i="7" s="1"/>
  <c r="L525" i="7" s="1"/>
  <c r="H526" i="7"/>
  <c r="K526" i="7" s="1"/>
  <c r="L526" i="7" s="1"/>
  <c r="H527" i="7"/>
  <c r="K527" i="7" s="1"/>
  <c r="L527" i="7" s="1"/>
  <c r="H528" i="7"/>
  <c r="K528" i="7" s="1"/>
  <c r="L528" i="7" s="1"/>
  <c r="H529" i="7"/>
  <c r="K529" i="7" s="1"/>
  <c r="L529" i="7" s="1"/>
  <c r="H530" i="7"/>
  <c r="K530" i="7" s="1"/>
  <c r="L530" i="7" s="1"/>
  <c r="H531" i="7"/>
  <c r="K531" i="7" s="1"/>
  <c r="L531" i="7" s="1"/>
  <c r="H532" i="7"/>
  <c r="K532" i="7" s="1"/>
  <c r="L532" i="7" s="1"/>
  <c r="H533" i="7"/>
  <c r="K533" i="7" s="1"/>
  <c r="L533" i="7" s="1"/>
  <c r="H534" i="7"/>
  <c r="K534" i="7" s="1"/>
  <c r="L534" i="7" s="1"/>
  <c r="H535" i="7"/>
  <c r="K535" i="7" s="1"/>
  <c r="L535" i="7" s="1"/>
  <c r="H536" i="7"/>
  <c r="H537" i="7"/>
  <c r="K537" i="7" s="1"/>
  <c r="L537" i="7" s="1"/>
  <c r="H538" i="7"/>
  <c r="K538" i="7" s="1"/>
  <c r="L538" i="7" s="1"/>
  <c r="H539" i="7"/>
  <c r="K539" i="7" s="1"/>
  <c r="L539" i="7" s="1"/>
  <c r="H540" i="7"/>
  <c r="K540" i="7" s="1"/>
  <c r="L540" i="7" s="1"/>
  <c r="H541" i="7"/>
  <c r="K541" i="7" s="1"/>
  <c r="L541" i="7" s="1"/>
  <c r="H542" i="7"/>
  <c r="K542" i="7" s="1"/>
  <c r="L542" i="7" s="1"/>
  <c r="H543" i="7"/>
  <c r="K543" i="7" s="1"/>
  <c r="L543" i="7" s="1"/>
  <c r="H544" i="7"/>
  <c r="K544" i="7" s="1"/>
  <c r="L544" i="7" s="1"/>
  <c r="H545" i="7"/>
  <c r="H546" i="7"/>
  <c r="K546" i="7" s="1"/>
  <c r="L546" i="7" s="1"/>
  <c r="H547" i="7"/>
  <c r="K547" i="7" s="1"/>
  <c r="L547" i="7" s="1"/>
  <c r="H548" i="7"/>
  <c r="K548" i="7" s="1"/>
  <c r="L548" i="7" s="1"/>
  <c r="H549" i="7"/>
  <c r="K549" i="7" s="1"/>
  <c r="L549" i="7" s="1"/>
  <c r="H550" i="7"/>
  <c r="K550" i="7" s="1"/>
  <c r="L550" i="7" s="1"/>
  <c r="H551" i="7"/>
  <c r="K551" i="7" s="1"/>
  <c r="L551" i="7" s="1"/>
  <c r="H552" i="7"/>
  <c r="K552" i="7" s="1"/>
  <c r="L552" i="7" s="1"/>
  <c r="H553" i="7"/>
  <c r="K553" i="7" s="1"/>
  <c r="L553" i="7" s="1"/>
  <c r="H554" i="7"/>
  <c r="K554" i="7" s="1"/>
  <c r="L554" i="7" s="1"/>
  <c r="H555" i="7"/>
  <c r="K555" i="7" s="1"/>
  <c r="L555" i="7" s="1"/>
  <c r="H556" i="7"/>
  <c r="K556" i="7" s="1"/>
  <c r="L556" i="7" s="1"/>
  <c r="H557" i="7"/>
  <c r="K557" i="7" s="1"/>
  <c r="L557" i="7" s="1"/>
  <c r="H558" i="7"/>
  <c r="K558" i="7" s="1"/>
  <c r="L558" i="7" s="1"/>
  <c r="H559" i="7"/>
  <c r="K559" i="7" s="1"/>
  <c r="L559" i="7" s="1"/>
  <c r="H560" i="7"/>
  <c r="H561" i="7"/>
  <c r="K561" i="7" s="1"/>
  <c r="L561" i="7" s="1"/>
  <c r="H562" i="7"/>
  <c r="K562" i="7" s="1"/>
  <c r="L562" i="7" s="1"/>
  <c r="H563" i="7"/>
  <c r="K563" i="7" s="1"/>
  <c r="L563" i="7" s="1"/>
  <c r="H564" i="7"/>
  <c r="K564" i="7" s="1"/>
  <c r="L564" i="7" s="1"/>
  <c r="H565" i="7"/>
  <c r="K565" i="7" s="1"/>
  <c r="L565" i="7" s="1"/>
  <c r="H566" i="7"/>
  <c r="K566" i="7" s="1"/>
  <c r="L566" i="7" s="1"/>
  <c r="H567" i="7"/>
  <c r="K567" i="7" s="1"/>
  <c r="L567" i="7" s="1"/>
  <c r="H568" i="7"/>
  <c r="K568" i="7" s="1"/>
  <c r="L568" i="7" s="1"/>
  <c r="H569" i="7"/>
  <c r="K569" i="7" s="1"/>
  <c r="L569" i="7" s="1"/>
  <c r="H570" i="7"/>
  <c r="K570" i="7" s="1"/>
  <c r="L570" i="7" s="1"/>
  <c r="H571" i="7"/>
  <c r="K571" i="7" s="1"/>
  <c r="L571" i="7" s="1"/>
  <c r="H572" i="7"/>
  <c r="K572" i="7" s="1"/>
  <c r="L572" i="7" s="1"/>
  <c r="H573" i="7"/>
  <c r="K573" i="7" s="1"/>
  <c r="L573" i="7" s="1"/>
  <c r="H574" i="7"/>
  <c r="K574" i="7" s="1"/>
  <c r="L574" i="7" s="1"/>
  <c r="H575" i="7"/>
  <c r="K575" i="7" s="1"/>
  <c r="L575" i="7" s="1"/>
  <c r="H576" i="7"/>
  <c r="H577" i="7"/>
  <c r="K577" i="7" s="1"/>
  <c r="L577" i="7" s="1"/>
  <c r="H578" i="7"/>
  <c r="K578" i="7" s="1"/>
  <c r="L578" i="7" s="1"/>
  <c r="H579" i="7"/>
  <c r="K579" i="7" s="1"/>
  <c r="L579" i="7" s="1"/>
  <c r="H580" i="7"/>
  <c r="K580" i="7" s="1"/>
  <c r="L580" i="7" s="1"/>
  <c r="H581" i="7"/>
  <c r="K581" i="7" s="1"/>
  <c r="L581" i="7" s="1"/>
  <c r="H582" i="7"/>
  <c r="K582" i="7" s="1"/>
  <c r="L582" i="7" s="1"/>
  <c r="H583" i="7"/>
  <c r="K583" i="7" s="1"/>
  <c r="L583" i="7" s="1"/>
  <c r="H584" i="7"/>
  <c r="H585" i="7"/>
  <c r="K585" i="7" s="1"/>
  <c r="L585" i="7" s="1"/>
  <c r="H586" i="7"/>
  <c r="K586" i="7" s="1"/>
  <c r="L586" i="7" s="1"/>
  <c r="H587" i="7"/>
  <c r="K587" i="7" s="1"/>
  <c r="L587" i="7" s="1"/>
  <c r="H588" i="7"/>
  <c r="K588" i="7" s="1"/>
  <c r="L588" i="7" s="1"/>
  <c r="H589" i="7"/>
  <c r="K589" i="7" s="1"/>
  <c r="L589" i="7" s="1"/>
  <c r="H590" i="7"/>
  <c r="K590" i="7" s="1"/>
  <c r="L590" i="7" s="1"/>
  <c r="H591" i="7"/>
  <c r="K591" i="7" s="1"/>
  <c r="L591" i="7" s="1"/>
  <c r="H592" i="7"/>
  <c r="K592" i="7" s="1"/>
  <c r="L592" i="7" s="1"/>
  <c r="H593" i="7"/>
  <c r="K593" i="7" s="1"/>
  <c r="L593" i="7" s="1"/>
  <c r="H594" i="7"/>
  <c r="K594" i="7" s="1"/>
  <c r="L594" i="7" s="1"/>
  <c r="H595" i="7"/>
  <c r="K595" i="7" s="1"/>
  <c r="L595" i="7" s="1"/>
  <c r="H596" i="7"/>
  <c r="K596" i="7" s="1"/>
  <c r="L596" i="7" s="1"/>
  <c r="H597" i="7"/>
  <c r="K597" i="7" s="1"/>
  <c r="L597" i="7" s="1"/>
  <c r="H598" i="7"/>
  <c r="K598" i="7" s="1"/>
  <c r="L598" i="7" s="1"/>
  <c r="H599" i="7"/>
  <c r="K599" i="7" s="1"/>
  <c r="L599" i="7" s="1"/>
  <c r="H600" i="7"/>
  <c r="K600" i="7" s="1"/>
  <c r="L600" i="7" s="1"/>
  <c r="H601" i="7"/>
  <c r="H602" i="7"/>
  <c r="K602" i="7" s="1"/>
  <c r="L602" i="7" s="1"/>
  <c r="H603" i="7"/>
  <c r="K603" i="7" s="1"/>
  <c r="L603" i="7" s="1"/>
  <c r="H604" i="7"/>
  <c r="K604" i="7" s="1"/>
  <c r="L604" i="7" s="1"/>
  <c r="H605" i="7"/>
  <c r="K605" i="7" s="1"/>
  <c r="L605" i="7" s="1"/>
  <c r="H606" i="7"/>
  <c r="K606" i="7" s="1"/>
  <c r="L606" i="7" s="1"/>
  <c r="H607" i="7"/>
  <c r="K607" i="7" s="1"/>
  <c r="L607" i="7" s="1"/>
  <c r="H608" i="7"/>
  <c r="H609" i="7"/>
  <c r="K609" i="7" s="1"/>
  <c r="L609" i="7" s="1"/>
  <c r="H610" i="7"/>
  <c r="K610" i="7" s="1"/>
  <c r="L610" i="7" s="1"/>
  <c r="H611" i="7"/>
  <c r="K611" i="7" s="1"/>
  <c r="L611" i="7" s="1"/>
  <c r="H612" i="7"/>
  <c r="K612" i="7" s="1"/>
  <c r="L612" i="7" s="1"/>
  <c r="H613" i="7"/>
  <c r="K613" i="7" s="1"/>
  <c r="L613" i="7" s="1"/>
  <c r="H614" i="7"/>
  <c r="K614" i="7" s="1"/>
  <c r="L614" i="7" s="1"/>
  <c r="H615" i="7"/>
  <c r="K615" i="7" s="1"/>
  <c r="L615" i="7" s="1"/>
  <c r="H616" i="7"/>
  <c r="K616" i="7" s="1"/>
  <c r="L616" i="7" s="1"/>
  <c r="H617" i="7"/>
  <c r="K617" i="7" s="1"/>
  <c r="L617" i="7" s="1"/>
  <c r="H618" i="7"/>
  <c r="K618" i="7" s="1"/>
  <c r="L618" i="7" s="1"/>
  <c r="H619" i="7"/>
  <c r="K619" i="7" s="1"/>
  <c r="L619" i="7" s="1"/>
  <c r="H620" i="7"/>
  <c r="K620" i="7" s="1"/>
  <c r="L620" i="7" s="1"/>
  <c r="H621" i="7"/>
  <c r="K621" i="7" s="1"/>
  <c r="L621" i="7" s="1"/>
  <c r="H622" i="7"/>
  <c r="K622" i="7" s="1"/>
  <c r="L622" i="7" s="1"/>
  <c r="H623" i="7"/>
  <c r="K623" i="7" s="1"/>
  <c r="L623" i="7" s="1"/>
  <c r="H624" i="7"/>
  <c r="H625" i="7"/>
  <c r="K625" i="7" s="1"/>
  <c r="L625" i="7" s="1"/>
  <c r="H626" i="7"/>
  <c r="K626" i="7" s="1"/>
  <c r="L626" i="7" s="1"/>
  <c r="H627" i="7"/>
  <c r="K627" i="7" s="1"/>
  <c r="L627" i="7" s="1"/>
  <c r="H628" i="7"/>
  <c r="K628" i="7" s="1"/>
  <c r="L628" i="7" s="1"/>
  <c r="H629" i="7"/>
  <c r="K629" i="7" s="1"/>
  <c r="L629" i="7" s="1"/>
  <c r="H630" i="7"/>
  <c r="K630" i="7" s="1"/>
  <c r="L630" i="7" s="1"/>
  <c r="H631" i="7"/>
  <c r="K631" i="7" s="1"/>
  <c r="L631" i="7" s="1"/>
  <c r="H632" i="7"/>
  <c r="K632" i="7" s="1"/>
  <c r="L632" i="7" s="1"/>
  <c r="H633" i="7"/>
  <c r="H634" i="7"/>
  <c r="K634" i="7" s="1"/>
  <c r="L634" i="7" s="1"/>
  <c r="H635" i="7"/>
  <c r="K635" i="7" s="1"/>
  <c r="L635" i="7" s="1"/>
  <c r="H636" i="7"/>
  <c r="K636" i="7" s="1"/>
  <c r="L636" i="7" s="1"/>
  <c r="H637" i="7"/>
  <c r="K637" i="7" s="1"/>
  <c r="L637" i="7" s="1"/>
  <c r="H638" i="7"/>
  <c r="K638" i="7" s="1"/>
  <c r="L638" i="7" s="1"/>
  <c r="H639" i="7"/>
  <c r="K639" i="7" s="1"/>
  <c r="L639" i="7" s="1"/>
  <c r="H640" i="7"/>
  <c r="K640" i="7" s="1"/>
  <c r="L640" i="7" s="1"/>
  <c r="H641" i="7"/>
  <c r="H642" i="7"/>
  <c r="K642" i="7" s="1"/>
  <c r="L642" i="7" s="1"/>
  <c r="H643" i="7"/>
  <c r="K643" i="7" s="1"/>
  <c r="L643" i="7" s="1"/>
  <c r="H644" i="7"/>
  <c r="K644" i="7" s="1"/>
  <c r="L644" i="7" s="1"/>
  <c r="H645" i="7"/>
  <c r="K645" i="7" s="1"/>
  <c r="L645" i="7" s="1"/>
  <c r="H646" i="7"/>
  <c r="K646" i="7" s="1"/>
  <c r="L646" i="7" s="1"/>
  <c r="H647" i="7"/>
  <c r="K647" i="7" s="1"/>
  <c r="L647" i="7" s="1"/>
  <c r="H648" i="7"/>
  <c r="H649" i="7"/>
  <c r="K649" i="7" s="1"/>
  <c r="L649" i="7" s="1"/>
  <c r="H650" i="7"/>
  <c r="K650" i="7" s="1"/>
  <c r="L650" i="7" s="1"/>
  <c r="H651" i="7"/>
  <c r="K651" i="7" s="1"/>
  <c r="L651" i="7" s="1"/>
  <c r="H652" i="7"/>
  <c r="K652" i="7" s="1"/>
  <c r="L652" i="7" s="1"/>
  <c r="H653" i="7"/>
  <c r="K653" i="7" s="1"/>
  <c r="L653" i="7" s="1"/>
  <c r="H654" i="7"/>
  <c r="K654" i="7" s="1"/>
  <c r="L654" i="7" s="1"/>
  <c r="H655" i="7"/>
  <c r="K655" i="7" s="1"/>
  <c r="L655" i="7" s="1"/>
  <c r="H656" i="7"/>
  <c r="K656" i="7" s="1"/>
  <c r="L656" i="7" s="1"/>
  <c r="H657" i="7"/>
  <c r="K657" i="7" s="1"/>
  <c r="L657" i="7" s="1"/>
  <c r="H658" i="7"/>
  <c r="K658" i="7" s="1"/>
  <c r="L658" i="7" s="1"/>
  <c r="H659" i="7"/>
  <c r="K659" i="7" s="1"/>
  <c r="L659" i="7" s="1"/>
  <c r="H660" i="7"/>
  <c r="K660" i="7" s="1"/>
  <c r="L660" i="7" s="1"/>
  <c r="H661" i="7"/>
  <c r="K661" i="7" s="1"/>
  <c r="L661" i="7" s="1"/>
  <c r="H662" i="7"/>
  <c r="K662" i="7" s="1"/>
  <c r="L662" i="7" s="1"/>
  <c r="H663" i="7"/>
  <c r="K663" i="7" s="1"/>
  <c r="L663" i="7" s="1"/>
  <c r="H664" i="7"/>
  <c r="H665" i="7"/>
  <c r="K665" i="7" s="1"/>
  <c r="L665" i="7" s="1"/>
  <c r="H666" i="7"/>
  <c r="K666" i="7" s="1"/>
  <c r="L666" i="7" s="1"/>
  <c r="H667" i="7"/>
  <c r="K667" i="7" s="1"/>
  <c r="L667" i="7" s="1"/>
  <c r="H668" i="7"/>
  <c r="K668" i="7" s="1"/>
  <c r="L668" i="7" s="1"/>
  <c r="H669" i="7"/>
  <c r="K669" i="7" s="1"/>
  <c r="L669" i="7" s="1"/>
  <c r="H670" i="7"/>
  <c r="K670" i="7" s="1"/>
  <c r="L670" i="7" s="1"/>
  <c r="H671" i="7"/>
  <c r="K671" i="7" s="1"/>
  <c r="L671" i="7" s="1"/>
  <c r="H672" i="7"/>
  <c r="K672" i="7" s="1"/>
  <c r="L672" i="7" s="1"/>
  <c r="H673" i="7"/>
  <c r="K673" i="7" s="1"/>
  <c r="L673" i="7" s="1"/>
  <c r="H674" i="7"/>
  <c r="K674" i="7" s="1"/>
  <c r="L674" i="7" s="1"/>
  <c r="H675" i="7"/>
  <c r="K675" i="7" s="1"/>
  <c r="L675" i="7" s="1"/>
  <c r="H676" i="7"/>
  <c r="K676" i="7" s="1"/>
  <c r="L676" i="7" s="1"/>
  <c r="H677" i="7"/>
  <c r="K677" i="7" s="1"/>
  <c r="L677" i="7" s="1"/>
  <c r="H678" i="7"/>
  <c r="K678" i="7" s="1"/>
  <c r="L678" i="7" s="1"/>
  <c r="H679" i="7"/>
  <c r="K679" i="7" s="1"/>
  <c r="L679" i="7" s="1"/>
  <c r="H680" i="7"/>
  <c r="K680" i="7" s="1"/>
  <c r="L680" i="7" s="1"/>
  <c r="H681" i="7"/>
  <c r="K681" i="7" s="1"/>
  <c r="L681" i="7" s="1"/>
  <c r="H682" i="7"/>
  <c r="K682" i="7" s="1"/>
  <c r="L682" i="7" s="1"/>
  <c r="H683" i="7"/>
  <c r="K683" i="7" s="1"/>
  <c r="L683" i="7" s="1"/>
  <c r="H684" i="7"/>
  <c r="K684" i="7" s="1"/>
  <c r="L684" i="7" s="1"/>
  <c r="H685" i="7"/>
  <c r="K685" i="7" s="1"/>
  <c r="L685" i="7" s="1"/>
  <c r="H686" i="7"/>
  <c r="K686" i="7" s="1"/>
  <c r="L686" i="7" s="1"/>
  <c r="H687" i="7"/>
  <c r="K687" i="7" s="1"/>
  <c r="L687" i="7" s="1"/>
  <c r="H688" i="7"/>
  <c r="K688" i="7" s="1"/>
  <c r="L688" i="7" s="1"/>
  <c r="H689" i="7"/>
  <c r="K689" i="7" s="1"/>
  <c r="L689" i="7" s="1"/>
  <c r="H690" i="7"/>
  <c r="K690" i="7" s="1"/>
  <c r="L690" i="7" s="1"/>
  <c r="H691" i="7"/>
  <c r="K691" i="7" s="1"/>
  <c r="L691" i="7" s="1"/>
  <c r="H692" i="7"/>
  <c r="K692" i="7" s="1"/>
  <c r="L692" i="7" s="1"/>
  <c r="H693" i="7"/>
  <c r="K693" i="7" s="1"/>
  <c r="L693" i="7" s="1"/>
  <c r="H694" i="7"/>
  <c r="K694" i="7" s="1"/>
  <c r="L694" i="7" s="1"/>
  <c r="H695" i="7"/>
  <c r="K695" i="7" s="1"/>
  <c r="L695" i="7" s="1"/>
  <c r="H696" i="7"/>
  <c r="H697" i="7"/>
  <c r="K697" i="7" s="1"/>
  <c r="L697" i="7" s="1"/>
  <c r="H698" i="7"/>
  <c r="K698" i="7" s="1"/>
  <c r="L698" i="7" s="1"/>
  <c r="H699" i="7"/>
  <c r="K699" i="7" s="1"/>
  <c r="L699" i="7" s="1"/>
  <c r="H700" i="7"/>
  <c r="K700" i="7" s="1"/>
  <c r="L700" i="7" s="1"/>
  <c r="H701" i="7"/>
  <c r="K701" i="7" s="1"/>
  <c r="L701" i="7" s="1"/>
  <c r="H702" i="7"/>
  <c r="K702" i="7" s="1"/>
  <c r="L702" i="7" s="1"/>
  <c r="H703" i="7"/>
  <c r="K703" i="7" s="1"/>
  <c r="L703" i="7" s="1"/>
  <c r="H704" i="7"/>
  <c r="H705" i="7"/>
  <c r="K705" i="7" s="1"/>
  <c r="L705" i="7" s="1"/>
  <c r="H706" i="7"/>
  <c r="K706" i="7" s="1"/>
  <c r="L706" i="7" s="1"/>
  <c r="H707" i="7"/>
  <c r="K707" i="7" s="1"/>
  <c r="L707" i="7" s="1"/>
  <c r="H708" i="7"/>
  <c r="K708" i="7" s="1"/>
  <c r="L708" i="7" s="1"/>
  <c r="H709" i="7"/>
  <c r="K709" i="7" s="1"/>
  <c r="L709" i="7" s="1"/>
  <c r="H710" i="7"/>
  <c r="K710" i="7" s="1"/>
  <c r="L710" i="7" s="1"/>
  <c r="H711" i="7"/>
  <c r="K711" i="7" s="1"/>
  <c r="L711" i="7" s="1"/>
  <c r="H712" i="7"/>
  <c r="H713" i="7"/>
  <c r="K713" i="7" s="1"/>
  <c r="L713" i="7" s="1"/>
  <c r="H714" i="7"/>
  <c r="K714" i="7" s="1"/>
  <c r="L714" i="7" s="1"/>
  <c r="H715" i="7"/>
  <c r="K715" i="7" s="1"/>
  <c r="L715" i="7" s="1"/>
  <c r="H716" i="7"/>
  <c r="K716" i="7" s="1"/>
  <c r="L716" i="7" s="1"/>
  <c r="H717" i="7"/>
  <c r="K717" i="7" s="1"/>
  <c r="L717" i="7" s="1"/>
  <c r="H718" i="7"/>
  <c r="K718" i="7" s="1"/>
  <c r="L718" i="7" s="1"/>
  <c r="H719" i="7"/>
  <c r="K719" i="7" s="1"/>
  <c r="L719" i="7" s="1"/>
  <c r="H720" i="7"/>
  <c r="K720" i="7" s="1"/>
  <c r="L720" i="7" s="1"/>
  <c r="H721" i="7"/>
  <c r="K721" i="7" s="1"/>
  <c r="L721" i="7" s="1"/>
  <c r="H722" i="7"/>
  <c r="K722" i="7" s="1"/>
  <c r="L722" i="7" s="1"/>
  <c r="H723" i="7"/>
  <c r="K723" i="7" s="1"/>
  <c r="L723" i="7" s="1"/>
  <c r="H724" i="7"/>
  <c r="K724" i="7" s="1"/>
  <c r="L724" i="7" s="1"/>
  <c r="H725" i="7"/>
  <c r="K725" i="7" s="1"/>
  <c r="L725" i="7" s="1"/>
  <c r="H726" i="7"/>
  <c r="K726" i="7" s="1"/>
  <c r="L726" i="7" s="1"/>
  <c r="H727" i="7"/>
  <c r="K727" i="7" s="1"/>
  <c r="L727" i="7" s="1"/>
  <c r="H728" i="7"/>
  <c r="K728" i="7" s="1"/>
  <c r="L728" i="7" s="1"/>
  <c r="H729" i="7"/>
  <c r="K729" i="7" s="1"/>
  <c r="L729" i="7" s="1"/>
  <c r="H730" i="7"/>
  <c r="K730" i="7" s="1"/>
  <c r="L730" i="7" s="1"/>
  <c r="H731" i="7"/>
  <c r="K731" i="7" s="1"/>
  <c r="L731" i="7" s="1"/>
  <c r="H732" i="7"/>
  <c r="K732" i="7" s="1"/>
  <c r="L732" i="7" s="1"/>
  <c r="H733" i="7"/>
  <c r="K733" i="7" s="1"/>
  <c r="L733" i="7" s="1"/>
  <c r="H734" i="7"/>
  <c r="K734" i="7" s="1"/>
  <c r="L734" i="7" s="1"/>
  <c r="H735" i="7"/>
  <c r="K735" i="7" s="1"/>
  <c r="L735" i="7" s="1"/>
  <c r="H736" i="7"/>
  <c r="K736" i="7" s="1"/>
  <c r="L736" i="7" s="1"/>
  <c r="H737" i="7"/>
  <c r="K737" i="7" s="1"/>
  <c r="L737" i="7" s="1"/>
  <c r="H738" i="7"/>
  <c r="K738" i="7" s="1"/>
  <c r="L738" i="7" s="1"/>
  <c r="H739" i="7"/>
  <c r="K739" i="7" s="1"/>
  <c r="L739" i="7" s="1"/>
  <c r="H740" i="7"/>
  <c r="K740" i="7" s="1"/>
  <c r="L740" i="7" s="1"/>
  <c r="H741" i="7"/>
  <c r="K741" i="7" s="1"/>
  <c r="L741" i="7" s="1"/>
  <c r="H742" i="7"/>
  <c r="K742" i="7" s="1"/>
  <c r="L742" i="7" s="1"/>
  <c r="H743" i="7"/>
  <c r="K743" i="7" s="1"/>
  <c r="L743" i="7" s="1"/>
  <c r="H744" i="7"/>
  <c r="K744" i="7" s="1"/>
  <c r="L744" i="7" s="1"/>
  <c r="H745" i="7"/>
  <c r="K745" i="7" s="1"/>
  <c r="L745" i="7" s="1"/>
  <c r="H746" i="7"/>
  <c r="K746" i="7" s="1"/>
  <c r="L746" i="7" s="1"/>
  <c r="H747" i="7"/>
  <c r="K747" i="7" s="1"/>
  <c r="L747" i="7" s="1"/>
  <c r="H748" i="7"/>
  <c r="K748" i="7" s="1"/>
  <c r="L748" i="7" s="1"/>
  <c r="H749" i="7"/>
  <c r="K749" i="7" s="1"/>
  <c r="L749" i="7" s="1"/>
  <c r="H750" i="7"/>
  <c r="K750" i="7" s="1"/>
  <c r="L750" i="7" s="1"/>
  <c r="H751" i="7"/>
  <c r="K751" i="7" s="1"/>
  <c r="L751" i="7" s="1"/>
  <c r="H752" i="7"/>
  <c r="H753" i="7"/>
  <c r="K753" i="7" s="1"/>
  <c r="L753" i="7" s="1"/>
  <c r="H754" i="7"/>
  <c r="K754" i="7" s="1"/>
  <c r="L754" i="7" s="1"/>
  <c r="H755" i="7"/>
  <c r="K755" i="7" s="1"/>
  <c r="L755" i="7" s="1"/>
  <c r="H756" i="7"/>
  <c r="K756" i="7" s="1"/>
  <c r="L756" i="7" s="1"/>
  <c r="H757" i="7"/>
  <c r="K757" i="7" s="1"/>
  <c r="L757" i="7" s="1"/>
  <c r="H758" i="7"/>
  <c r="K758" i="7" s="1"/>
  <c r="L758" i="7" s="1"/>
  <c r="H759" i="7"/>
  <c r="K759" i="7" s="1"/>
  <c r="L759" i="7" s="1"/>
  <c r="H760" i="7"/>
  <c r="K760" i="7" s="1"/>
  <c r="L760" i="7" s="1"/>
  <c r="H761" i="7"/>
  <c r="K761" i="7" s="1"/>
  <c r="L761" i="7" s="1"/>
  <c r="H762" i="7"/>
  <c r="K762" i="7" s="1"/>
  <c r="L762" i="7" s="1"/>
  <c r="H763" i="7"/>
  <c r="K763" i="7" s="1"/>
  <c r="L763" i="7" s="1"/>
  <c r="H764" i="7"/>
  <c r="K764" i="7" s="1"/>
  <c r="L764" i="7" s="1"/>
  <c r="H765" i="7"/>
  <c r="K765" i="7" s="1"/>
  <c r="L765" i="7" s="1"/>
  <c r="H766" i="7"/>
  <c r="K766" i="7" s="1"/>
  <c r="L766" i="7" s="1"/>
  <c r="H767" i="7"/>
  <c r="K767" i="7" s="1"/>
  <c r="L767" i="7" s="1"/>
  <c r="H768" i="7"/>
  <c r="H769" i="7"/>
  <c r="K769" i="7" s="1"/>
  <c r="L769" i="7" s="1"/>
  <c r="H770" i="7"/>
  <c r="K770" i="7" s="1"/>
  <c r="L770" i="7" s="1"/>
  <c r="H771" i="7"/>
  <c r="K771" i="7" s="1"/>
  <c r="L771" i="7" s="1"/>
  <c r="H772" i="7"/>
  <c r="K772" i="7" s="1"/>
  <c r="L772" i="7" s="1"/>
  <c r="H773" i="7"/>
  <c r="K773" i="7" s="1"/>
  <c r="L773" i="7" s="1"/>
  <c r="H774" i="7"/>
  <c r="K774" i="7" s="1"/>
  <c r="L774" i="7" s="1"/>
  <c r="H775" i="7"/>
  <c r="K775" i="7" s="1"/>
  <c r="L775" i="7" s="1"/>
  <c r="H776" i="7"/>
  <c r="K776" i="7" s="1"/>
  <c r="L776" i="7" s="1"/>
  <c r="H777" i="7"/>
  <c r="K777" i="7" s="1"/>
  <c r="L777" i="7" s="1"/>
  <c r="H778" i="7"/>
  <c r="K778" i="7" s="1"/>
  <c r="L778" i="7" s="1"/>
  <c r="H779" i="7"/>
  <c r="K779" i="7" s="1"/>
  <c r="L779" i="7" s="1"/>
  <c r="H780" i="7"/>
  <c r="K780" i="7" s="1"/>
  <c r="L780" i="7" s="1"/>
  <c r="H781" i="7"/>
  <c r="K781" i="7" s="1"/>
  <c r="L781" i="7" s="1"/>
  <c r="H782" i="7"/>
  <c r="K782" i="7" s="1"/>
  <c r="L782" i="7" s="1"/>
  <c r="H783" i="7"/>
  <c r="K783" i="7" s="1"/>
  <c r="L783" i="7" s="1"/>
  <c r="H784" i="7"/>
  <c r="K784" i="7" s="1"/>
  <c r="L784" i="7" s="1"/>
  <c r="H785" i="7"/>
  <c r="K785" i="7" s="1"/>
  <c r="L785" i="7" s="1"/>
  <c r="H786" i="7"/>
  <c r="K786" i="7" s="1"/>
  <c r="L786" i="7" s="1"/>
  <c r="H787" i="7"/>
  <c r="K787" i="7" s="1"/>
  <c r="L787" i="7" s="1"/>
  <c r="H788" i="7"/>
  <c r="K788" i="7" s="1"/>
  <c r="L788" i="7" s="1"/>
  <c r="H789" i="7"/>
  <c r="K789" i="7" s="1"/>
  <c r="L789" i="7" s="1"/>
  <c r="H790" i="7"/>
  <c r="K790" i="7" s="1"/>
  <c r="L790" i="7" s="1"/>
  <c r="H791" i="7"/>
  <c r="K791" i="7" s="1"/>
  <c r="L791" i="7" s="1"/>
  <c r="H792" i="7"/>
  <c r="K792" i="7" s="1"/>
  <c r="L792" i="7" s="1"/>
  <c r="H793" i="7"/>
  <c r="K793" i="7" s="1"/>
  <c r="L793" i="7" s="1"/>
  <c r="H794" i="7"/>
  <c r="K794" i="7" s="1"/>
  <c r="L794" i="7" s="1"/>
  <c r="H795" i="7"/>
  <c r="K795" i="7" s="1"/>
  <c r="L795" i="7" s="1"/>
  <c r="H796" i="7"/>
  <c r="K796" i="7" s="1"/>
  <c r="L796" i="7" s="1"/>
  <c r="H797" i="7"/>
  <c r="K797" i="7" s="1"/>
  <c r="L797" i="7" s="1"/>
  <c r="H798" i="7"/>
  <c r="K798" i="7" s="1"/>
  <c r="L798" i="7" s="1"/>
  <c r="H799" i="7"/>
  <c r="K799" i="7" s="1"/>
  <c r="L799" i="7" s="1"/>
  <c r="H800" i="7"/>
  <c r="H801" i="7"/>
  <c r="K801" i="7" s="1"/>
  <c r="L801" i="7" s="1"/>
  <c r="H802" i="7"/>
  <c r="K802" i="7" s="1"/>
  <c r="L802" i="7" s="1"/>
  <c r="H803" i="7"/>
  <c r="K803" i="7" s="1"/>
  <c r="L803" i="7" s="1"/>
  <c r="H804" i="7"/>
  <c r="K804" i="7" s="1"/>
  <c r="L804" i="7" s="1"/>
  <c r="H805" i="7"/>
  <c r="K805" i="7" s="1"/>
  <c r="L805" i="7" s="1"/>
  <c r="H806" i="7"/>
  <c r="K806" i="7" s="1"/>
  <c r="L806" i="7" s="1"/>
  <c r="H807" i="7"/>
  <c r="K807" i="7" s="1"/>
  <c r="L807" i="7" s="1"/>
  <c r="H808" i="7"/>
  <c r="K808" i="7" s="1"/>
  <c r="L808" i="7" s="1"/>
  <c r="H809" i="7"/>
  <c r="K809" i="7" s="1"/>
  <c r="L809" i="7" s="1"/>
  <c r="H810" i="7"/>
  <c r="K810" i="7" s="1"/>
  <c r="L810" i="7" s="1"/>
  <c r="H811" i="7"/>
  <c r="K811" i="7" s="1"/>
  <c r="L811" i="7" s="1"/>
  <c r="H812" i="7"/>
  <c r="K812" i="7" s="1"/>
  <c r="L812" i="7" s="1"/>
  <c r="H813" i="7"/>
  <c r="K813" i="7" s="1"/>
  <c r="L813" i="7" s="1"/>
  <c r="H814" i="7"/>
  <c r="K814" i="7" s="1"/>
  <c r="L814" i="7" s="1"/>
  <c r="H815" i="7"/>
  <c r="K815" i="7" s="1"/>
  <c r="L815" i="7" s="1"/>
  <c r="H816" i="7"/>
  <c r="H817" i="7"/>
  <c r="H818" i="7"/>
  <c r="K818" i="7" s="1"/>
  <c r="L818" i="7" s="1"/>
  <c r="H819" i="7"/>
  <c r="K819" i="7" s="1"/>
  <c r="L819" i="7" s="1"/>
  <c r="H820" i="7"/>
  <c r="K820" i="7" s="1"/>
  <c r="L820" i="7" s="1"/>
  <c r="H821" i="7"/>
  <c r="K821" i="7" s="1"/>
  <c r="L821" i="7" s="1"/>
  <c r="H822" i="7"/>
  <c r="K822" i="7" s="1"/>
  <c r="L822" i="7" s="1"/>
  <c r="H823" i="7"/>
  <c r="K823" i="7" s="1"/>
  <c r="L823" i="7" s="1"/>
  <c r="H824" i="7"/>
  <c r="K824" i="7" s="1"/>
  <c r="L824" i="7" s="1"/>
  <c r="H825" i="7"/>
  <c r="K825" i="7" s="1"/>
  <c r="L825" i="7" s="1"/>
  <c r="H826" i="7"/>
  <c r="K826" i="7" s="1"/>
  <c r="L826" i="7" s="1"/>
  <c r="H827" i="7"/>
  <c r="K827" i="7" s="1"/>
  <c r="L827" i="7" s="1"/>
  <c r="H828" i="7"/>
  <c r="K828" i="7" s="1"/>
  <c r="L828" i="7" s="1"/>
  <c r="H829" i="7"/>
  <c r="K829" i="7" s="1"/>
  <c r="L829" i="7" s="1"/>
  <c r="H830" i="7"/>
  <c r="K830" i="7" s="1"/>
  <c r="L830" i="7" s="1"/>
  <c r="H831" i="7"/>
  <c r="K831" i="7" s="1"/>
  <c r="L831" i="7" s="1"/>
  <c r="H832" i="7"/>
  <c r="K832" i="7" s="1"/>
  <c r="L832" i="7" s="1"/>
  <c r="H833" i="7"/>
  <c r="K833" i="7" s="1"/>
  <c r="L833" i="7" s="1"/>
  <c r="H834" i="7"/>
  <c r="K834" i="7" s="1"/>
  <c r="L834" i="7" s="1"/>
  <c r="H835" i="7"/>
  <c r="K835" i="7" s="1"/>
  <c r="L835" i="7" s="1"/>
  <c r="H836" i="7"/>
  <c r="K836" i="7" s="1"/>
  <c r="L836" i="7" s="1"/>
  <c r="H837" i="7"/>
  <c r="K837" i="7" s="1"/>
  <c r="L837" i="7" s="1"/>
  <c r="H838" i="7"/>
  <c r="K838" i="7" s="1"/>
  <c r="L838" i="7" s="1"/>
  <c r="H839" i="7"/>
  <c r="K839" i="7" s="1"/>
  <c r="L839" i="7" s="1"/>
  <c r="H840" i="7"/>
  <c r="K840" i="7" s="1"/>
  <c r="L840" i="7" s="1"/>
  <c r="H841" i="7"/>
  <c r="K841" i="7" s="1"/>
  <c r="L841" i="7" s="1"/>
  <c r="H842" i="7"/>
  <c r="K842" i="7" s="1"/>
  <c r="L842" i="7" s="1"/>
  <c r="H843" i="7"/>
  <c r="K843" i="7" s="1"/>
  <c r="L843" i="7" s="1"/>
  <c r="H844" i="7"/>
  <c r="K844" i="7" s="1"/>
  <c r="L844" i="7" s="1"/>
  <c r="H845" i="7"/>
  <c r="K845" i="7" s="1"/>
  <c r="L845" i="7" s="1"/>
  <c r="H846" i="7"/>
  <c r="K846" i="7" s="1"/>
  <c r="L846" i="7" s="1"/>
  <c r="H847" i="7"/>
  <c r="K847" i="7" s="1"/>
  <c r="L847" i="7" s="1"/>
  <c r="H848" i="7"/>
  <c r="H849" i="7"/>
  <c r="K849" i="7" s="1"/>
  <c r="L849" i="7" s="1"/>
  <c r="H850" i="7"/>
  <c r="K850" i="7" s="1"/>
  <c r="L850" i="7" s="1"/>
  <c r="H851" i="7"/>
  <c r="K851" i="7" s="1"/>
  <c r="L851" i="7" s="1"/>
  <c r="H852" i="7"/>
  <c r="K852" i="7" s="1"/>
  <c r="L852" i="7" s="1"/>
  <c r="H853" i="7"/>
  <c r="K853" i="7" s="1"/>
  <c r="L853" i="7" s="1"/>
  <c r="H854" i="7"/>
  <c r="K854" i="7" s="1"/>
  <c r="L854" i="7" s="1"/>
  <c r="H855" i="7"/>
  <c r="K855" i="7" s="1"/>
  <c r="L855" i="7" s="1"/>
  <c r="H856" i="7"/>
  <c r="K856" i="7" s="1"/>
  <c r="L856" i="7" s="1"/>
  <c r="H857" i="7"/>
  <c r="K857" i="7" s="1"/>
  <c r="L857" i="7" s="1"/>
  <c r="H858" i="7"/>
  <c r="K858" i="7" s="1"/>
  <c r="L858" i="7" s="1"/>
  <c r="H859" i="7"/>
  <c r="K859" i="7" s="1"/>
  <c r="L859" i="7" s="1"/>
  <c r="H860" i="7"/>
  <c r="K860" i="7" s="1"/>
  <c r="L860" i="7" s="1"/>
  <c r="H861" i="7"/>
  <c r="K861" i="7" s="1"/>
  <c r="L861" i="7" s="1"/>
  <c r="H862" i="7"/>
  <c r="K862" i="7" s="1"/>
  <c r="L862" i="7" s="1"/>
  <c r="H863" i="7"/>
  <c r="K863" i="7" s="1"/>
  <c r="L863" i="7" s="1"/>
  <c r="H864" i="7"/>
  <c r="H865" i="7"/>
  <c r="K865" i="7" s="1"/>
  <c r="L865" i="7" s="1"/>
  <c r="H866" i="7"/>
  <c r="K866" i="7" s="1"/>
  <c r="L866" i="7" s="1"/>
  <c r="H867" i="7"/>
  <c r="K867" i="7" s="1"/>
  <c r="L867" i="7" s="1"/>
  <c r="H868" i="7"/>
  <c r="K868" i="7" s="1"/>
  <c r="L868" i="7" s="1"/>
  <c r="H869" i="7"/>
  <c r="K869" i="7" s="1"/>
  <c r="L869" i="7" s="1"/>
  <c r="H870" i="7"/>
  <c r="K870" i="7" s="1"/>
  <c r="L870" i="7" s="1"/>
  <c r="H871" i="7"/>
  <c r="K871" i="7" s="1"/>
  <c r="L871" i="7" s="1"/>
  <c r="H872" i="7"/>
  <c r="H873" i="7"/>
  <c r="K873" i="7" s="1"/>
  <c r="L873" i="7" s="1"/>
  <c r="H874" i="7"/>
  <c r="K874" i="7" s="1"/>
  <c r="L874" i="7" s="1"/>
  <c r="H875" i="7"/>
  <c r="K875" i="7" s="1"/>
  <c r="L875" i="7" s="1"/>
  <c r="H876" i="7"/>
  <c r="K876" i="7" s="1"/>
  <c r="L876" i="7" s="1"/>
  <c r="H877" i="7"/>
  <c r="K877" i="7" s="1"/>
  <c r="L877" i="7" s="1"/>
  <c r="H878" i="7"/>
  <c r="K878" i="7" s="1"/>
  <c r="L878" i="7" s="1"/>
  <c r="H879" i="7"/>
  <c r="K879" i="7" s="1"/>
  <c r="L879" i="7" s="1"/>
  <c r="H880" i="7"/>
  <c r="K880" i="7" s="1"/>
  <c r="L880" i="7" s="1"/>
  <c r="H881" i="7"/>
  <c r="K881" i="7" s="1"/>
  <c r="L881" i="7" s="1"/>
  <c r="H882" i="7"/>
  <c r="K882" i="7" s="1"/>
  <c r="L882" i="7" s="1"/>
  <c r="H883" i="7"/>
  <c r="K883" i="7" s="1"/>
  <c r="L883" i="7" s="1"/>
  <c r="H884" i="7"/>
  <c r="K884" i="7" s="1"/>
  <c r="L884" i="7" s="1"/>
  <c r="H885" i="7"/>
  <c r="K885" i="7" s="1"/>
  <c r="L885" i="7" s="1"/>
  <c r="H886" i="7"/>
  <c r="K886" i="7" s="1"/>
  <c r="L886" i="7" s="1"/>
  <c r="H887" i="7"/>
  <c r="K887" i="7" s="1"/>
  <c r="L887" i="7" s="1"/>
  <c r="H888" i="7"/>
  <c r="K888" i="7" s="1"/>
  <c r="L888" i="7" s="1"/>
  <c r="H889" i="7"/>
  <c r="K889" i="7" s="1"/>
  <c r="L889" i="7" s="1"/>
  <c r="H890" i="7"/>
  <c r="K890" i="7" s="1"/>
  <c r="L890" i="7" s="1"/>
  <c r="H891" i="7"/>
  <c r="K891" i="7" s="1"/>
  <c r="L891" i="7" s="1"/>
  <c r="H892" i="7"/>
  <c r="K892" i="7" s="1"/>
  <c r="L892" i="7" s="1"/>
  <c r="H893" i="7"/>
  <c r="K893" i="7" s="1"/>
  <c r="L893" i="7" s="1"/>
  <c r="H894" i="7"/>
  <c r="K894" i="7" s="1"/>
  <c r="L894" i="7" s="1"/>
  <c r="H895" i="7"/>
  <c r="K895" i="7" s="1"/>
  <c r="L895" i="7" s="1"/>
  <c r="H896" i="7"/>
  <c r="K896" i="7" s="1"/>
  <c r="L896" i="7" s="1"/>
  <c r="H897" i="7"/>
  <c r="K897" i="7" s="1"/>
  <c r="L897" i="7" s="1"/>
  <c r="H898" i="7"/>
  <c r="K898" i="7" s="1"/>
  <c r="L898" i="7" s="1"/>
  <c r="H899" i="7"/>
  <c r="K899" i="7" s="1"/>
  <c r="L899" i="7" s="1"/>
  <c r="H900" i="7"/>
  <c r="K900" i="7" s="1"/>
  <c r="L900" i="7" s="1"/>
  <c r="H901" i="7"/>
  <c r="K901" i="7" s="1"/>
  <c r="L901" i="7" s="1"/>
  <c r="H902" i="7"/>
  <c r="K902" i="7" s="1"/>
  <c r="L902" i="7" s="1"/>
  <c r="H903" i="7"/>
  <c r="K903" i="7" s="1"/>
  <c r="L903" i="7" s="1"/>
  <c r="H904" i="7"/>
  <c r="K904" i="7" s="1"/>
  <c r="L904" i="7" s="1"/>
  <c r="H905" i="7"/>
  <c r="K905" i="7" s="1"/>
  <c r="L905" i="7" s="1"/>
  <c r="H906" i="7"/>
  <c r="K906" i="7" s="1"/>
  <c r="L906" i="7" s="1"/>
  <c r="H907" i="7"/>
  <c r="K907" i="7" s="1"/>
  <c r="L907" i="7" s="1"/>
  <c r="H908" i="7"/>
  <c r="K908" i="7" s="1"/>
  <c r="L908" i="7" s="1"/>
  <c r="H909" i="7"/>
  <c r="K909" i="7" s="1"/>
  <c r="L909" i="7" s="1"/>
  <c r="H910" i="7"/>
  <c r="K910" i="7" s="1"/>
  <c r="L910" i="7" s="1"/>
  <c r="H911" i="7"/>
  <c r="K911" i="7" s="1"/>
  <c r="L911" i="7" s="1"/>
  <c r="H912" i="7"/>
  <c r="H913" i="7"/>
  <c r="K913" i="7" s="1"/>
  <c r="L913" i="7" s="1"/>
  <c r="H914" i="7"/>
  <c r="K914" i="7" s="1"/>
  <c r="L914" i="7" s="1"/>
  <c r="H915" i="7"/>
  <c r="K915" i="7" s="1"/>
  <c r="L915" i="7" s="1"/>
  <c r="H916" i="7"/>
  <c r="K916" i="7" s="1"/>
  <c r="L916" i="7" s="1"/>
  <c r="H917" i="7"/>
  <c r="K917" i="7" s="1"/>
  <c r="L917" i="7" s="1"/>
  <c r="H918" i="7"/>
  <c r="K918" i="7" s="1"/>
  <c r="L918" i="7" s="1"/>
  <c r="H919" i="7"/>
  <c r="K919" i="7" s="1"/>
  <c r="L919" i="7" s="1"/>
  <c r="H920" i="7"/>
  <c r="K920" i="7" s="1"/>
  <c r="L920" i="7" s="1"/>
  <c r="H921" i="7"/>
  <c r="H922" i="7"/>
  <c r="K922" i="7" s="1"/>
  <c r="L922" i="7" s="1"/>
  <c r="H923" i="7"/>
  <c r="K923" i="7" s="1"/>
  <c r="L923" i="7" s="1"/>
  <c r="H924" i="7"/>
  <c r="K924" i="7" s="1"/>
  <c r="L924" i="7" s="1"/>
  <c r="H925" i="7"/>
  <c r="K925" i="7" s="1"/>
  <c r="L925" i="7" s="1"/>
  <c r="H926" i="7"/>
  <c r="K926" i="7" s="1"/>
  <c r="L926" i="7" s="1"/>
  <c r="H927" i="7"/>
  <c r="K927" i="7" s="1"/>
  <c r="L927" i="7" s="1"/>
  <c r="H928" i="7"/>
  <c r="H929" i="7"/>
  <c r="K929" i="7" s="1"/>
  <c r="L929" i="7" s="1"/>
  <c r="H930" i="7"/>
  <c r="K930" i="7" s="1"/>
  <c r="L930" i="7" s="1"/>
  <c r="H931" i="7"/>
  <c r="K931" i="7" s="1"/>
  <c r="L931" i="7" s="1"/>
  <c r="H932" i="7"/>
  <c r="K932" i="7" s="1"/>
  <c r="L932" i="7" s="1"/>
  <c r="H933" i="7"/>
  <c r="K933" i="7" s="1"/>
  <c r="L933" i="7" s="1"/>
  <c r="H934" i="7"/>
  <c r="K934" i="7" s="1"/>
  <c r="L934" i="7" s="1"/>
  <c r="H935" i="7"/>
  <c r="K935" i="7" s="1"/>
  <c r="L935" i="7" s="1"/>
  <c r="H936" i="7"/>
  <c r="K936" i="7" s="1"/>
  <c r="L936" i="7" s="1"/>
  <c r="H937" i="7"/>
  <c r="K937" i="7" s="1"/>
  <c r="L937" i="7" s="1"/>
  <c r="H938" i="7"/>
  <c r="K938" i="7" s="1"/>
  <c r="L938" i="7" s="1"/>
  <c r="H939" i="7"/>
  <c r="K939" i="7" s="1"/>
  <c r="L939" i="7" s="1"/>
  <c r="H940" i="7"/>
  <c r="K940" i="7" s="1"/>
  <c r="L940" i="7" s="1"/>
  <c r="H941" i="7"/>
  <c r="K941" i="7" s="1"/>
  <c r="L941" i="7" s="1"/>
  <c r="H942" i="7"/>
  <c r="K942" i="7" s="1"/>
  <c r="L942" i="7" s="1"/>
  <c r="H943" i="7"/>
  <c r="K943" i="7" s="1"/>
  <c r="L943" i="7" s="1"/>
  <c r="H944" i="7"/>
  <c r="K944" i="7" s="1"/>
  <c r="L944" i="7" s="1"/>
  <c r="H945" i="7"/>
  <c r="K945" i="7" s="1"/>
  <c r="L945" i="7" s="1"/>
  <c r="H946" i="7"/>
  <c r="K946" i="7" s="1"/>
  <c r="L946" i="7" s="1"/>
  <c r="H947" i="7"/>
  <c r="K947" i="7" s="1"/>
  <c r="L947" i="7" s="1"/>
  <c r="H948" i="7"/>
  <c r="K948" i="7" s="1"/>
  <c r="L948" i="7" s="1"/>
  <c r="H949" i="7"/>
  <c r="K949" i="7" s="1"/>
  <c r="L949" i="7" s="1"/>
  <c r="H950" i="7"/>
  <c r="K950" i="7" s="1"/>
  <c r="L950" i="7" s="1"/>
  <c r="H951" i="7"/>
  <c r="K951" i="7" s="1"/>
  <c r="L951" i="7" s="1"/>
  <c r="H952" i="7"/>
  <c r="K952" i="7" s="1"/>
  <c r="L952" i="7" s="1"/>
  <c r="H953" i="7"/>
  <c r="K953" i="7" s="1"/>
  <c r="L953" i="7" s="1"/>
  <c r="H954" i="7"/>
  <c r="K954" i="7" s="1"/>
  <c r="L954" i="7" s="1"/>
  <c r="H955" i="7"/>
  <c r="K955" i="7" s="1"/>
  <c r="L955" i="7" s="1"/>
  <c r="H956" i="7"/>
  <c r="K956" i="7" s="1"/>
  <c r="L956" i="7" s="1"/>
  <c r="H957" i="7"/>
  <c r="K957" i="7" s="1"/>
  <c r="L957" i="7" s="1"/>
  <c r="H958" i="7"/>
  <c r="K958" i="7" s="1"/>
  <c r="L958" i="7" s="1"/>
  <c r="H959" i="7"/>
  <c r="K959" i="7" s="1"/>
  <c r="L959" i="7" s="1"/>
  <c r="H960" i="7"/>
  <c r="K960" i="7" s="1"/>
  <c r="L960" i="7" s="1"/>
  <c r="H961" i="7"/>
  <c r="K961" i="7" s="1"/>
  <c r="L961" i="7" s="1"/>
  <c r="H962" i="7"/>
  <c r="K962" i="7" s="1"/>
  <c r="L962" i="7" s="1"/>
  <c r="H963" i="7"/>
  <c r="K963" i="7" s="1"/>
  <c r="L963" i="7" s="1"/>
  <c r="H964" i="7"/>
  <c r="K964" i="7" s="1"/>
  <c r="L964" i="7" s="1"/>
  <c r="H965" i="7"/>
  <c r="K965" i="7" s="1"/>
  <c r="L965" i="7" s="1"/>
  <c r="H966" i="7"/>
  <c r="K966" i="7" s="1"/>
  <c r="L966" i="7" s="1"/>
  <c r="H967" i="7"/>
  <c r="K967" i="7" s="1"/>
  <c r="L967" i="7" s="1"/>
  <c r="H968" i="7"/>
  <c r="H969" i="7"/>
  <c r="K969" i="7" s="1"/>
  <c r="L969" i="7" s="1"/>
  <c r="H970" i="7"/>
  <c r="K970" i="7" s="1"/>
  <c r="L970" i="7" s="1"/>
  <c r="H971" i="7"/>
  <c r="K971" i="7" s="1"/>
  <c r="L971" i="7" s="1"/>
  <c r="H972" i="7"/>
  <c r="K972" i="7" s="1"/>
  <c r="L972" i="7" s="1"/>
  <c r="H973" i="7"/>
  <c r="K973" i="7" s="1"/>
  <c r="L973" i="7" s="1"/>
  <c r="H974" i="7"/>
  <c r="K974" i="7" s="1"/>
  <c r="L974" i="7" s="1"/>
  <c r="H975" i="7"/>
  <c r="K975" i="7" s="1"/>
  <c r="L975" i="7" s="1"/>
  <c r="H976" i="7"/>
  <c r="K976" i="7" s="1"/>
  <c r="L976" i="7" s="1"/>
  <c r="H977" i="7"/>
  <c r="K977" i="7" s="1"/>
  <c r="L977" i="7" s="1"/>
  <c r="H978" i="7"/>
  <c r="K978" i="7" s="1"/>
  <c r="L978" i="7" s="1"/>
  <c r="H979" i="7"/>
  <c r="K979" i="7" s="1"/>
  <c r="L979" i="7" s="1"/>
  <c r="H980" i="7"/>
  <c r="K980" i="7" s="1"/>
  <c r="L980" i="7" s="1"/>
  <c r="H981" i="7"/>
  <c r="K981" i="7" s="1"/>
  <c r="L981" i="7" s="1"/>
  <c r="H982" i="7"/>
  <c r="K982" i="7" s="1"/>
  <c r="L982" i="7" s="1"/>
  <c r="H983" i="7"/>
  <c r="K983" i="7" s="1"/>
  <c r="L983" i="7" s="1"/>
  <c r="H984" i="7"/>
  <c r="H985" i="7"/>
  <c r="K985" i="7" s="1"/>
  <c r="L985" i="7" s="1"/>
  <c r="H986" i="7"/>
  <c r="K986" i="7" s="1"/>
  <c r="L986" i="7" s="1"/>
  <c r="H987" i="7"/>
  <c r="K987" i="7" s="1"/>
  <c r="L987" i="7" s="1"/>
  <c r="H988" i="7"/>
  <c r="K988" i="7" s="1"/>
  <c r="L988" i="7" s="1"/>
  <c r="H989" i="7"/>
  <c r="K989" i="7" s="1"/>
  <c r="L989" i="7" s="1"/>
  <c r="H990" i="7"/>
  <c r="K990" i="7" s="1"/>
  <c r="L990" i="7" s="1"/>
  <c r="H991" i="7"/>
  <c r="K991" i="7" s="1"/>
  <c r="L991" i="7" s="1"/>
  <c r="H992" i="7"/>
  <c r="H993" i="7"/>
  <c r="K993" i="7" s="1"/>
  <c r="L993" i="7" s="1"/>
  <c r="H994" i="7"/>
  <c r="K994" i="7" s="1"/>
  <c r="L994" i="7" s="1"/>
  <c r="H995" i="7"/>
  <c r="K995" i="7" s="1"/>
  <c r="L995" i="7" s="1"/>
  <c r="H996" i="7"/>
  <c r="K996" i="7" s="1"/>
  <c r="L996" i="7" s="1"/>
  <c r="H997" i="7"/>
  <c r="K997" i="7" s="1"/>
  <c r="L997" i="7" s="1"/>
  <c r="H998" i="7"/>
  <c r="K998" i="7" s="1"/>
  <c r="L998" i="7" s="1"/>
  <c r="H999" i="7"/>
  <c r="K999" i="7" s="1"/>
  <c r="L999" i="7" s="1"/>
  <c r="H1000" i="7"/>
  <c r="K1000" i="7" s="1"/>
  <c r="L1000" i="7" s="1"/>
  <c r="H1001" i="7"/>
  <c r="K1001" i="7" s="1"/>
  <c r="L1001" i="7" s="1"/>
  <c r="H1002" i="7"/>
  <c r="K1002" i="7" s="1"/>
  <c r="L1002" i="7" s="1"/>
  <c r="H1003" i="7"/>
  <c r="K1003" i="7" s="1"/>
  <c r="L1003" i="7" s="1"/>
  <c r="H1004" i="7"/>
  <c r="K1004" i="7" s="1"/>
  <c r="L1004" i="7" s="1"/>
  <c r="H1005" i="7"/>
  <c r="K1005" i="7" s="1"/>
  <c r="L1005" i="7" s="1"/>
  <c r="H1006" i="7"/>
  <c r="K1006" i="7" s="1"/>
  <c r="L1006" i="7" s="1"/>
  <c r="H1007" i="7"/>
  <c r="K1007" i="7" s="1"/>
  <c r="L1007" i="7" s="1"/>
  <c r="H1008" i="7"/>
  <c r="K1008" i="7" s="1"/>
  <c r="L1008" i="7" s="1"/>
  <c r="H1009" i="7"/>
  <c r="K1009" i="7" s="1"/>
  <c r="L1009" i="7" s="1"/>
  <c r="H1010" i="7"/>
  <c r="K1010" i="7" s="1"/>
  <c r="L1010" i="7" s="1"/>
  <c r="H1011" i="7"/>
  <c r="K1011" i="7" s="1"/>
  <c r="L1011" i="7" s="1"/>
  <c r="H1012" i="7"/>
  <c r="K1012" i="7" s="1"/>
  <c r="L1012" i="7" s="1"/>
  <c r="H1013" i="7"/>
  <c r="K1013" i="7" s="1"/>
  <c r="L1013" i="7" s="1"/>
  <c r="H1014" i="7"/>
  <c r="K1014" i="7" s="1"/>
  <c r="L1014" i="7" s="1"/>
  <c r="H1015" i="7"/>
  <c r="K1015" i="7" s="1"/>
  <c r="L1015" i="7" s="1"/>
  <c r="H1016" i="7"/>
  <c r="K1016" i="7" s="1"/>
  <c r="L1016" i="7" s="1"/>
  <c r="K8" i="7"/>
  <c r="L8" i="7" s="1"/>
  <c r="K9" i="7"/>
  <c r="L9" i="7" s="1"/>
  <c r="K16" i="7"/>
  <c r="L16" i="7" s="1"/>
  <c r="K17" i="7"/>
  <c r="L17" i="7" s="1"/>
  <c r="K24" i="7"/>
  <c r="L24" i="7" s="1"/>
  <c r="K25" i="7"/>
  <c r="L25" i="7" s="1"/>
  <c r="K32" i="7"/>
  <c r="L32" i="7" s="1"/>
  <c r="K33" i="7"/>
  <c r="L33" i="7" s="1"/>
  <c r="K40" i="7"/>
  <c r="L40" i="7" s="1"/>
  <c r="K41" i="7"/>
  <c r="L41" i="7" s="1"/>
  <c r="K48" i="7"/>
  <c r="L48" i="7" s="1"/>
  <c r="K49" i="7"/>
  <c r="L49" i="7" s="1"/>
  <c r="K54" i="7"/>
  <c r="L54" i="7" s="1"/>
  <c r="K56" i="7"/>
  <c r="L56" i="7" s="1"/>
  <c r="K57" i="7"/>
  <c r="L57" i="7" s="1"/>
  <c r="K64" i="7"/>
  <c r="L64" i="7" s="1"/>
  <c r="K72" i="7"/>
  <c r="L72" i="7" s="1"/>
  <c r="K73" i="7"/>
  <c r="L73" i="7" s="1"/>
  <c r="K80" i="7"/>
  <c r="L80" i="7" s="1"/>
  <c r="K81" i="7"/>
  <c r="L81" i="7" s="1"/>
  <c r="K88" i="7"/>
  <c r="L88" i="7" s="1"/>
  <c r="K96" i="7"/>
  <c r="L96" i="7" s="1"/>
  <c r="K97" i="7"/>
  <c r="L97" i="7" s="1"/>
  <c r="K104" i="7"/>
  <c r="L104" i="7" s="1"/>
  <c r="K112" i="7"/>
  <c r="L112" i="7" s="1"/>
  <c r="K118" i="7"/>
  <c r="L118" i="7" s="1"/>
  <c r="K120" i="7"/>
  <c r="L120" i="7" s="1"/>
  <c r="K128" i="7"/>
  <c r="L128" i="7" s="1"/>
  <c r="K129" i="7"/>
  <c r="L129" i="7" s="1"/>
  <c r="K136" i="7"/>
  <c r="L136" i="7" s="1"/>
  <c r="K137" i="7"/>
  <c r="L137" i="7" s="1"/>
  <c r="K144" i="7"/>
  <c r="L144" i="7" s="1"/>
  <c r="K152" i="7"/>
  <c r="L152" i="7" s="1"/>
  <c r="K153" i="7"/>
  <c r="L153" i="7" s="1"/>
  <c r="K160" i="7"/>
  <c r="L160" i="7" s="1"/>
  <c r="K168" i="7"/>
  <c r="L168" i="7" s="1"/>
  <c r="K176" i="7"/>
  <c r="L176" i="7" s="1"/>
  <c r="K177" i="7"/>
  <c r="L177" i="7" s="1"/>
  <c r="K184" i="7"/>
  <c r="L184" i="7" s="1"/>
  <c r="K192" i="7"/>
  <c r="L192" i="7" s="1"/>
  <c r="K193" i="7"/>
  <c r="L193" i="7" s="1"/>
  <c r="K200" i="7"/>
  <c r="L200" i="7" s="1"/>
  <c r="K208" i="7"/>
  <c r="L208" i="7" s="1"/>
  <c r="K209" i="7"/>
  <c r="L209" i="7" s="1"/>
  <c r="K216" i="7"/>
  <c r="L216" i="7" s="1"/>
  <c r="K217" i="7"/>
  <c r="L217" i="7" s="1"/>
  <c r="K224" i="7"/>
  <c r="L224" i="7" s="1"/>
  <c r="K232" i="7"/>
  <c r="L232" i="7" s="1"/>
  <c r="K233" i="7"/>
  <c r="L233" i="7" s="1"/>
  <c r="K240" i="7"/>
  <c r="L240" i="7" s="1"/>
  <c r="K248" i="7"/>
  <c r="L248" i="7" s="1"/>
  <c r="K256" i="7"/>
  <c r="L256" i="7" s="1"/>
  <c r="K264" i="7"/>
  <c r="L264" i="7" s="1"/>
  <c r="K272" i="7"/>
  <c r="L272" i="7" s="1"/>
  <c r="K273" i="7"/>
  <c r="L273" i="7" s="1"/>
  <c r="K280" i="7"/>
  <c r="L280" i="7" s="1"/>
  <c r="K288" i="7"/>
  <c r="L288" i="7" s="1"/>
  <c r="K289" i="7"/>
  <c r="L289" i="7" s="1"/>
  <c r="K296" i="7"/>
  <c r="L296" i="7" s="1"/>
  <c r="K297" i="7"/>
  <c r="L297" i="7" s="1"/>
  <c r="K304" i="7"/>
  <c r="L304" i="7" s="1"/>
  <c r="K312" i="7"/>
  <c r="L312" i="7" s="1"/>
  <c r="K320" i="7"/>
  <c r="L320" i="7" s="1"/>
  <c r="K328" i="7"/>
  <c r="L328" i="7" s="1"/>
  <c r="K329" i="7"/>
  <c r="L329" i="7" s="1"/>
  <c r="K336" i="7"/>
  <c r="L336" i="7" s="1"/>
  <c r="K344" i="7"/>
  <c r="L344" i="7" s="1"/>
  <c r="K352" i="7"/>
  <c r="L352" i="7" s="1"/>
  <c r="K360" i="7"/>
  <c r="L360" i="7" s="1"/>
  <c r="K368" i="7"/>
  <c r="L368" i="7" s="1"/>
  <c r="K376" i="7"/>
  <c r="L376" i="7" s="1"/>
  <c r="K377" i="7"/>
  <c r="L377" i="7" s="1"/>
  <c r="K384" i="7"/>
  <c r="L384" i="7" s="1"/>
  <c r="K392" i="7"/>
  <c r="L392" i="7" s="1"/>
  <c r="K400" i="7"/>
  <c r="L400" i="7" s="1"/>
  <c r="K401" i="7"/>
  <c r="L401" i="7" s="1"/>
  <c r="K408" i="7"/>
  <c r="L408" i="7" s="1"/>
  <c r="K416" i="7"/>
  <c r="L416" i="7" s="1"/>
  <c r="K424" i="7"/>
  <c r="L424" i="7" s="1"/>
  <c r="K432" i="7"/>
  <c r="L432" i="7" s="1"/>
  <c r="K433" i="7"/>
  <c r="L433" i="7" s="1"/>
  <c r="K438" i="7"/>
  <c r="L438" i="7" s="1"/>
  <c r="K440" i="7"/>
  <c r="L440" i="7" s="1"/>
  <c r="K441" i="7"/>
  <c r="L441" i="7" s="1"/>
  <c r="K448" i="7"/>
  <c r="L448" i="7" s="1"/>
  <c r="K456" i="7"/>
  <c r="L456" i="7" s="1"/>
  <c r="K464" i="7"/>
  <c r="L464" i="7" s="1"/>
  <c r="K465" i="7"/>
  <c r="L465" i="7" s="1"/>
  <c r="K472" i="7"/>
  <c r="L472" i="7" s="1"/>
  <c r="K473" i="7"/>
  <c r="L473" i="7" s="1"/>
  <c r="K480" i="7"/>
  <c r="L480" i="7" s="1"/>
  <c r="K488" i="7"/>
  <c r="L488" i="7" s="1"/>
  <c r="K496" i="7"/>
  <c r="L496" i="7" s="1"/>
  <c r="K497" i="7"/>
  <c r="L497" i="7" s="1"/>
  <c r="K502" i="7"/>
  <c r="L502" i="7" s="1"/>
  <c r="K504" i="7"/>
  <c r="L504" i="7" s="1"/>
  <c r="K512" i="7"/>
  <c r="L512" i="7" s="1"/>
  <c r="K513" i="7"/>
  <c r="L513" i="7" s="1"/>
  <c r="K520" i="7"/>
  <c r="L520" i="7" s="1"/>
  <c r="K536" i="7"/>
  <c r="L536" i="7" s="1"/>
  <c r="K545" i="7"/>
  <c r="L545" i="7" s="1"/>
  <c r="K560" i="7"/>
  <c r="L560" i="7" s="1"/>
  <c r="K576" i="7"/>
  <c r="L576" i="7" s="1"/>
  <c r="K584" i="7"/>
  <c r="L584" i="7" s="1"/>
  <c r="K601" i="7"/>
  <c r="L601" i="7" s="1"/>
  <c r="K608" i="7"/>
  <c r="L608" i="7" s="1"/>
  <c r="K624" i="7"/>
  <c r="L624" i="7" s="1"/>
  <c r="K633" i="7"/>
  <c r="L633" i="7" s="1"/>
  <c r="K641" i="7"/>
  <c r="L641" i="7" s="1"/>
  <c r="K648" i="7"/>
  <c r="L648" i="7" s="1"/>
  <c r="K664" i="7"/>
  <c r="L664" i="7" s="1"/>
  <c r="K696" i="7"/>
  <c r="L696" i="7" s="1"/>
  <c r="K704" i="7"/>
  <c r="L704" i="7" s="1"/>
  <c r="K712" i="7"/>
  <c r="L712" i="7" s="1"/>
  <c r="K752" i="7"/>
  <c r="L752" i="7" s="1"/>
  <c r="K768" i="7"/>
  <c r="L768" i="7" s="1"/>
  <c r="K800" i="7"/>
  <c r="L800" i="7" s="1"/>
  <c r="K816" i="7"/>
  <c r="L816" i="7" s="1"/>
  <c r="K817" i="7"/>
  <c r="L817" i="7" s="1"/>
  <c r="K848" i="7"/>
  <c r="L848" i="7" s="1"/>
  <c r="K864" i="7"/>
  <c r="L864" i="7" s="1"/>
  <c r="K872" i="7"/>
  <c r="L872" i="7" s="1"/>
  <c r="K912" i="7"/>
  <c r="L912" i="7" s="1"/>
  <c r="K921" i="7"/>
  <c r="L921" i="7" s="1"/>
  <c r="K928" i="7"/>
  <c r="L928" i="7" s="1"/>
  <c r="K968" i="7"/>
  <c r="L968" i="7" s="1"/>
  <c r="K984" i="7"/>
  <c r="L984" i="7" s="1"/>
  <c r="K992" i="7"/>
  <c r="L992" i="7" s="1"/>
  <c r="G2" i="8"/>
  <c r="A2" i="8" s="1"/>
  <c r="G3" i="8"/>
  <c r="A3" i="8" s="1"/>
  <c r="M40" i="7" s="1"/>
  <c r="G4" i="8"/>
  <c r="A4" i="8" s="1"/>
  <c r="G5" i="8"/>
  <c r="A5" i="8" s="1"/>
  <c r="G6" i="8"/>
  <c r="A6" i="8" s="1"/>
  <c r="G7" i="8"/>
  <c r="A7" i="8" s="1"/>
  <c r="G8" i="8"/>
  <c r="A8" i="8" s="1"/>
  <c r="G9" i="8"/>
  <c r="A9" i="8" s="1"/>
  <c r="G10" i="8"/>
  <c r="A10" i="8" s="1"/>
  <c r="G11" i="8"/>
  <c r="A11" i="8" s="1"/>
  <c r="G12" i="8"/>
  <c r="A12" i="8" s="1"/>
  <c r="G13" i="8"/>
  <c r="A13" i="8" s="1"/>
  <c r="G14" i="8"/>
  <c r="A14" i="8" s="1"/>
  <c r="G15" i="8"/>
  <c r="A15" i="8" s="1"/>
  <c r="G16" i="8"/>
  <c r="A16" i="8" s="1"/>
  <c r="G17" i="8"/>
  <c r="A17" i="8" s="1"/>
  <c r="G18" i="8"/>
  <c r="A18" i="8" s="1"/>
  <c r="G19" i="8"/>
  <c r="A19" i="8" s="1"/>
  <c r="G20" i="8"/>
  <c r="A20" i="8" s="1"/>
  <c r="G21" i="8"/>
  <c r="A21" i="8" s="1"/>
  <c r="G22" i="8"/>
  <c r="A22" i="8" s="1"/>
  <c r="G23" i="8"/>
  <c r="A23" i="8" s="1"/>
  <c r="G24" i="8"/>
  <c r="A24" i="8" s="1"/>
  <c r="G25" i="8"/>
  <c r="A25" i="8" s="1"/>
  <c r="G26" i="8"/>
  <c r="A26" i="8" s="1"/>
  <c r="G27" i="8"/>
  <c r="A27" i="8" s="1"/>
  <c r="G28" i="8"/>
  <c r="A28" i="8" s="1"/>
  <c r="G29" i="8"/>
  <c r="A29" i="8" s="1"/>
  <c r="G30" i="8"/>
  <c r="A30" i="8" s="1"/>
  <c r="G31" i="8"/>
  <c r="A31" i="8" s="1"/>
  <c r="G32" i="8"/>
  <c r="A32" i="8" s="1"/>
  <c r="G33" i="8"/>
  <c r="A33" i="8" s="1"/>
  <c r="G34" i="8"/>
  <c r="A34" i="8" s="1"/>
  <c r="G35" i="8"/>
  <c r="A35" i="8" s="1"/>
  <c r="G36" i="8"/>
  <c r="A36" i="8" s="1"/>
  <c r="G37" i="8"/>
  <c r="A37" i="8" s="1"/>
  <c r="G38" i="8"/>
  <c r="A38" i="8" s="1"/>
  <c r="G39" i="8"/>
  <c r="A39" i="8" s="1"/>
  <c r="G40" i="8"/>
  <c r="A40" i="8" s="1"/>
  <c r="G41" i="8"/>
  <c r="A41" i="8" s="1"/>
  <c r="G42" i="8"/>
  <c r="A42" i="8" s="1"/>
  <c r="G43" i="8"/>
  <c r="A43" i="8" s="1"/>
  <c r="G44" i="8"/>
  <c r="A44" i="8" s="1"/>
  <c r="G45" i="8"/>
  <c r="A45" i="8" s="1"/>
  <c r="G46" i="8"/>
  <c r="A46" i="8" s="1"/>
  <c r="G47" i="8"/>
  <c r="A47" i="8" s="1"/>
  <c r="G48" i="8"/>
  <c r="A48" i="8" s="1"/>
  <c r="G49" i="8"/>
  <c r="A49" i="8" s="1"/>
  <c r="G50" i="8"/>
  <c r="A50" i="8" s="1"/>
  <c r="G51" i="8"/>
  <c r="A51" i="8" s="1"/>
  <c r="G52" i="8"/>
  <c r="A52" i="8" s="1"/>
  <c r="G53" i="8"/>
  <c r="A53" i="8" s="1"/>
  <c r="G54" i="8"/>
  <c r="A54" i="8" s="1"/>
  <c r="G55" i="8"/>
  <c r="A55" i="8" s="1"/>
  <c r="G56" i="8"/>
  <c r="A56" i="8" s="1"/>
  <c r="G57" i="8"/>
  <c r="A57" i="8" s="1"/>
  <c r="G58" i="8"/>
  <c r="A58" i="8" s="1"/>
  <c r="G59" i="8"/>
  <c r="A59" i="8" s="1"/>
  <c r="G60" i="8"/>
  <c r="A60" i="8" s="1"/>
  <c r="G61" i="8"/>
  <c r="A61" i="8" s="1"/>
  <c r="G62" i="8"/>
  <c r="A62" i="8" s="1"/>
  <c r="G63" i="8"/>
  <c r="A63" i="8" s="1"/>
  <c r="G64" i="8"/>
  <c r="A64" i="8" s="1"/>
  <c r="G65" i="8"/>
  <c r="A65" i="8" s="1"/>
  <c r="G66" i="8"/>
  <c r="A66" i="8" s="1"/>
  <c r="G67" i="8"/>
  <c r="A67" i="8" s="1"/>
  <c r="G68" i="8"/>
  <c r="A68" i="8" s="1"/>
  <c r="G69" i="8"/>
  <c r="A69" i="8" s="1"/>
  <c r="G70" i="8"/>
  <c r="A70" i="8" s="1"/>
  <c r="G71" i="8"/>
  <c r="A71" i="8" s="1"/>
  <c r="G72" i="8"/>
  <c r="A72" i="8" s="1"/>
  <c r="G73" i="8"/>
  <c r="A73" i="8" s="1"/>
  <c r="G74" i="8"/>
  <c r="A74" i="8" s="1"/>
  <c r="G75" i="8"/>
  <c r="A75" i="8" s="1"/>
  <c r="G76" i="8"/>
  <c r="A76" i="8" s="1"/>
  <c r="G77" i="8"/>
  <c r="A77" i="8" s="1"/>
  <c r="G78" i="8"/>
  <c r="A78" i="8" s="1"/>
  <c r="G79" i="8"/>
  <c r="A79" i="8" s="1"/>
  <c r="G80" i="8"/>
  <c r="A80" i="8" s="1"/>
  <c r="G81" i="8"/>
  <c r="A81" i="8" s="1"/>
  <c r="G82" i="8"/>
  <c r="A82" i="8" s="1"/>
  <c r="G83" i="8"/>
  <c r="A83" i="8" s="1"/>
  <c r="G84" i="8"/>
  <c r="A84" i="8" s="1"/>
  <c r="G85" i="8"/>
  <c r="A85" i="8" s="1"/>
  <c r="G86" i="8"/>
  <c r="A86" i="8" s="1"/>
  <c r="G87" i="8"/>
  <c r="A87" i="8" s="1"/>
  <c r="G88" i="8"/>
  <c r="A88" i="8" s="1"/>
  <c r="G89" i="8"/>
  <c r="A89" i="8" s="1"/>
  <c r="G90" i="8"/>
  <c r="A90" i="8" s="1"/>
  <c r="G91" i="8"/>
  <c r="A91" i="8" s="1"/>
  <c r="G92" i="8"/>
  <c r="A92" i="8" s="1"/>
  <c r="G93" i="8"/>
  <c r="A93" i="8" s="1"/>
  <c r="G94" i="8"/>
  <c r="A94" i="8" s="1"/>
  <c r="G95" i="8"/>
  <c r="A95" i="8" s="1"/>
  <c r="G96" i="8"/>
  <c r="A96" i="8" s="1"/>
  <c r="G97" i="8"/>
  <c r="A97" i="8" s="1"/>
  <c r="G98" i="8"/>
  <c r="A98" i="8" s="1"/>
  <c r="G99" i="8"/>
  <c r="A99" i="8" s="1"/>
  <c r="G100" i="8"/>
  <c r="A100" i="8" s="1"/>
  <c r="G101" i="8"/>
  <c r="A101" i="8" s="1"/>
  <c r="G102" i="8"/>
  <c r="A102" i="8" s="1"/>
  <c r="G103" i="8"/>
  <c r="A103" i="8" s="1"/>
  <c r="G104" i="8"/>
  <c r="A104" i="8" s="1"/>
  <c r="G105" i="8"/>
  <c r="A105" i="8" s="1"/>
  <c r="G106" i="8"/>
  <c r="A106" i="8" s="1"/>
  <c r="G107" i="8"/>
  <c r="A107" i="8" s="1"/>
  <c r="G108" i="8"/>
  <c r="A108" i="8" s="1"/>
  <c r="G109" i="8"/>
  <c r="A109" i="8" s="1"/>
  <c r="G110" i="8"/>
  <c r="A110" i="8" s="1"/>
  <c r="G111" i="8"/>
  <c r="A111" i="8" s="1"/>
  <c r="G112" i="8"/>
  <c r="A112" i="8" s="1"/>
  <c r="G113" i="8"/>
  <c r="A113" i="8" s="1"/>
  <c r="G114" i="8"/>
  <c r="A114" i="8" s="1"/>
  <c r="G115" i="8"/>
  <c r="A115" i="8" s="1"/>
  <c r="G116" i="8"/>
  <c r="A116" i="8" s="1"/>
  <c r="G117" i="8"/>
  <c r="A117" i="8" s="1"/>
  <c r="G118" i="8"/>
  <c r="A118" i="8" s="1"/>
  <c r="G119" i="8"/>
  <c r="A119" i="8" s="1"/>
  <c r="G120" i="8"/>
  <c r="A120" i="8" s="1"/>
  <c r="G121" i="8"/>
  <c r="A121" i="8" s="1"/>
  <c r="G122" i="8"/>
  <c r="A122" i="8" s="1"/>
  <c r="G123" i="8"/>
  <c r="A123" i="8" s="1"/>
  <c r="G124" i="8"/>
  <c r="A124" i="8" s="1"/>
  <c r="G125" i="8"/>
  <c r="A125" i="8" s="1"/>
  <c r="G126" i="8"/>
  <c r="A126" i="8" s="1"/>
  <c r="G127" i="8"/>
  <c r="A127" i="8" s="1"/>
  <c r="G128" i="8"/>
  <c r="A128" i="8" s="1"/>
  <c r="G129" i="8"/>
  <c r="A129" i="8" s="1"/>
  <c r="G130" i="8"/>
  <c r="A130" i="8" s="1"/>
  <c r="G131" i="8"/>
  <c r="A131" i="8" s="1"/>
  <c r="G132" i="8"/>
  <c r="A132" i="8" s="1"/>
  <c r="G133" i="8"/>
  <c r="A133" i="8" s="1"/>
  <c r="G134" i="8"/>
  <c r="A134" i="8" s="1"/>
  <c r="G135" i="8"/>
  <c r="A135" i="8" s="1"/>
  <c r="G136" i="8"/>
  <c r="A136" i="8" s="1"/>
  <c r="G137" i="8"/>
  <c r="A137" i="8" s="1"/>
  <c r="G138" i="8"/>
  <c r="A138" i="8" s="1"/>
  <c r="G139" i="8"/>
  <c r="A139" i="8" s="1"/>
  <c r="G140" i="8"/>
  <c r="A140" i="8" s="1"/>
  <c r="G141" i="8"/>
  <c r="A141" i="8" s="1"/>
  <c r="G142" i="8"/>
  <c r="A142" i="8" s="1"/>
  <c r="G143" i="8"/>
  <c r="A143" i="8" s="1"/>
  <c r="G144" i="8"/>
  <c r="A144" i="8" s="1"/>
  <c r="G145" i="8"/>
  <c r="A145" i="8" s="1"/>
  <c r="G146" i="8"/>
  <c r="A146" i="8" s="1"/>
  <c r="G147" i="8"/>
  <c r="A147" i="8" s="1"/>
  <c r="G148" i="8"/>
  <c r="A148" i="8" s="1"/>
  <c r="G149" i="8"/>
  <c r="A149" i="8" s="1"/>
  <c r="G150" i="8"/>
  <c r="A150" i="8" s="1"/>
  <c r="G151" i="8"/>
  <c r="A151" i="8" s="1"/>
  <c r="G152" i="8"/>
  <c r="A152" i="8" s="1"/>
  <c r="G153" i="8"/>
  <c r="A153" i="8" s="1"/>
  <c r="G154" i="8"/>
  <c r="A154" i="8" s="1"/>
  <c r="G155" i="8"/>
  <c r="A155" i="8" s="1"/>
  <c r="G156" i="8"/>
  <c r="A156" i="8" s="1"/>
  <c r="G157" i="8"/>
  <c r="A157" i="8" s="1"/>
  <c r="G158" i="8"/>
  <c r="A158" i="8" s="1"/>
  <c r="G159" i="8"/>
  <c r="A159" i="8" s="1"/>
  <c r="G160" i="8"/>
  <c r="A160" i="8" s="1"/>
  <c r="G161" i="8"/>
  <c r="A161" i="8" s="1"/>
  <c r="G162" i="8"/>
  <c r="A162" i="8" s="1"/>
  <c r="G163" i="8"/>
  <c r="A163" i="8" s="1"/>
  <c r="G164" i="8"/>
  <c r="A164" i="8" s="1"/>
  <c r="G165" i="8"/>
  <c r="A165" i="8" s="1"/>
  <c r="G166" i="8"/>
  <c r="A166" i="8" s="1"/>
  <c r="G167" i="8"/>
  <c r="A167" i="8" s="1"/>
  <c r="G168" i="8"/>
  <c r="A168" i="8" s="1"/>
  <c r="G169" i="8"/>
  <c r="A169" i="8" s="1"/>
  <c r="G170" i="8"/>
  <c r="A170" i="8" s="1"/>
  <c r="G171" i="8"/>
  <c r="A171" i="8" s="1"/>
  <c r="G172" i="8"/>
  <c r="A172" i="8" s="1"/>
  <c r="G173" i="8"/>
  <c r="A173" i="8" s="1"/>
  <c r="G174" i="8"/>
  <c r="A174" i="8" s="1"/>
  <c r="G175" i="8"/>
  <c r="A175" i="8" s="1"/>
  <c r="G176" i="8"/>
  <c r="A176" i="8" s="1"/>
  <c r="G177" i="8"/>
  <c r="A177" i="8" s="1"/>
  <c r="G178" i="8"/>
  <c r="A178" i="8" s="1"/>
  <c r="G179" i="8"/>
  <c r="A179" i="8" s="1"/>
  <c r="G180" i="8"/>
  <c r="A180" i="8" s="1"/>
  <c r="G181" i="8"/>
  <c r="A181" i="8" s="1"/>
  <c r="G182" i="8"/>
  <c r="A182" i="8" s="1"/>
  <c r="G183" i="8"/>
  <c r="A183" i="8" s="1"/>
  <c r="G184" i="8"/>
  <c r="A184" i="8" s="1"/>
  <c r="G185" i="8"/>
  <c r="A185" i="8" s="1"/>
  <c r="G186" i="8"/>
  <c r="A186" i="8" s="1"/>
  <c r="G187" i="8"/>
  <c r="A187" i="8" s="1"/>
  <c r="G188" i="8"/>
  <c r="A188" i="8" s="1"/>
  <c r="G189" i="8"/>
  <c r="A189" i="8" s="1"/>
  <c r="G190" i="8"/>
  <c r="A190" i="8" s="1"/>
  <c r="G191" i="8"/>
  <c r="A191" i="8" s="1"/>
  <c r="G192" i="8"/>
  <c r="A192" i="8" s="1"/>
  <c r="G193" i="8"/>
  <c r="A193" i="8" s="1"/>
  <c r="G194" i="8"/>
  <c r="A194" i="8" s="1"/>
  <c r="G195" i="8"/>
  <c r="A195" i="8" s="1"/>
  <c r="G196" i="8"/>
  <c r="A196" i="8" s="1"/>
  <c r="G197" i="8"/>
  <c r="A197" i="8" s="1"/>
  <c r="G198" i="8"/>
  <c r="A198" i="8" s="1"/>
  <c r="G199" i="8"/>
  <c r="A199" i="8" s="1"/>
  <c r="G200" i="8"/>
  <c r="A200" i="8" s="1"/>
  <c r="G201" i="8"/>
  <c r="A201" i="8" s="1"/>
  <c r="G202" i="8"/>
  <c r="A202" i="8" s="1"/>
  <c r="G203" i="8"/>
  <c r="A203" i="8" s="1"/>
  <c r="G204" i="8"/>
  <c r="A204" i="8" s="1"/>
  <c r="G205" i="8"/>
  <c r="A205" i="8" s="1"/>
  <c r="G206" i="8"/>
  <c r="A206" i="8" s="1"/>
  <c r="G207" i="8"/>
  <c r="A207" i="8" s="1"/>
  <c r="G208" i="8"/>
  <c r="A208" i="8" s="1"/>
  <c r="G209" i="8"/>
  <c r="A209" i="8" s="1"/>
  <c r="G210" i="8"/>
  <c r="A210" i="8" s="1"/>
  <c r="G211" i="8"/>
  <c r="A211" i="8" s="1"/>
  <c r="G212" i="8"/>
  <c r="A212" i="8" s="1"/>
  <c r="G213" i="8"/>
  <c r="A213" i="8" s="1"/>
  <c r="G214" i="8"/>
  <c r="A214" i="8" s="1"/>
  <c r="G215" i="8"/>
  <c r="A215" i="8" s="1"/>
  <c r="G216" i="8"/>
  <c r="A216" i="8" s="1"/>
  <c r="G217" i="8"/>
  <c r="A217" i="8" s="1"/>
  <c r="G218" i="8"/>
  <c r="A218" i="8" s="1"/>
  <c r="G219" i="8"/>
  <c r="A219" i="8" s="1"/>
  <c r="G220" i="8"/>
  <c r="A220" i="8" s="1"/>
  <c r="G221" i="8"/>
  <c r="A221" i="8" s="1"/>
  <c r="G222" i="8"/>
  <c r="A222" i="8" s="1"/>
  <c r="G223" i="8"/>
  <c r="A223" i="8" s="1"/>
  <c r="G224" i="8"/>
  <c r="A224" i="8" s="1"/>
  <c r="G225" i="8"/>
  <c r="A225" i="8" s="1"/>
  <c r="G226" i="8"/>
  <c r="A226" i="8" s="1"/>
  <c r="G227" i="8"/>
  <c r="A227" i="8" s="1"/>
  <c r="G228" i="8"/>
  <c r="A228" i="8" s="1"/>
  <c r="G229" i="8"/>
  <c r="A229" i="8" s="1"/>
  <c r="G230" i="8"/>
  <c r="A230" i="8" s="1"/>
  <c r="G231" i="8"/>
  <c r="A231" i="8" s="1"/>
  <c r="G232" i="8"/>
  <c r="A232" i="8" s="1"/>
  <c r="G233" i="8"/>
  <c r="A233" i="8" s="1"/>
  <c r="G234" i="8"/>
  <c r="A234" i="8" s="1"/>
  <c r="G235" i="8"/>
  <c r="A235" i="8" s="1"/>
  <c r="G236" i="8"/>
  <c r="A236" i="8" s="1"/>
  <c r="G237" i="8"/>
  <c r="A237" i="8" s="1"/>
  <c r="G238" i="8"/>
  <c r="A238" i="8" s="1"/>
  <c r="G239" i="8"/>
  <c r="A239" i="8" s="1"/>
  <c r="G240" i="8"/>
  <c r="A240" i="8" s="1"/>
  <c r="G241" i="8"/>
  <c r="A241" i="8" s="1"/>
  <c r="G242" i="8"/>
  <c r="A242" i="8" s="1"/>
  <c r="G243" i="8"/>
  <c r="A243" i="8" s="1"/>
  <c r="G244" i="8"/>
  <c r="A244" i="8" s="1"/>
  <c r="G245" i="8"/>
  <c r="A245" i="8" s="1"/>
  <c r="G246" i="8"/>
  <c r="A246" i="8" s="1"/>
  <c r="G247" i="8"/>
  <c r="A247" i="8" s="1"/>
  <c r="G248" i="8"/>
  <c r="A248" i="8" s="1"/>
  <c r="G249" i="8"/>
  <c r="A249" i="8" s="1"/>
  <c r="G250" i="8"/>
  <c r="A250" i="8" s="1"/>
  <c r="G251" i="8"/>
  <c r="A251" i="8" s="1"/>
  <c r="G252" i="8"/>
  <c r="A252" i="8" s="1"/>
  <c r="G253" i="8"/>
  <c r="A253" i="8" s="1"/>
  <c r="G254" i="8"/>
  <c r="A254" i="8" s="1"/>
  <c r="G255" i="8"/>
  <c r="A255" i="8" s="1"/>
  <c r="G256" i="8"/>
  <c r="A256" i="8" s="1"/>
  <c r="G257" i="8"/>
  <c r="A257" i="8" s="1"/>
  <c r="G258" i="8"/>
  <c r="A258" i="8" s="1"/>
  <c r="G259" i="8"/>
  <c r="A259" i="8" s="1"/>
  <c r="G260" i="8"/>
  <c r="A260" i="8" s="1"/>
  <c r="G261" i="8"/>
  <c r="A261" i="8" s="1"/>
  <c r="G262" i="8"/>
  <c r="A262" i="8" s="1"/>
  <c r="G263" i="8"/>
  <c r="A263" i="8" s="1"/>
  <c r="G264" i="8"/>
  <c r="A264" i="8" s="1"/>
  <c r="G265" i="8"/>
  <c r="A265" i="8" s="1"/>
  <c r="G266" i="8"/>
  <c r="A266" i="8" s="1"/>
  <c r="G267" i="8"/>
  <c r="A267" i="8" s="1"/>
  <c r="G268" i="8"/>
  <c r="A268" i="8" s="1"/>
  <c r="G269" i="8"/>
  <c r="A269" i="8" s="1"/>
  <c r="G270" i="8"/>
  <c r="A270" i="8" s="1"/>
  <c r="G271" i="8"/>
  <c r="A271" i="8" s="1"/>
  <c r="G272" i="8"/>
  <c r="A272" i="8" s="1"/>
  <c r="G273" i="8"/>
  <c r="A273" i="8" s="1"/>
  <c r="G274" i="8"/>
  <c r="A274" i="8" s="1"/>
  <c r="G275" i="8"/>
  <c r="A275" i="8" s="1"/>
  <c r="G276" i="8"/>
  <c r="A276" i="8" s="1"/>
  <c r="G277" i="8"/>
  <c r="A277" i="8" s="1"/>
  <c r="G278" i="8"/>
  <c r="A278" i="8" s="1"/>
  <c r="G279" i="8"/>
  <c r="A279" i="8" s="1"/>
  <c r="G280" i="8"/>
  <c r="A280" i="8" s="1"/>
  <c r="G281" i="8"/>
  <c r="A281" i="8" s="1"/>
  <c r="G282" i="8"/>
  <c r="A282" i="8" s="1"/>
  <c r="G283" i="8"/>
  <c r="A283" i="8" s="1"/>
  <c r="G284" i="8"/>
  <c r="A284" i="8" s="1"/>
  <c r="G285" i="8"/>
  <c r="A285" i="8" s="1"/>
  <c r="G286" i="8"/>
  <c r="A286" i="8" s="1"/>
  <c r="G287" i="8"/>
  <c r="A287" i="8" s="1"/>
  <c r="G288" i="8"/>
  <c r="A288" i="8" s="1"/>
  <c r="G289" i="8"/>
  <c r="A289" i="8" s="1"/>
  <c r="G290" i="8"/>
  <c r="A290" i="8" s="1"/>
  <c r="G291" i="8"/>
  <c r="A291" i="8" s="1"/>
  <c r="G292" i="8"/>
  <c r="A292" i="8" s="1"/>
  <c r="G293" i="8"/>
  <c r="A293" i="8" s="1"/>
  <c r="G294" i="8"/>
  <c r="A294" i="8" s="1"/>
  <c r="G295" i="8"/>
  <c r="A295" i="8" s="1"/>
  <c r="G296" i="8"/>
  <c r="A296" i="8" s="1"/>
  <c r="G297" i="8"/>
  <c r="A297" i="8" s="1"/>
  <c r="G298" i="8"/>
  <c r="A298" i="8" s="1"/>
  <c r="G299" i="8"/>
  <c r="A299" i="8" s="1"/>
  <c r="G300" i="8"/>
  <c r="A300" i="8" s="1"/>
  <c r="G301" i="8"/>
  <c r="A301" i="8" s="1"/>
  <c r="G302" i="8"/>
  <c r="A302" i="8" s="1"/>
  <c r="G303" i="8"/>
  <c r="A303" i="8" s="1"/>
  <c r="G304" i="8"/>
  <c r="A304" i="8" s="1"/>
  <c r="G305" i="8"/>
  <c r="A305" i="8" s="1"/>
  <c r="G306" i="8"/>
  <c r="A306" i="8" s="1"/>
  <c r="G307" i="8"/>
  <c r="A307" i="8" s="1"/>
  <c r="G308" i="8"/>
  <c r="A308" i="8" s="1"/>
  <c r="G309" i="8"/>
  <c r="A309" i="8" s="1"/>
  <c r="G310" i="8"/>
  <c r="A310" i="8" s="1"/>
  <c r="G311" i="8"/>
  <c r="A311" i="8" s="1"/>
  <c r="G312" i="8"/>
  <c r="A312" i="8" s="1"/>
  <c r="G313" i="8"/>
  <c r="A313" i="8" s="1"/>
  <c r="G314" i="8"/>
  <c r="A314" i="8" s="1"/>
  <c r="G315" i="8"/>
  <c r="A315" i="8" s="1"/>
  <c r="G316" i="8"/>
  <c r="A316" i="8" s="1"/>
  <c r="G317" i="8"/>
  <c r="A317" i="8" s="1"/>
  <c r="G318" i="8"/>
  <c r="A318" i="8" s="1"/>
  <c r="G319" i="8"/>
  <c r="A319" i="8" s="1"/>
  <c r="G320" i="8"/>
  <c r="A320" i="8" s="1"/>
  <c r="G321" i="8"/>
  <c r="A321" i="8" s="1"/>
  <c r="G322" i="8"/>
  <c r="A322" i="8" s="1"/>
  <c r="G323" i="8"/>
  <c r="A323" i="8" s="1"/>
  <c r="G324" i="8"/>
  <c r="A324" i="8" s="1"/>
  <c r="G325" i="8"/>
  <c r="A325" i="8" s="1"/>
  <c r="G326" i="8"/>
  <c r="A326" i="8" s="1"/>
  <c r="G327" i="8"/>
  <c r="A327" i="8" s="1"/>
  <c r="G328" i="8"/>
  <c r="A328" i="8" s="1"/>
  <c r="G329" i="8"/>
  <c r="A329" i="8" s="1"/>
  <c r="G330" i="8"/>
  <c r="A330" i="8" s="1"/>
  <c r="G331" i="8"/>
  <c r="A331" i="8" s="1"/>
  <c r="G332" i="8"/>
  <c r="A332" i="8" s="1"/>
  <c r="G333" i="8"/>
  <c r="A333" i="8" s="1"/>
  <c r="G334" i="8"/>
  <c r="A334" i="8" s="1"/>
  <c r="G335" i="8"/>
  <c r="A335" i="8" s="1"/>
  <c r="G336" i="8"/>
  <c r="A336" i="8" s="1"/>
  <c r="G337" i="8"/>
  <c r="A337" i="8" s="1"/>
  <c r="G338" i="8"/>
  <c r="A338" i="8" s="1"/>
  <c r="G339" i="8"/>
  <c r="A339" i="8" s="1"/>
  <c r="G340" i="8"/>
  <c r="A340" i="8" s="1"/>
  <c r="G341" i="8"/>
  <c r="A341" i="8" s="1"/>
  <c r="G342" i="8"/>
  <c r="A342" i="8" s="1"/>
  <c r="G343" i="8"/>
  <c r="A343" i="8" s="1"/>
  <c r="G344" i="8"/>
  <c r="A344" i="8" s="1"/>
  <c r="G345" i="8"/>
  <c r="A345" i="8" s="1"/>
  <c r="G346" i="8"/>
  <c r="A346" i="8" s="1"/>
  <c r="G347" i="8"/>
  <c r="A347" i="8" s="1"/>
  <c r="G348" i="8"/>
  <c r="A348" i="8" s="1"/>
  <c r="G349" i="8"/>
  <c r="A349" i="8" s="1"/>
  <c r="G350" i="8"/>
  <c r="A350" i="8" s="1"/>
  <c r="G351" i="8"/>
  <c r="A351" i="8" s="1"/>
  <c r="G352" i="8"/>
  <c r="A352" i="8" s="1"/>
  <c r="G353" i="8"/>
  <c r="A353" i="8" s="1"/>
  <c r="G354" i="8"/>
  <c r="A354" i="8" s="1"/>
  <c r="G355" i="8"/>
  <c r="A355" i="8" s="1"/>
  <c r="G356" i="8"/>
  <c r="A356" i="8" s="1"/>
  <c r="G357" i="8"/>
  <c r="A357" i="8" s="1"/>
  <c r="G358" i="8"/>
  <c r="A358" i="8" s="1"/>
  <c r="G359" i="8"/>
  <c r="A359" i="8" s="1"/>
  <c r="G360" i="8"/>
  <c r="A360" i="8" s="1"/>
  <c r="G361" i="8"/>
  <c r="A361" i="8" s="1"/>
  <c r="G362" i="8"/>
  <c r="A362" i="8" s="1"/>
  <c r="G363" i="8"/>
  <c r="A363" i="8" s="1"/>
  <c r="G364" i="8"/>
  <c r="A364" i="8" s="1"/>
  <c r="G365" i="8"/>
  <c r="A365" i="8" s="1"/>
  <c r="G366" i="8"/>
  <c r="A366" i="8" s="1"/>
  <c r="G367" i="8"/>
  <c r="A367" i="8" s="1"/>
  <c r="G368" i="8"/>
  <c r="A368" i="8" s="1"/>
  <c r="G369" i="8"/>
  <c r="A369" i="8" s="1"/>
  <c r="G370" i="8"/>
  <c r="A370" i="8" s="1"/>
  <c r="G371" i="8"/>
  <c r="A371" i="8" s="1"/>
  <c r="G372" i="8"/>
  <c r="A372" i="8" s="1"/>
  <c r="G373" i="8"/>
  <c r="A373" i="8" s="1"/>
  <c r="G374" i="8"/>
  <c r="A374" i="8" s="1"/>
  <c r="G375" i="8"/>
  <c r="A375" i="8" s="1"/>
  <c r="G376" i="8"/>
  <c r="A376" i="8" s="1"/>
  <c r="G377" i="8"/>
  <c r="A377" i="8" s="1"/>
  <c r="G378" i="8"/>
  <c r="A378" i="8" s="1"/>
  <c r="G379" i="8"/>
  <c r="A379" i="8" s="1"/>
  <c r="G380" i="8"/>
  <c r="A380" i="8" s="1"/>
  <c r="G381" i="8"/>
  <c r="A381" i="8" s="1"/>
  <c r="G382" i="8"/>
  <c r="A382" i="8" s="1"/>
  <c r="G383" i="8"/>
  <c r="A383" i="8" s="1"/>
  <c r="G384" i="8"/>
  <c r="A384" i="8" s="1"/>
  <c r="G385" i="8"/>
  <c r="A385" i="8" s="1"/>
  <c r="G386" i="8"/>
  <c r="A386" i="8" s="1"/>
  <c r="G387" i="8"/>
  <c r="A387" i="8" s="1"/>
  <c r="G388" i="8"/>
  <c r="A388" i="8" s="1"/>
  <c r="G389" i="8"/>
  <c r="A389" i="8" s="1"/>
  <c r="G390" i="8"/>
  <c r="A390" i="8" s="1"/>
  <c r="G391" i="8"/>
  <c r="A391" i="8" s="1"/>
  <c r="G392" i="8"/>
  <c r="A392" i="8" s="1"/>
  <c r="G393" i="8"/>
  <c r="A393" i="8" s="1"/>
  <c r="G394" i="8"/>
  <c r="A394" i="8" s="1"/>
  <c r="G395" i="8"/>
  <c r="A395" i="8" s="1"/>
  <c r="G396" i="8"/>
  <c r="A396" i="8" s="1"/>
  <c r="G397" i="8"/>
  <c r="A397" i="8" s="1"/>
  <c r="G398" i="8"/>
  <c r="A398" i="8" s="1"/>
  <c r="G399" i="8"/>
  <c r="A399" i="8" s="1"/>
  <c r="G400" i="8"/>
  <c r="A400" i="8" s="1"/>
  <c r="G401" i="8"/>
  <c r="A401" i="8" s="1"/>
  <c r="G402" i="8"/>
  <c r="A402" i="8" s="1"/>
  <c r="G403" i="8"/>
  <c r="A403" i="8" s="1"/>
  <c r="G404" i="8"/>
  <c r="A404" i="8" s="1"/>
  <c r="G405" i="8"/>
  <c r="A405" i="8" s="1"/>
  <c r="G406" i="8"/>
  <c r="A406" i="8" s="1"/>
  <c r="G407" i="8"/>
  <c r="A407" i="8" s="1"/>
  <c r="G408" i="8"/>
  <c r="A408" i="8" s="1"/>
  <c r="G409" i="8"/>
  <c r="A409" i="8" s="1"/>
  <c r="G410" i="8"/>
  <c r="A410" i="8" s="1"/>
  <c r="G411" i="8"/>
  <c r="A411" i="8" s="1"/>
  <c r="G412" i="8"/>
  <c r="A412" i="8" s="1"/>
  <c r="G413" i="8"/>
  <c r="A413" i="8" s="1"/>
  <c r="G414" i="8"/>
  <c r="A414" i="8" s="1"/>
  <c r="G415" i="8"/>
  <c r="A415" i="8" s="1"/>
  <c r="G416" i="8"/>
  <c r="A416" i="8" s="1"/>
  <c r="G417" i="8"/>
  <c r="A417" i="8" s="1"/>
  <c r="G418" i="8"/>
  <c r="A418" i="8" s="1"/>
  <c r="G419" i="8"/>
  <c r="A419" i="8" s="1"/>
  <c r="G420" i="8"/>
  <c r="A420" i="8" s="1"/>
  <c r="G421" i="8"/>
  <c r="A421" i="8" s="1"/>
  <c r="G422" i="8"/>
  <c r="A422" i="8" s="1"/>
  <c r="G423" i="8"/>
  <c r="A423" i="8" s="1"/>
  <c r="G424" i="8"/>
  <c r="A424" i="8" s="1"/>
  <c r="G425" i="8"/>
  <c r="A425" i="8" s="1"/>
  <c r="G426" i="8"/>
  <c r="A426" i="8" s="1"/>
  <c r="G427" i="8"/>
  <c r="A427" i="8" s="1"/>
  <c r="G428" i="8"/>
  <c r="A428" i="8" s="1"/>
  <c r="G429" i="8"/>
  <c r="A429" i="8" s="1"/>
  <c r="G430" i="8"/>
  <c r="A430" i="8" s="1"/>
  <c r="G431" i="8"/>
  <c r="A431" i="8" s="1"/>
  <c r="G432" i="8"/>
  <c r="A432" i="8" s="1"/>
  <c r="G433" i="8"/>
  <c r="A433" i="8" s="1"/>
  <c r="G434" i="8"/>
  <c r="A434" i="8" s="1"/>
  <c r="G435" i="8"/>
  <c r="A435" i="8" s="1"/>
  <c r="G436" i="8"/>
  <c r="A436" i="8" s="1"/>
  <c r="G437" i="8"/>
  <c r="A437" i="8" s="1"/>
  <c r="G438" i="8"/>
  <c r="A438" i="8" s="1"/>
  <c r="G439" i="8"/>
  <c r="A439" i="8" s="1"/>
  <c r="G440" i="8"/>
  <c r="A440" i="8" s="1"/>
  <c r="G441" i="8"/>
  <c r="A441" i="8" s="1"/>
  <c r="G442" i="8"/>
  <c r="A442" i="8" s="1"/>
  <c r="G443" i="8"/>
  <c r="A443" i="8" s="1"/>
  <c r="G444" i="8"/>
  <c r="A444" i="8" s="1"/>
  <c r="G445" i="8"/>
  <c r="A445" i="8" s="1"/>
  <c r="G446" i="8"/>
  <c r="A446" i="8" s="1"/>
  <c r="G447" i="8"/>
  <c r="A447" i="8" s="1"/>
  <c r="G448" i="8"/>
  <c r="A448" i="8" s="1"/>
  <c r="G449" i="8"/>
  <c r="A449" i="8" s="1"/>
  <c r="G450" i="8"/>
  <c r="A450" i="8" s="1"/>
  <c r="G451" i="8"/>
  <c r="A451" i="8" s="1"/>
  <c r="G452" i="8"/>
  <c r="A452" i="8" s="1"/>
  <c r="G453" i="8"/>
  <c r="A453" i="8" s="1"/>
  <c r="G454" i="8"/>
  <c r="A454" i="8" s="1"/>
  <c r="G455" i="8"/>
  <c r="A455" i="8" s="1"/>
  <c r="G456" i="8"/>
  <c r="A456" i="8" s="1"/>
  <c r="G457" i="8"/>
  <c r="A457" i="8" s="1"/>
  <c r="G458" i="8"/>
  <c r="A458" i="8" s="1"/>
  <c r="G459" i="8"/>
  <c r="A459" i="8" s="1"/>
  <c r="G460" i="8"/>
  <c r="A460" i="8" s="1"/>
  <c r="G461" i="8"/>
  <c r="A461" i="8" s="1"/>
  <c r="G462" i="8"/>
  <c r="A462" i="8" s="1"/>
  <c r="G463" i="8"/>
  <c r="A463" i="8" s="1"/>
  <c r="G464" i="8"/>
  <c r="A464" i="8" s="1"/>
  <c r="G465" i="8"/>
  <c r="A465" i="8" s="1"/>
  <c r="G466" i="8"/>
  <c r="A466" i="8" s="1"/>
  <c r="G467" i="8"/>
  <c r="A467" i="8" s="1"/>
  <c r="G468" i="8"/>
  <c r="A468" i="8" s="1"/>
  <c r="G469" i="8"/>
  <c r="A469" i="8" s="1"/>
  <c r="G470" i="8"/>
  <c r="A470" i="8" s="1"/>
  <c r="G471" i="8"/>
  <c r="A471" i="8" s="1"/>
  <c r="G472" i="8"/>
  <c r="A472" i="8" s="1"/>
  <c r="G473" i="8"/>
  <c r="A473" i="8" s="1"/>
  <c r="G474" i="8"/>
  <c r="A474" i="8" s="1"/>
  <c r="G475" i="8"/>
  <c r="A475" i="8" s="1"/>
  <c r="G476" i="8"/>
  <c r="A476" i="8" s="1"/>
  <c r="G477" i="8"/>
  <c r="A477" i="8" s="1"/>
  <c r="G478" i="8"/>
  <c r="A478" i="8" s="1"/>
  <c r="G479" i="8"/>
  <c r="A479" i="8" s="1"/>
  <c r="G480" i="8"/>
  <c r="A480" i="8" s="1"/>
  <c r="G481" i="8"/>
  <c r="A481" i="8" s="1"/>
  <c r="G482" i="8"/>
  <c r="A482" i="8" s="1"/>
  <c r="G483" i="8"/>
  <c r="A483" i="8" s="1"/>
  <c r="G484" i="8"/>
  <c r="A484" i="8" s="1"/>
  <c r="G485" i="8"/>
  <c r="A485" i="8" s="1"/>
  <c r="G486" i="8"/>
  <c r="A486" i="8" s="1"/>
  <c r="G487" i="8"/>
  <c r="A487" i="8" s="1"/>
  <c r="G488" i="8"/>
  <c r="A488" i="8" s="1"/>
  <c r="G489" i="8"/>
  <c r="A489" i="8" s="1"/>
  <c r="G490" i="8"/>
  <c r="A490" i="8" s="1"/>
  <c r="G491" i="8"/>
  <c r="A491" i="8" s="1"/>
  <c r="G492" i="8"/>
  <c r="A492" i="8" s="1"/>
  <c r="G493" i="8"/>
  <c r="A493" i="8" s="1"/>
  <c r="G494" i="8"/>
  <c r="A494" i="8" s="1"/>
  <c r="G495" i="8"/>
  <c r="A495" i="8" s="1"/>
  <c r="G496" i="8"/>
  <c r="A496" i="8" s="1"/>
  <c r="G497" i="8"/>
  <c r="A497" i="8" s="1"/>
  <c r="G498" i="8"/>
  <c r="A498" i="8" s="1"/>
  <c r="G499" i="8"/>
  <c r="A499" i="8" s="1"/>
  <c r="G500" i="8"/>
  <c r="A500" i="8" s="1"/>
  <c r="G501" i="8"/>
  <c r="A501" i="8" s="1"/>
  <c r="G502" i="8"/>
  <c r="A502" i="8" s="1"/>
  <c r="G503" i="8"/>
  <c r="A503" i="8" s="1"/>
  <c r="G504" i="8"/>
  <c r="A504" i="8" s="1"/>
  <c r="G505" i="8"/>
  <c r="A505" i="8" s="1"/>
  <c r="G506" i="8"/>
  <c r="A506" i="8" s="1"/>
  <c r="G507" i="8"/>
  <c r="A507" i="8" s="1"/>
  <c r="G508" i="8"/>
  <c r="A508" i="8" s="1"/>
  <c r="G509" i="8"/>
  <c r="A509" i="8" s="1"/>
  <c r="G510" i="8"/>
  <c r="A510" i="8" s="1"/>
  <c r="G511" i="8"/>
  <c r="A511" i="8" s="1"/>
  <c r="G512" i="8"/>
  <c r="A512" i="8" s="1"/>
  <c r="G513" i="8"/>
  <c r="A513" i="8" s="1"/>
  <c r="G514" i="8"/>
  <c r="A514" i="8" s="1"/>
  <c r="G515" i="8"/>
  <c r="A515" i="8" s="1"/>
  <c r="G516" i="8"/>
  <c r="A516" i="8" s="1"/>
  <c r="G517" i="8"/>
  <c r="A517" i="8" s="1"/>
  <c r="G518" i="8"/>
  <c r="A518" i="8" s="1"/>
  <c r="G519" i="8"/>
  <c r="A519" i="8" s="1"/>
  <c r="G520" i="8"/>
  <c r="A520" i="8" s="1"/>
  <c r="G521" i="8"/>
  <c r="A521" i="8" s="1"/>
  <c r="G522" i="8"/>
  <c r="A522" i="8" s="1"/>
  <c r="G523" i="8"/>
  <c r="A523" i="8" s="1"/>
  <c r="G524" i="8"/>
  <c r="A524" i="8" s="1"/>
  <c r="G525" i="8"/>
  <c r="A525" i="8" s="1"/>
  <c r="G526" i="8"/>
  <c r="A526" i="8" s="1"/>
  <c r="G527" i="8"/>
  <c r="A527" i="8" s="1"/>
  <c r="G528" i="8"/>
  <c r="A528" i="8" s="1"/>
  <c r="G529" i="8"/>
  <c r="A529" i="8" s="1"/>
  <c r="G530" i="8"/>
  <c r="A530" i="8" s="1"/>
  <c r="G531" i="8"/>
  <c r="A531" i="8" s="1"/>
  <c r="G532" i="8"/>
  <c r="A532" i="8" s="1"/>
  <c r="G533" i="8"/>
  <c r="A533" i="8" s="1"/>
  <c r="G534" i="8"/>
  <c r="A534" i="8" s="1"/>
  <c r="G535" i="8"/>
  <c r="A535" i="8" s="1"/>
  <c r="G536" i="8"/>
  <c r="A536" i="8" s="1"/>
  <c r="G537" i="8"/>
  <c r="A537" i="8" s="1"/>
  <c r="G538" i="8"/>
  <c r="A538" i="8" s="1"/>
  <c r="G539" i="8"/>
  <c r="A539" i="8" s="1"/>
  <c r="G540" i="8"/>
  <c r="A540" i="8" s="1"/>
  <c r="G541" i="8"/>
  <c r="A541" i="8" s="1"/>
  <c r="G542" i="8"/>
  <c r="A542" i="8" s="1"/>
  <c r="G543" i="8"/>
  <c r="A543" i="8" s="1"/>
  <c r="G544" i="8"/>
  <c r="A544" i="8" s="1"/>
  <c r="G545" i="8"/>
  <c r="A545" i="8" s="1"/>
  <c r="G546" i="8"/>
  <c r="A546" i="8" s="1"/>
  <c r="G547" i="8"/>
  <c r="A547" i="8" s="1"/>
  <c r="G548" i="8"/>
  <c r="A548" i="8" s="1"/>
  <c r="G549" i="8"/>
  <c r="A549" i="8" s="1"/>
  <c r="G550" i="8"/>
  <c r="A550" i="8" s="1"/>
  <c r="G551" i="8"/>
  <c r="A551" i="8" s="1"/>
  <c r="G552" i="8"/>
  <c r="A552" i="8" s="1"/>
  <c r="G553" i="8"/>
  <c r="A553" i="8" s="1"/>
  <c r="G554" i="8"/>
  <c r="A554" i="8" s="1"/>
  <c r="G555" i="8"/>
  <c r="A555" i="8" s="1"/>
  <c r="G556" i="8"/>
  <c r="A556" i="8" s="1"/>
  <c r="G557" i="8"/>
  <c r="A557" i="8" s="1"/>
  <c r="G558" i="8"/>
  <c r="A558" i="8" s="1"/>
  <c r="G559" i="8"/>
  <c r="A559" i="8" s="1"/>
  <c r="G560" i="8"/>
  <c r="A560" i="8" s="1"/>
  <c r="G561" i="8"/>
  <c r="A561" i="8" s="1"/>
  <c r="G562" i="8"/>
  <c r="A562" i="8" s="1"/>
  <c r="G563" i="8"/>
  <c r="A563" i="8" s="1"/>
  <c r="G564" i="8"/>
  <c r="A564" i="8" s="1"/>
  <c r="G565" i="8"/>
  <c r="A565" i="8" s="1"/>
  <c r="G566" i="8"/>
  <c r="A566" i="8" s="1"/>
  <c r="G567" i="8"/>
  <c r="A567" i="8" s="1"/>
  <c r="G568" i="8"/>
  <c r="A568" i="8" s="1"/>
  <c r="G569" i="8"/>
  <c r="A569" i="8" s="1"/>
  <c r="G570" i="8"/>
  <c r="A570" i="8" s="1"/>
  <c r="G571" i="8"/>
  <c r="A571" i="8" s="1"/>
  <c r="G572" i="8"/>
  <c r="A572" i="8" s="1"/>
  <c r="G573" i="8"/>
  <c r="A573" i="8" s="1"/>
  <c r="G574" i="8"/>
  <c r="A574" i="8" s="1"/>
  <c r="G575" i="8"/>
  <c r="A575" i="8" s="1"/>
  <c r="G576" i="8"/>
  <c r="A576" i="8" s="1"/>
  <c r="G577" i="8"/>
  <c r="A577" i="8" s="1"/>
  <c r="G578" i="8"/>
  <c r="A578" i="8" s="1"/>
  <c r="G579" i="8"/>
  <c r="A579" i="8" s="1"/>
  <c r="G580" i="8"/>
  <c r="A580" i="8" s="1"/>
  <c r="G581" i="8"/>
  <c r="A581" i="8" s="1"/>
  <c r="G582" i="8"/>
  <c r="A582" i="8" s="1"/>
  <c r="G583" i="8"/>
  <c r="A583" i="8" s="1"/>
  <c r="G584" i="8"/>
  <c r="A584" i="8" s="1"/>
  <c r="G585" i="8"/>
  <c r="A585" i="8" s="1"/>
  <c r="G586" i="8"/>
  <c r="A586" i="8" s="1"/>
  <c r="G587" i="8"/>
  <c r="A587" i="8" s="1"/>
  <c r="G588" i="8"/>
  <c r="A588" i="8" s="1"/>
  <c r="G589" i="8"/>
  <c r="A589" i="8" s="1"/>
  <c r="G590" i="8"/>
  <c r="A590" i="8" s="1"/>
  <c r="G591" i="8"/>
  <c r="A591" i="8" s="1"/>
  <c r="G592" i="8"/>
  <c r="A592" i="8" s="1"/>
  <c r="G593" i="8"/>
  <c r="A593" i="8" s="1"/>
  <c r="G594" i="8"/>
  <c r="A594" i="8" s="1"/>
  <c r="G595" i="8"/>
  <c r="A595" i="8" s="1"/>
  <c r="G596" i="8"/>
  <c r="A596" i="8" s="1"/>
  <c r="G597" i="8"/>
  <c r="A597" i="8" s="1"/>
  <c r="G598" i="8"/>
  <c r="A598" i="8" s="1"/>
  <c r="G599" i="8"/>
  <c r="A599" i="8" s="1"/>
  <c r="G600" i="8"/>
  <c r="A600" i="8" s="1"/>
  <c r="G601" i="8"/>
  <c r="A601" i="8" s="1"/>
  <c r="G602" i="8"/>
  <c r="A602" i="8" s="1"/>
  <c r="G603" i="8"/>
  <c r="A603" i="8" s="1"/>
  <c r="G604" i="8"/>
  <c r="A604" i="8" s="1"/>
  <c r="G605" i="8"/>
  <c r="A605" i="8" s="1"/>
  <c r="G606" i="8"/>
  <c r="A606" i="8" s="1"/>
  <c r="G607" i="8"/>
  <c r="A607" i="8" s="1"/>
  <c r="G608" i="8"/>
  <c r="A608" i="8" s="1"/>
  <c r="G609" i="8"/>
  <c r="A609" i="8" s="1"/>
  <c r="G610" i="8"/>
  <c r="A610" i="8" s="1"/>
  <c r="G611" i="8"/>
  <c r="A611" i="8" s="1"/>
  <c r="G612" i="8"/>
  <c r="A612" i="8" s="1"/>
  <c r="G613" i="8"/>
  <c r="A613" i="8" s="1"/>
  <c r="G614" i="8"/>
  <c r="A614" i="8" s="1"/>
  <c r="G615" i="8"/>
  <c r="A615" i="8" s="1"/>
  <c r="G616" i="8"/>
  <c r="A616" i="8" s="1"/>
  <c r="G617" i="8"/>
  <c r="A617" i="8" s="1"/>
  <c r="G618" i="8"/>
  <c r="A618" i="8" s="1"/>
  <c r="G619" i="8"/>
  <c r="A619" i="8" s="1"/>
  <c r="G620" i="8"/>
  <c r="A620" i="8" s="1"/>
  <c r="G621" i="8"/>
  <c r="A621" i="8" s="1"/>
  <c r="G622" i="8"/>
  <c r="A622" i="8" s="1"/>
  <c r="G623" i="8"/>
  <c r="A623" i="8" s="1"/>
  <c r="G624" i="8"/>
  <c r="A624" i="8" s="1"/>
  <c r="G625" i="8"/>
  <c r="A625" i="8" s="1"/>
  <c r="G626" i="8"/>
  <c r="A626" i="8" s="1"/>
  <c r="G627" i="8"/>
  <c r="A627" i="8" s="1"/>
  <c r="G628" i="8"/>
  <c r="A628" i="8" s="1"/>
  <c r="G629" i="8"/>
  <c r="A629" i="8" s="1"/>
  <c r="G630" i="8"/>
  <c r="A630" i="8" s="1"/>
  <c r="G631" i="8"/>
  <c r="A631" i="8" s="1"/>
  <c r="G632" i="8"/>
  <c r="A632" i="8" s="1"/>
  <c r="G633" i="8"/>
  <c r="A633" i="8" s="1"/>
  <c r="G634" i="8"/>
  <c r="A634" i="8" s="1"/>
  <c r="G635" i="8"/>
  <c r="A635" i="8" s="1"/>
  <c r="G636" i="8"/>
  <c r="A636" i="8" s="1"/>
  <c r="G637" i="8"/>
  <c r="A637" i="8" s="1"/>
  <c r="G638" i="8"/>
  <c r="A638" i="8" s="1"/>
  <c r="G639" i="8"/>
  <c r="A639" i="8" s="1"/>
  <c r="G640" i="8"/>
  <c r="A640" i="8" s="1"/>
  <c r="G641" i="8"/>
  <c r="A641" i="8" s="1"/>
  <c r="G642" i="8"/>
  <c r="A642" i="8" s="1"/>
  <c r="G643" i="8"/>
  <c r="A643" i="8" s="1"/>
  <c r="G644" i="8"/>
  <c r="A644" i="8" s="1"/>
  <c r="G645" i="8"/>
  <c r="A645" i="8" s="1"/>
  <c r="G646" i="8"/>
  <c r="A646" i="8" s="1"/>
  <c r="G647" i="8"/>
  <c r="A647" i="8" s="1"/>
  <c r="G648" i="8"/>
  <c r="A648" i="8" s="1"/>
  <c r="G649" i="8"/>
  <c r="A649" i="8" s="1"/>
  <c r="G650" i="8"/>
  <c r="A650" i="8" s="1"/>
  <c r="G651" i="8"/>
  <c r="A651" i="8" s="1"/>
  <c r="G652" i="8"/>
  <c r="A652" i="8" s="1"/>
  <c r="G653" i="8"/>
  <c r="A653" i="8" s="1"/>
  <c r="G654" i="8"/>
  <c r="A654" i="8" s="1"/>
  <c r="G655" i="8"/>
  <c r="A655" i="8" s="1"/>
  <c r="G656" i="8"/>
  <c r="A656" i="8" s="1"/>
  <c r="G657" i="8"/>
  <c r="A657" i="8" s="1"/>
  <c r="G658" i="8"/>
  <c r="A658" i="8" s="1"/>
  <c r="G659" i="8"/>
  <c r="A659" i="8" s="1"/>
  <c r="G660" i="8"/>
  <c r="A660" i="8" s="1"/>
  <c r="G661" i="8"/>
  <c r="A661" i="8" s="1"/>
  <c r="G662" i="8"/>
  <c r="A662" i="8" s="1"/>
  <c r="G663" i="8"/>
  <c r="A663" i="8" s="1"/>
  <c r="G664" i="8"/>
  <c r="A664" i="8" s="1"/>
  <c r="G665" i="8"/>
  <c r="A665" i="8" s="1"/>
  <c r="G666" i="8"/>
  <c r="A666" i="8" s="1"/>
  <c r="G667" i="8"/>
  <c r="A667" i="8" s="1"/>
  <c r="G668" i="8"/>
  <c r="A668" i="8" s="1"/>
  <c r="G669" i="8"/>
  <c r="A669" i="8" s="1"/>
  <c r="G670" i="8"/>
  <c r="A670" i="8" s="1"/>
  <c r="G671" i="8"/>
  <c r="A671" i="8" s="1"/>
  <c r="G672" i="8"/>
  <c r="A672" i="8" s="1"/>
  <c r="G673" i="8"/>
  <c r="A673" i="8" s="1"/>
  <c r="G674" i="8"/>
  <c r="A674" i="8" s="1"/>
  <c r="G675" i="8"/>
  <c r="A675" i="8" s="1"/>
  <c r="G676" i="8"/>
  <c r="A676" i="8" s="1"/>
  <c r="G677" i="8"/>
  <c r="A677" i="8" s="1"/>
  <c r="G678" i="8"/>
  <c r="A678" i="8" s="1"/>
  <c r="G679" i="8"/>
  <c r="A679" i="8" s="1"/>
  <c r="G680" i="8"/>
  <c r="A680" i="8" s="1"/>
  <c r="G681" i="8"/>
  <c r="A681" i="8" s="1"/>
  <c r="G682" i="8"/>
  <c r="A682" i="8" s="1"/>
  <c r="G683" i="8"/>
  <c r="A683" i="8" s="1"/>
  <c r="G684" i="8"/>
  <c r="A684" i="8" s="1"/>
  <c r="G685" i="8"/>
  <c r="A685" i="8" s="1"/>
  <c r="G686" i="8"/>
  <c r="A686" i="8" s="1"/>
  <c r="G687" i="8"/>
  <c r="A687" i="8" s="1"/>
  <c r="G688" i="8"/>
  <c r="A688" i="8" s="1"/>
  <c r="G689" i="8"/>
  <c r="A689" i="8" s="1"/>
  <c r="G690" i="8"/>
  <c r="A690" i="8" s="1"/>
  <c r="G691" i="8"/>
  <c r="A691" i="8" s="1"/>
  <c r="G692" i="8"/>
  <c r="A692" i="8" s="1"/>
  <c r="G693" i="8"/>
  <c r="A693" i="8" s="1"/>
  <c r="G694" i="8"/>
  <c r="A694" i="8" s="1"/>
  <c r="G695" i="8"/>
  <c r="A695" i="8" s="1"/>
  <c r="G696" i="8"/>
  <c r="A696" i="8" s="1"/>
  <c r="G697" i="8"/>
  <c r="A697" i="8" s="1"/>
  <c r="G698" i="8"/>
  <c r="A698" i="8" s="1"/>
  <c r="G699" i="8"/>
  <c r="A699" i="8" s="1"/>
  <c r="G700" i="8"/>
  <c r="A700" i="8" s="1"/>
  <c r="G701" i="8"/>
  <c r="A701" i="8" s="1"/>
  <c r="G702" i="8"/>
  <c r="A702" i="8" s="1"/>
  <c r="G703" i="8"/>
  <c r="A703" i="8" s="1"/>
  <c r="G704" i="8"/>
  <c r="A704" i="8" s="1"/>
  <c r="G705" i="8"/>
  <c r="A705" i="8" s="1"/>
  <c r="G706" i="8"/>
  <c r="A706" i="8" s="1"/>
  <c r="G707" i="8"/>
  <c r="A707" i="8" s="1"/>
  <c r="G708" i="8"/>
  <c r="A708" i="8" s="1"/>
  <c r="G709" i="8"/>
  <c r="A709" i="8" s="1"/>
  <c r="G710" i="8"/>
  <c r="A710" i="8" s="1"/>
  <c r="G711" i="8"/>
  <c r="A711" i="8" s="1"/>
  <c r="G712" i="8"/>
  <c r="A712" i="8" s="1"/>
  <c r="G713" i="8"/>
  <c r="A713" i="8" s="1"/>
  <c r="G714" i="8"/>
  <c r="A714" i="8" s="1"/>
  <c r="G715" i="8"/>
  <c r="A715" i="8" s="1"/>
  <c r="G716" i="8"/>
  <c r="A716" i="8" s="1"/>
  <c r="G717" i="8"/>
  <c r="A717" i="8" s="1"/>
  <c r="G718" i="8"/>
  <c r="A718" i="8" s="1"/>
  <c r="G719" i="8"/>
  <c r="A719" i="8" s="1"/>
  <c r="G720" i="8"/>
  <c r="A720" i="8" s="1"/>
  <c r="G721" i="8"/>
  <c r="A721" i="8" s="1"/>
  <c r="G722" i="8"/>
  <c r="A722" i="8" s="1"/>
  <c r="G723" i="8"/>
  <c r="A723" i="8" s="1"/>
  <c r="G724" i="8"/>
  <c r="A724" i="8" s="1"/>
  <c r="G725" i="8"/>
  <c r="A725" i="8" s="1"/>
  <c r="G726" i="8"/>
  <c r="A726" i="8" s="1"/>
  <c r="G727" i="8"/>
  <c r="A727" i="8" s="1"/>
  <c r="G728" i="8"/>
  <c r="A728" i="8" s="1"/>
  <c r="G729" i="8"/>
  <c r="A729" i="8" s="1"/>
  <c r="G730" i="8"/>
  <c r="A730" i="8" s="1"/>
  <c r="G731" i="8"/>
  <c r="A731" i="8" s="1"/>
  <c r="G732" i="8"/>
  <c r="A732" i="8" s="1"/>
  <c r="G733" i="8"/>
  <c r="A733" i="8" s="1"/>
  <c r="G734" i="8"/>
  <c r="A734" i="8" s="1"/>
  <c r="G735" i="8"/>
  <c r="A735" i="8" s="1"/>
  <c r="G736" i="8"/>
  <c r="A736" i="8" s="1"/>
  <c r="G737" i="8"/>
  <c r="A737" i="8" s="1"/>
  <c r="G738" i="8"/>
  <c r="A738" i="8" s="1"/>
  <c r="G739" i="8"/>
  <c r="A739" i="8" s="1"/>
  <c r="G740" i="8"/>
  <c r="A740" i="8" s="1"/>
  <c r="G741" i="8"/>
  <c r="A741" i="8" s="1"/>
  <c r="G742" i="8"/>
  <c r="A742" i="8" s="1"/>
  <c r="G743" i="8"/>
  <c r="A743" i="8" s="1"/>
  <c r="G744" i="8"/>
  <c r="A744" i="8" s="1"/>
  <c r="G745" i="8"/>
  <c r="A745" i="8" s="1"/>
  <c r="G746" i="8"/>
  <c r="A746" i="8" s="1"/>
  <c r="G747" i="8"/>
  <c r="A747" i="8" s="1"/>
  <c r="G748" i="8"/>
  <c r="A748" i="8" s="1"/>
  <c r="G749" i="8"/>
  <c r="A749" i="8" s="1"/>
  <c r="G750" i="8"/>
  <c r="A750" i="8" s="1"/>
  <c r="G751" i="8"/>
  <c r="A751" i="8" s="1"/>
  <c r="G752" i="8"/>
  <c r="A752" i="8" s="1"/>
  <c r="G753" i="8"/>
  <c r="A753" i="8" s="1"/>
  <c r="G754" i="8"/>
  <c r="A754" i="8" s="1"/>
  <c r="G755" i="8"/>
  <c r="A755" i="8" s="1"/>
  <c r="G756" i="8"/>
  <c r="A756" i="8" s="1"/>
  <c r="G757" i="8"/>
  <c r="A757" i="8" s="1"/>
  <c r="G758" i="8"/>
  <c r="A758" i="8" s="1"/>
  <c r="G759" i="8"/>
  <c r="A759" i="8" s="1"/>
  <c r="G760" i="8"/>
  <c r="A760" i="8" s="1"/>
  <c r="G761" i="8"/>
  <c r="A761" i="8" s="1"/>
  <c r="G762" i="8"/>
  <c r="A762" i="8" s="1"/>
  <c r="G763" i="8"/>
  <c r="A763" i="8" s="1"/>
  <c r="G764" i="8"/>
  <c r="A764" i="8" s="1"/>
  <c r="G765" i="8"/>
  <c r="A765" i="8" s="1"/>
  <c r="G766" i="8"/>
  <c r="A766" i="8" s="1"/>
  <c r="G767" i="8"/>
  <c r="A767" i="8" s="1"/>
  <c r="G768" i="8"/>
  <c r="A768" i="8" s="1"/>
  <c r="G769" i="8"/>
  <c r="A769" i="8" s="1"/>
  <c r="G770" i="8"/>
  <c r="A770" i="8" s="1"/>
  <c r="G771" i="8"/>
  <c r="A771" i="8" s="1"/>
  <c r="G772" i="8"/>
  <c r="A772" i="8" s="1"/>
  <c r="G773" i="8"/>
  <c r="A773" i="8" s="1"/>
  <c r="G774" i="8"/>
  <c r="A774" i="8" s="1"/>
  <c r="G775" i="8"/>
  <c r="A775" i="8" s="1"/>
  <c r="G776" i="8"/>
  <c r="A776" i="8" s="1"/>
  <c r="G777" i="8"/>
  <c r="A777" i="8" s="1"/>
  <c r="G778" i="8"/>
  <c r="A778" i="8" s="1"/>
  <c r="G779" i="8"/>
  <c r="A779" i="8" s="1"/>
  <c r="G780" i="8"/>
  <c r="A780" i="8" s="1"/>
  <c r="G781" i="8"/>
  <c r="A781" i="8" s="1"/>
  <c r="G782" i="8"/>
  <c r="A782" i="8" s="1"/>
  <c r="G783" i="8"/>
  <c r="A783" i="8" s="1"/>
  <c r="G784" i="8"/>
  <c r="A784" i="8" s="1"/>
  <c r="G785" i="8"/>
  <c r="A785" i="8" s="1"/>
  <c r="G786" i="8"/>
  <c r="A786" i="8" s="1"/>
  <c r="G787" i="8"/>
  <c r="A787" i="8" s="1"/>
  <c r="G788" i="8"/>
  <c r="A788" i="8" s="1"/>
  <c r="G789" i="8"/>
  <c r="A789" i="8" s="1"/>
  <c r="G790" i="8"/>
  <c r="A790" i="8" s="1"/>
  <c r="G791" i="8"/>
  <c r="A791" i="8" s="1"/>
  <c r="G792" i="8"/>
  <c r="A792" i="8" s="1"/>
  <c r="G793" i="8"/>
  <c r="A793" i="8" s="1"/>
  <c r="G794" i="8"/>
  <c r="A794" i="8" s="1"/>
  <c r="G795" i="8"/>
  <c r="A795" i="8" s="1"/>
  <c r="G796" i="8"/>
  <c r="A796" i="8" s="1"/>
  <c r="G797" i="8"/>
  <c r="A797" i="8" s="1"/>
  <c r="G798" i="8"/>
  <c r="A798" i="8" s="1"/>
  <c r="G799" i="8"/>
  <c r="A799" i="8" s="1"/>
  <c r="G800" i="8"/>
  <c r="A800" i="8" s="1"/>
  <c r="G801" i="8"/>
  <c r="A801" i="8" s="1"/>
  <c r="G802" i="8"/>
  <c r="A802" i="8" s="1"/>
  <c r="G803" i="8"/>
  <c r="A803" i="8" s="1"/>
  <c r="G804" i="8"/>
  <c r="A804" i="8" s="1"/>
  <c r="G805" i="8"/>
  <c r="A805" i="8" s="1"/>
  <c r="G806" i="8"/>
  <c r="A806" i="8" s="1"/>
  <c r="G807" i="8"/>
  <c r="A807" i="8" s="1"/>
  <c r="G808" i="8"/>
  <c r="A808" i="8" s="1"/>
  <c r="G809" i="8"/>
  <c r="A809" i="8" s="1"/>
  <c r="G810" i="8"/>
  <c r="A810" i="8" s="1"/>
  <c r="G811" i="8"/>
  <c r="A811" i="8" s="1"/>
  <c r="G812" i="8"/>
  <c r="A812" i="8" s="1"/>
  <c r="G813" i="8"/>
  <c r="A813" i="8" s="1"/>
  <c r="G814" i="8"/>
  <c r="A814" i="8" s="1"/>
  <c r="G815" i="8"/>
  <c r="A815" i="8" s="1"/>
  <c r="G816" i="8"/>
  <c r="A816" i="8" s="1"/>
  <c r="G817" i="8"/>
  <c r="A817" i="8" s="1"/>
  <c r="G818" i="8"/>
  <c r="A818" i="8" s="1"/>
  <c r="G819" i="8"/>
  <c r="A819" i="8" s="1"/>
  <c r="G820" i="8"/>
  <c r="A820" i="8" s="1"/>
  <c r="G821" i="8"/>
  <c r="A821" i="8" s="1"/>
  <c r="G822" i="8"/>
  <c r="A822" i="8" s="1"/>
  <c r="G823" i="8"/>
  <c r="A823" i="8" s="1"/>
  <c r="G824" i="8"/>
  <c r="A824" i="8" s="1"/>
  <c r="G825" i="8"/>
  <c r="A825" i="8" s="1"/>
  <c r="G826" i="8"/>
  <c r="A826" i="8" s="1"/>
  <c r="G827" i="8"/>
  <c r="A827" i="8" s="1"/>
  <c r="G828" i="8"/>
  <c r="A828" i="8" s="1"/>
  <c r="G829" i="8"/>
  <c r="A829" i="8" s="1"/>
  <c r="G830" i="8"/>
  <c r="A830" i="8" s="1"/>
  <c r="G831" i="8"/>
  <c r="A831" i="8" s="1"/>
  <c r="G832" i="8"/>
  <c r="A832" i="8" s="1"/>
  <c r="G833" i="8"/>
  <c r="A833" i="8" s="1"/>
  <c r="G834" i="8"/>
  <c r="A834" i="8" s="1"/>
  <c r="G835" i="8"/>
  <c r="A835" i="8" s="1"/>
  <c r="G836" i="8"/>
  <c r="A836" i="8" s="1"/>
  <c r="G837" i="8"/>
  <c r="A837" i="8" s="1"/>
  <c r="G838" i="8"/>
  <c r="A838" i="8" s="1"/>
  <c r="G839" i="8"/>
  <c r="A839" i="8" s="1"/>
  <c r="G840" i="8"/>
  <c r="A840" i="8" s="1"/>
  <c r="G841" i="8"/>
  <c r="A841" i="8" s="1"/>
  <c r="G842" i="8"/>
  <c r="A842" i="8" s="1"/>
  <c r="G843" i="8"/>
  <c r="A843" i="8" s="1"/>
  <c r="G844" i="8"/>
  <c r="A844" i="8" s="1"/>
  <c r="G845" i="8"/>
  <c r="A845" i="8" s="1"/>
  <c r="G846" i="8"/>
  <c r="A846" i="8" s="1"/>
  <c r="G847" i="8"/>
  <c r="A847" i="8" s="1"/>
  <c r="G848" i="8"/>
  <c r="A848" i="8" s="1"/>
  <c r="G849" i="8"/>
  <c r="A849" i="8" s="1"/>
  <c r="G850" i="8"/>
  <c r="A850" i="8" s="1"/>
  <c r="G851" i="8"/>
  <c r="A851" i="8" s="1"/>
  <c r="G852" i="8"/>
  <c r="A852" i="8" s="1"/>
  <c r="G853" i="8"/>
  <c r="A853" i="8" s="1"/>
  <c r="G854" i="8"/>
  <c r="A854" i="8" s="1"/>
  <c r="G855" i="8"/>
  <c r="A855" i="8" s="1"/>
  <c r="G856" i="8"/>
  <c r="A856" i="8" s="1"/>
  <c r="G857" i="8"/>
  <c r="A857" i="8" s="1"/>
  <c r="G858" i="8"/>
  <c r="A858" i="8" s="1"/>
  <c r="G859" i="8"/>
  <c r="A859" i="8" s="1"/>
  <c r="G860" i="8"/>
  <c r="A860" i="8" s="1"/>
  <c r="G861" i="8"/>
  <c r="A861" i="8" s="1"/>
  <c r="G862" i="8"/>
  <c r="A862" i="8" s="1"/>
  <c r="G863" i="8"/>
  <c r="A863" i="8" s="1"/>
  <c r="G864" i="8"/>
  <c r="A864" i="8" s="1"/>
  <c r="G865" i="8"/>
  <c r="A865" i="8" s="1"/>
  <c r="G866" i="8"/>
  <c r="A866" i="8" s="1"/>
  <c r="G867" i="8"/>
  <c r="A867" i="8" s="1"/>
  <c r="G868" i="8"/>
  <c r="A868" i="8" s="1"/>
  <c r="G869" i="8"/>
  <c r="A869" i="8" s="1"/>
  <c r="G870" i="8"/>
  <c r="A870" i="8" s="1"/>
  <c r="G871" i="8"/>
  <c r="A871" i="8" s="1"/>
  <c r="G872" i="8"/>
  <c r="A872" i="8" s="1"/>
  <c r="G873" i="8"/>
  <c r="A873" i="8" s="1"/>
  <c r="G874" i="8"/>
  <c r="A874" i="8" s="1"/>
  <c r="G875" i="8"/>
  <c r="A875" i="8" s="1"/>
  <c r="G876" i="8"/>
  <c r="A876" i="8" s="1"/>
  <c r="G877" i="8"/>
  <c r="A877" i="8" s="1"/>
  <c r="G878" i="8"/>
  <c r="A878" i="8" s="1"/>
  <c r="G879" i="8"/>
  <c r="A879" i="8" s="1"/>
  <c r="G880" i="8"/>
  <c r="A880" i="8" s="1"/>
  <c r="G881" i="8"/>
  <c r="A881" i="8" s="1"/>
  <c r="G882" i="8"/>
  <c r="A882" i="8" s="1"/>
  <c r="G883" i="8"/>
  <c r="A883" i="8" s="1"/>
  <c r="G884" i="8"/>
  <c r="A884" i="8" s="1"/>
  <c r="G885" i="8"/>
  <c r="A885" i="8" s="1"/>
  <c r="G886" i="8"/>
  <c r="A886" i="8" s="1"/>
  <c r="G887" i="8"/>
  <c r="A887" i="8" s="1"/>
  <c r="G888" i="8"/>
  <c r="A888" i="8" s="1"/>
  <c r="G889" i="8"/>
  <c r="A889" i="8" s="1"/>
  <c r="G890" i="8"/>
  <c r="A890" i="8" s="1"/>
  <c r="G891" i="8"/>
  <c r="A891" i="8" s="1"/>
  <c r="G892" i="8"/>
  <c r="A892" i="8" s="1"/>
  <c r="G893" i="8"/>
  <c r="A893" i="8" s="1"/>
  <c r="G894" i="8"/>
  <c r="A894" i="8" s="1"/>
  <c r="G895" i="8"/>
  <c r="A895" i="8" s="1"/>
  <c r="G896" i="8"/>
  <c r="A896" i="8" s="1"/>
  <c r="G897" i="8"/>
  <c r="A897" i="8" s="1"/>
  <c r="G898" i="8"/>
  <c r="A898" i="8" s="1"/>
  <c r="G899" i="8"/>
  <c r="A899" i="8" s="1"/>
  <c r="G900" i="8"/>
  <c r="A900" i="8" s="1"/>
  <c r="G901" i="8"/>
  <c r="A901" i="8" s="1"/>
  <c r="G902" i="8"/>
  <c r="A902" i="8" s="1"/>
  <c r="G903" i="8"/>
  <c r="A903" i="8" s="1"/>
  <c r="G904" i="8"/>
  <c r="A904" i="8" s="1"/>
  <c r="G905" i="8"/>
  <c r="A905" i="8" s="1"/>
  <c r="G906" i="8"/>
  <c r="A906" i="8" s="1"/>
  <c r="G907" i="8"/>
  <c r="A907" i="8" s="1"/>
  <c r="G908" i="8"/>
  <c r="A908" i="8" s="1"/>
  <c r="G909" i="8"/>
  <c r="A909" i="8" s="1"/>
  <c r="G910" i="8"/>
  <c r="A910" i="8" s="1"/>
  <c r="G911" i="8"/>
  <c r="A911" i="8" s="1"/>
  <c r="G912" i="8"/>
  <c r="A912" i="8" s="1"/>
  <c r="G913" i="8"/>
  <c r="A913" i="8" s="1"/>
  <c r="G914" i="8"/>
  <c r="A914" i="8" s="1"/>
  <c r="G915" i="8"/>
  <c r="A915" i="8" s="1"/>
  <c r="G916" i="8"/>
  <c r="A916" i="8" s="1"/>
  <c r="G917" i="8"/>
  <c r="A917" i="8" s="1"/>
  <c r="G918" i="8"/>
  <c r="A918" i="8" s="1"/>
  <c r="G919" i="8"/>
  <c r="A919" i="8" s="1"/>
  <c r="G920" i="8"/>
  <c r="A920" i="8" s="1"/>
  <c r="G921" i="8"/>
  <c r="A921" i="8" s="1"/>
  <c r="G922" i="8"/>
  <c r="A922" i="8" s="1"/>
  <c r="G923" i="8"/>
  <c r="A923" i="8" s="1"/>
  <c r="G924" i="8"/>
  <c r="A924" i="8" s="1"/>
  <c r="G925" i="8"/>
  <c r="A925" i="8" s="1"/>
  <c r="G926" i="8"/>
  <c r="A926" i="8" s="1"/>
  <c r="G927" i="8"/>
  <c r="A927" i="8" s="1"/>
  <c r="G928" i="8"/>
  <c r="A928" i="8" s="1"/>
  <c r="G929" i="8"/>
  <c r="A929" i="8" s="1"/>
  <c r="G930" i="8"/>
  <c r="A930" i="8" s="1"/>
  <c r="G931" i="8"/>
  <c r="A931" i="8" s="1"/>
  <c r="G932" i="8"/>
  <c r="A932" i="8" s="1"/>
  <c r="G933" i="8"/>
  <c r="A933" i="8" s="1"/>
  <c r="G934" i="8"/>
  <c r="A934" i="8" s="1"/>
  <c r="G935" i="8"/>
  <c r="A935" i="8" s="1"/>
  <c r="G936" i="8"/>
  <c r="A936" i="8" s="1"/>
  <c r="G937" i="8"/>
  <c r="A937" i="8" s="1"/>
  <c r="G938" i="8"/>
  <c r="A938" i="8" s="1"/>
  <c r="G939" i="8"/>
  <c r="A939" i="8" s="1"/>
  <c r="G940" i="8"/>
  <c r="A940" i="8" s="1"/>
  <c r="G941" i="8"/>
  <c r="A941" i="8" s="1"/>
  <c r="G942" i="8"/>
  <c r="A942" i="8" s="1"/>
  <c r="G943" i="8"/>
  <c r="A943" i="8" s="1"/>
  <c r="G944" i="8"/>
  <c r="A944" i="8" s="1"/>
  <c r="G945" i="8"/>
  <c r="A945" i="8" s="1"/>
  <c r="G946" i="8"/>
  <c r="A946" i="8" s="1"/>
  <c r="G947" i="8"/>
  <c r="A947" i="8" s="1"/>
  <c r="G948" i="8"/>
  <c r="A948" i="8" s="1"/>
  <c r="G949" i="8"/>
  <c r="A949" i="8" s="1"/>
  <c r="G950" i="8"/>
  <c r="A950" i="8" s="1"/>
  <c r="G951" i="8"/>
  <c r="A951" i="8" s="1"/>
  <c r="G952" i="8"/>
  <c r="A952" i="8" s="1"/>
  <c r="G953" i="8"/>
  <c r="A953" i="8" s="1"/>
  <c r="G954" i="8"/>
  <c r="A954" i="8" s="1"/>
  <c r="G955" i="8"/>
  <c r="A955" i="8" s="1"/>
  <c r="G956" i="8"/>
  <c r="A956" i="8" s="1"/>
  <c r="G957" i="8"/>
  <c r="A957" i="8" s="1"/>
  <c r="G958" i="8"/>
  <c r="A958" i="8" s="1"/>
  <c r="G959" i="8"/>
  <c r="A959" i="8" s="1"/>
  <c r="G960" i="8"/>
  <c r="A960" i="8" s="1"/>
  <c r="G961" i="8"/>
  <c r="A961" i="8" s="1"/>
  <c r="G962" i="8"/>
  <c r="A962" i="8" s="1"/>
  <c r="G963" i="8"/>
  <c r="A963" i="8" s="1"/>
  <c r="G964" i="8"/>
  <c r="A964" i="8" s="1"/>
  <c r="G965" i="8"/>
  <c r="A965" i="8" s="1"/>
  <c r="G966" i="8"/>
  <c r="A966" i="8" s="1"/>
  <c r="G967" i="8"/>
  <c r="A967" i="8" s="1"/>
  <c r="G968" i="8"/>
  <c r="A968" i="8" s="1"/>
  <c r="G969" i="8"/>
  <c r="A969" i="8" s="1"/>
  <c r="G970" i="8"/>
  <c r="A970" i="8" s="1"/>
  <c r="G971" i="8"/>
  <c r="A971" i="8" s="1"/>
  <c r="G972" i="8"/>
  <c r="A972" i="8" s="1"/>
  <c r="G973" i="8"/>
  <c r="A973" i="8" s="1"/>
  <c r="G974" i="8"/>
  <c r="A974" i="8" s="1"/>
  <c r="G975" i="8"/>
  <c r="A975" i="8" s="1"/>
  <c r="G976" i="8"/>
  <c r="A976" i="8" s="1"/>
  <c r="G977" i="8"/>
  <c r="A977" i="8" s="1"/>
  <c r="G978" i="8"/>
  <c r="A978" i="8" s="1"/>
  <c r="G979" i="8"/>
  <c r="A979" i="8" s="1"/>
  <c r="G980" i="8"/>
  <c r="A980" i="8" s="1"/>
  <c r="G981" i="8"/>
  <c r="A981" i="8" s="1"/>
  <c r="G982" i="8"/>
  <c r="A982" i="8" s="1"/>
  <c r="G983" i="8"/>
  <c r="A983" i="8" s="1"/>
  <c r="G984" i="8"/>
  <c r="A984" i="8" s="1"/>
  <c r="G985" i="8"/>
  <c r="A985" i="8" s="1"/>
  <c r="G986" i="8"/>
  <c r="A986" i="8" s="1"/>
  <c r="G987" i="8"/>
  <c r="A987" i="8" s="1"/>
  <c r="G988" i="8"/>
  <c r="A988" i="8" s="1"/>
  <c r="G989" i="8"/>
  <c r="A989" i="8" s="1"/>
  <c r="G990" i="8"/>
  <c r="A990" i="8" s="1"/>
  <c r="G991" i="8"/>
  <c r="A991" i="8" s="1"/>
  <c r="G992" i="8"/>
  <c r="A992" i="8" s="1"/>
  <c r="G993" i="8"/>
  <c r="A993" i="8" s="1"/>
  <c r="G994" i="8"/>
  <c r="A994" i="8" s="1"/>
  <c r="G995" i="8"/>
  <c r="A995" i="8" s="1"/>
  <c r="G996" i="8"/>
  <c r="A996" i="8" s="1"/>
  <c r="G997" i="8"/>
  <c r="A997" i="8" s="1"/>
  <c r="G998" i="8"/>
  <c r="A998" i="8" s="1"/>
  <c r="G999" i="8"/>
  <c r="A999" i="8" s="1"/>
  <c r="G1000" i="8"/>
  <c r="A1000" i="8" s="1"/>
  <c r="G1001" i="8"/>
  <c r="A1001" i="8" s="1"/>
  <c r="G1002" i="8"/>
  <c r="A1002" i="8" s="1"/>
  <c r="G1003" i="8"/>
  <c r="A1003" i="8" s="1"/>
  <c r="G1004" i="8"/>
  <c r="A1004" i="8" s="1"/>
  <c r="G1005" i="8"/>
  <c r="A1005" i="8" s="1"/>
  <c r="G1006" i="8"/>
  <c r="A1006" i="8" s="1"/>
  <c r="G1007" i="8"/>
  <c r="A1007" i="8" s="1"/>
  <c r="G1008" i="8"/>
  <c r="A1008" i="8" s="1"/>
  <c r="G1009" i="8"/>
  <c r="A1009" i="8" s="1"/>
  <c r="G1010" i="8"/>
  <c r="A1010" i="8" s="1"/>
  <c r="G1011" i="8"/>
  <c r="A1011" i="8" s="1"/>
  <c r="G1012" i="8"/>
  <c r="A1012" i="8" s="1"/>
  <c r="G1013" i="8"/>
  <c r="A1013" i="8" s="1"/>
  <c r="G1014" i="8"/>
  <c r="A1014" i="8" s="1"/>
  <c r="G1015" i="8"/>
  <c r="A1015" i="8" s="1"/>
  <c r="G1016" i="8"/>
  <c r="A1016" i="8" s="1"/>
  <c r="M801" i="7" l="1"/>
  <c r="M204" i="7"/>
  <c r="M14" i="7"/>
  <c r="M986" i="7"/>
  <c r="M932" i="7"/>
  <c r="M868" i="7"/>
  <c r="M789" i="7"/>
  <c r="M702" i="7"/>
  <c r="M601" i="7"/>
  <c r="M437" i="7"/>
  <c r="M203" i="7"/>
  <c r="M786" i="7"/>
  <c r="M762" i="7"/>
  <c r="M722" i="7"/>
  <c r="M698" i="7"/>
  <c r="M570" i="7"/>
  <c r="M562" i="7"/>
  <c r="M554" i="7"/>
  <c r="M546" i="7"/>
  <c r="M538" i="7"/>
  <c r="M530" i="7"/>
  <c r="M522" i="7"/>
  <c r="M514" i="7"/>
  <c r="M506" i="7"/>
  <c r="M498" i="7"/>
  <c r="M490" i="7"/>
  <c r="M482" i="7"/>
  <c r="M474" i="7"/>
  <c r="M466" i="7"/>
  <c r="M450" i="7"/>
  <c r="M442" i="7"/>
  <c r="M434" i="7"/>
  <c r="M426" i="7"/>
  <c r="M418" i="7"/>
  <c r="M410" i="7"/>
  <c r="M402" i="7"/>
  <c r="M394" i="7"/>
  <c r="M386" i="7"/>
  <c r="M378" i="7"/>
  <c r="M370" i="7"/>
  <c r="M354" i="7"/>
  <c r="M346" i="7"/>
  <c r="M338" i="7"/>
  <c r="M330" i="7"/>
  <c r="M314" i="7"/>
  <c r="M306" i="7"/>
  <c r="M298" i="7"/>
  <c r="M290" i="7"/>
  <c r="M274" i="7"/>
  <c r="M266" i="7"/>
  <c r="M250" i="7"/>
  <c r="M234" i="7"/>
  <c r="M226" i="7"/>
  <c r="M210" i="7"/>
  <c r="M202" i="7"/>
  <c r="M194" i="7"/>
  <c r="M186" i="7"/>
  <c r="M170" i="7"/>
  <c r="M162" i="7"/>
  <c r="M146" i="7"/>
  <c r="M130" i="7"/>
  <c r="M90" i="7"/>
  <c r="M74" i="7"/>
  <c r="M996" i="7"/>
  <c r="M922" i="7"/>
  <c r="M849" i="7"/>
  <c r="M765" i="7"/>
  <c r="M667" i="7"/>
  <c r="M559" i="7"/>
  <c r="M469" i="7"/>
  <c r="M94" i="7"/>
  <c r="M1013" i="7"/>
  <c r="M1004" i="7"/>
  <c r="M985" i="7"/>
  <c r="M976" i="7"/>
  <c r="M967" i="7"/>
  <c r="M958" i="7"/>
  <c r="M949" i="7"/>
  <c r="M940" i="7"/>
  <c r="M921" i="7"/>
  <c r="M912" i="7"/>
  <c r="M903" i="7"/>
  <c r="M894" i="7"/>
  <c r="M885" i="7"/>
  <c r="M876" i="7"/>
  <c r="M857" i="7"/>
  <c r="M848" i="7"/>
  <c r="M839" i="7"/>
  <c r="M830" i="7"/>
  <c r="M821" i="7"/>
  <c r="M800" i="7"/>
  <c r="M788" i="7"/>
  <c r="M775" i="7"/>
  <c r="M764" i="7"/>
  <c r="M751" i="7"/>
  <c r="M727" i="7"/>
  <c r="M701" i="7"/>
  <c r="M633" i="7"/>
  <c r="M617" i="7"/>
  <c r="M600" i="7"/>
  <c r="M576" i="7"/>
  <c r="M553" i="7"/>
  <c r="M535" i="7"/>
  <c r="M511" i="7"/>
  <c r="M488" i="7"/>
  <c r="M468" i="7"/>
  <c r="M436" i="7"/>
  <c r="M399" i="7"/>
  <c r="M348" i="7"/>
  <c r="M297" i="7"/>
  <c r="M243" i="7"/>
  <c r="M192" i="7"/>
  <c r="M139" i="7"/>
  <c r="M82" i="7"/>
  <c r="M29" i="7"/>
  <c r="M1014" i="7"/>
  <c r="M941" i="7"/>
  <c r="M886" i="7"/>
  <c r="M812" i="7"/>
  <c r="M716" i="7"/>
  <c r="M634" i="7"/>
  <c r="M512" i="7"/>
  <c r="M307" i="7"/>
  <c r="M1012" i="7"/>
  <c r="M993" i="7"/>
  <c r="M984" i="7"/>
  <c r="M975" i="7"/>
  <c r="M966" i="7"/>
  <c r="M957" i="7"/>
  <c r="M948" i="7"/>
  <c r="M929" i="7"/>
  <c r="M920" i="7"/>
  <c r="M911" i="7"/>
  <c r="M902" i="7"/>
  <c r="M893" i="7"/>
  <c r="M884" i="7"/>
  <c r="M865" i="7"/>
  <c r="M856" i="7"/>
  <c r="M847" i="7"/>
  <c r="M838" i="7"/>
  <c r="M829" i="7"/>
  <c r="M820" i="7"/>
  <c r="M809" i="7"/>
  <c r="M798" i="7"/>
  <c r="M785" i="7"/>
  <c r="M774" i="7"/>
  <c r="M761" i="7"/>
  <c r="M749" i="7"/>
  <c r="M737" i="7"/>
  <c r="M725" i="7"/>
  <c r="M712" i="7"/>
  <c r="M700" i="7"/>
  <c r="M681" i="7"/>
  <c r="M665" i="7"/>
  <c r="M649" i="7"/>
  <c r="M632" i="7"/>
  <c r="M616" i="7"/>
  <c r="M575" i="7"/>
  <c r="M552" i="7"/>
  <c r="M529" i="7"/>
  <c r="M510" i="7"/>
  <c r="M487" i="7"/>
  <c r="M460" i="7"/>
  <c r="M435" i="7"/>
  <c r="M398" i="7"/>
  <c r="M347" i="7"/>
  <c r="M293" i="7"/>
  <c r="M191" i="7"/>
  <c r="M138" i="7"/>
  <c r="M81" i="7"/>
  <c r="M25" i="7"/>
  <c r="M959" i="7"/>
  <c r="M895" i="7"/>
  <c r="M831" i="7"/>
  <c r="M752" i="7"/>
  <c r="M684" i="7"/>
  <c r="M578" i="7"/>
  <c r="M412" i="7"/>
  <c r="M256" i="7"/>
  <c r="M1001" i="7"/>
  <c r="M992" i="7"/>
  <c r="M983" i="7"/>
  <c r="M974" i="7"/>
  <c r="M965" i="7"/>
  <c r="M956" i="7"/>
  <c r="M937" i="7"/>
  <c r="M928" i="7"/>
  <c r="M919" i="7"/>
  <c r="M910" i="7"/>
  <c r="M901" i="7"/>
  <c r="M892" i="7"/>
  <c r="M873" i="7"/>
  <c r="M864" i="7"/>
  <c r="M855" i="7"/>
  <c r="M846" i="7"/>
  <c r="M837" i="7"/>
  <c r="M828" i="7"/>
  <c r="M808" i="7"/>
  <c r="M797" i="7"/>
  <c r="M784" i="7"/>
  <c r="M773" i="7"/>
  <c r="M760" i="7"/>
  <c r="M748" i="7"/>
  <c r="M736" i="7"/>
  <c r="M724" i="7"/>
  <c r="M711" i="7"/>
  <c r="M694" i="7"/>
  <c r="M676" i="7"/>
  <c r="M660" i="7"/>
  <c r="M644" i="7"/>
  <c r="M627" i="7"/>
  <c r="M611" i="7"/>
  <c r="M593" i="7"/>
  <c r="M569" i="7"/>
  <c r="M551" i="7"/>
  <c r="M528" i="7"/>
  <c r="M504" i="7"/>
  <c r="M486" i="7"/>
  <c r="M427" i="7"/>
  <c r="M388" i="7"/>
  <c r="M334" i="7"/>
  <c r="M283" i="7"/>
  <c r="M232" i="7"/>
  <c r="M178" i="7"/>
  <c r="M127" i="7"/>
  <c r="M66" i="7"/>
  <c r="M15" i="7"/>
  <c r="M1005" i="7"/>
  <c r="M913" i="7"/>
  <c r="M858" i="7"/>
  <c r="M776" i="7"/>
  <c r="M651" i="7"/>
  <c r="M536" i="7"/>
  <c r="M39" i="7"/>
  <c r="M1009" i="7"/>
  <c r="M1000" i="7"/>
  <c r="M991" i="7"/>
  <c r="M982" i="7"/>
  <c r="M973" i="7"/>
  <c r="M964" i="7"/>
  <c r="M945" i="7"/>
  <c r="M936" i="7"/>
  <c r="M927" i="7"/>
  <c r="M918" i="7"/>
  <c r="M909" i="7"/>
  <c r="M900" i="7"/>
  <c r="M881" i="7"/>
  <c r="M872" i="7"/>
  <c r="M863" i="7"/>
  <c r="M854" i="7"/>
  <c r="M845" i="7"/>
  <c r="M836" i="7"/>
  <c r="M817" i="7"/>
  <c r="M807" i="7"/>
  <c r="M783" i="7"/>
  <c r="M758" i="7"/>
  <c r="M734" i="7"/>
  <c r="M721" i="7"/>
  <c r="M710" i="7"/>
  <c r="M693" i="7"/>
  <c r="M675" i="7"/>
  <c r="M659" i="7"/>
  <c r="M643" i="7"/>
  <c r="M592" i="7"/>
  <c r="M568" i="7"/>
  <c r="M545" i="7"/>
  <c r="M527" i="7"/>
  <c r="M503" i="7"/>
  <c r="M480" i="7"/>
  <c r="M456" i="7"/>
  <c r="M425" i="7"/>
  <c r="M387" i="7"/>
  <c r="M333" i="7"/>
  <c r="M228" i="7"/>
  <c r="M177" i="7"/>
  <c r="M126" i="7"/>
  <c r="M64" i="7"/>
  <c r="M950" i="7"/>
  <c r="M877" i="7"/>
  <c r="M822" i="7"/>
  <c r="M728" i="7"/>
  <c r="M618" i="7"/>
  <c r="M494" i="7"/>
  <c r="M152" i="7"/>
  <c r="M68" i="7"/>
  <c r="M77" i="7"/>
  <c r="M86" i="7"/>
  <c r="M95" i="7"/>
  <c r="M104" i="7"/>
  <c r="M113" i="7"/>
  <c r="M132" i="7"/>
  <c r="M140" i="7"/>
  <c r="M148" i="7"/>
  <c r="M156" i="7"/>
  <c r="M164" i="7"/>
  <c r="M172" i="7"/>
  <c r="M180" i="7"/>
  <c r="M188" i="7"/>
  <c r="M197" i="7"/>
  <c r="M205" i="7"/>
  <c r="M213" i="7"/>
  <c r="M221" i="7"/>
  <c r="M229" i="7"/>
  <c r="M237" i="7"/>
  <c r="M245" i="7"/>
  <c r="M253" i="7"/>
  <c r="M262" i="7"/>
  <c r="M270" i="7"/>
  <c r="M278" i="7"/>
  <c r="M286" i="7"/>
  <c r="M294" i="7"/>
  <c r="M302" i="7"/>
  <c r="M310" i="7"/>
  <c r="M318" i="7"/>
  <c r="M327" i="7"/>
  <c r="M335" i="7"/>
  <c r="M343" i="7"/>
  <c r="M351" i="7"/>
  <c r="M359" i="7"/>
  <c r="M367" i="7"/>
  <c r="M375" i="7"/>
  <c r="M383" i="7"/>
  <c r="M392" i="7"/>
  <c r="M400" i="7"/>
  <c r="M408" i="7"/>
  <c r="M416" i="7"/>
  <c r="M424" i="7"/>
  <c r="M432" i="7"/>
  <c r="M440" i="7"/>
  <c r="M448" i="7"/>
  <c r="M457" i="7"/>
  <c r="M465" i="7"/>
  <c r="M473" i="7"/>
  <c r="M3" i="7"/>
  <c r="M11" i="7"/>
  <c r="M19" i="7"/>
  <c r="M27" i="7"/>
  <c r="M35" i="7"/>
  <c r="M43" i="7"/>
  <c r="M51" i="7"/>
  <c r="M59" i="7"/>
  <c r="M69" i="7"/>
  <c r="M78" i="7"/>
  <c r="M87" i="7"/>
  <c r="M96" i="7"/>
  <c r="M105" i="7"/>
  <c r="M124" i="7"/>
  <c r="M133" i="7"/>
  <c r="M141" i="7"/>
  <c r="M149" i="7"/>
  <c r="M157" i="7"/>
  <c r="M165" i="7"/>
  <c r="M173" i="7"/>
  <c r="M181" i="7"/>
  <c r="M189" i="7"/>
  <c r="M198" i="7"/>
  <c r="M206" i="7"/>
  <c r="M214" i="7"/>
  <c r="M222" i="7"/>
  <c r="M230" i="7"/>
  <c r="M238" i="7"/>
  <c r="M246" i="7"/>
  <c r="M254" i="7"/>
  <c r="M263" i="7"/>
  <c r="M271" i="7"/>
  <c r="M279" i="7"/>
  <c r="M287" i="7"/>
  <c r="M295" i="7"/>
  <c r="M303" i="7"/>
  <c r="M311" i="7"/>
  <c r="M319" i="7"/>
  <c r="M328" i="7"/>
  <c r="M336" i="7"/>
  <c r="M344" i="7"/>
  <c r="M352" i="7"/>
  <c r="M360" i="7"/>
  <c r="M368" i="7"/>
  <c r="M376" i="7"/>
  <c r="M384" i="7"/>
  <c r="M393" i="7"/>
  <c r="M401" i="7"/>
  <c r="M409" i="7"/>
  <c r="M417" i="7"/>
  <c r="M4" i="7"/>
  <c r="M12" i="7"/>
  <c r="M20" i="7"/>
  <c r="M28" i="7"/>
  <c r="M36" i="7"/>
  <c r="M44" i="7"/>
  <c r="M52" i="7"/>
  <c r="M60" i="7"/>
  <c r="M70" i="7"/>
  <c r="M79" i="7"/>
  <c r="M88" i="7"/>
  <c r="M97" i="7"/>
  <c r="M116" i="7"/>
  <c r="M125" i="7"/>
  <c r="M134" i="7"/>
  <c r="M142" i="7"/>
  <c r="M150" i="7"/>
  <c r="M158" i="7"/>
  <c r="M166" i="7"/>
  <c r="M174" i="7"/>
  <c r="M182" i="7"/>
  <c r="M190" i="7"/>
  <c r="M199" i="7"/>
  <c r="M207" i="7"/>
  <c r="M215" i="7"/>
  <c r="M223" i="7"/>
  <c r="M231" i="7"/>
  <c r="M239" i="7"/>
  <c r="M247" i="7"/>
  <c r="M255" i="7"/>
  <c r="M264" i="7"/>
  <c r="M272" i="7"/>
  <c r="M280" i="7"/>
  <c r="M288" i="7"/>
  <c r="M296" i="7"/>
  <c r="M304" i="7"/>
  <c r="M312" i="7"/>
  <c r="M320" i="7"/>
  <c r="M329" i="7"/>
  <c r="M337" i="7"/>
  <c r="M345" i="7"/>
  <c r="M353" i="7"/>
  <c r="M361" i="7"/>
  <c r="M369" i="7"/>
  <c r="M377" i="7"/>
  <c r="M451" i="7"/>
  <c r="M459" i="7"/>
  <c r="M467" i="7"/>
  <c r="M475" i="7"/>
  <c r="M5" i="7"/>
  <c r="M16" i="7"/>
  <c r="M30" i="7"/>
  <c r="M41" i="7"/>
  <c r="M55" i="7"/>
  <c r="M71" i="7"/>
  <c r="M84" i="7"/>
  <c r="M100" i="7"/>
  <c r="M112" i="7"/>
  <c r="M128" i="7"/>
  <c r="M143" i="7"/>
  <c r="M154" i="7"/>
  <c r="M168" i="7"/>
  <c r="M179" i="7"/>
  <c r="M208" i="7"/>
  <c r="M219" i="7"/>
  <c r="M233" i="7"/>
  <c r="M244" i="7"/>
  <c r="M259" i="7"/>
  <c r="M273" i="7"/>
  <c r="M284" i="7"/>
  <c r="M309" i="7"/>
  <c r="M324" i="7"/>
  <c r="M349" i="7"/>
  <c r="M363" i="7"/>
  <c r="M374" i="7"/>
  <c r="M389" i="7"/>
  <c r="M403" i="7"/>
  <c r="M6" i="7"/>
  <c r="M17" i="7"/>
  <c r="M31" i="7"/>
  <c r="M45" i="7"/>
  <c r="M56" i="7"/>
  <c r="M72" i="7"/>
  <c r="M85" i="7"/>
  <c r="M101" i="7"/>
  <c r="M117" i="7"/>
  <c r="M144" i="7"/>
  <c r="M155" i="7"/>
  <c r="M169" i="7"/>
  <c r="M183" i="7"/>
  <c r="M195" i="7"/>
  <c r="M209" i="7"/>
  <c r="M220" i="7"/>
  <c r="M248" i="7"/>
  <c r="M260" i="7"/>
  <c r="M285" i="7"/>
  <c r="M299" i="7"/>
  <c r="M313" i="7"/>
  <c r="M325" i="7"/>
  <c r="M339" i="7"/>
  <c r="M350" i="7"/>
  <c r="M364" i="7"/>
  <c r="M390" i="7"/>
  <c r="M404" i="7"/>
  <c r="M415" i="7"/>
  <c r="M428" i="7"/>
  <c r="M438" i="7"/>
  <c r="M461" i="7"/>
  <c r="M471" i="7"/>
  <c r="M481" i="7"/>
  <c r="M489" i="7"/>
  <c r="M497" i="7"/>
  <c r="M505" i="7"/>
  <c r="M579" i="7"/>
  <c r="M587" i="7"/>
  <c r="M595" i="7"/>
  <c r="M603" i="7"/>
  <c r="M7" i="7"/>
  <c r="M21" i="7"/>
  <c r="M32" i="7"/>
  <c r="M46" i="7"/>
  <c r="M57" i="7"/>
  <c r="M73" i="7"/>
  <c r="M89" i="7"/>
  <c r="M102" i="7"/>
  <c r="M118" i="7"/>
  <c r="M131" i="7"/>
  <c r="M145" i="7"/>
  <c r="M159" i="7"/>
  <c r="M184" i="7"/>
  <c r="M196" i="7"/>
  <c r="M224" i="7"/>
  <c r="M235" i="7"/>
  <c r="M249" i="7"/>
  <c r="M261" i="7"/>
  <c r="M275" i="7"/>
  <c r="M289" i="7"/>
  <c r="M300" i="7"/>
  <c r="M326" i="7"/>
  <c r="M340" i="7"/>
  <c r="M365" i="7"/>
  <c r="M379" i="7"/>
  <c r="M391" i="7"/>
  <c r="M405" i="7"/>
  <c r="M419" i="7"/>
  <c r="M429" i="7"/>
  <c r="M439" i="7"/>
  <c r="M452" i="7"/>
  <c r="M462" i="7"/>
  <c r="M472" i="7"/>
  <c r="M515" i="7"/>
  <c r="M523" i="7"/>
  <c r="M531" i="7"/>
  <c r="M539" i="7"/>
  <c r="M547" i="7"/>
  <c r="M555" i="7"/>
  <c r="M563" i="7"/>
  <c r="M571" i="7"/>
  <c r="M580" i="7"/>
  <c r="M588" i="7"/>
  <c r="M596" i="7"/>
  <c r="M604" i="7"/>
  <c r="M612" i="7"/>
  <c r="M620" i="7"/>
  <c r="M628" i="7"/>
  <c r="M636" i="7"/>
  <c r="M645" i="7"/>
  <c r="M653" i="7"/>
  <c r="M661" i="7"/>
  <c r="M669" i="7"/>
  <c r="M677" i="7"/>
  <c r="M686" i="7"/>
  <c r="M695" i="7"/>
  <c r="M704" i="7"/>
  <c r="M713" i="7"/>
  <c r="M732" i="7"/>
  <c r="M741" i="7"/>
  <c r="M750" i="7"/>
  <c r="M759" i="7"/>
  <c r="M768" i="7"/>
  <c r="M777" i="7"/>
  <c r="M796" i="7"/>
  <c r="M805" i="7"/>
  <c r="M814" i="7"/>
  <c r="M8" i="7"/>
  <c r="M22" i="7"/>
  <c r="M33" i="7"/>
  <c r="M47" i="7"/>
  <c r="M61" i="7"/>
  <c r="M103" i="7"/>
  <c r="M119" i="7"/>
  <c r="M135" i="7"/>
  <c r="M160" i="7"/>
  <c r="M171" i="7"/>
  <c r="M185" i="7"/>
  <c r="M200" i="7"/>
  <c r="M211" i="7"/>
  <c r="M225" i="7"/>
  <c r="M236" i="7"/>
  <c r="M265" i="7"/>
  <c r="M276" i="7"/>
  <c r="M301" i="7"/>
  <c r="M315" i="7"/>
  <c r="M341" i="7"/>
  <c r="M355" i="7"/>
  <c r="M366" i="7"/>
  <c r="M380" i="7"/>
  <c r="M395" i="7"/>
  <c r="M406" i="7"/>
  <c r="M420" i="7"/>
  <c r="M430" i="7"/>
  <c r="M441" i="7"/>
  <c r="M453" i="7"/>
  <c r="M463" i="7"/>
  <c r="M483" i="7"/>
  <c r="M491" i="7"/>
  <c r="M499" i="7"/>
  <c r="M507" i="7"/>
  <c r="M516" i="7"/>
  <c r="M524" i="7"/>
  <c r="M532" i="7"/>
  <c r="M540" i="7"/>
  <c r="M548" i="7"/>
  <c r="M556" i="7"/>
  <c r="M564" i="7"/>
  <c r="M572" i="7"/>
  <c r="M581" i="7"/>
  <c r="M589" i="7"/>
  <c r="M597" i="7"/>
  <c r="M605" i="7"/>
  <c r="M613" i="7"/>
  <c r="M621" i="7"/>
  <c r="M629" i="7"/>
  <c r="M637" i="7"/>
  <c r="M646" i="7"/>
  <c r="M654" i="7"/>
  <c r="M662" i="7"/>
  <c r="M670" i="7"/>
  <c r="M678" i="7"/>
  <c r="M687" i="7"/>
  <c r="M696" i="7"/>
  <c r="M705" i="7"/>
  <c r="M9" i="7"/>
  <c r="M23" i="7"/>
  <c r="M37" i="7"/>
  <c r="M48" i="7"/>
  <c r="M62" i="7"/>
  <c r="M76" i="7"/>
  <c r="M92" i="7"/>
  <c r="M108" i="7"/>
  <c r="M120" i="7"/>
  <c r="M136" i="7"/>
  <c r="M147" i="7"/>
  <c r="M161" i="7"/>
  <c r="M175" i="7"/>
  <c r="M201" i="7"/>
  <c r="M212" i="7"/>
  <c r="M240" i="7"/>
  <c r="M251" i="7"/>
  <c r="M277" i="7"/>
  <c r="M291" i="7"/>
  <c r="M305" i="7"/>
  <c r="M316" i="7"/>
  <c r="M331" i="7"/>
  <c r="M342" i="7"/>
  <c r="M356" i="7"/>
  <c r="M381" i="7"/>
  <c r="M396" i="7"/>
  <c r="M407" i="7"/>
  <c r="M421" i="7"/>
  <c r="M431" i="7"/>
  <c r="M443" i="7"/>
  <c r="M454" i="7"/>
  <c r="M464" i="7"/>
  <c r="M476" i="7"/>
  <c r="M484" i="7"/>
  <c r="M492" i="7"/>
  <c r="M500" i="7"/>
  <c r="M508" i="7"/>
  <c r="M517" i="7"/>
  <c r="M525" i="7"/>
  <c r="M533" i="7"/>
  <c r="M541" i="7"/>
  <c r="M549" i="7"/>
  <c r="M557" i="7"/>
  <c r="M565" i="7"/>
  <c r="M573" i="7"/>
  <c r="M582" i="7"/>
  <c r="M590" i="7"/>
  <c r="M598" i="7"/>
  <c r="M606" i="7"/>
  <c r="M614" i="7"/>
  <c r="M622" i="7"/>
  <c r="M630" i="7"/>
  <c r="M638" i="7"/>
  <c r="M647" i="7"/>
  <c r="M655" i="7"/>
  <c r="M663" i="7"/>
  <c r="M671" i="7"/>
  <c r="M679" i="7"/>
  <c r="M688" i="7"/>
  <c r="M697" i="7"/>
  <c r="M13" i="7"/>
  <c r="M24" i="7"/>
  <c r="M38" i="7"/>
  <c r="M49" i="7"/>
  <c r="M63" i="7"/>
  <c r="M80" i="7"/>
  <c r="M93" i="7"/>
  <c r="M109" i="7"/>
  <c r="M121" i="7"/>
  <c r="M137" i="7"/>
  <c r="M151" i="7"/>
  <c r="M176" i="7"/>
  <c r="M187" i="7"/>
  <c r="M216" i="7"/>
  <c r="M227" i="7"/>
  <c r="M241" i="7"/>
  <c r="M252" i="7"/>
  <c r="M267" i="7"/>
  <c r="M281" i="7"/>
  <c r="M292" i="7"/>
  <c r="M317" i="7"/>
  <c r="M332" i="7"/>
  <c r="M357" i="7"/>
  <c r="M371" i="7"/>
  <c r="M382" i="7"/>
  <c r="M397" i="7"/>
  <c r="M411" i="7"/>
  <c r="M422" i="7"/>
  <c r="M433" i="7"/>
  <c r="M444" i="7"/>
  <c r="M455" i="7"/>
  <c r="M477" i="7"/>
  <c r="M485" i="7"/>
  <c r="M493" i="7"/>
  <c r="M501" i="7"/>
  <c r="M509" i="7"/>
  <c r="M518" i="7"/>
  <c r="M526" i="7"/>
  <c r="M534" i="7"/>
  <c r="M542" i="7"/>
  <c r="M550" i="7"/>
  <c r="M558" i="7"/>
  <c r="M566" i="7"/>
  <c r="M574" i="7"/>
  <c r="M583" i="7"/>
  <c r="M591" i="7"/>
  <c r="M599" i="7"/>
  <c r="M607" i="7"/>
  <c r="M615" i="7"/>
  <c r="M623" i="7"/>
  <c r="M631" i="7"/>
  <c r="M639" i="7"/>
  <c r="M648" i="7"/>
  <c r="M656" i="7"/>
  <c r="M664" i="7"/>
  <c r="M672" i="7"/>
  <c r="M680" i="7"/>
  <c r="M689" i="7"/>
  <c r="M708" i="7"/>
  <c r="M717" i="7"/>
  <c r="M726" i="7"/>
  <c r="M735" i="7"/>
  <c r="M744" i="7"/>
  <c r="M753" i="7"/>
  <c r="M772" i="7"/>
  <c r="M781" i="7"/>
  <c r="M790" i="7"/>
  <c r="M799" i="7"/>
  <c r="M1008" i="7"/>
  <c r="M999" i="7"/>
  <c r="M990" i="7"/>
  <c r="M981" i="7"/>
  <c r="M972" i="7"/>
  <c r="M953" i="7"/>
  <c r="M944" i="7"/>
  <c r="M935" i="7"/>
  <c r="M926" i="7"/>
  <c r="M917" i="7"/>
  <c r="M908" i="7"/>
  <c r="M889" i="7"/>
  <c r="M880" i="7"/>
  <c r="M871" i="7"/>
  <c r="M862" i="7"/>
  <c r="M853" i="7"/>
  <c r="M844" i="7"/>
  <c r="M825" i="7"/>
  <c r="M816" i="7"/>
  <c r="M806" i="7"/>
  <c r="M793" i="7"/>
  <c r="M782" i="7"/>
  <c r="M769" i="7"/>
  <c r="M757" i="7"/>
  <c r="M745" i="7"/>
  <c r="M733" i="7"/>
  <c r="M720" i="7"/>
  <c r="M709" i="7"/>
  <c r="M692" i="7"/>
  <c r="M625" i="7"/>
  <c r="M609" i="7"/>
  <c r="M567" i="7"/>
  <c r="M544" i="7"/>
  <c r="M521" i="7"/>
  <c r="M502" i="7"/>
  <c r="M479" i="7"/>
  <c r="M447" i="7"/>
  <c r="M423" i="7"/>
  <c r="M373" i="7"/>
  <c r="M323" i="7"/>
  <c r="M269" i="7"/>
  <c r="M218" i="7"/>
  <c r="M167" i="7"/>
  <c r="M111" i="7"/>
  <c r="M54" i="7"/>
  <c r="M968" i="7"/>
  <c r="M904" i="7"/>
  <c r="M840" i="7"/>
  <c r="M740" i="7"/>
  <c r="M358" i="7"/>
  <c r="M1016" i="7"/>
  <c r="M1007" i="7"/>
  <c r="M998" i="7"/>
  <c r="M989" i="7"/>
  <c r="M980" i="7"/>
  <c r="M961" i="7"/>
  <c r="M952" i="7"/>
  <c r="M943" i="7"/>
  <c r="M934" i="7"/>
  <c r="M925" i="7"/>
  <c r="M916" i="7"/>
  <c r="M897" i="7"/>
  <c r="M888" i="7"/>
  <c r="M879" i="7"/>
  <c r="M870" i="7"/>
  <c r="M861" i="7"/>
  <c r="M852" i="7"/>
  <c r="M833" i="7"/>
  <c r="M824" i="7"/>
  <c r="M815" i="7"/>
  <c r="M804" i="7"/>
  <c r="M792" i="7"/>
  <c r="M780" i="7"/>
  <c r="M767" i="7"/>
  <c r="M756" i="7"/>
  <c r="M743" i="7"/>
  <c r="M719" i="7"/>
  <c r="M673" i="7"/>
  <c r="M657" i="7"/>
  <c r="M640" i="7"/>
  <c r="M624" i="7"/>
  <c r="M608" i="7"/>
  <c r="M585" i="7"/>
  <c r="M561" i="7"/>
  <c r="M543" i="7"/>
  <c r="M520" i="7"/>
  <c r="M496" i="7"/>
  <c r="M478" i="7"/>
  <c r="M446" i="7"/>
  <c r="M414" i="7"/>
  <c r="M372" i="7"/>
  <c r="M322" i="7"/>
  <c r="M268" i="7"/>
  <c r="M217" i="7"/>
  <c r="M163" i="7"/>
  <c r="M110" i="7"/>
  <c r="M53" i="7"/>
  <c r="M977" i="7"/>
  <c r="M1015" i="7"/>
  <c r="M1006" i="7"/>
  <c r="M997" i="7"/>
  <c r="M988" i="7"/>
  <c r="M969" i="7"/>
  <c r="M960" i="7"/>
  <c r="M951" i="7"/>
  <c r="M942" i="7"/>
  <c r="M933" i="7"/>
  <c r="M924" i="7"/>
  <c r="M905" i="7"/>
  <c r="M896" i="7"/>
  <c r="M887" i="7"/>
  <c r="M878" i="7"/>
  <c r="M869" i="7"/>
  <c r="M860" i="7"/>
  <c r="M841" i="7"/>
  <c r="M832" i="7"/>
  <c r="M823" i="7"/>
  <c r="M813" i="7"/>
  <c r="M791" i="7"/>
  <c r="M766" i="7"/>
  <c r="M742" i="7"/>
  <c r="M729" i="7"/>
  <c r="M718" i="7"/>
  <c r="M703" i="7"/>
  <c r="M685" i="7"/>
  <c r="M668" i="7"/>
  <c r="M652" i="7"/>
  <c r="M635" i="7"/>
  <c r="M619" i="7"/>
  <c r="M584" i="7"/>
  <c r="M560" i="7"/>
  <c r="M537" i="7"/>
  <c r="M519" i="7"/>
  <c r="M495" i="7"/>
  <c r="M470" i="7"/>
  <c r="M445" i="7"/>
  <c r="M413" i="7"/>
  <c r="M362" i="7"/>
  <c r="M308" i="7"/>
  <c r="M258" i="7"/>
  <c r="M153" i="7"/>
  <c r="M98" i="7"/>
  <c r="M122" i="7"/>
  <c r="M114" i="7"/>
  <c r="M106" i="7"/>
  <c r="M58" i="7"/>
  <c r="M50" i="7"/>
  <c r="M42" i="7"/>
  <c r="M34" i="7"/>
  <c r="M26" i="7"/>
  <c r="M18" i="7"/>
  <c r="M10" i="7"/>
  <c r="M2" i="7"/>
  <c r="M641" i="7"/>
  <c r="M577" i="7"/>
  <c r="M513" i="7"/>
  <c r="M449" i="7"/>
  <c r="M385" i="7"/>
  <c r="M321" i="7"/>
  <c r="M257" i="7"/>
  <c r="M193" i="7"/>
  <c r="M129" i="7"/>
  <c r="M65" i="7"/>
  <c r="M1011" i="7"/>
  <c r="M1003" i="7"/>
  <c r="M995" i="7"/>
  <c r="M987" i="7"/>
  <c r="M979" i="7"/>
  <c r="M971" i="7"/>
  <c r="M963" i="7"/>
  <c r="M955" i="7"/>
  <c r="M947" i="7"/>
  <c r="M939" i="7"/>
  <c r="M931" i="7"/>
  <c r="M923" i="7"/>
  <c r="M915" i="7"/>
  <c r="M907" i="7"/>
  <c r="M899" i="7"/>
  <c r="M891" i="7"/>
  <c r="M883" i="7"/>
  <c r="M875" i="7"/>
  <c r="M867" i="7"/>
  <c r="M859" i="7"/>
  <c r="M851" i="7"/>
  <c r="M843" i="7"/>
  <c r="M835" i="7"/>
  <c r="M827" i="7"/>
  <c r="M819" i="7"/>
  <c r="M811" i="7"/>
  <c r="M803" i="7"/>
  <c r="M795" i="7"/>
  <c r="M787" i="7"/>
  <c r="M779" i="7"/>
  <c r="M771" i="7"/>
  <c r="M763" i="7"/>
  <c r="M755" i="7"/>
  <c r="M747" i="7"/>
  <c r="M739" i="7"/>
  <c r="M731" i="7"/>
  <c r="M723" i="7"/>
  <c r="M715" i="7"/>
  <c r="M707" i="7"/>
  <c r="M699" i="7"/>
  <c r="M691" i="7"/>
  <c r="M683" i="7"/>
  <c r="M123" i="7"/>
  <c r="M115" i="7"/>
  <c r="M107" i="7"/>
  <c r="M99" i="7"/>
  <c r="M91" i="7"/>
  <c r="M83" i="7"/>
  <c r="M75" i="7"/>
  <c r="M6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A18CE-5BB4-4D61-894B-EABF55BFD43E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  <connection id="2" xr16:uid="{A1D2CD71-DB6D-44CD-BBA4-A8962CE41360}" keepAlive="1" name="Consulta - Tabla35" description="Conexión a la consulta 'Tabla35' en el libro." type="5" refreshedVersion="6" background="1" saveData="1">
    <dbPr connection="Provider=Microsoft.Mashup.OleDb.1;Data Source=$Workbook$;Location=Tabla35;Extended Properties=&quot;&quot;" command="SELECT * FROM [Tabla35]"/>
  </connection>
</connections>
</file>

<file path=xl/sharedStrings.xml><?xml version="1.0" encoding="utf-8"?>
<sst xmlns="http://schemas.openxmlformats.org/spreadsheetml/2006/main" count="14257" uniqueCount="158">
  <si>
    <t>Variedad</t>
  </si>
  <si>
    <t>Mercado</t>
  </si>
  <si>
    <t>Lunes</t>
  </si>
  <si>
    <t>Martes</t>
  </si>
  <si>
    <t>Miércoles</t>
  </si>
  <si>
    <t>Jueves</t>
  </si>
  <si>
    <t>Viernes</t>
  </si>
  <si>
    <t xml:space="preserve">Unidad de
comercialización </t>
  </si>
  <si>
    <t>Flame Seedless</t>
  </si>
  <si>
    <t>Femacal de La Calera</t>
  </si>
  <si>
    <t>$/caja 15 kilos</t>
  </si>
  <si>
    <t>Feria Lagunitas de Puerto Montt</t>
  </si>
  <si>
    <t>$/bandeja 10 kilos</t>
  </si>
  <si>
    <t>Macroferia Regional de Talca</t>
  </si>
  <si>
    <t>Vega Modelo de Temuco</t>
  </si>
  <si>
    <t>Red Globe</t>
  </si>
  <si>
    <t>Superior Seedless</t>
  </si>
  <si>
    <t>Semana</t>
  </si>
  <si>
    <t>Sin especificar</t>
  </si>
  <si>
    <t>Mercado Mayorista Lo Valledor de Santiago</t>
  </si>
  <si>
    <t>$/malla 18 kilos</t>
  </si>
  <si>
    <t>Comercializadora del Agro de Limarí</t>
  </si>
  <si>
    <t>Terminal La Palmera de La Serena</t>
  </si>
  <si>
    <t>Vega Central Mapocho de Santiago</t>
  </si>
  <si>
    <t>$/malla 16 kilos</t>
  </si>
  <si>
    <t>Terminal Hortofrutícola Agro Chillán</t>
  </si>
  <si>
    <t>Vega Monumental Concepción</t>
  </si>
  <si>
    <t>Especie</t>
  </si>
  <si>
    <t>Limón</t>
  </si>
  <si>
    <t>Uva</t>
  </si>
  <si>
    <t>Caja 15 kilos</t>
  </si>
  <si>
    <t>Bandeja 10 kilos</t>
  </si>
  <si>
    <t>Lane Late</t>
  </si>
  <si>
    <t>$/bin (400 kilos)</t>
  </si>
  <si>
    <t>Navel Late</t>
  </si>
  <si>
    <t>Valencia</t>
  </si>
  <si>
    <t>Naranja</t>
  </si>
  <si>
    <t>Bin (400 kilos)</t>
  </si>
  <si>
    <t>Malla 18 kilos</t>
  </si>
  <si>
    <t>Columna1</t>
  </si>
  <si>
    <t>Malla 16 kilos</t>
  </si>
  <si>
    <t>Manzana</t>
  </si>
  <si>
    <t>Fuji</t>
  </si>
  <si>
    <t>Granny Smith</t>
  </si>
  <si>
    <t>Honeycrisp</t>
  </si>
  <si>
    <t>Pink Lady</t>
  </si>
  <si>
    <t>$/caja 16 kilos empedrada</t>
  </si>
  <si>
    <t>Scarlett</t>
  </si>
  <si>
    <t>Caja 16 kilos empedrada</t>
  </si>
  <si>
    <t>Packham's Triumph</t>
  </si>
  <si>
    <t>$/bin (450 kilos)</t>
  </si>
  <si>
    <t>Pera</t>
  </si>
  <si>
    <t>$/caja 18 kilos empedrada</t>
  </si>
  <si>
    <t>Bin (450 kilos)</t>
  </si>
  <si>
    <t>Caja 18 kilos empedrada</t>
  </si>
  <si>
    <t>Thompson</t>
  </si>
  <si>
    <t>Beurre D Anjou</t>
  </si>
  <si>
    <t>Winter Nelis</t>
  </si>
  <si>
    <t>Crimson Seedless</t>
  </si>
  <si>
    <t>Royal Gala</t>
  </si>
  <si>
    <t>Red Delicious</t>
  </si>
  <si>
    <t>Forelle</t>
  </si>
  <si>
    <t>Red Starking</t>
  </si>
  <si>
    <t>Jazz</t>
  </si>
  <si>
    <t>Red Chief</t>
  </si>
  <si>
    <t>Richared Delicious</t>
  </si>
  <si>
    <t>Atributo</t>
  </si>
  <si>
    <t>Valor</t>
  </si>
  <si>
    <t>Volumen (Kg)</t>
  </si>
  <si>
    <t>Volumen (ton)</t>
  </si>
  <si>
    <t>Kg</t>
  </si>
  <si>
    <t>Unidad</t>
  </si>
  <si>
    <t>Precio (pesos nominales con IVA)</t>
  </si>
  <si>
    <t>Concat</t>
  </si>
  <si>
    <t>U</t>
  </si>
  <si>
    <t>bin</t>
  </si>
  <si>
    <t>malla-18</t>
  </si>
  <si>
    <t>malla-16</t>
  </si>
  <si>
    <t>Unidades</t>
  </si>
  <si>
    <t>empaque</t>
  </si>
  <si>
    <t>Fecha</t>
  </si>
  <si>
    <t>Cod_fecha</t>
  </si>
  <si>
    <t>44169Lunes</t>
  </si>
  <si>
    <t>44169Martes</t>
  </si>
  <si>
    <t>44169Miércoles</t>
  </si>
  <si>
    <t>44169Jueves</t>
  </si>
  <si>
    <t>44169Viernes</t>
  </si>
  <si>
    <t>Code</t>
  </si>
  <si>
    <t>44162Lunes</t>
  </si>
  <si>
    <t>44162Martes</t>
  </si>
  <si>
    <t>44162Miércoles</t>
  </si>
  <si>
    <t>44162Jueves</t>
  </si>
  <si>
    <t>44162Viernes</t>
  </si>
  <si>
    <t>44155Lunes</t>
  </si>
  <si>
    <t>44155Martes</t>
  </si>
  <si>
    <t>44155Miércoles</t>
  </si>
  <si>
    <t>44155Jueves</t>
  </si>
  <si>
    <t>44155Viernes</t>
  </si>
  <si>
    <t>44148Lunes</t>
  </si>
  <si>
    <t>44148Martes</t>
  </si>
  <si>
    <t>44148Miércoles</t>
  </si>
  <si>
    <t>44148Jueves</t>
  </si>
  <si>
    <t>44148Viernes</t>
  </si>
  <si>
    <t>44141Lunes</t>
  </si>
  <si>
    <t>44141Martes</t>
  </si>
  <si>
    <t>44141Miércoles</t>
  </si>
  <si>
    <t>44141Jueves</t>
  </si>
  <si>
    <t>44141Viernes</t>
  </si>
  <si>
    <t>44134Lunes</t>
  </si>
  <si>
    <t>44134Martes</t>
  </si>
  <si>
    <t>44134Miércoles</t>
  </si>
  <si>
    <t>44134Jueves</t>
  </si>
  <si>
    <t>44134Viernes</t>
  </si>
  <si>
    <t>44127Lunes</t>
  </si>
  <si>
    <t>44127Martes</t>
  </si>
  <si>
    <t>44127Miércoles</t>
  </si>
  <si>
    <t>44127Jueves</t>
  </si>
  <si>
    <t>44127Viernes</t>
  </si>
  <si>
    <t>44120Lunes</t>
  </si>
  <si>
    <t>44120Martes</t>
  </si>
  <si>
    <t>44120Miércoles</t>
  </si>
  <si>
    <t>44120Jueves</t>
  </si>
  <si>
    <t>44120Viernes</t>
  </si>
  <si>
    <t>44113Lunes</t>
  </si>
  <si>
    <t>44113Martes</t>
  </si>
  <si>
    <t>44113Miércoles</t>
  </si>
  <si>
    <t>44113Jueves</t>
  </si>
  <si>
    <t>44113Viernes</t>
  </si>
  <si>
    <t>44106Lunes</t>
  </si>
  <si>
    <t>44106Martes</t>
  </si>
  <si>
    <t>44106Miércoles</t>
  </si>
  <si>
    <t>44106Jueves</t>
  </si>
  <si>
    <t>44106Viernes</t>
  </si>
  <si>
    <t>44099Lunes</t>
  </si>
  <si>
    <t>44099Martes</t>
  </si>
  <si>
    <t>44099Miércoles</t>
  </si>
  <si>
    <t>44099Jueves</t>
  </si>
  <si>
    <t>44099Viernes</t>
  </si>
  <si>
    <t>44176Lunes</t>
  </si>
  <si>
    <t>44176Martes</t>
  </si>
  <si>
    <t>44176Miércoles</t>
  </si>
  <si>
    <t>44176Jueves</t>
  </si>
  <si>
    <t>44176Viernes</t>
  </si>
  <si>
    <t xml:space="preserve">Mercado  </t>
  </si>
  <si>
    <t>Región</t>
  </si>
  <si>
    <t>Codreg</t>
  </si>
  <si>
    <t>Agrícola del Norte S.A. de Arica</t>
  </si>
  <si>
    <t>Arica y Parinacota</t>
  </si>
  <si>
    <t>Coquimbo</t>
  </si>
  <si>
    <t>Valparaíso</t>
  </si>
  <si>
    <t>Los Lagos</t>
  </si>
  <si>
    <t>Maule</t>
  </si>
  <si>
    <t>Mapocho venta directa de Santiago</t>
  </si>
  <si>
    <t>Metropolitana</t>
  </si>
  <si>
    <t>Ñuble</t>
  </si>
  <si>
    <t>La Araucanía</t>
  </si>
  <si>
    <t>Bíobío</t>
  </si>
  <si>
    <t>Cod_reg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</si>
</sst>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5" borderId="0" xfId="0" applyFont="1" applyFill="1"/>
    <xf numFmtId="14" fontId="0" fillId="5" borderId="0" xfId="0" applyNumberFormat="1" applyFont="1" applyFill="1"/>
    <xf numFmtId="14" fontId="0" fillId="0" borderId="0" xfId="0" applyNumberFormat="1" applyFont="1"/>
    <xf numFmtId="0" fontId="3" fillId="3" borderId="3" xfId="0" applyFont="1" applyFill="1" applyBorder="1"/>
    <xf numFmtId="3" fontId="3" fillId="3" borderId="3" xfId="0" applyNumberFormat="1" applyFont="1" applyFill="1" applyBorder="1"/>
    <xf numFmtId="0" fontId="3" fillId="3" borderId="3" xfId="0" applyFont="1" applyFill="1" applyBorder="1" applyAlignment="1">
      <alignment horizontal="center"/>
    </xf>
    <xf numFmtId="0" fontId="1" fillId="4" borderId="2" xfId="0" applyFont="1" applyFill="1" applyBorder="1"/>
    <xf numFmtId="0" fontId="3" fillId="0" borderId="1" xfId="0" applyFont="1" applyFill="1" applyBorder="1"/>
    <xf numFmtId="3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3" xfId="0" applyNumberFormat="1" applyFont="1" applyFill="1" applyBorder="1"/>
    <xf numFmtId="0" fontId="3" fillId="0" borderId="3" xfId="0" applyFont="1" applyFill="1" applyBorder="1" applyAlignment="1">
      <alignment horizontal="center"/>
    </xf>
    <xf numFmtId="14" fontId="0" fillId="0" borderId="0" xfId="0" applyNumberFormat="1" applyFont="1" applyBorder="1"/>
    <xf numFmtId="0" fontId="0" fillId="5" borderId="0" xfId="0" applyFont="1" applyFill="1" applyBorder="1"/>
    <xf numFmtId="14" fontId="0" fillId="5" borderId="0" xfId="0" applyNumberFormat="1" applyFont="1" applyFill="1" applyBorder="1"/>
    <xf numFmtId="0" fontId="0" fillId="0" borderId="0" xfId="0" applyNumberFormat="1"/>
    <xf numFmtId="0" fontId="0" fillId="0" borderId="1" xfId="0" applyBorder="1" applyAlignment="1">
      <alignment wrapText="1"/>
    </xf>
    <xf numFmtId="0" fontId="3" fillId="0" borderId="4" xfId="0" applyFont="1" applyBorder="1"/>
    <xf numFmtId="1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numFmt numFmtId="1" formatCode="0"/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1" formatCode="dd/mmm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9AEF090-4C02-4ED7-BDEE-EEA1E9356153}" autoFormatId="16" applyNumberFormats="0" applyBorderFormats="0" applyFontFormats="0" applyPatternFormats="0" applyAlignmentFormats="0" applyWidthHeightFormats="0">
  <queryTableRefresh nextId="11" unboundColumnsLeft="1">
    <queryTableFields count="9">
      <queryTableField id="9" dataBound="0" tableColumnId="9"/>
      <queryTableField id="1" name="Semana" tableColumnId="1"/>
      <queryTableField id="2" name="Especie" tableColumnId="2"/>
      <queryTableField id="3" name="Variedad" tableColumnId="3"/>
      <queryTableField id="4" name="Mercado" tableColumnId="4"/>
      <queryTableField id="5" name="Unidad de_x000a_comercialización " tableColumnId="5"/>
      <queryTableField id="10" dataBound="0" tableColumnId="10"/>
      <queryTableField id="6" name="Atributo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078E9DA-4C4C-4D8C-BCC3-E56B54F15A8A}" autoFormatId="16" applyNumberFormats="0" applyBorderFormats="0" applyFontFormats="0" applyPatternFormats="0" applyAlignmentFormats="0" applyWidthHeightFormats="0">
  <queryTableRefresh nextId="18" unboundColumnsLeft="1" unboundColumnsRight="7">
    <queryTableFields count="17">
      <queryTableField id="12" dataBound="0" tableColumnId="12"/>
      <queryTableField id="1" name="Semana" tableColumnId="1"/>
      <queryTableField id="2" name="Especie" tableColumnId="2"/>
      <queryTableField id="3" name="Variedad" tableColumnId="3"/>
      <queryTableField id="4" name="Mercado" tableColumnId="4"/>
      <queryTableField id="5" name="Unidad de_x000a_comercialización " tableColumnId="5"/>
      <queryTableField id="13" dataBound="0" tableColumnId="13"/>
      <queryTableField id="10" dataBound="0" tableColumnId="10"/>
      <queryTableField id="6" name="Atributo" tableColumnId="6"/>
      <queryTableField id="7" name="Valor" tableColumnId="7"/>
      <queryTableField id="8" dataBound="0" tableColumnId="8"/>
      <queryTableField id="9" dataBound="0" tableColumnId="9"/>
      <queryTableField id="11" dataBound="0" tableColumnId="11"/>
      <queryTableField id="17" dataBound="0" tableColumnId="17"/>
      <queryTableField id="14" dataBound="0" tableColumnId="14"/>
      <queryTableField id="16" dataBound="0" tableColumnId="16"/>
      <queryTableField id="15" dataBound="0" tableColumnId="15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935B44-F501-4E7A-93BD-6D5E726E9806}" name="Tabla2" displayName="Tabla2" ref="A1:J43" totalsRowShown="0" headerRowDxfId="45">
  <autoFilter ref="A1:J43" xr:uid="{F04D7B9D-1238-40DD-B6B5-17B798B63990}"/>
  <tableColumns count="10">
    <tableColumn id="1" xr3:uid="{EFF7E34B-28FA-4EB4-8DF0-C3D3D7732AF6}" name="Semana" dataDxfId="47"/>
    <tableColumn id="2" xr3:uid="{BAAAEE0D-4C57-43BB-9114-FF15542E99ED}" name="Especie" dataDxfId="46"/>
    <tableColumn id="3" xr3:uid="{74DEE737-2E1B-4287-9CAF-CE4CDD3D6792}" name="Variedad"/>
    <tableColumn id="4" xr3:uid="{93F713AB-A39C-4A0C-8F29-A303215F168C}" name="Mercado"/>
    <tableColumn id="5" xr3:uid="{55C6373E-5D61-4F4C-AAF5-D6F37EC0DE39}" name="Lunes"/>
    <tableColumn id="6" xr3:uid="{EC9CAD2D-2797-4F34-86B9-48028B5FF482}" name="Martes"/>
    <tableColumn id="7" xr3:uid="{CD8F535B-33F7-4977-ACC6-10CAF07FD474}" name="Miércoles"/>
    <tableColumn id="8" xr3:uid="{23823263-6CFA-4A5B-8612-F83C0C17E55D}" name="Jueves"/>
    <tableColumn id="9" xr3:uid="{40B8A434-8A20-42CA-97C0-5981719A58D8}" name="Viernes"/>
    <tableColumn id="10" xr3:uid="{E9393F51-E986-4DE5-9456-30321703E5B5}" name="Unidad de_x000a_comercialización 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16621C-8F88-4E43-898F-653A37D1944C}" name="Tabla35" displayName="Tabla35" ref="A1:J204" totalsRowShown="0">
  <autoFilter ref="A1:J204" xr:uid="{1141CEBD-4131-4A09-AC4C-77DBBD888A6E}">
    <filterColumn colId="3">
      <filters>
        <filter val="Mercado"/>
      </filters>
    </filterColumn>
  </autoFilter>
  <tableColumns count="10">
    <tableColumn id="1" xr3:uid="{C091DCD6-643B-404A-9428-9B1FE9DF927D}" name="Semana" dataDxfId="25"/>
    <tableColumn id="2" xr3:uid="{9F44CC55-D872-42C7-A5F9-425C16165867}" name="Especie"/>
    <tableColumn id="3" xr3:uid="{599FF58D-E910-4073-9CCC-F9691ECB8E75}" name="Variedad"/>
    <tableColumn id="4" xr3:uid="{63756960-F21B-4CDD-B146-DCA38AACA779}" name="Mercado"/>
    <tableColumn id="5" xr3:uid="{1C97B27D-1F93-4BD4-9344-A4C385BCB982}" name="Lunes"/>
    <tableColumn id="6" xr3:uid="{BE3B1432-C99E-450A-B58D-68764F35898F}" name="Martes"/>
    <tableColumn id="7" xr3:uid="{420A7D10-EC65-40B8-A655-404A6F61D9D4}" name="Miércoles"/>
    <tableColumn id="8" xr3:uid="{D990FC0B-B9AC-4CA0-835E-E59206A2C045}" name="Jueves"/>
    <tableColumn id="9" xr3:uid="{E26AB8F9-1720-496A-9D6E-047978A24EA0}" name="Viernes"/>
    <tableColumn id="10" xr3:uid="{3EDD1FC5-24C6-4326-8884-688F40C4FAB1}" name="Unidad de_x000a_comercialización 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D72618-5396-404B-BB0F-2380E7248B23}" name="Tabla5" displayName="Tabla5" ref="A1:J242" totalsRowShown="0" headerRowDxfId="31" dataDxfId="32" headerRowBorderDxfId="43" tableBorderDxfId="44">
  <autoFilter ref="A1:J242" xr:uid="{3044621D-7463-4023-AB05-798C7057934A}"/>
  <tableColumns count="10">
    <tableColumn id="1" xr3:uid="{3447D3BE-5CCF-4E06-AC05-F6318FDDA19B}" name="Semana" dataDxfId="42"/>
    <tableColumn id="2" xr3:uid="{53DDFF90-8542-4B30-8024-FA227A409282}" name="Especie" dataDxfId="41"/>
    <tableColumn id="3" xr3:uid="{9FA8F0B0-6EAF-44C4-B942-3F633F2A2B87}" name="Variedad" dataDxfId="40"/>
    <tableColumn id="4" xr3:uid="{F6B18D0D-5E70-49E5-A74B-42E76091D7E6}" name="Mercado" dataDxfId="39"/>
    <tableColumn id="5" xr3:uid="{5E74606E-E088-4248-89FF-BCCEBFAAB887}" name="Lunes" dataDxfId="38"/>
    <tableColumn id="6" xr3:uid="{1D32B7FF-0A97-4CA2-9007-9DCCE286347B}" name="Martes" dataDxfId="37"/>
    <tableColumn id="7" xr3:uid="{5AB1F38F-017B-4856-B395-0285EE439B15}" name="Miércoles" dataDxfId="36"/>
    <tableColumn id="8" xr3:uid="{BA83572C-45CC-4804-B4F3-1B45FB00AD3E}" name="Jueves" dataDxfId="35"/>
    <tableColumn id="9" xr3:uid="{2124A521-9585-49BF-B670-6F124982879C}" name="Viernes" dataDxfId="34"/>
    <tableColumn id="10" xr3:uid="{4CC91916-EB12-4912-9848-61E04A7B49FE}" name="Unidad de_x000a_comercialización " dataDxfId="33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0AC4C-8378-4248-BFA8-223609A4F47F}" name="Tabla6" displayName="Tabla6" ref="A1:J247" totalsRowShown="0" headerRowDxfId="27" headerRowBorderDxfId="29" tableBorderDxfId="30">
  <autoFilter ref="A1:J247" xr:uid="{B2B9E80D-6B9D-4D6F-A78F-AEA75F5610B3}"/>
  <tableColumns count="10">
    <tableColumn id="1" xr3:uid="{FBB3E459-B5C5-4ED2-A09D-1FC37B2A2A3C}" name="Semana"/>
    <tableColumn id="2" xr3:uid="{D3C5FBA4-D2C0-421D-89A1-F564516D9094}" name="Especie" dataDxfId="28"/>
    <tableColumn id="3" xr3:uid="{ED25DA81-76D2-4D43-8F46-B31E0FC63A45}" name="Variedad"/>
    <tableColumn id="4" xr3:uid="{68773B5D-FB09-42D8-950E-C8EBB9B7E7D5}" name="Mercado"/>
    <tableColumn id="5" xr3:uid="{22824A93-056E-4295-9226-41F9A5384423}" name="Lunes"/>
    <tableColumn id="6" xr3:uid="{84EC4827-0888-42A0-BBF1-9C8E9F2718A7}" name="Martes"/>
    <tableColumn id="7" xr3:uid="{F6906AA8-4082-4463-9C2E-4F4F09B3078B}" name="Miércoles"/>
    <tableColumn id="8" xr3:uid="{49CFCE9E-49E1-48FC-B67B-81EBC7F18319}" name="Jueves"/>
    <tableColumn id="9" xr3:uid="{561F9BA5-F2BF-48CE-A601-8DD3C06B75C9}" name="Viernes"/>
    <tableColumn id="10" xr3:uid="{3B1A1458-A3F0-428C-94F0-13C6736634B9}" name="Unidad de_x000a_comercialización 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AE8B0-FBD3-43B1-BEA1-08BB24D26F49}" name="Tabla1" displayName="Tabla1" ref="A1:J43" totalsRowShown="0">
  <autoFilter ref="A1:J43" xr:uid="{EDC22658-FA87-4CE9-A444-B42DDB98AFE7}"/>
  <tableColumns count="10">
    <tableColumn id="9" xr3:uid="{46BDF0C4-EE3D-45F5-A711-DDB302402CC7}" name="Semana"/>
    <tableColumn id="10" xr3:uid="{AD809861-32FF-4F0D-BC9B-B77F8154C885}" name="Especie"/>
    <tableColumn id="1" xr3:uid="{7B9A1BD7-A30A-425E-BC1B-9FE95BE770D0}" name="Variedad"/>
    <tableColumn id="2" xr3:uid="{2DBC4C5F-EDE5-45E4-902E-50DDAB68A570}" name="Mercado"/>
    <tableColumn id="3" xr3:uid="{B85FB4AF-3FC6-48E9-AE7C-7A6FC7746AA8}" name="Lunes"/>
    <tableColumn id="4" xr3:uid="{6EAC536D-AEB8-4D19-B6D9-7064649FAE92}" name="Martes"/>
    <tableColumn id="5" xr3:uid="{B9A23F60-F0E1-4602-A8B6-52C010A89ED7}" name="Miércoles"/>
    <tableColumn id="6" xr3:uid="{668BB4A5-62E6-496D-AFA6-91DB19B3294A}" name="Jueves"/>
    <tableColumn id="7" xr3:uid="{628C66A1-F4E1-4677-A369-D03FEB10CFF9}" name="Viernes"/>
    <tableColumn id="8" xr3:uid="{9F9DE707-A476-4349-9834-3FBF73A61CD5}" name="Unidad de_x000a_comercialización 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1094A-DD28-44AB-BB00-40F24F69EDA7}" name="Tabla3" displayName="Tabla3" ref="A1:J204" totalsRowShown="0">
  <autoFilter ref="A1:J204" xr:uid="{C290DB8E-41AF-4CF1-858E-F0B49F102350}"/>
  <tableColumns count="10">
    <tableColumn id="1" xr3:uid="{793DF959-9DCD-4216-8A88-66A8C2395433}" name="Semana" dataDxfId="26"/>
    <tableColumn id="2" xr3:uid="{BE5C7592-525E-4CE9-AB92-73E30E2AF930}" name="Especie"/>
    <tableColumn id="3" xr3:uid="{5A09ABF8-5DF8-450D-A7FD-C8000E9652CE}" name="Variedad"/>
    <tableColumn id="4" xr3:uid="{08965BED-0F15-4E17-B22C-9C02ED622374}" name="Mercado"/>
    <tableColumn id="5" xr3:uid="{707CE211-5436-4930-8495-DDCA81AC9F50}" name="Lunes"/>
    <tableColumn id="6" xr3:uid="{E77F7E09-B3B7-4797-86CC-B0F7C4AF51D8}" name="Martes"/>
    <tableColumn id="7" xr3:uid="{025C700C-97F3-4289-BC74-B57A1101E702}" name="Miércoles"/>
    <tableColumn id="8" xr3:uid="{00CE8830-45A1-4E90-8A18-FE898817E7CD}" name="Jueves"/>
    <tableColumn id="9" xr3:uid="{3CB36171-BFC9-4E68-8B01-C9AA1B146A84}" name="Viernes"/>
    <tableColumn id="10" xr3:uid="{A6E39601-4B5C-4271-B1BE-D5562FC6E5BC}" name="Unidad de_x000a_comercialización 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9FD32B-FACB-413A-AD9C-77A1D0059B07}" name="Tabla3_2" displayName="Tabla3_2" ref="A1:I1016" tableType="queryTable" totalsRowShown="0">
  <autoFilter ref="A1:I1016" xr:uid="{FD74E196-52C9-4C2C-98A3-2B79C0287F48}">
    <filterColumn colId="5">
      <filters>
        <filter val="$/bin (400 kilos)"/>
      </filters>
    </filterColumn>
  </autoFilter>
  <tableColumns count="9">
    <tableColumn id="9" xr3:uid="{2F548119-0E13-4C89-BEB1-F8BE82E3725B}" uniqueName="9" name="Concat" queryTableFieldId="9" dataDxfId="24">
      <calculatedColumnFormula>+_xlfn.CONCAT(Tabla3_2[[#This Row],[Semana]],C2,Tabla3_2[[#This Row],[Variedad]],E2,G2,Tabla3_2[[#This Row],[Atributo]])</calculatedColumnFormula>
    </tableColumn>
    <tableColumn id="1" xr3:uid="{F53BBF75-0561-4629-9581-22FADAE38CA2}" uniqueName="1" name="Semana" queryTableFieldId="1" dataDxfId="23"/>
    <tableColumn id="2" xr3:uid="{C7B24A2A-3787-412D-8E40-1C52FACDC01C}" uniqueName="2" name="Especie" queryTableFieldId="2" dataDxfId="22"/>
    <tableColumn id="3" xr3:uid="{7467639C-76E2-4A14-9CB9-1E063E7A69F4}" uniqueName="3" name="Variedad" queryTableFieldId="3" dataDxfId="21"/>
    <tableColumn id="4" xr3:uid="{379C0A28-7A52-4307-884C-C9B1C865CE35}" uniqueName="4" name="Mercado" queryTableFieldId="4" dataDxfId="20"/>
    <tableColumn id="5" xr3:uid="{01F78DFD-1B7D-4F5F-B75B-C658D71D1C4E}" uniqueName="5" name="Unidad de_x000a_comercialización " queryTableFieldId="5" dataDxfId="19"/>
    <tableColumn id="10" xr3:uid="{251E1924-D455-4BCF-8BB1-CA785FD55B07}" uniqueName="10" name="U" queryTableFieldId="10" dataDxfId="18">
      <calculatedColumnFormula>+VLOOKUP(Tabla3_2[[#This Row],[Unidad de
comercialización ]],Cod_empaque[],2,0)</calculatedColumnFormula>
    </tableColumn>
    <tableColumn id="6" xr3:uid="{73A06D58-94A2-451B-950C-8B2EE0F7DB3A}" uniqueName="6" name="Atributo" queryTableFieldId="6" dataDxfId="17"/>
    <tableColumn id="7" xr3:uid="{E6967218-CA9C-4493-8857-286B0F680E42}" uniqueName="7" name="Valor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898BBA-F695-491D-8018-963CC710C217}" name="Tabla35_2" displayName="Tabla35_2" ref="A1:Q1016" tableType="queryTable" totalsRowShown="0">
  <autoFilter ref="A1:Q1016" xr:uid="{4BC2D952-EDB3-4DDE-BA06-9E6C2CDCEF48}"/>
  <tableColumns count="17">
    <tableColumn id="12" xr3:uid="{CB31B426-2EBB-4EB5-BFEF-0BEDE9D1ED6E}" uniqueName="12" name="Concat" queryTableFieldId="12" dataDxfId="16">
      <calculatedColumnFormula>+_xlfn.CONCAT(B2:C2,D2,E2,G2,I2)</calculatedColumnFormula>
    </tableColumn>
    <tableColumn id="1" xr3:uid="{763E0C3B-0008-4F3D-94E9-642D37BF0101}" uniqueName="1" name="Semana" queryTableFieldId="1" dataDxfId="15"/>
    <tableColumn id="2" xr3:uid="{C579AD6F-AB2A-4A53-8EE0-6020A5E6A730}" uniqueName="2" name="Especie" queryTableFieldId="2" dataDxfId="14"/>
    <tableColumn id="3" xr3:uid="{18F0C854-EB95-447E-B530-8DA3364B4C0A}" uniqueName="3" name="Variedad" queryTableFieldId="3" dataDxfId="13"/>
    <tableColumn id="4" xr3:uid="{7CE5B278-73FF-492C-8D4A-5AA04D94C41C}" uniqueName="4" name="Mercado" queryTableFieldId="4" dataDxfId="12"/>
    <tableColumn id="5" xr3:uid="{282228CC-CC70-421F-9BB6-AE95A4351959}" uniqueName="5" name="Unidad de_x000a_comercialización " queryTableFieldId="5" dataDxfId="11"/>
    <tableColumn id="13" xr3:uid="{9C813CCC-26AD-445D-BB0C-E063F07773E1}" uniqueName="13" name="U" queryTableFieldId="13" dataDxfId="10">
      <calculatedColumnFormula>+VLOOKUP(Tabla35_2[[#This Row],[Unidad de
comercialización ]],Cod_empaque[],2,0)</calculatedColumnFormula>
    </tableColumn>
    <tableColumn id="10" xr3:uid="{7A473649-D818-411B-8DB2-64409D307BBD}" uniqueName="10" name="Kg" queryTableFieldId="10" dataDxfId="9">
      <calculatedColumnFormula>+VLOOKUP(Tabla35_2[[#This Row],[Unidad de
comercialización ]],Tabla9[],2,0)</calculatedColumnFormula>
    </tableColumn>
    <tableColumn id="6" xr3:uid="{F6BD708C-8D8A-4482-9100-83C7F09D2CB2}" uniqueName="6" name="Atributo" queryTableFieldId="6" dataDxfId="8"/>
    <tableColumn id="7" xr3:uid="{75C9B233-D6FB-4CF7-9AD2-E78A757BC257}" uniqueName="7" name="Valor" queryTableFieldId="7"/>
    <tableColumn id="8" xr3:uid="{83DC84EC-C773-49CE-9B0B-BB9CE2BBF748}" uniqueName="8" name="Volumen (Kg)" queryTableFieldId="8" dataDxfId="7">
      <calculatedColumnFormula>+Tabla35_2[[#This Row],[Valor]]*Tabla35_2[[#This Row],[Kg]]</calculatedColumnFormula>
    </tableColumn>
    <tableColumn id="9" xr3:uid="{CBEC8D8A-577B-4D4B-B532-271D7A3A1613}" uniqueName="9" name="Volumen (ton)" queryTableFieldId="9" dataDxfId="6">
      <calculatedColumnFormula>+Tabla35_2[[#This Row],[Volumen (Kg)]]/1000</calculatedColumnFormula>
    </tableColumn>
    <tableColumn id="11" xr3:uid="{77D3A489-E18C-4CB3-881D-8B7E2F857F86}" uniqueName="11" name="Precio (pesos nominales con IVA)" queryTableFieldId="11" dataDxfId="5">
      <calculatedColumnFormula>+VLOOKUP(Tabla35_2[[#This Row],[Concat]],Tabla3_2[],9,0)</calculatedColumnFormula>
    </tableColumn>
    <tableColumn id="17" xr3:uid="{DBC839ED-7C5D-4D2D-A09C-194DE0E161F1}" uniqueName="17" name="Columna1" queryTableFieldId="17" dataDxfId="0">
      <calculatedColumnFormula>+Tabla35_2[[#This Row],[Precio (pesos nominales con IVA)]]/Tabla35_2[[#This Row],[Kg]]</calculatedColumnFormula>
    </tableColumn>
    <tableColumn id="14" xr3:uid="{D0FD8702-62A9-4B2D-A0FE-9B2D2DCEE302}" uniqueName="14" name="Fecha" queryTableFieldId="14" dataDxfId="3">
      <calculatedColumnFormula>+VLOOKUP(Tabla35_2[[#This Row],[Cod_fecha]],Cod_fecha[],2,0)</calculatedColumnFormula>
    </tableColumn>
    <tableColumn id="16" xr3:uid="{CBA62165-5AD0-463D-8B38-E0EBD569D46A}" uniqueName="16" name="Cod_reg" queryTableFieldId="16" dataDxfId="1">
      <calculatedColumnFormula>+VLOOKUP(Tabla35_2[[#This Row],[Mercado]],Codigos_mercados_mayoristas[],3,0)</calculatedColumnFormula>
    </tableColumn>
    <tableColumn id="15" xr3:uid="{800DC7A2-B4BA-44F9-98CA-B4D65BC9F6C7}" uniqueName="15" name="Cod_fecha" queryTableFieldId="15" dataDxfId="4">
      <calculatedColumnFormula>+_xlfn.CONCAT(Tabla35_2[[#This Row],[Semana]],Tabla35_2[[#This Row],[Atributo]])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757E5A-FC0D-4F77-B5BF-55B067F192B7}" name="Tabla9" displayName="Tabla9" ref="B3:C6" totalsRowShown="0">
  <autoFilter ref="B3:C6" xr:uid="{5C0999E9-CCB2-4C4D-AAC6-20764DF8791F}"/>
  <tableColumns count="2">
    <tableColumn id="1" xr3:uid="{0215DEB4-7F7E-4E8A-BF50-243AD7423FA5}" name="Unidad"/>
    <tableColumn id="2" xr3:uid="{C9D159ED-A2A0-4F0D-AF9F-DBEB165CAA1A}" name="Kg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313B15-9FA0-4BB5-84B3-A3D46C67E773}" name="Cod_empaque" displayName="Cod_empaque" ref="B11:C17" totalsRowShown="0">
  <autoFilter ref="B11:C17" xr:uid="{4A449161-E1BE-4E70-B02B-844B264FE436}"/>
  <tableColumns count="2">
    <tableColumn id="1" xr3:uid="{8D1F0999-0F2A-4CE8-9D1D-7D42447E062C}" name="Unidades"/>
    <tableColumn id="2" xr3:uid="{FCE54213-E58F-4CCD-8D66-F5D26F6F96D0}" name="empaque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B98B5C-2F81-46CB-8CDA-55E41F6AA28F}" name="Cod_fecha" displayName="Cod_fecha" ref="B19:C79" totalsRowShown="0">
  <autoFilter ref="B19:C79" xr:uid="{67173D47-ED6A-4DAA-9BD5-87A280E1258D}"/>
  <tableColumns count="2">
    <tableColumn id="1" xr3:uid="{826C561F-1473-449A-BC23-CB18D16C883F}" name="Code"/>
    <tableColumn id="2" xr3:uid="{8AE8EAED-97E4-4205-96A4-82F7954AE589}" name="Fecha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B2DB44-7EF9-4942-BAFB-B038FF31C91B}" name="Codigos_mercados_mayoristas" displayName="Codigos_mercados_mayoristas" ref="B81:D93" totalsRowShown="0">
  <autoFilter ref="B81:D93" xr:uid="{BC72E5E3-33CC-4169-A70F-B7385E3ED5A9}"/>
  <tableColumns count="3">
    <tableColumn id="1" xr3:uid="{B625504C-2C47-4BBB-B796-C94588E7DC7E}" name="Mercado  " dataDxfId="2"/>
    <tableColumn id="2" xr3:uid="{148912F0-FFFE-46C7-BA70-C79A535BED42}" name="Región"/>
    <tableColumn id="3" xr3:uid="{BD01F941-6B13-4597-9A1E-533540A5B51F}" name="Codreg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1945-C3C0-46AD-AAF3-D521727A2077}">
  <dimension ref="A1:J43"/>
  <sheetViews>
    <sheetView topLeftCell="A30" workbookViewId="0">
      <selection activeCell="A36" sqref="A36:B43"/>
    </sheetView>
  </sheetViews>
  <sheetFormatPr baseColWidth="10" defaultRowHeight="14.5" x14ac:dyDescent="0.35"/>
  <cols>
    <col min="3" max="3" width="18.54296875" customWidth="1"/>
    <col min="4" max="4" width="25.6328125" customWidth="1"/>
    <col min="7" max="7" width="11.08984375" customWidth="1"/>
    <col min="10" max="10" width="16.36328125" customWidth="1"/>
  </cols>
  <sheetData>
    <row r="1" spans="1:10" ht="39" x14ac:dyDescent="0.35">
      <c r="A1" t="s">
        <v>17</v>
      </c>
      <c r="B1" t="s">
        <v>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s="5">
        <v>44169</v>
      </c>
      <c r="B2" s="5" t="s">
        <v>29</v>
      </c>
      <c r="C2" s="2" t="s">
        <v>8</v>
      </c>
      <c r="D2" s="2" t="s">
        <v>9</v>
      </c>
      <c r="E2" s="3">
        <v>20000</v>
      </c>
      <c r="F2" s="3">
        <v>0</v>
      </c>
      <c r="G2" s="3">
        <v>20000</v>
      </c>
      <c r="H2" s="3">
        <v>0</v>
      </c>
      <c r="I2" s="3">
        <v>0</v>
      </c>
      <c r="J2" s="4" t="s">
        <v>10</v>
      </c>
    </row>
    <row r="3" spans="1:10" x14ac:dyDescent="0.35">
      <c r="A3" s="5">
        <v>44169</v>
      </c>
      <c r="B3" s="5" t="s">
        <v>29</v>
      </c>
      <c r="C3" t="s">
        <v>8</v>
      </c>
      <c r="D3" t="s">
        <v>11</v>
      </c>
      <c r="E3">
        <v>0</v>
      </c>
      <c r="F3">
        <v>27500</v>
      </c>
      <c r="G3">
        <v>0</v>
      </c>
      <c r="H3">
        <v>0</v>
      </c>
      <c r="I3">
        <v>24000</v>
      </c>
      <c r="J3" t="s">
        <v>12</v>
      </c>
    </row>
    <row r="4" spans="1:10" x14ac:dyDescent="0.35">
      <c r="A4" s="5">
        <v>44169</v>
      </c>
      <c r="B4" s="5" t="s">
        <v>29</v>
      </c>
      <c r="C4" t="s">
        <v>8</v>
      </c>
      <c r="D4" t="s">
        <v>13</v>
      </c>
      <c r="E4">
        <v>0</v>
      </c>
      <c r="F4">
        <v>0</v>
      </c>
      <c r="G4">
        <v>0</v>
      </c>
      <c r="H4">
        <v>13000</v>
      </c>
      <c r="I4">
        <v>0</v>
      </c>
      <c r="J4" t="s">
        <v>12</v>
      </c>
    </row>
    <row r="5" spans="1:10" x14ac:dyDescent="0.35">
      <c r="A5" s="5">
        <v>44169</v>
      </c>
      <c r="B5" s="5" t="s">
        <v>29</v>
      </c>
      <c r="C5" t="s">
        <v>8</v>
      </c>
      <c r="D5" t="s">
        <v>14</v>
      </c>
      <c r="E5">
        <v>0</v>
      </c>
      <c r="F5">
        <v>0</v>
      </c>
      <c r="G5">
        <v>18000</v>
      </c>
      <c r="H5">
        <v>0</v>
      </c>
      <c r="I5">
        <v>25000</v>
      </c>
      <c r="J5" t="s">
        <v>12</v>
      </c>
    </row>
    <row r="6" spans="1:10" x14ac:dyDescent="0.35">
      <c r="A6" s="5">
        <v>44169</v>
      </c>
      <c r="B6" s="5" t="s">
        <v>29</v>
      </c>
      <c r="C6" t="s">
        <v>15</v>
      </c>
      <c r="D6" t="s">
        <v>14</v>
      </c>
      <c r="E6">
        <v>0</v>
      </c>
      <c r="F6">
        <v>28400</v>
      </c>
      <c r="G6">
        <v>26000</v>
      </c>
      <c r="H6">
        <v>28000</v>
      </c>
      <c r="I6">
        <v>26000</v>
      </c>
      <c r="J6" t="s">
        <v>12</v>
      </c>
    </row>
    <row r="7" spans="1:10" x14ac:dyDescent="0.35">
      <c r="A7" s="5">
        <v>44169</v>
      </c>
      <c r="B7" s="5" t="s">
        <v>29</v>
      </c>
      <c r="C7" t="s">
        <v>16</v>
      </c>
      <c r="D7" t="s">
        <v>11</v>
      </c>
      <c r="E7">
        <v>0</v>
      </c>
      <c r="F7">
        <v>27500</v>
      </c>
      <c r="G7">
        <v>0</v>
      </c>
      <c r="H7">
        <v>0</v>
      </c>
      <c r="I7">
        <v>25333</v>
      </c>
      <c r="J7" t="s">
        <v>12</v>
      </c>
    </row>
    <row r="8" spans="1:10" x14ac:dyDescent="0.35">
      <c r="A8" s="5">
        <v>44169</v>
      </c>
      <c r="B8" s="5" t="s">
        <v>29</v>
      </c>
      <c r="C8" t="s">
        <v>16</v>
      </c>
      <c r="D8" t="s">
        <v>13</v>
      </c>
      <c r="E8">
        <v>0</v>
      </c>
      <c r="F8">
        <v>0</v>
      </c>
      <c r="G8">
        <v>0</v>
      </c>
      <c r="H8">
        <v>22000</v>
      </c>
      <c r="I8">
        <v>0</v>
      </c>
      <c r="J8" t="s">
        <v>12</v>
      </c>
    </row>
    <row r="9" spans="1:10" x14ac:dyDescent="0.35">
      <c r="A9" s="5">
        <v>44169</v>
      </c>
      <c r="B9" s="5" t="s">
        <v>29</v>
      </c>
      <c r="C9" t="s">
        <v>16</v>
      </c>
      <c r="D9" t="s">
        <v>14</v>
      </c>
      <c r="E9">
        <v>28000</v>
      </c>
      <c r="F9">
        <v>28000</v>
      </c>
      <c r="G9">
        <v>26000</v>
      </c>
      <c r="H9">
        <v>26667</v>
      </c>
      <c r="I9">
        <v>25583</v>
      </c>
      <c r="J9" t="s">
        <v>12</v>
      </c>
    </row>
    <row r="10" spans="1:10" x14ac:dyDescent="0.35">
      <c r="A10" s="5">
        <v>44162</v>
      </c>
      <c r="B10" s="5" t="s">
        <v>29</v>
      </c>
      <c r="C10" t="s">
        <v>8</v>
      </c>
      <c r="D10" t="s">
        <v>9</v>
      </c>
      <c r="E10">
        <v>0</v>
      </c>
      <c r="F10">
        <v>0</v>
      </c>
      <c r="G10">
        <v>0</v>
      </c>
      <c r="H10">
        <v>25000</v>
      </c>
      <c r="I10">
        <v>0</v>
      </c>
      <c r="J10" t="s">
        <v>10</v>
      </c>
    </row>
    <row r="11" spans="1:10" x14ac:dyDescent="0.35">
      <c r="A11" s="5">
        <v>44162</v>
      </c>
      <c r="B11" s="5" t="s">
        <v>29</v>
      </c>
      <c r="C11" t="s">
        <v>58</v>
      </c>
      <c r="D11" t="s">
        <v>19</v>
      </c>
      <c r="E11">
        <v>22000</v>
      </c>
      <c r="F11">
        <v>0</v>
      </c>
      <c r="G11">
        <v>0</v>
      </c>
      <c r="H11">
        <v>0</v>
      </c>
      <c r="I11">
        <v>0</v>
      </c>
      <c r="J11" t="s">
        <v>12</v>
      </c>
    </row>
    <row r="12" spans="1:10" x14ac:dyDescent="0.35">
      <c r="A12" s="5">
        <v>44162</v>
      </c>
      <c r="B12" s="5" t="s">
        <v>29</v>
      </c>
      <c r="C12" t="s">
        <v>8</v>
      </c>
      <c r="D12" t="s">
        <v>19</v>
      </c>
      <c r="E12">
        <v>0</v>
      </c>
      <c r="F12">
        <v>0</v>
      </c>
      <c r="G12">
        <v>22000</v>
      </c>
      <c r="H12">
        <v>20000</v>
      </c>
      <c r="I12">
        <v>0</v>
      </c>
      <c r="J12" t="s">
        <v>12</v>
      </c>
    </row>
    <row r="13" spans="1:10" x14ac:dyDescent="0.35">
      <c r="A13" s="5">
        <v>44162</v>
      </c>
      <c r="B13" s="5" t="s">
        <v>29</v>
      </c>
      <c r="C13" t="s">
        <v>8</v>
      </c>
      <c r="D13" t="s">
        <v>9</v>
      </c>
      <c r="E13">
        <v>20000</v>
      </c>
      <c r="F13">
        <v>0</v>
      </c>
      <c r="G13">
        <v>20000</v>
      </c>
      <c r="H13">
        <v>0</v>
      </c>
      <c r="I13">
        <v>0</v>
      </c>
      <c r="J13" t="s">
        <v>12</v>
      </c>
    </row>
    <row r="14" spans="1:10" x14ac:dyDescent="0.35">
      <c r="A14" s="5">
        <v>44162</v>
      </c>
      <c r="B14" s="5" t="s">
        <v>29</v>
      </c>
      <c r="C14" t="s">
        <v>8</v>
      </c>
      <c r="D14" t="s">
        <v>11</v>
      </c>
      <c r="E14">
        <v>0</v>
      </c>
      <c r="F14">
        <v>0</v>
      </c>
      <c r="G14">
        <v>0</v>
      </c>
      <c r="H14">
        <v>0</v>
      </c>
      <c r="I14">
        <v>31000</v>
      </c>
      <c r="J14" t="s">
        <v>12</v>
      </c>
    </row>
    <row r="15" spans="1:10" x14ac:dyDescent="0.35">
      <c r="A15" s="5">
        <v>44162</v>
      </c>
      <c r="B15" s="5" t="s">
        <v>29</v>
      </c>
      <c r="C15" t="s">
        <v>8</v>
      </c>
      <c r="D15" t="s">
        <v>13</v>
      </c>
      <c r="E15">
        <v>0</v>
      </c>
      <c r="F15">
        <v>0</v>
      </c>
      <c r="G15">
        <v>0</v>
      </c>
      <c r="H15">
        <v>20000</v>
      </c>
      <c r="I15">
        <v>0</v>
      </c>
      <c r="J15" t="s">
        <v>12</v>
      </c>
    </row>
    <row r="16" spans="1:10" x14ac:dyDescent="0.35">
      <c r="A16" s="5">
        <v>44162</v>
      </c>
      <c r="B16" s="5" t="s">
        <v>29</v>
      </c>
      <c r="C16" t="s">
        <v>8</v>
      </c>
      <c r="D16" t="s">
        <v>23</v>
      </c>
      <c r="E16">
        <v>0</v>
      </c>
      <c r="F16">
        <v>0</v>
      </c>
      <c r="G16">
        <v>0</v>
      </c>
      <c r="H16">
        <v>0</v>
      </c>
      <c r="I16">
        <v>19538</v>
      </c>
      <c r="J16" t="s">
        <v>12</v>
      </c>
    </row>
    <row r="17" spans="1:10" x14ac:dyDescent="0.35">
      <c r="A17" s="5">
        <v>44162</v>
      </c>
      <c r="B17" s="5" t="s">
        <v>29</v>
      </c>
      <c r="C17" t="s">
        <v>8</v>
      </c>
      <c r="D17" t="s">
        <v>14</v>
      </c>
      <c r="E17">
        <v>23000</v>
      </c>
      <c r="F17">
        <v>24222</v>
      </c>
      <c r="G17">
        <v>0</v>
      </c>
      <c r="H17">
        <v>23688</v>
      </c>
      <c r="I17">
        <v>23000</v>
      </c>
      <c r="J17" t="s">
        <v>12</v>
      </c>
    </row>
    <row r="18" spans="1:10" x14ac:dyDescent="0.35">
      <c r="A18" s="5">
        <v>44162</v>
      </c>
      <c r="B18" s="5" t="s">
        <v>29</v>
      </c>
      <c r="C18" t="s">
        <v>15</v>
      </c>
      <c r="D18" t="s">
        <v>19</v>
      </c>
      <c r="E18">
        <v>0</v>
      </c>
      <c r="F18">
        <v>0</v>
      </c>
      <c r="G18">
        <v>25000</v>
      </c>
      <c r="H18">
        <v>25000</v>
      </c>
      <c r="I18">
        <v>0</v>
      </c>
      <c r="J18" t="s">
        <v>12</v>
      </c>
    </row>
    <row r="19" spans="1:10" x14ac:dyDescent="0.35">
      <c r="A19" s="5">
        <v>44162</v>
      </c>
      <c r="B19" s="5" t="s">
        <v>29</v>
      </c>
      <c r="C19" t="s">
        <v>15</v>
      </c>
      <c r="D19" t="s">
        <v>23</v>
      </c>
      <c r="E19">
        <v>0</v>
      </c>
      <c r="F19">
        <v>0</v>
      </c>
      <c r="G19">
        <v>0</v>
      </c>
      <c r="H19">
        <v>0</v>
      </c>
      <c r="I19">
        <v>21400</v>
      </c>
      <c r="J19" t="s">
        <v>12</v>
      </c>
    </row>
    <row r="20" spans="1:10" x14ac:dyDescent="0.35">
      <c r="A20" s="5">
        <v>44162</v>
      </c>
      <c r="B20" s="5" t="s">
        <v>29</v>
      </c>
      <c r="C20" t="s">
        <v>16</v>
      </c>
      <c r="D20" t="s">
        <v>19</v>
      </c>
      <c r="E20">
        <v>0</v>
      </c>
      <c r="F20">
        <v>0</v>
      </c>
      <c r="G20">
        <v>0</v>
      </c>
      <c r="H20">
        <v>25000</v>
      </c>
      <c r="I20">
        <v>0</v>
      </c>
      <c r="J20" t="s">
        <v>12</v>
      </c>
    </row>
    <row r="21" spans="1:10" x14ac:dyDescent="0.35">
      <c r="A21" s="5">
        <v>44162</v>
      </c>
      <c r="B21" s="5" t="s">
        <v>29</v>
      </c>
      <c r="C21" t="s">
        <v>16</v>
      </c>
      <c r="D21" t="s">
        <v>9</v>
      </c>
      <c r="E21">
        <v>22000</v>
      </c>
      <c r="F21">
        <v>0</v>
      </c>
      <c r="G21">
        <v>0</v>
      </c>
      <c r="H21">
        <v>0</v>
      </c>
      <c r="I21">
        <v>0</v>
      </c>
      <c r="J21" t="s">
        <v>12</v>
      </c>
    </row>
    <row r="22" spans="1:10" x14ac:dyDescent="0.35">
      <c r="A22" s="5">
        <v>44162</v>
      </c>
      <c r="B22" s="5" t="s">
        <v>29</v>
      </c>
      <c r="C22" t="s">
        <v>16</v>
      </c>
      <c r="D22" t="s">
        <v>11</v>
      </c>
      <c r="E22">
        <v>0</v>
      </c>
      <c r="F22">
        <v>0</v>
      </c>
      <c r="G22">
        <v>0</v>
      </c>
      <c r="H22">
        <v>0</v>
      </c>
      <c r="I22">
        <v>25500</v>
      </c>
      <c r="J22" t="s">
        <v>12</v>
      </c>
    </row>
    <row r="23" spans="1:10" x14ac:dyDescent="0.35">
      <c r="A23" s="5">
        <v>44162</v>
      </c>
      <c r="B23" s="5" t="s">
        <v>29</v>
      </c>
      <c r="C23" t="s">
        <v>16</v>
      </c>
      <c r="D23" t="s">
        <v>13</v>
      </c>
      <c r="E23">
        <v>0</v>
      </c>
      <c r="F23">
        <v>0</v>
      </c>
      <c r="G23">
        <v>0</v>
      </c>
      <c r="H23">
        <v>0</v>
      </c>
      <c r="I23">
        <v>25000</v>
      </c>
      <c r="J23" t="s">
        <v>12</v>
      </c>
    </row>
    <row r="24" spans="1:10" x14ac:dyDescent="0.35">
      <c r="A24" s="5">
        <v>44162</v>
      </c>
      <c r="B24" s="5" t="s">
        <v>29</v>
      </c>
      <c r="C24" t="s">
        <v>16</v>
      </c>
      <c r="D24" t="s">
        <v>23</v>
      </c>
      <c r="E24">
        <v>0</v>
      </c>
      <c r="F24">
        <v>0</v>
      </c>
      <c r="G24">
        <v>0</v>
      </c>
      <c r="H24">
        <v>0</v>
      </c>
      <c r="I24">
        <v>24429</v>
      </c>
      <c r="J24" t="s">
        <v>12</v>
      </c>
    </row>
    <row r="25" spans="1:10" x14ac:dyDescent="0.35">
      <c r="A25" s="5">
        <v>44162</v>
      </c>
      <c r="B25" s="5" t="s">
        <v>29</v>
      </c>
      <c r="C25" t="s">
        <v>16</v>
      </c>
      <c r="D25" t="s">
        <v>14</v>
      </c>
      <c r="E25">
        <v>0</v>
      </c>
      <c r="F25">
        <v>0</v>
      </c>
      <c r="G25">
        <v>0</v>
      </c>
      <c r="H25">
        <v>24127</v>
      </c>
      <c r="I25">
        <v>22000</v>
      </c>
      <c r="J25" t="s">
        <v>12</v>
      </c>
    </row>
    <row r="26" spans="1:10" x14ac:dyDescent="0.35">
      <c r="A26" s="5">
        <v>44155</v>
      </c>
      <c r="B26" s="5" t="s">
        <v>29</v>
      </c>
      <c r="C26" t="s">
        <v>8</v>
      </c>
      <c r="D26" t="s">
        <v>9</v>
      </c>
      <c r="E26">
        <v>25000</v>
      </c>
      <c r="F26">
        <v>0</v>
      </c>
      <c r="G26">
        <v>0</v>
      </c>
      <c r="H26">
        <v>24000</v>
      </c>
      <c r="I26">
        <v>0</v>
      </c>
      <c r="J26" t="s">
        <v>12</v>
      </c>
    </row>
    <row r="27" spans="1:10" x14ac:dyDescent="0.35">
      <c r="A27" s="5">
        <v>44155</v>
      </c>
      <c r="B27" s="5" t="s">
        <v>29</v>
      </c>
      <c r="C27" t="s">
        <v>8</v>
      </c>
      <c r="D27" t="s">
        <v>13</v>
      </c>
      <c r="E27">
        <v>0</v>
      </c>
      <c r="F27">
        <v>25000</v>
      </c>
      <c r="G27">
        <v>0</v>
      </c>
      <c r="H27">
        <v>25000</v>
      </c>
      <c r="I27">
        <v>0</v>
      </c>
      <c r="J27" t="s">
        <v>12</v>
      </c>
    </row>
    <row r="28" spans="1:10" x14ac:dyDescent="0.35">
      <c r="A28" s="5">
        <v>44155</v>
      </c>
      <c r="B28" s="5" t="s">
        <v>29</v>
      </c>
      <c r="C28" t="s">
        <v>8</v>
      </c>
      <c r="D28" t="s">
        <v>14</v>
      </c>
      <c r="E28">
        <v>30000</v>
      </c>
      <c r="F28">
        <v>28000</v>
      </c>
      <c r="G28">
        <v>28588</v>
      </c>
      <c r="H28">
        <v>29000</v>
      </c>
      <c r="I28">
        <v>30000</v>
      </c>
      <c r="J28" t="s">
        <v>12</v>
      </c>
    </row>
    <row r="29" spans="1:10" x14ac:dyDescent="0.35">
      <c r="A29" s="5">
        <v>44155</v>
      </c>
      <c r="B29" s="5" t="s">
        <v>29</v>
      </c>
      <c r="C29" t="s">
        <v>15</v>
      </c>
      <c r="D29" t="s">
        <v>14</v>
      </c>
      <c r="E29">
        <v>0</v>
      </c>
      <c r="F29">
        <v>0</v>
      </c>
      <c r="G29">
        <v>30000</v>
      </c>
      <c r="H29">
        <v>0</v>
      </c>
      <c r="I29">
        <v>0</v>
      </c>
      <c r="J29" t="s">
        <v>12</v>
      </c>
    </row>
    <row r="30" spans="1:10" x14ac:dyDescent="0.35">
      <c r="A30" s="5">
        <v>44155</v>
      </c>
      <c r="B30" s="5" t="s">
        <v>29</v>
      </c>
      <c r="C30" t="s">
        <v>16</v>
      </c>
      <c r="D30" t="s">
        <v>9</v>
      </c>
      <c r="E30">
        <v>35000</v>
      </c>
      <c r="F30">
        <v>0</v>
      </c>
      <c r="G30">
        <v>0</v>
      </c>
      <c r="H30">
        <v>30000</v>
      </c>
      <c r="I30">
        <v>0</v>
      </c>
      <c r="J30" t="s">
        <v>12</v>
      </c>
    </row>
    <row r="31" spans="1:10" x14ac:dyDescent="0.35">
      <c r="A31" s="5">
        <v>44155</v>
      </c>
      <c r="B31" s="5" t="s">
        <v>29</v>
      </c>
      <c r="C31" t="s">
        <v>16</v>
      </c>
      <c r="D31" t="s">
        <v>14</v>
      </c>
      <c r="E31">
        <v>36000</v>
      </c>
      <c r="F31">
        <v>30000</v>
      </c>
      <c r="G31">
        <v>30000</v>
      </c>
      <c r="H31">
        <v>35000</v>
      </c>
      <c r="I31">
        <v>35000</v>
      </c>
      <c r="J31" t="s">
        <v>12</v>
      </c>
    </row>
    <row r="32" spans="1:10" x14ac:dyDescent="0.35">
      <c r="A32" s="5">
        <v>44176</v>
      </c>
      <c r="B32" s="5" t="s">
        <v>29</v>
      </c>
      <c r="C32" t="s">
        <v>8</v>
      </c>
      <c r="D32" t="s">
        <v>9</v>
      </c>
      <c r="E32">
        <v>0</v>
      </c>
      <c r="F32">
        <v>0</v>
      </c>
      <c r="G32">
        <v>0</v>
      </c>
      <c r="H32">
        <v>15000</v>
      </c>
      <c r="I32">
        <v>0</v>
      </c>
      <c r="J32" t="s">
        <v>10</v>
      </c>
    </row>
    <row r="33" spans="1:10" x14ac:dyDescent="0.35">
      <c r="A33" s="5">
        <v>44176</v>
      </c>
      <c r="B33" s="5" t="s">
        <v>29</v>
      </c>
      <c r="C33" t="s">
        <v>8</v>
      </c>
      <c r="D33" t="s">
        <v>23</v>
      </c>
      <c r="E33">
        <v>0</v>
      </c>
      <c r="F33">
        <v>0</v>
      </c>
      <c r="G33">
        <v>12000</v>
      </c>
      <c r="H33">
        <v>0</v>
      </c>
      <c r="I33">
        <v>0</v>
      </c>
      <c r="J33" t="s">
        <v>10</v>
      </c>
    </row>
    <row r="34" spans="1:10" x14ac:dyDescent="0.35">
      <c r="A34" s="5">
        <v>44176</v>
      </c>
      <c r="B34" s="5" t="s">
        <v>29</v>
      </c>
      <c r="C34" t="s">
        <v>15</v>
      </c>
      <c r="D34" t="s">
        <v>14</v>
      </c>
      <c r="E34">
        <v>0</v>
      </c>
      <c r="F34">
        <v>0</v>
      </c>
      <c r="G34">
        <v>0</v>
      </c>
      <c r="H34">
        <v>24000</v>
      </c>
      <c r="I34">
        <v>0</v>
      </c>
      <c r="J34" t="s">
        <v>10</v>
      </c>
    </row>
    <row r="35" spans="1:10" x14ac:dyDescent="0.35">
      <c r="A35" s="5">
        <v>44176</v>
      </c>
      <c r="B35" s="5" t="s">
        <v>29</v>
      </c>
      <c r="C35" t="s">
        <v>16</v>
      </c>
      <c r="D35" t="s">
        <v>14</v>
      </c>
      <c r="E35">
        <v>0</v>
      </c>
      <c r="F35">
        <v>0</v>
      </c>
      <c r="G35">
        <v>0</v>
      </c>
      <c r="H35">
        <v>24000</v>
      </c>
      <c r="I35">
        <v>0</v>
      </c>
      <c r="J35" t="s">
        <v>10</v>
      </c>
    </row>
    <row r="36" spans="1:10" x14ac:dyDescent="0.35">
      <c r="A36" s="5">
        <v>44176</v>
      </c>
      <c r="B36" s="5" t="s">
        <v>29</v>
      </c>
      <c r="C36" t="s">
        <v>8</v>
      </c>
      <c r="D36" t="s">
        <v>13</v>
      </c>
      <c r="E36">
        <v>0</v>
      </c>
      <c r="F36">
        <v>0</v>
      </c>
      <c r="G36">
        <v>11000</v>
      </c>
      <c r="H36">
        <v>10000</v>
      </c>
      <c r="I36">
        <v>0</v>
      </c>
      <c r="J36" t="s">
        <v>12</v>
      </c>
    </row>
    <row r="37" spans="1:10" x14ac:dyDescent="0.35">
      <c r="A37" s="5">
        <v>44176</v>
      </c>
      <c r="B37" s="5" t="s">
        <v>29</v>
      </c>
      <c r="C37" t="s">
        <v>8</v>
      </c>
      <c r="D37" t="s">
        <v>14</v>
      </c>
      <c r="E37">
        <v>0</v>
      </c>
      <c r="F37">
        <v>0</v>
      </c>
      <c r="G37">
        <v>13000</v>
      </c>
      <c r="H37">
        <v>15000</v>
      </c>
      <c r="I37">
        <v>16125</v>
      </c>
      <c r="J37" t="s">
        <v>12</v>
      </c>
    </row>
    <row r="38" spans="1:10" x14ac:dyDescent="0.35">
      <c r="A38" s="5">
        <v>44176</v>
      </c>
      <c r="B38" s="5" t="s">
        <v>29</v>
      </c>
      <c r="C38" t="s">
        <v>15</v>
      </c>
      <c r="D38" t="s">
        <v>14</v>
      </c>
      <c r="E38">
        <v>0</v>
      </c>
      <c r="F38">
        <v>0</v>
      </c>
      <c r="G38">
        <v>20000</v>
      </c>
      <c r="H38">
        <v>20000</v>
      </c>
      <c r="I38">
        <v>20000</v>
      </c>
      <c r="J38" t="s">
        <v>12</v>
      </c>
    </row>
    <row r="39" spans="1:10" x14ac:dyDescent="0.35">
      <c r="A39" s="5">
        <v>44176</v>
      </c>
      <c r="B39" s="5" t="s">
        <v>29</v>
      </c>
      <c r="C39" t="s">
        <v>16</v>
      </c>
      <c r="D39" t="s">
        <v>11</v>
      </c>
      <c r="E39">
        <v>0</v>
      </c>
      <c r="F39">
        <v>0</v>
      </c>
      <c r="G39">
        <v>0</v>
      </c>
      <c r="H39">
        <v>24500</v>
      </c>
      <c r="I39">
        <v>22500</v>
      </c>
      <c r="J39" t="s">
        <v>12</v>
      </c>
    </row>
    <row r="40" spans="1:10" x14ac:dyDescent="0.35">
      <c r="A40" s="5">
        <v>44176</v>
      </c>
      <c r="B40" s="5" t="s">
        <v>29</v>
      </c>
      <c r="C40" t="s">
        <v>16</v>
      </c>
      <c r="D40" t="s">
        <v>13</v>
      </c>
      <c r="E40">
        <v>0</v>
      </c>
      <c r="F40">
        <v>0</v>
      </c>
      <c r="G40">
        <v>20000</v>
      </c>
      <c r="H40">
        <v>19000</v>
      </c>
      <c r="I40">
        <v>20000</v>
      </c>
      <c r="J40" t="s">
        <v>12</v>
      </c>
    </row>
    <row r="41" spans="1:10" x14ac:dyDescent="0.35">
      <c r="A41" s="5">
        <v>44176</v>
      </c>
      <c r="B41" s="5" t="s">
        <v>29</v>
      </c>
      <c r="C41" t="s">
        <v>16</v>
      </c>
      <c r="D41" t="s">
        <v>25</v>
      </c>
      <c r="E41">
        <v>0</v>
      </c>
      <c r="F41">
        <v>0</v>
      </c>
      <c r="G41">
        <v>24400</v>
      </c>
      <c r="H41">
        <v>0</v>
      </c>
      <c r="I41">
        <v>22500</v>
      </c>
      <c r="J41" t="s">
        <v>12</v>
      </c>
    </row>
    <row r="42" spans="1:10" x14ac:dyDescent="0.35">
      <c r="A42" s="5">
        <v>44176</v>
      </c>
      <c r="B42" s="5" t="s">
        <v>29</v>
      </c>
      <c r="C42" t="s">
        <v>16</v>
      </c>
      <c r="D42" t="s">
        <v>23</v>
      </c>
      <c r="E42">
        <v>24000</v>
      </c>
      <c r="F42">
        <v>0</v>
      </c>
      <c r="G42">
        <v>0</v>
      </c>
      <c r="H42">
        <v>0</v>
      </c>
      <c r="I42">
        <v>0</v>
      </c>
      <c r="J42" t="s">
        <v>12</v>
      </c>
    </row>
    <row r="43" spans="1:10" x14ac:dyDescent="0.35">
      <c r="A43" s="5">
        <v>44176</v>
      </c>
      <c r="B43" s="5" t="s">
        <v>29</v>
      </c>
      <c r="C43" t="s">
        <v>16</v>
      </c>
      <c r="D43" t="s">
        <v>14</v>
      </c>
      <c r="E43">
        <v>0</v>
      </c>
      <c r="F43">
        <v>0</v>
      </c>
      <c r="G43">
        <v>20000</v>
      </c>
      <c r="H43">
        <v>0</v>
      </c>
      <c r="I43">
        <v>20000</v>
      </c>
      <c r="J4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1710-3DC7-47A1-94DC-ED3AF6B018D5}">
  <dimension ref="A1:J43"/>
  <sheetViews>
    <sheetView topLeftCell="A26" workbookViewId="0">
      <selection activeCell="A36" sqref="A36:XFD36"/>
    </sheetView>
  </sheetViews>
  <sheetFormatPr baseColWidth="10" defaultRowHeight="14.5" x14ac:dyDescent="0.35"/>
  <cols>
    <col min="3" max="3" width="19.7265625" customWidth="1"/>
    <col min="10" max="10" width="15.90625" customWidth="1"/>
  </cols>
  <sheetData>
    <row r="1" spans="1:10" x14ac:dyDescent="0.35">
      <c r="A1" t="s">
        <v>17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44169</v>
      </c>
      <c r="B2" t="s">
        <v>29</v>
      </c>
      <c r="C2" t="s">
        <v>8</v>
      </c>
      <c r="D2" t="s">
        <v>9</v>
      </c>
      <c r="E2">
        <v>67</v>
      </c>
      <c r="F2">
        <v>0</v>
      </c>
      <c r="G2">
        <v>67</v>
      </c>
      <c r="H2">
        <v>0</v>
      </c>
      <c r="I2">
        <v>0</v>
      </c>
      <c r="J2" t="s">
        <v>30</v>
      </c>
    </row>
    <row r="3" spans="1:10" x14ac:dyDescent="0.35">
      <c r="A3">
        <v>44169</v>
      </c>
      <c r="B3" t="s">
        <v>29</v>
      </c>
      <c r="C3" t="s">
        <v>8</v>
      </c>
      <c r="D3" t="s">
        <v>11</v>
      </c>
      <c r="E3">
        <v>0</v>
      </c>
      <c r="F3">
        <v>500</v>
      </c>
      <c r="G3">
        <v>0</v>
      </c>
      <c r="H3">
        <v>0</v>
      </c>
      <c r="I3">
        <v>100</v>
      </c>
      <c r="J3" t="s">
        <v>31</v>
      </c>
    </row>
    <row r="4" spans="1:10" x14ac:dyDescent="0.35">
      <c r="A4">
        <v>44169</v>
      </c>
      <c r="B4" t="s">
        <v>29</v>
      </c>
      <c r="C4" t="s">
        <v>8</v>
      </c>
      <c r="D4" t="s">
        <v>13</v>
      </c>
      <c r="E4">
        <v>0</v>
      </c>
      <c r="F4">
        <v>0</v>
      </c>
      <c r="G4">
        <v>0</v>
      </c>
      <c r="H4">
        <v>200</v>
      </c>
      <c r="I4">
        <v>0</v>
      </c>
      <c r="J4" t="s">
        <v>31</v>
      </c>
    </row>
    <row r="5" spans="1:10" x14ac:dyDescent="0.35">
      <c r="A5">
        <v>44169</v>
      </c>
      <c r="B5" t="s">
        <v>29</v>
      </c>
      <c r="C5" t="s">
        <v>8</v>
      </c>
      <c r="D5" t="s">
        <v>14</v>
      </c>
      <c r="E5">
        <v>0</v>
      </c>
      <c r="F5">
        <v>0</v>
      </c>
      <c r="G5">
        <v>200</v>
      </c>
      <c r="H5">
        <v>0</v>
      </c>
      <c r="I5">
        <v>80</v>
      </c>
      <c r="J5" t="s">
        <v>31</v>
      </c>
    </row>
    <row r="6" spans="1:10" x14ac:dyDescent="0.35">
      <c r="A6">
        <v>44169</v>
      </c>
      <c r="B6" t="s">
        <v>29</v>
      </c>
      <c r="C6" t="s">
        <v>15</v>
      </c>
      <c r="D6" t="s">
        <v>14</v>
      </c>
      <c r="E6">
        <v>0</v>
      </c>
      <c r="F6">
        <v>250</v>
      </c>
      <c r="G6">
        <v>400</v>
      </c>
      <c r="H6">
        <v>200</v>
      </c>
      <c r="I6">
        <v>100</v>
      </c>
      <c r="J6" t="s">
        <v>31</v>
      </c>
    </row>
    <row r="7" spans="1:10" x14ac:dyDescent="0.35">
      <c r="A7">
        <v>44169</v>
      </c>
      <c r="B7" t="s">
        <v>29</v>
      </c>
      <c r="C7" t="s">
        <v>16</v>
      </c>
      <c r="D7" t="s">
        <v>11</v>
      </c>
      <c r="E7">
        <v>0</v>
      </c>
      <c r="F7">
        <v>500</v>
      </c>
      <c r="G7">
        <v>0</v>
      </c>
      <c r="H7">
        <v>0</v>
      </c>
      <c r="I7">
        <v>300</v>
      </c>
      <c r="J7" t="s">
        <v>31</v>
      </c>
    </row>
    <row r="8" spans="1:10" x14ac:dyDescent="0.35">
      <c r="A8">
        <v>44169</v>
      </c>
      <c r="B8" t="s">
        <v>29</v>
      </c>
      <c r="C8" t="s">
        <v>16</v>
      </c>
      <c r="D8" t="s">
        <v>13</v>
      </c>
      <c r="E8">
        <v>0</v>
      </c>
      <c r="F8">
        <v>0</v>
      </c>
      <c r="G8">
        <v>0</v>
      </c>
      <c r="H8">
        <v>70</v>
      </c>
      <c r="I8">
        <v>0</v>
      </c>
      <c r="J8" t="s">
        <v>31</v>
      </c>
    </row>
    <row r="9" spans="1:10" x14ac:dyDescent="0.35">
      <c r="A9">
        <v>44169</v>
      </c>
      <c r="B9" t="s">
        <v>29</v>
      </c>
      <c r="C9" t="s">
        <v>16</v>
      </c>
      <c r="D9" t="s">
        <v>14</v>
      </c>
      <c r="E9">
        <v>300</v>
      </c>
      <c r="F9">
        <v>150</v>
      </c>
      <c r="G9">
        <v>400</v>
      </c>
      <c r="H9">
        <v>1200</v>
      </c>
      <c r="I9">
        <v>240</v>
      </c>
      <c r="J9" t="s">
        <v>31</v>
      </c>
    </row>
    <row r="10" spans="1:10" x14ac:dyDescent="0.35">
      <c r="A10">
        <v>44162</v>
      </c>
      <c r="B10" t="s">
        <v>29</v>
      </c>
      <c r="C10" t="s">
        <v>8</v>
      </c>
      <c r="D10" t="s">
        <v>9</v>
      </c>
      <c r="E10">
        <v>0</v>
      </c>
      <c r="F10">
        <v>0</v>
      </c>
      <c r="G10">
        <v>0</v>
      </c>
      <c r="H10">
        <v>85</v>
      </c>
      <c r="I10">
        <v>0</v>
      </c>
      <c r="J10" t="s">
        <v>30</v>
      </c>
    </row>
    <row r="11" spans="1:10" x14ac:dyDescent="0.35">
      <c r="A11">
        <v>44162</v>
      </c>
      <c r="B11" t="s">
        <v>29</v>
      </c>
      <c r="C11" t="s">
        <v>58</v>
      </c>
      <c r="D11" t="s">
        <v>19</v>
      </c>
      <c r="E11">
        <v>600</v>
      </c>
      <c r="F11">
        <v>0</v>
      </c>
      <c r="G11">
        <v>0</v>
      </c>
      <c r="H11">
        <v>0</v>
      </c>
      <c r="I11">
        <v>0</v>
      </c>
      <c r="J11" t="s">
        <v>31</v>
      </c>
    </row>
    <row r="12" spans="1:10" x14ac:dyDescent="0.35">
      <c r="A12">
        <v>44162</v>
      </c>
      <c r="B12" t="s">
        <v>29</v>
      </c>
      <c r="C12" t="s">
        <v>8</v>
      </c>
      <c r="D12" t="s">
        <v>19</v>
      </c>
      <c r="E12">
        <v>0</v>
      </c>
      <c r="F12">
        <v>0</v>
      </c>
      <c r="G12">
        <v>200</v>
      </c>
      <c r="H12">
        <v>240</v>
      </c>
      <c r="I12">
        <v>0</v>
      </c>
      <c r="J12" t="s">
        <v>31</v>
      </c>
    </row>
    <row r="13" spans="1:10" x14ac:dyDescent="0.35">
      <c r="A13">
        <v>44162</v>
      </c>
      <c r="B13" t="s">
        <v>29</v>
      </c>
      <c r="C13" t="s">
        <v>8</v>
      </c>
      <c r="D13" t="s">
        <v>9</v>
      </c>
      <c r="E13">
        <v>78</v>
      </c>
      <c r="F13">
        <v>0</v>
      </c>
      <c r="G13">
        <v>50</v>
      </c>
      <c r="H13">
        <v>0</v>
      </c>
      <c r="I13">
        <v>0</v>
      </c>
      <c r="J13" t="s">
        <v>31</v>
      </c>
    </row>
    <row r="14" spans="1:10" x14ac:dyDescent="0.35">
      <c r="A14">
        <v>44162</v>
      </c>
      <c r="B14" t="s">
        <v>29</v>
      </c>
      <c r="C14" t="s">
        <v>8</v>
      </c>
      <c r="D14" t="s">
        <v>11</v>
      </c>
      <c r="E14">
        <v>0</v>
      </c>
      <c r="F14">
        <v>0</v>
      </c>
      <c r="G14">
        <v>0</v>
      </c>
      <c r="H14">
        <v>0</v>
      </c>
      <c r="I14">
        <v>400</v>
      </c>
      <c r="J14" t="s">
        <v>31</v>
      </c>
    </row>
    <row r="15" spans="1:10" x14ac:dyDescent="0.35">
      <c r="A15">
        <v>44162</v>
      </c>
      <c r="B15" t="s">
        <v>29</v>
      </c>
      <c r="C15" t="s">
        <v>8</v>
      </c>
      <c r="D15" t="s">
        <v>13</v>
      </c>
      <c r="E15">
        <v>0</v>
      </c>
      <c r="F15">
        <v>0</v>
      </c>
      <c r="G15">
        <v>0</v>
      </c>
      <c r="H15">
        <v>150</v>
      </c>
      <c r="I15">
        <v>0</v>
      </c>
      <c r="J15" t="s">
        <v>31</v>
      </c>
    </row>
    <row r="16" spans="1:10" x14ac:dyDescent="0.35">
      <c r="A16">
        <v>44162</v>
      </c>
      <c r="B16" t="s">
        <v>29</v>
      </c>
      <c r="C16" t="s">
        <v>8</v>
      </c>
      <c r="D16" t="s">
        <v>23</v>
      </c>
      <c r="E16">
        <v>0</v>
      </c>
      <c r="F16">
        <v>0</v>
      </c>
      <c r="G16">
        <v>0</v>
      </c>
      <c r="H16">
        <v>0</v>
      </c>
      <c r="I16">
        <v>65</v>
      </c>
      <c r="J16" t="s">
        <v>31</v>
      </c>
    </row>
    <row r="17" spans="1:10" x14ac:dyDescent="0.35">
      <c r="A17">
        <v>44162</v>
      </c>
      <c r="B17" t="s">
        <v>29</v>
      </c>
      <c r="C17" t="s">
        <v>8</v>
      </c>
      <c r="D17" t="s">
        <v>14</v>
      </c>
      <c r="E17">
        <v>85</v>
      </c>
      <c r="F17">
        <v>90</v>
      </c>
      <c r="G17">
        <v>0</v>
      </c>
      <c r="H17">
        <v>80</v>
      </c>
      <c r="I17">
        <v>200</v>
      </c>
      <c r="J17" t="s">
        <v>31</v>
      </c>
    </row>
    <row r="18" spans="1:10" x14ac:dyDescent="0.35">
      <c r="A18">
        <v>44162</v>
      </c>
      <c r="B18" t="s">
        <v>29</v>
      </c>
      <c r="C18" t="s">
        <v>15</v>
      </c>
      <c r="D18" t="s">
        <v>19</v>
      </c>
      <c r="E18">
        <v>0</v>
      </c>
      <c r="F18">
        <v>0</v>
      </c>
      <c r="G18">
        <v>160</v>
      </c>
      <c r="H18">
        <v>120</v>
      </c>
      <c r="I18">
        <v>0</v>
      </c>
      <c r="J18" t="s">
        <v>31</v>
      </c>
    </row>
    <row r="19" spans="1:10" x14ac:dyDescent="0.35">
      <c r="A19">
        <v>44162</v>
      </c>
      <c r="B19" t="s">
        <v>29</v>
      </c>
      <c r="C19" t="s">
        <v>15</v>
      </c>
      <c r="D19" t="s">
        <v>23</v>
      </c>
      <c r="E19">
        <v>0</v>
      </c>
      <c r="F19">
        <v>0</v>
      </c>
      <c r="G19">
        <v>0</v>
      </c>
      <c r="H19">
        <v>0</v>
      </c>
      <c r="I19">
        <v>50</v>
      </c>
      <c r="J19" t="s">
        <v>31</v>
      </c>
    </row>
    <row r="20" spans="1:10" x14ac:dyDescent="0.35">
      <c r="A20">
        <v>44162</v>
      </c>
      <c r="B20" t="s">
        <v>29</v>
      </c>
      <c r="C20" t="s">
        <v>16</v>
      </c>
      <c r="D20" t="s">
        <v>19</v>
      </c>
      <c r="E20">
        <v>0</v>
      </c>
      <c r="F20">
        <v>0</v>
      </c>
      <c r="G20">
        <v>0</v>
      </c>
      <c r="H20">
        <v>120</v>
      </c>
      <c r="I20">
        <v>0</v>
      </c>
      <c r="J20" t="s">
        <v>31</v>
      </c>
    </row>
    <row r="21" spans="1:10" x14ac:dyDescent="0.35">
      <c r="A21">
        <v>44162</v>
      </c>
      <c r="B21" t="s">
        <v>29</v>
      </c>
      <c r="C21" t="s">
        <v>16</v>
      </c>
      <c r="D21" t="s">
        <v>9</v>
      </c>
      <c r="E21">
        <v>68</v>
      </c>
      <c r="F21">
        <v>0</v>
      </c>
      <c r="G21">
        <v>0</v>
      </c>
      <c r="H21">
        <v>0</v>
      </c>
      <c r="I21">
        <v>0</v>
      </c>
      <c r="J21" t="s">
        <v>31</v>
      </c>
    </row>
    <row r="22" spans="1:10" x14ac:dyDescent="0.35">
      <c r="A22">
        <v>44162</v>
      </c>
      <c r="B22" t="s">
        <v>29</v>
      </c>
      <c r="C22" t="s">
        <v>16</v>
      </c>
      <c r="D22" t="s">
        <v>11</v>
      </c>
      <c r="E22">
        <v>0</v>
      </c>
      <c r="F22">
        <v>0</v>
      </c>
      <c r="G22">
        <v>0</v>
      </c>
      <c r="H22">
        <v>0</v>
      </c>
      <c r="I22">
        <v>500</v>
      </c>
      <c r="J22" t="s">
        <v>31</v>
      </c>
    </row>
    <row r="23" spans="1:10" x14ac:dyDescent="0.35">
      <c r="A23">
        <v>44162</v>
      </c>
      <c r="B23" t="s">
        <v>29</v>
      </c>
      <c r="C23" t="s">
        <v>16</v>
      </c>
      <c r="D23" t="s">
        <v>13</v>
      </c>
      <c r="E23">
        <v>0</v>
      </c>
      <c r="F23">
        <v>0</v>
      </c>
      <c r="G23">
        <v>0</v>
      </c>
      <c r="H23">
        <v>0</v>
      </c>
      <c r="I23">
        <v>50</v>
      </c>
      <c r="J23" t="s">
        <v>31</v>
      </c>
    </row>
    <row r="24" spans="1:10" x14ac:dyDescent="0.35">
      <c r="A24">
        <v>44162</v>
      </c>
      <c r="B24" t="s">
        <v>29</v>
      </c>
      <c r="C24" t="s">
        <v>16</v>
      </c>
      <c r="D24" t="s">
        <v>23</v>
      </c>
      <c r="E24">
        <v>0</v>
      </c>
      <c r="F24">
        <v>0</v>
      </c>
      <c r="G24">
        <v>0</v>
      </c>
      <c r="H24">
        <v>0</v>
      </c>
      <c r="I24">
        <v>70</v>
      </c>
      <c r="J24" t="s">
        <v>31</v>
      </c>
    </row>
    <row r="25" spans="1:10" x14ac:dyDescent="0.35">
      <c r="A25" s="6">
        <v>44162</v>
      </c>
      <c r="B25" t="s">
        <v>29</v>
      </c>
      <c r="C25" t="s">
        <v>16</v>
      </c>
      <c r="D25" t="s">
        <v>14</v>
      </c>
      <c r="E25">
        <v>0</v>
      </c>
      <c r="F25">
        <v>0</v>
      </c>
      <c r="G25">
        <v>0</v>
      </c>
      <c r="H25">
        <v>275</v>
      </c>
      <c r="I25">
        <v>200</v>
      </c>
      <c r="J25" t="s">
        <v>31</v>
      </c>
    </row>
    <row r="26" spans="1:10" x14ac:dyDescent="0.35">
      <c r="A26" s="6">
        <v>44155</v>
      </c>
      <c r="B26" t="s">
        <v>29</v>
      </c>
      <c r="C26" t="s">
        <v>8</v>
      </c>
      <c r="D26" t="s">
        <v>9</v>
      </c>
      <c r="E26">
        <v>67</v>
      </c>
      <c r="F26">
        <v>0</v>
      </c>
      <c r="G26">
        <v>0</v>
      </c>
      <c r="H26">
        <v>68</v>
      </c>
      <c r="I26">
        <v>0</v>
      </c>
      <c r="J26" t="s">
        <v>31</v>
      </c>
    </row>
    <row r="27" spans="1:10" x14ac:dyDescent="0.35">
      <c r="A27" s="6">
        <v>44155</v>
      </c>
      <c r="B27" t="s">
        <v>29</v>
      </c>
      <c r="C27" t="s">
        <v>8</v>
      </c>
      <c r="D27" t="s">
        <v>13</v>
      </c>
      <c r="E27">
        <v>0</v>
      </c>
      <c r="F27">
        <v>50</v>
      </c>
      <c r="G27">
        <v>0</v>
      </c>
      <c r="H27">
        <v>50</v>
      </c>
      <c r="I27">
        <v>0</v>
      </c>
      <c r="J27" t="s">
        <v>31</v>
      </c>
    </row>
    <row r="28" spans="1:10" x14ac:dyDescent="0.35">
      <c r="A28" s="6">
        <v>44155</v>
      </c>
      <c r="B28" t="s">
        <v>29</v>
      </c>
      <c r="C28" t="s">
        <v>8</v>
      </c>
      <c r="D28" t="s">
        <v>14</v>
      </c>
      <c r="E28">
        <v>50</v>
      </c>
      <c r="F28">
        <v>100</v>
      </c>
      <c r="G28">
        <v>170</v>
      </c>
      <c r="H28">
        <v>300</v>
      </c>
      <c r="I28">
        <v>80</v>
      </c>
      <c r="J28" t="s">
        <v>31</v>
      </c>
    </row>
    <row r="29" spans="1:10" x14ac:dyDescent="0.35">
      <c r="A29" s="6">
        <v>44155</v>
      </c>
      <c r="B29" t="s">
        <v>29</v>
      </c>
      <c r="C29" t="s">
        <v>15</v>
      </c>
      <c r="D29" t="s">
        <v>14</v>
      </c>
      <c r="E29">
        <v>0</v>
      </c>
      <c r="F29">
        <v>0</v>
      </c>
      <c r="G29">
        <v>100</v>
      </c>
      <c r="H29">
        <v>0</v>
      </c>
      <c r="I29">
        <v>0</v>
      </c>
      <c r="J29" t="s">
        <v>31</v>
      </c>
    </row>
    <row r="30" spans="1:10" x14ac:dyDescent="0.35">
      <c r="A30" s="6">
        <v>44155</v>
      </c>
      <c r="B30" t="s">
        <v>29</v>
      </c>
      <c r="C30" t="s">
        <v>16</v>
      </c>
      <c r="D30" t="s">
        <v>9</v>
      </c>
      <c r="E30">
        <v>68</v>
      </c>
      <c r="F30">
        <v>0</v>
      </c>
      <c r="G30">
        <v>0</v>
      </c>
      <c r="H30">
        <v>65</v>
      </c>
      <c r="I30">
        <v>0</v>
      </c>
      <c r="J30" t="s">
        <v>31</v>
      </c>
    </row>
    <row r="31" spans="1:10" x14ac:dyDescent="0.35">
      <c r="A31" s="6">
        <v>44155</v>
      </c>
      <c r="B31" t="s">
        <v>29</v>
      </c>
      <c r="C31" t="s">
        <v>16</v>
      </c>
      <c r="D31" t="s">
        <v>14</v>
      </c>
      <c r="E31">
        <v>100</v>
      </c>
      <c r="F31">
        <v>200</v>
      </c>
      <c r="G31">
        <v>200</v>
      </c>
      <c r="H31">
        <v>400</v>
      </c>
      <c r="I31">
        <v>100</v>
      </c>
      <c r="J31" t="s">
        <v>31</v>
      </c>
    </row>
    <row r="32" spans="1:10" x14ac:dyDescent="0.35">
      <c r="A32" s="6">
        <v>44176</v>
      </c>
      <c r="B32" t="s">
        <v>29</v>
      </c>
      <c r="C32" t="s">
        <v>8</v>
      </c>
      <c r="D32" t="s">
        <v>9</v>
      </c>
      <c r="E32">
        <v>0</v>
      </c>
      <c r="F32">
        <v>0</v>
      </c>
      <c r="G32">
        <v>0</v>
      </c>
      <c r="H32">
        <v>85</v>
      </c>
      <c r="I32">
        <v>0</v>
      </c>
      <c r="J32" t="s">
        <v>30</v>
      </c>
    </row>
    <row r="33" spans="1:10" x14ac:dyDescent="0.35">
      <c r="A33" s="6">
        <v>44176</v>
      </c>
      <c r="B33" t="s">
        <v>29</v>
      </c>
      <c r="C33" t="s">
        <v>8</v>
      </c>
      <c r="D33" t="s">
        <v>23</v>
      </c>
      <c r="E33">
        <v>0</v>
      </c>
      <c r="F33">
        <v>0</v>
      </c>
      <c r="G33">
        <v>240</v>
      </c>
      <c r="H33">
        <v>0</v>
      </c>
      <c r="I33">
        <v>0</v>
      </c>
      <c r="J33" t="s">
        <v>30</v>
      </c>
    </row>
    <row r="34" spans="1:10" x14ac:dyDescent="0.35">
      <c r="A34" s="6">
        <v>44176</v>
      </c>
      <c r="B34" t="s">
        <v>29</v>
      </c>
      <c r="C34" t="s">
        <v>15</v>
      </c>
      <c r="D34" t="s">
        <v>14</v>
      </c>
      <c r="E34">
        <v>0</v>
      </c>
      <c r="F34">
        <v>0</v>
      </c>
      <c r="G34">
        <v>0</v>
      </c>
      <c r="H34">
        <v>95</v>
      </c>
      <c r="I34">
        <v>0</v>
      </c>
      <c r="J34" t="s">
        <v>30</v>
      </c>
    </row>
    <row r="35" spans="1:10" x14ac:dyDescent="0.35">
      <c r="A35" s="6">
        <v>44176</v>
      </c>
      <c r="B35" t="s">
        <v>29</v>
      </c>
      <c r="C35" t="s">
        <v>16</v>
      </c>
      <c r="D35" t="s">
        <v>14</v>
      </c>
      <c r="E35">
        <v>0</v>
      </c>
      <c r="F35">
        <v>0</v>
      </c>
      <c r="G35">
        <v>0</v>
      </c>
      <c r="H35">
        <v>95</v>
      </c>
      <c r="I35">
        <v>0</v>
      </c>
      <c r="J35" t="s">
        <v>30</v>
      </c>
    </row>
    <row r="36" spans="1:10" x14ac:dyDescent="0.35">
      <c r="A36" s="6">
        <v>44176</v>
      </c>
      <c r="B36" t="s">
        <v>29</v>
      </c>
      <c r="C36" t="s">
        <v>8</v>
      </c>
      <c r="D36" t="s">
        <v>13</v>
      </c>
      <c r="E36">
        <v>0</v>
      </c>
      <c r="F36">
        <v>0</v>
      </c>
      <c r="G36">
        <v>250</v>
      </c>
      <c r="H36">
        <v>100</v>
      </c>
      <c r="I36">
        <v>0</v>
      </c>
      <c r="J36" t="s">
        <v>31</v>
      </c>
    </row>
    <row r="37" spans="1:10" x14ac:dyDescent="0.35">
      <c r="A37" s="6">
        <v>44176</v>
      </c>
      <c r="B37" t="s">
        <v>29</v>
      </c>
      <c r="C37" t="s">
        <v>8</v>
      </c>
      <c r="D37" t="s">
        <v>14</v>
      </c>
      <c r="E37">
        <v>0</v>
      </c>
      <c r="F37">
        <v>0</v>
      </c>
      <c r="G37">
        <v>155</v>
      </c>
      <c r="H37">
        <v>65</v>
      </c>
      <c r="I37">
        <v>320</v>
      </c>
      <c r="J37" t="s">
        <v>31</v>
      </c>
    </row>
    <row r="38" spans="1:10" x14ac:dyDescent="0.35">
      <c r="A38" s="6">
        <v>44176</v>
      </c>
      <c r="B38" t="s">
        <v>29</v>
      </c>
      <c r="C38" t="s">
        <v>15</v>
      </c>
      <c r="D38" t="s">
        <v>14</v>
      </c>
      <c r="E38">
        <v>0</v>
      </c>
      <c r="F38">
        <v>0</v>
      </c>
      <c r="G38">
        <v>155</v>
      </c>
      <c r="H38">
        <v>110</v>
      </c>
      <c r="I38">
        <v>100</v>
      </c>
      <c r="J38" t="s">
        <v>31</v>
      </c>
    </row>
    <row r="39" spans="1:10" x14ac:dyDescent="0.35">
      <c r="A39" s="6">
        <v>44176</v>
      </c>
      <c r="B39" t="s">
        <v>29</v>
      </c>
      <c r="C39" t="s">
        <v>16</v>
      </c>
      <c r="D39" t="s">
        <v>11</v>
      </c>
      <c r="E39">
        <v>0</v>
      </c>
      <c r="F39">
        <v>0</v>
      </c>
      <c r="G39">
        <v>0</v>
      </c>
      <c r="H39">
        <v>300</v>
      </c>
      <c r="I39">
        <v>300</v>
      </c>
      <c r="J39" t="s">
        <v>31</v>
      </c>
    </row>
    <row r="40" spans="1:10" x14ac:dyDescent="0.35">
      <c r="A40" s="6">
        <v>44176</v>
      </c>
      <c r="B40" t="s">
        <v>29</v>
      </c>
      <c r="C40" t="s">
        <v>16</v>
      </c>
      <c r="D40" t="s">
        <v>13</v>
      </c>
      <c r="E40">
        <v>0</v>
      </c>
      <c r="F40">
        <v>0</v>
      </c>
      <c r="G40">
        <v>80</v>
      </c>
      <c r="H40">
        <v>70</v>
      </c>
      <c r="I40">
        <v>100</v>
      </c>
      <c r="J40" t="s">
        <v>31</v>
      </c>
    </row>
    <row r="41" spans="1:10" x14ac:dyDescent="0.35">
      <c r="A41" s="6">
        <v>44176</v>
      </c>
      <c r="B41" t="s">
        <v>29</v>
      </c>
      <c r="C41" t="s">
        <v>16</v>
      </c>
      <c r="D41" t="s">
        <v>25</v>
      </c>
      <c r="E41">
        <v>0</v>
      </c>
      <c r="F41">
        <v>0</v>
      </c>
      <c r="G41">
        <v>50</v>
      </c>
      <c r="H41">
        <v>0</v>
      </c>
      <c r="I41">
        <v>50</v>
      </c>
      <c r="J41" t="s">
        <v>31</v>
      </c>
    </row>
    <row r="42" spans="1:10" x14ac:dyDescent="0.35">
      <c r="A42" s="6">
        <v>44176</v>
      </c>
      <c r="B42" t="s">
        <v>29</v>
      </c>
      <c r="C42" t="s">
        <v>16</v>
      </c>
      <c r="D42" t="s">
        <v>23</v>
      </c>
      <c r="E42">
        <v>15</v>
      </c>
      <c r="F42">
        <v>0</v>
      </c>
      <c r="G42">
        <v>0</v>
      </c>
      <c r="H42">
        <v>0</v>
      </c>
      <c r="I42">
        <v>0</v>
      </c>
      <c r="J42" t="s">
        <v>31</v>
      </c>
    </row>
    <row r="43" spans="1:10" x14ac:dyDescent="0.35">
      <c r="A43" s="6">
        <v>44176</v>
      </c>
      <c r="B43" t="s">
        <v>29</v>
      </c>
      <c r="C43" t="s">
        <v>16</v>
      </c>
      <c r="D43" t="s">
        <v>14</v>
      </c>
      <c r="E43">
        <v>0</v>
      </c>
      <c r="F43">
        <v>0</v>
      </c>
      <c r="G43">
        <v>65</v>
      </c>
      <c r="H43">
        <v>0</v>
      </c>
      <c r="I43">
        <v>100</v>
      </c>
      <c r="J43" t="s">
        <v>31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2E9E-4EC5-4424-BD31-9E5A3FE3A2DF}">
  <dimension ref="A1:J204"/>
  <sheetViews>
    <sheetView workbookViewId="0">
      <selection activeCell="A198" sqref="A198:A204"/>
    </sheetView>
  </sheetViews>
  <sheetFormatPr baseColWidth="10" defaultRowHeight="14.5" x14ac:dyDescent="0.35"/>
  <cols>
    <col min="4" max="4" width="33.90625" customWidth="1"/>
    <col min="10" max="10" width="17.7265625" customWidth="1"/>
  </cols>
  <sheetData>
    <row r="1" spans="1:10" x14ac:dyDescent="0.35">
      <c r="A1" t="s">
        <v>17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 s="6">
        <v>44169</v>
      </c>
      <c r="B2" t="s">
        <v>28</v>
      </c>
      <c r="C2" t="s">
        <v>18</v>
      </c>
      <c r="D2" t="s">
        <v>19</v>
      </c>
      <c r="E2">
        <v>7562</v>
      </c>
      <c r="F2">
        <v>7652</v>
      </c>
      <c r="G2">
        <v>8264</v>
      </c>
      <c r="H2">
        <v>8000</v>
      </c>
      <c r="I2">
        <v>8000</v>
      </c>
      <c r="J2" t="s">
        <v>20</v>
      </c>
    </row>
    <row r="3" spans="1:10" x14ac:dyDescent="0.35">
      <c r="A3" s="6">
        <v>44169</v>
      </c>
      <c r="B3" t="s">
        <v>28</v>
      </c>
      <c r="C3" t="s">
        <v>18</v>
      </c>
      <c r="D3" t="s">
        <v>21</v>
      </c>
      <c r="E3">
        <v>0</v>
      </c>
      <c r="F3">
        <v>7900</v>
      </c>
      <c r="G3">
        <v>7900</v>
      </c>
      <c r="H3">
        <v>0</v>
      </c>
      <c r="I3">
        <v>0</v>
      </c>
      <c r="J3" t="s">
        <v>20</v>
      </c>
    </row>
    <row r="4" spans="1:10" x14ac:dyDescent="0.35">
      <c r="A4" s="6">
        <v>44169</v>
      </c>
      <c r="B4" t="s">
        <v>28</v>
      </c>
      <c r="C4" t="s">
        <v>18</v>
      </c>
      <c r="D4" t="s">
        <v>22</v>
      </c>
      <c r="E4">
        <v>7900</v>
      </c>
      <c r="F4">
        <v>0</v>
      </c>
      <c r="G4">
        <v>7900</v>
      </c>
      <c r="H4">
        <v>7903</v>
      </c>
      <c r="I4">
        <v>7897</v>
      </c>
      <c r="J4" t="s">
        <v>20</v>
      </c>
    </row>
    <row r="5" spans="1:10" x14ac:dyDescent="0.35">
      <c r="A5" s="6">
        <v>44169</v>
      </c>
      <c r="B5" t="s">
        <v>28</v>
      </c>
      <c r="C5" t="s">
        <v>18</v>
      </c>
      <c r="D5" t="s">
        <v>23</v>
      </c>
      <c r="E5">
        <v>8667</v>
      </c>
      <c r="F5">
        <v>8500</v>
      </c>
      <c r="G5">
        <v>11000</v>
      </c>
      <c r="H5">
        <v>10763</v>
      </c>
      <c r="I5">
        <v>0</v>
      </c>
      <c r="J5" t="s">
        <v>20</v>
      </c>
    </row>
    <row r="6" spans="1:10" x14ac:dyDescent="0.35">
      <c r="A6" s="6">
        <v>44169</v>
      </c>
      <c r="B6" t="s">
        <v>28</v>
      </c>
      <c r="C6" t="s">
        <v>18</v>
      </c>
      <c r="D6" t="s">
        <v>9</v>
      </c>
      <c r="E6">
        <v>5484</v>
      </c>
      <c r="F6">
        <v>6000</v>
      </c>
      <c r="G6">
        <v>6000</v>
      </c>
      <c r="H6">
        <v>6744</v>
      </c>
      <c r="I6">
        <v>7000</v>
      </c>
      <c r="J6" t="s">
        <v>24</v>
      </c>
    </row>
    <row r="7" spans="1:10" x14ac:dyDescent="0.35">
      <c r="A7" s="6">
        <v>44169</v>
      </c>
      <c r="B7" t="s">
        <v>28</v>
      </c>
      <c r="C7" t="s">
        <v>18</v>
      </c>
      <c r="D7" t="s">
        <v>11</v>
      </c>
      <c r="E7">
        <v>0</v>
      </c>
      <c r="F7">
        <v>0</v>
      </c>
      <c r="G7">
        <v>12250</v>
      </c>
      <c r="H7">
        <v>12250</v>
      </c>
      <c r="I7">
        <v>13250</v>
      </c>
      <c r="J7" t="s">
        <v>24</v>
      </c>
    </row>
    <row r="8" spans="1:10" x14ac:dyDescent="0.35">
      <c r="A8" s="6">
        <v>44169</v>
      </c>
      <c r="B8" t="s">
        <v>28</v>
      </c>
      <c r="C8" t="s">
        <v>18</v>
      </c>
      <c r="D8" t="s">
        <v>13</v>
      </c>
      <c r="E8">
        <v>0</v>
      </c>
      <c r="F8">
        <v>0</v>
      </c>
      <c r="G8">
        <v>0</v>
      </c>
      <c r="H8">
        <v>0</v>
      </c>
      <c r="I8">
        <v>9000</v>
      </c>
      <c r="J8" t="s">
        <v>24</v>
      </c>
    </row>
    <row r="9" spans="1:10" x14ac:dyDescent="0.35">
      <c r="A9" s="6">
        <v>44169</v>
      </c>
      <c r="B9" t="s">
        <v>28</v>
      </c>
      <c r="C9" t="s">
        <v>18</v>
      </c>
      <c r="D9" t="s">
        <v>25</v>
      </c>
      <c r="E9">
        <v>7250</v>
      </c>
      <c r="F9">
        <v>7250</v>
      </c>
      <c r="G9">
        <v>7250</v>
      </c>
      <c r="H9">
        <v>0</v>
      </c>
      <c r="I9">
        <v>7250</v>
      </c>
      <c r="J9" t="s">
        <v>24</v>
      </c>
    </row>
    <row r="10" spans="1:10" x14ac:dyDescent="0.35">
      <c r="A10" s="6">
        <v>44169</v>
      </c>
      <c r="B10" t="s">
        <v>28</v>
      </c>
      <c r="C10" t="s">
        <v>18</v>
      </c>
      <c r="D10" t="s">
        <v>26</v>
      </c>
      <c r="E10">
        <v>0</v>
      </c>
      <c r="F10">
        <v>8000</v>
      </c>
      <c r="G10">
        <v>0</v>
      </c>
      <c r="H10">
        <v>8000</v>
      </c>
      <c r="I10">
        <v>8000</v>
      </c>
      <c r="J10" t="s">
        <v>24</v>
      </c>
    </row>
    <row r="11" spans="1:10" x14ac:dyDescent="0.35">
      <c r="A11" s="6">
        <v>44169</v>
      </c>
      <c r="B11" t="s">
        <v>36</v>
      </c>
      <c r="C11" t="s">
        <v>32</v>
      </c>
      <c r="D11" t="s">
        <v>19</v>
      </c>
      <c r="E11">
        <v>0</v>
      </c>
      <c r="F11">
        <v>0</v>
      </c>
      <c r="G11">
        <v>0</v>
      </c>
      <c r="H11">
        <v>325000</v>
      </c>
      <c r="I11">
        <v>0</v>
      </c>
      <c r="J11" t="s">
        <v>33</v>
      </c>
    </row>
    <row r="12" spans="1:10" x14ac:dyDescent="0.35">
      <c r="A12" s="6">
        <v>44169</v>
      </c>
      <c r="B12" t="s">
        <v>36</v>
      </c>
      <c r="C12" t="s">
        <v>32</v>
      </c>
      <c r="D12" t="s">
        <v>22</v>
      </c>
      <c r="E12">
        <v>0</v>
      </c>
      <c r="F12">
        <v>0</v>
      </c>
      <c r="G12">
        <v>0</v>
      </c>
      <c r="H12">
        <v>0</v>
      </c>
      <c r="I12">
        <v>327500</v>
      </c>
      <c r="J12" t="s">
        <v>33</v>
      </c>
    </row>
    <row r="13" spans="1:10" x14ac:dyDescent="0.35">
      <c r="A13" s="6">
        <v>44169</v>
      </c>
      <c r="B13" t="s">
        <v>36</v>
      </c>
      <c r="C13" t="s">
        <v>34</v>
      </c>
      <c r="D13" t="s">
        <v>19</v>
      </c>
      <c r="E13">
        <v>330000</v>
      </c>
      <c r="F13">
        <v>330000</v>
      </c>
      <c r="G13">
        <v>330000</v>
      </c>
      <c r="H13">
        <v>0</v>
      </c>
      <c r="I13">
        <v>330000</v>
      </c>
      <c r="J13" t="s">
        <v>33</v>
      </c>
    </row>
    <row r="14" spans="1:10" x14ac:dyDescent="0.35">
      <c r="A14" s="6">
        <v>44169</v>
      </c>
      <c r="B14" t="s">
        <v>36</v>
      </c>
      <c r="C14" t="s">
        <v>34</v>
      </c>
      <c r="D14" t="s">
        <v>21</v>
      </c>
      <c r="E14">
        <v>0</v>
      </c>
      <c r="F14">
        <v>325000</v>
      </c>
      <c r="G14">
        <v>327500</v>
      </c>
      <c r="H14">
        <v>0</v>
      </c>
      <c r="I14">
        <v>0</v>
      </c>
      <c r="J14" t="s">
        <v>33</v>
      </c>
    </row>
    <row r="15" spans="1:10" x14ac:dyDescent="0.35">
      <c r="A15" s="6">
        <v>44169</v>
      </c>
      <c r="B15" t="s">
        <v>36</v>
      </c>
      <c r="C15" t="s">
        <v>34</v>
      </c>
      <c r="D15" t="s">
        <v>22</v>
      </c>
      <c r="E15">
        <v>327500</v>
      </c>
      <c r="F15">
        <v>327500</v>
      </c>
      <c r="G15">
        <v>327500</v>
      </c>
      <c r="H15">
        <v>327500</v>
      </c>
      <c r="I15">
        <v>327500</v>
      </c>
      <c r="J15" t="s">
        <v>33</v>
      </c>
    </row>
    <row r="16" spans="1:10" x14ac:dyDescent="0.35">
      <c r="A16" s="6">
        <v>44169</v>
      </c>
      <c r="B16" t="s">
        <v>36</v>
      </c>
      <c r="C16" t="s">
        <v>35</v>
      </c>
      <c r="D16" t="s">
        <v>19</v>
      </c>
      <c r="E16">
        <v>330000</v>
      </c>
      <c r="F16">
        <v>329655</v>
      </c>
      <c r="G16">
        <v>340000</v>
      </c>
      <c r="H16">
        <v>324286</v>
      </c>
      <c r="I16">
        <v>335000</v>
      </c>
      <c r="J16" t="s">
        <v>33</v>
      </c>
    </row>
    <row r="17" spans="1:10" x14ac:dyDescent="0.35">
      <c r="A17" s="6">
        <v>44169</v>
      </c>
      <c r="B17" t="s">
        <v>36</v>
      </c>
      <c r="C17" t="s">
        <v>35</v>
      </c>
      <c r="D17" t="s">
        <v>21</v>
      </c>
      <c r="E17">
        <v>0</v>
      </c>
      <c r="F17">
        <v>335000</v>
      </c>
      <c r="G17">
        <v>337500</v>
      </c>
      <c r="H17">
        <v>0</v>
      </c>
      <c r="I17">
        <v>0</v>
      </c>
      <c r="J17" t="s">
        <v>33</v>
      </c>
    </row>
    <row r="18" spans="1:10" x14ac:dyDescent="0.35">
      <c r="A18" s="6">
        <v>44169</v>
      </c>
      <c r="B18" t="s">
        <v>36</v>
      </c>
      <c r="C18" t="s">
        <v>35</v>
      </c>
      <c r="D18" t="s">
        <v>22</v>
      </c>
      <c r="E18">
        <v>337500</v>
      </c>
      <c r="F18">
        <v>0</v>
      </c>
      <c r="G18">
        <v>0</v>
      </c>
      <c r="H18">
        <v>337500</v>
      </c>
      <c r="I18">
        <v>0</v>
      </c>
      <c r="J18" t="s">
        <v>33</v>
      </c>
    </row>
    <row r="19" spans="1:10" x14ac:dyDescent="0.35">
      <c r="A19" s="6">
        <v>44169</v>
      </c>
      <c r="B19" t="s">
        <v>36</v>
      </c>
      <c r="C19" t="s">
        <v>35</v>
      </c>
      <c r="D19" t="s">
        <v>23</v>
      </c>
      <c r="E19">
        <v>0</v>
      </c>
      <c r="F19">
        <v>0</v>
      </c>
      <c r="G19">
        <v>0</v>
      </c>
      <c r="H19">
        <v>320000</v>
      </c>
      <c r="I19">
        <v>0</v>
      </c>
      <c r="J19" t="s">
        <v>33</v>
      </c>
    </row>
    <row r="20" spans="1:10" x14ac:dyDescent="0.35">
      <c r="A20" s="6">
        <v>44169</v>
      </c>
      <c r="B20" t="s">
        <v>36</v>
      </c>
      <c r="C20" t="s">
        <v>35</v>
      </c>
      <c r="D20" t="s">
        <v>14</v>
      </c>
      <c r="E20">
        <v>0</v>
      </c>
      <c r="F20">
        <v>0</v>
      </c>
      <c r="G20">
        <v>0</v>
      </c>
      <c r="H20">
        <v>0</v>
      </c>
      <c r="I20">
        <v>400000</v>
      </c>
      <c r="J20" t="s">
        <v>33</v>
      </c>
    </row>
    <row r="21" spans="1:10" x14ac:dyDescent="0.35">
      <c r="A21" s="6">
        <v>44169</v>
      </c>
      <c r="B21" t="s">
        <v>36</v>
      </c>
      <c r="C21" t="s">
        <v>35</v>
      </c>
      <c r="D21" t="s">
        <v>23</v>
      </c>
      <c r="E21">
        <v>12000</v>
      </c>
      <c r="F21">
        <v>0</v>
      </c>
      <c r="G21">
        <v>0</v>
      </c>
      <c r="H21">
        <v>0</v>
      </c>
      <c r="I21">
        <v>0</v>
      </c>
      <c r="J21" t="s">
        <v>20</v>
      </c>
    </row>
    <row r="22" spans="1:10" x14ac:dyDescent="0.35">
      <c r="A22" s="6">
        <v>44162</v>
      </c>
      <c r="B22" t="s">
        <v>28</v>
      </c>
      <c r="C22" t="s">
        <v>18</v>
      </c>
      <c r="D22" t="s">
        <v>19</v>
      </c>
      <c r="E22">
        <v>7690</v>
      </c>
      <c r="F22">
        <v>7622</v>
      </c>
      <c r="G22">
        <v>8000</v>
      </c>
      <c r="H22">
        <v>7914</v>
      </c>
      <c r="I22">
        <v>8512</v>
      </c>
      <c r="J22" t="s">
        <v>20</v>
      </c>
    </row>
    <row r="23" spans="1:10" x14ac:dyDescent="0.35">
      <c r="A23" s="6">
        <v>44162</v>
      </c>
      <c r="B23" t="s">
        <v>28</v>
      </c>
      <c r="C23" t="s">
        <v>18</v>
      </c>
      <c r="D23" t="s">
        <v>21</v>
      </c>
      <c r="E23">
        <v>0</v>
      </c>
      <c r="F23">
        <v>6900</v>
      </c>
      <c r="G23">
        <v>6900</v>
      </c>
      <c r="H23">
        <v>0</v>
      </c>
      <c r="I23">
        <v>0</v>
      </c>
      <c r="J23" t="s">
        <v>20</v>
      </c>
    </row>
    <row r="24" spans="1:10" x14ac:dyDescent="0.35">
      <c r="A24" s="6">
        <v>44162</v>
      </c>
      <c r="B24" t="s">
        <v>28</v>
      </c>
      <c r="C24" t="s">
        <v>18</v>
      </c>
      <c r="D24" t="s">
        <v>22</v>
      </c>
      <c r="E24">
        <v>7400</v>
      </c>
      <c r="F24">
        <v>0</v>
      </c>
      <c r="G24">
        <v>7400</v>
      </c>
      <c r="H24">
        <v>7900</v>
      </c>
      <c r="I24">
        <v>7900</v>
      </c>
      <c r="J24" t="s">
        <v>20</v>
      </c>
    </row>
    <row r="25" spans="1:10" x14ac:dyDescent="0.35">
      <c r="A25" s="6">
        <v>44162</v>
      </c>
      <c r="B25" t="s">
        <v>28</v>
      </c>
      <c r="C25" t="s">
        <v>18</v>
      </c>
      <c r="D25" t="s">
        <v>23</v>
      </c>
      <c r="E25">
        <v>8793</v>
      </c>
      <c r="F25">
        <v>9293</v>
      </c>
      <c r="G25">
        <v>8281</v>
      </c>
      <c r="H25">
        <v>9283</v>
      </c>
      <c r="I25">
        <v>9286</v>
      </c>
      <c r="J25" t="s">
        <v>20</v>
      </c>
    </row>
    <row r="26" spans="1:10" x14ac:dyDescent="0.35">
      <c r="A26" s="6">
        <v>44162</v>
      </c>
      <c r="B26" t="s">
        <v>28</v>
      </c>
      <c r="C26" t="s">
        <v>18</v>
      </c>
      <c r="D26" t="s">
        <v>9</v>
      </c>
      <c r="E26">
        <v>5242</v>
      </c>
      <c r="F26">
        <v>5249</v>
      </c>
      <c r="G26">
        <v>5247</v>
      </c>
      <c r="H26">
        <v>6000</v>
      </c>
      <c r="I26">
        <v>6000</v>
      </c>
      <c r="J26" t="s">
        <v>24</v>
      </c>
    </row>
    <row r="27" spans="1:10" x14ac:dyDescent="0.35">
      <c r="A27" s="6">
        <v>44162</v>
      </c>
      <c r="B27" t="s">
        <v>28</v>
      </c>
      <c r="C27" t="s">
        <v>18</v>
      </c>
      <c r="D27" t="s">
        <v>11</v>
      </c>
      <c r="E27">
        <v>12235</v>
      </c>
      <c r="F27">
        <v>12250</v>
      </c>
      <c r="G27">
        <v>12250</v>
      </c>
      <c r="H27">
        <v>12250</v>
      </c>
      <c r="I27">
        <v>12500</v>
      </c>
      <c r="J27" t="s">
        <v>24</v>
      </c>
    </row>
    <row r="28" spans="1:10" x14ac:dyDescent="0.35">
      <c r="A28" s="6">
        <v>44162</v>
      </c>
      <c r="B28" t="s">
        <v>28</v>
      </c>
      <c r="C28" t="s">
        <v>18</v>
      </c>
      <c r="D28" t="s">
        <v>25</v>
      </c>
      <c r="E28">
        <v>7250</v>
      </c>
      <c r="F28">
        <v>7250</v>
      </c>
      <c r="G28">
        <v>7750</v>
      </c>
      <c r="H28">
        <v>7250</v>
      </c>
      <c r="I28">
        <v>7250</v>
      </c>
      <c r="J28" t="s">
        <v>24</v>
      </c>
    </row>
    <row r="29" spans="1:10" x14ac:dyDescent="0.35">
      <c r="A29" s="6">
        <v>44162</v>
      </c>
      <c r="B29" t="s">
        <v>28</v>
      </c>
      <c r="C29" t="s">
        <v>18</v>
      </c>
      <c r="D29" t="s">
        <v>26</v>
      </c>
      <c r="E29">
        <v>0</v>
      </c>
      <c r="F29">
        <v>7000</v>
      </c>
      <c r="G29">
        <v>7000</v>
      </c>
      <c r="H29">
        <v>7500</v>
      </c>
      <c r="I29">
        <v>8000</v>
      </c>
      <c r="J29" t="s">
        <v>24</v>
      </c>
    </row>
    <row r="30" spans="1:10" x14ac:dyDescent="0.35">
      <c r="A30" s="6">
        <v>44162</v>
      </c>
      <c r="B30" t="s">
        <v>36</v>
      </c>
      <c r="C30" t="s">
        <v>32</v>
      </c>
      <c r="D30" t="s">
        <v>19</v>
      </c>
      <c r="E30">
        <v>320000</v>
      </c>
      <c r="F30">
        <v>0</v>
      </c>
      <c r="G30">
        <v>310000</v>
      </c>
      <c r="H30">
        <v>0</v>
      </c>
      <c r="I30">
        <v>0</v>
      </c>
      <c r="J30" t="s">
        <v>33</v>
      </c>
    </row>
    <row r="31" spans="1:10" x14ac:dyDescent="0.35">
      <c r="A31" s="6">
        <v>44162</v>
      </c>
      <c r="B31" t="s">
        <v>36</v>
      </c>
      <c r="C31" t="s">
        <v>32</v>
      </c>
      <c r="D31" t="s">
        <v>21</v>
      </c>
      <c r="E31">
        <v>0</v>
      </c>
      <c r="F31">
        <v>307500</v>
      </c>
      <c r="G31">
        <v>307500</v>
      </c>
      <c r="H31">
        <v>0</v>
      </c>
      <c r="I31">
        <v>0</v>
      </c>
      <c r="J31" t="s">
        <v>33</v>
      </c>
    </row>
    <row r="32" spans="1:10" x14ac:dyDescent="0.35">
      <c r="A32" s="6">
        <v>44162</v>
      </c>
      <c r="B32" t="s">
        <v>36</v>
      </c>
      <c r="C32" t="s">
        <v>32</v>
      </c>
      <c r="D32" t="s">
        <v>22</v>
      </c>
      <c r="E32">
        <v>317500</v>
      </c>
      <c r="F32">
        <v>317500</v>
      </c>
      <c r="G32">
        <v>317500</v>
      </c>
      <c r="H32">
        <v>317500</v>
      </c>
      <c r="I32">
        <v>317500</v>
      </c>
      <c r="J32" t="s">
        <v>33</v>
      </c>
    </row>
    <row r="33" spans="1:10" x14ac:dyDescent="0.35">
      <c r="A33" s="6">
        <v>44162</v>
      </c>
      <c r="B33" t="s">
        <v>36</v>
      </c>
      <c r="C33" t="s">
        <v>34</v>
      </c>
      <c r="D33" t="s">
        <v>19</v>
      </c>
      <c r="E33">
        <v>0</v>
      </c>
      <c r="F33">
        <v>320000</v>
      </c>
      <c r="G33">
        <v>0</v>
      </c>
      <c r="H33">
        <v>320000</v>
      </c>
      <c r="I33">
        <v>302778</v>
      </c>
      <c r="J33" t="s">
        <v>33</v>
      </c>
    </row>
    <row r="34" spans="1:10" x14ac:dyDescent="0.35">
      <c r="A34" s="6">
        <v>44162</v>
      </c>
      <c r="B34" t="s">
        <v>36</v>
      </c>
      <c r="C34" t="s">
        <v>55</v>
      </c>
      <c r="D34" t="s">
        <v>19</v>
      </c>
      <c r="E34">
        <v>0</v>
      </c>
      <c r="F34">
        <v>0</v>
      </c>
      <c r="G34">
        <v>325000</v>
      </c>
      <c r="H34">
        <v>0</v>
      </c>
      <c r="I34">
        <v>0</v>
      </c>
      <c r="J34" t="s">
        <v>33</v>
      </c>
    </row>
    <row r="35" spans="1:10" x14ac:dyDescent="0.35">
      <c r="A35" s="6">
        <v>44162</v>
      </c>
      <c r="B35" t="s">
        <v>36</v>
      </c>
      <c r="C35" t="s">
        <v>35</v>
      </c>
      <c r="D35" t="s">
        <v>19</v>
      </c>
      <c r="E35">
        <v>315161</v>
      </c>
      <c r="F35">
        <v>325000</v>
      </c>
      <c r="G35">
        <v>320000</v>
      </c>
      <c r="H35">
        <v>320000</v>
      </c>
      <c r="I35">
        <v>320000</v>
      </c>
      <c r="J35" t="s">
        <v>33</v>
      </c>
    </row>
    <row r="36" spans="1:10" x14ac:dyDescent="0.35">
      <c r="A36" s="6">
        <v>44162</v>
      </c>
      <c r="B36" t="s">
        <v>36</v>
      </c>
      <c r="C36" t="s">
        <v>35</v>
      </c>
      <c r="D36" t="s">
        <v>14</v>
      </c>
      <c r="E36">
        <v>320000</v>
      </c>
      <c r="F36">
        <v>0</v>
      </c>
      <c r="G36">
        <v>0</v>
      </c>
      <c r="H36">
        <v>0</v>
      </c>
      <c r="I36">
        <v>0</v>
      </c>
      <c r="J36" t="s">
        <v>33</v>
      </c>
    </row>
    <row r="37" spans="1:10" x14ac:dyDescent="0.35">
      <c r="A37" s="6">
        <v>44155</v>
      </c>
      <c r="B37" t="s">
        <v>36</v>
      </c>
      <c r="C37" t="s">
        <v>32</v>
      </c>
      <c r="D37" t="s">
        <v>19</v>
      </c>
      <c r="E37">
        <v>290000</v>
      </c>
      <c r="F37">
        <v>316508</v>
      </c>
      <c r="G37">
        <v>330000</v>
      </c>
      <c r="H37">
        <v>310000</v>
      </c>
      <c r="I37">
        <v>0</v>
      </c>
      <c r="J37" t="s">
        <v>33</v>
      </c>
    </row>
    <row r="38" spans="1:10" x14ac:dyDescent="0.35">
      <c r="A38" s="6">
        <v>44155</v>
      </c>
      <c r="B38" t="s">
        <v>36</v>
      </c>
      <c r="C38" t="s">
        <v>32</v>
      </c>
      <c r="D38" t="s">
        <v>22</v>
      </c>
      <c r="E38">
        <v>0</v>
      </c>
      <c r="F38">
        <v>0</v>
      </c>
      <c r="G38">
        <v>0</v>
      </c>
      <c r="H38">
        <v>0</v>
      </c>
      <c r="I38">
        <v>317500</v>
      </c>
      <c r="J38" t="s">
        <v>33</v>
      </c>
    </row>
    <row r="39" spans="1:10" x14ac:dyDescent="0.35">
      <c r="A39" s="6">
        <v>44155</v>
      </c>
      <c r="B39" t="s">
        <v>36</v>
      </c>
      <c r="C39" t="s">
        <v>34</v>
      </c>
      <c r="D39" t="s">
        <v>19</v>
      </c>
      <c r="E39">
        <v>320000</v>
      </c>
      <c r="F39">
        <v>0</v>
      </c>
      <c r="G39">
        <v>0</v>
      </c>
      <c r="H39">
        <v>330000</v>
      </c>
      <c r="I39">
        <v>310000</v>
      </c>
      <c r="J39" t="s">
        <v>33</v>
      </c>
    </row>
    <row r="40" spans="1:10" x14ac:dyDescent="0.35">
      <c r="A40" s="6">
        <v>44155</v>
      </c>
      <c r="B40" t="s">
        <v>36</v>
      </c>
      <c r="C40" t="s">
        <v>34</v>
      </c>
      <c r="D40" t="s">
        <v>21</v>
      </c>
      <c r="E40">
        <v>0</v>
      </c>
      <c r="F40">
        <v>297500</v>
      </c>
      <c r="G40">
        <v>307500</v>
      </c>
      <c r="H40">
        <v>0</v>
      </c>
      <c r="I40">
        <v>0</v>
      </c>
      <c r="J40" t="s">
        <v>33</v>
      </c>
    </row>
    <row r="41" spans="1:10" x14ac:dyDescent="0.35">
      <c r="A41" s="6">
        <v>44155</v>
      </c>
      <c r="B41" t="s">
        <v>36</v>
      </c>
      <c r="C41" t="s">
        <v>34</v>
      </c>
      <c r="D41" t="s">
        <v>22</v>
      </c>
      <c r="E41">
        <v>307500</v>
      </c>
      <c r="F41">
        <v>307500</v>
      </c>
      <c r="G41">
        <v>306000</v>
      </c>
      <c r="H41">
        <v>317500</v>
      </c>
      <c r="I41">
        <v>317500</v>
      </c>
      <c r="J41" t="s">
        <v>33</v>
      </c>
    </row>
    <row r="42" spans="1:10" x14ac:dyDescent="0.35">
      <c r="A42" s="6">
        <v>44155</v>
      </c>
      <c r="B42" t="s">
        <v>36</v>
      </c>
      <c r="C42" t="s">
        <v>35</v>
      </c>
      <c r="D42" t="s">
        <v>19</v>
      </c>
      <c r="E42">
        <v>0</v>
      </c>
      <c r="F42">
        <v>310522</v>
      </c>
      <c r="G42">
        <v>313478</v>
      </c>
      <c r="H42">
        <v>313117</v>
      </c>
      <c r="I42">
        <v>316000</v>
      </c>
      <c r="J42" t="s">
        <v>33</v>
      </c>
    </row>
    <row r="43" spans="1:10" x14ac:dyDescent="0.35">
      <c r="A43" s="6">
        <v>44155</v>
      </c>
      <c r="B43" t="s">
        <v>36</v>
      </c>
      <c r="C43" t="s">
        <v>35</v>
      </c>
      <c r="D43" t="s">
        <v>21</v>
      </c>
      <c r="E43">
        <v>0</v>
      </c>
      <c r="F43">
        <v>307500</v>
      </c>
      <c r="G43">
        <v>317500</v>
      </c>
      <c r="H43">
        <v>0</v>
      </c>
      <c r="I43">
        <v>0</v>
      </c>
      <c r="J43" t="s">
        <v>33</v>
      </c>
    </row>
    <row r="44" spans="1:10" x14ac:dyDescent="0.35">
      <c r="A44" s="6">
        <v>44155</v>
      </c>
      <c r="B44" t="s">
        <v>36</v>
      </c>
      <c r="C44" t="s">
        <v>35</v>
      </c>
      <c r="D44" t="s">
        <v>14</v>
      </c>
      <c r="E44">
        <v>0</v>
      </c>
      <c r="F44">
        <v>0</v>
      </c>
      <c r="G44">
        <v>380000</v>
      </c>
      <c r="H44">
        <v>0</v>
      </c>
      <c r="I44">
        <v>0</v>
      </c>
      <c r="J44" t="s">
        <v>33</v>
      </c>
    </row>
    <row r="45" spans="1:10" x14ac:dyDescent="0.35">
      <c r="A45" s="6">
        <v>44155</v>
      </c>
      <c r="B45" t="s">
        <v>28</v>
      </c>
      <c r="C45" t="s">
        <v>18</v>
      </c>
      <c r="D45" t="s">
        <v>19</v>
      </c>
      <c r="E45">
        <v>7927</v>
      </c>
      <c r="F45">
        <v>7266</v>
      </c>
      <c r="G45">
        <v>7479</v>
      </c>
      <c r="H45">
        <v>7586</v>
      </c>
      <c r="I45">
        <v>7000</v>
      </c>
      <c r="J45" t="s">
        <v>20</v>
      </c>
    </row>
    <row r="46" spans="1:10" x14ac:dyDescent="0.35">
      <c r="A46" s="6">
        <v>44155</v>
      </c>
      <c r="B46" t="s">
        <v>28</v>
      </c>
      <c r="C46" t="s">
        <v>18</v>
      </c>
      <c r="D46" t="s">
        <v>21</v>
      </c>
      <c r="E46">
        <v>0</v>
      </c>
      <c r="F46">
        <v>6900</v>
      </c>
      <c r="G46">
        <v>6900</v>
      </c>
      <c r="H46">
        <v>0</v>
      </c>
      <c r="I46">
        <v>0</v>
      </c>
      <c r="J46" t="s">
        <v>20</v>
      </c>
    </row>
    <row r="47" spans="1:10" x14ac:dyDescent="0.35">
      <c r="A47" s="6">
        <v>44155</v>
      </c>
      <c r="B47" t="s">
        <v>28</v>
      </c>
      <c r="C47" t="s">
        <v>18</v>
      </c>
      <c r="D47" t="s">
        <v>22</v>
      </c>
      <c r="E47">
        <v>6900</v>
      </c>
      <c r="F47">
        <v>0</v>
      </c>
      <c r="G47">
        <v>6900</v>
      </c>
      <c r="H47">
        <v>6900</v>
      </c>
      <c r="I47">
        <v>6900</v>
      </c>
      <c r="J47" t="s">
        <v>20</v>
      </c>
    </row>
    <row r="48" spans="1:10" x14ac:dyDescent="0.35">
      <c r="A48" s="6">
        <v>44155</v>
      </c>
      <c r="B48" t="s">
        <v>28</v>
      </c>
      <c r="C48" t="s">
        <v>18</v>
      </c>
      <c r="D48" t="s">
        <v>23</v>
      </c>
      <c r="E48">
        <v>7000</v>
      </c>
      <c r="F48">
        <v>8722</v>
      </c>
      <c r="G48">
        <v>8587</v>
      </c>
      <c r="H48">
        <v>8838</v>
      </c>
      <c r="I48">
        <v>8292</v>
      </c>
      <c r="J48" t="s">
        <v>20</v>
      </c>
    </row>
    <row r="49" spans="1:10" x14ac:dyDescent="0.35">
      <c r="A49" s="6">
        <v>44155</v>
      </c>
      <c r="B49" t="s">
        <v>28</v>
      </c>
      <c r="C49" t="s">
        <v>18</v>
      </c>
      <c r="D49" t="s">
        <v>14</v>
      </c>
      <c r="E49">
        <v>0</v>
      </c>
      <c r="F49">
        <v>9417</v>
      </c>
      <c r="G49">
        <v>0</v>
      </c>
      <c r="H49">
        <v>0</v>
      </c>
      <c r="I49">
        <v>0</v>
      </c>
      <c r="J49" t="s">
        <v>20</v>
      </c>
    </row>
    <row r="50" spans="1:10" x14ac:dyDescent="0.35">
      <c r="A50" s="6">
        <v>44155</v>
      </c>
      <c r="B50" t="s">
        <v>28</v>
      </c>
      <c r="C50" t="s">
        <v>18</v>
      </c>
      <c r="D50" t="s">
        <v>9</v>
      </c>
      <c r="E50">
        <v>4275</v>
      </c>
      <c r="F50">
        <v>4247</v>
      </c>
      <c r="G50">
        <v>4270</v>
      </c>
      <c r="H50">
        <v>5000</v>
      </c>
      <c r="I50">
        <v>0</v>
      </c>
      <c r="J50" t="s">
        <v>24</v>
      </c>
    </row>
    <row r="51" spans="1:10" x14ac:dyDescent="0.35">
      <c r="A51" s="6">
        <v>44155</v>
      </c>
      <c r="B51" t="s">
        <v>28</v>
      </c>
      <c r="C51" t="s">
        <v>18</v>
      </c>
      <c r="D51" t="s">
        <v>11</v>
      </c>
      <c r="E51">
        <v>10500</v>
      </c>
      <c r="F51">
        <v>12500</v>
      </c>
      <c r="G51">
        <v>12500</v>
      </c>
      <c r="H51">
        <v>12500</v>
      </c>
      <c r="I51">
        <v>12250</v>
      </c>
      <c r="J51" t="s">
        <v>24</v>
      </c>
    </row>
    <row r="52" spans="1:10" x14ac:dyDescent="0.35">
      <c r="A52" s="6">
        <v>44155</v>
      </c>
      <c r="B52" t="s">
        <v>28</v>
      </c>
      <c r="C52" t="s">
        <v>18</v>
      </c>
      <c r="D52" t="s">
        <v>25</v>
      </c>
      <c r="E52">
        <v>7250</v>
      </c>
      <c r="F52">
        <v>7250</v>
      </c>
      <c r="G52">
        <v>7250</v>
      </c>
      <c r="H52">
        <v>7250</v>
      </c>
      <c r="I52">
        <v>7750</v>
      </c>
      <c r="J52" t="s">
        <v>24</v>
      </c>
    </row>
    <row r="53" spans="1:10" x14ac:dyDescent="0.35">
      <c r="A53" s="6">
        <v>44155</v>
      </c>
      <c r="B53" t="s">
        <v>28</v>
      </c>
      <c r="C53" t="s">
        <v>18</v>
      </c>
      <c r="D53" t="s">
        <v>26</v>
      </c>
      <c r="E53">
        <v>0</v>
      </c>
      <c r="F53">
        <v>7750</v>
      </c>
      <c r="G53">
        <v>7000</v>
      </c>
      <c r="H53">
        <v>7000</v>
      </c>
      <c r="I53">
        <v>7000</v>
      </c>
      <c r="J53" t="s">
        <v>24</v>
      </c>
    </row>
    <row r="54" spans="1:10" x14ac:dyDescent="0.35">
      <c r="A54" s="6">
        <v>44148</v>
      </c>
      <c r="B54" t="s">
        <v>28</v>
      </c>
      <c r="C54" t="s">
        <v>18</v>
      </c>
      <c r="D54" t="s">
        <v>19</v>
      </c>
      <c r="E54">
        <v>6687</v>
      </c>
      <c r="F54">
        <v>6706</v>
      </c>
      <c r="G54">
        <v>6720</v>
      </c>
      <c r="H54">
        <v>7034</v>
      </c>
      <c r="I54">
        <v>6750</v>
      </c>
      <c r="J54" t="s">
        <v>20</v>
      </c>
    </row>
    <row r="55" spans="1:10" x14ac:dyDescent="0.35">
      <c r="A55" s="6">
        <v>44148</v>
      </c>
      <c r="B55" t="s">
        <v>28</v>
      </c>
      <c r="C55" t="s">
        <v>18</v>
      </c>
      <c r="D55" t="s">
        <v>21</v>
      </c>
      <c r="E55">
        <v>0</v>
      </c>
      <c r="F55">
        <v>5400</v>
      </c>
      <c r="G55">
        <v>5900</v>
      </c>
      <c r="H55">
        <v>0</v>
      </c>
      <c r="I55">
        <v>0</v>
      </c>
      <c r="J55" t="s">
        <v>20</v>
      </c>
    </row>
    <row r="56" spans="1:10" x14ac:dyDescent="0.35">
      <c r="A56" s="6">
        <v>44148</v>
      </c>
      <c r="B56" t="s">
        <v>28</v>
      </c>
      <c r="C56" t="s">
        <v>18</v>
      </c>
      <c r="D56" t="s">
        <v>11</v>
      </c>
      <c r="E56">
        <v>9000</v>
      </c>
      <c r="F56">
        <v>0</v>
      </c>
      <c r="G56">
        <v>0</v>
      </c>
      <c r="H56">
        <v>0</v>
      </c>
      <c r="I56">
        <v>0</v>
      </c>
      <c r="J56" t="s">
        <v>20</v>
      </c>
    </row>
    <row r="57" spans="1:10" x14ac:dyDescent="0.35">
      <c r="A57" s="6">
        <v>44148</v>
      </c>
      <c r="B57" t="s">
        <v>28</v>
      </c>
      <c r="C57" t="s">
        <v>18</v>
      </c>
      <c r="D57" t="s">
        <v>22</v>
      </c>
      <c r="E57">
        <v>5403</v>
      </c>
      <c r="F57">
        <v>0</v>
      </c>
      <c r="G57">
        <v>5400</v>
      </c>
      <c r="H57">
        <v>5900</v>
      </c>
      <c r="I57">
        <v>6400</v>
      </c>
      <c r="J57" t="s">
        <v>20</v>
      </c>
    </row>
    <row r="58" spans="1:10" x14ac:dyDescent="0.35">
      <c r="A58" s="6">
        <v>44148</v>
      </c>
      <c r="B58" t="s">
        <v>28</v>
      </c>
      <c r="C58" t="s">
        <v>18</v>
      </c>
      <c r="D58" t="s">
        <v>23</v>
      </c>
      <c r="E58">
        <v>0</v>
      </c>
      <c r="F58">
        <v>7500</v>
      </c>
      <c r="G58">
        <v>8000</v>
      </c>
      <c r="H58">
        <v>8000</v>
      </c>
      <c r="I58">
        <v>7000</v>
      </c>
      <c r="J58" t="s">
        <v>20</v>
      </c>
    </row>
    <row r="59" spans="1:10" x14ac:dyDescent="0.35">
      <c r="A59" s="6">
        <v>44148</v>
      </c>
      <c r="B59" t="s">
        <v>28</v>
      </c>
      <c r="C59" t="s">
        <v>18</v>
      </c>
      <c r="D59" t="s">
        <v>9</v>
      </c>
      <c r="E59">
        <v>4220</v>
      </c>
      <c r="F59">
        <v>4271</v>
      </c>
      <c r="G59">
        <v>4264</v>
      </c>
      <c r="H59">
        <v>4477</v>
      </c>
      <c r="I59">
        <v>4247</v>
      </c>
      <c r="J59" t="s">
        <v>24</v>
      </c>
    </row>
    <row r="60" spans="1:10" x14ac:dyDescent="0.35">
      <c r="A60" s="6">
        <v>44148</v>
      </c>
      <c r="B60" t="s">
        <v>28</v>
      </c>
      <c r="C60" t="s">
        <v>18</v>
      </c>
      <c r="D60" t="s">
        <v>11</v>
      </c>
      <c r="E60">
        <v>10000</v>
      </c>
      <c r="F60">
        <v>10500</v>
      </c>
      <c r="G60">
        <v>10500</v>
      </c>
      <c r="H60">
        <v>10500</v>
      </c>
      <c r="I60">
        <v>10500</v>
      </c>
      <c r="J60" t="s">
        <v>24</v>
      </c>
    </row>
    <row r="61" spans="1:10" x14ac:dyDescent="0.35">
      <c r="A61" s="6">
        <v>44148</v>
      </c>
      <c r="B61" t="s">
        <v>28</v>
      </c>
      <c r="C61" t="s">
        <v>18</v>
      </c>
      <c r="D61" t="s">
        <v>13</v>
      </c>
      <c r="E61">
        <v>7000</v>
      </c>
      <c r="F61">
        <v>0</v>
      </c>
      <c r="G61">
        <v>0</v>
      </c>
      <c r="H61">
        <v>0</v>
      </c>
      <c r="I61">
        <v>0</v>
      </c>
      <c r="J61" t="s">
        <v>24</v>
      </c>
    </row>
    <row r="62" spans="1:10" x14ac:dyDescent="0.35">
      <c r="A62" s="6">
        <v>44148</v>
      </c>
      <c r="B62" t="s">
        <v>28</v>
      </c>
      <c r="C62" t="s">
        <v>18</v>
      </c>
      <c r="D62" t="s">
        <v>25</v>
      </c>
      <c r="E62">
        <v>0</v>
      </c>
      <c r="F62">
        <v>6500</v>
      </c>
      <c r="G62">
        <v>6250</v>
      </c>
      <c r="H62">
        <v>6250</v>
      </c>
      <c r="I62">
        <v>6750</v>
      </c>
      <c r="J62" t="s">
        <v>24</v>
      </c>
    </row>
    <row r="63" spans="1:10" x14ac:dyDescent="0.35">
      <c r="A63" s="6">
        <v>44148</v>
      </c>
      <c r="B63" t="s">
        <v>28</v>
      </c>
      <c r="C63" t="s">
        <v>18</v>
      </c>
      <c r="D63" t="s">
        <v>23</v>
      </c>
      <c r="E63">
        <v>7000</v>
      </c>
      <c r="F63">
        <v>7000</v>
      </c>
      <c r="G63">
        <v>0</v>
      </c>
      <c r="H63">
        <v>0</v>
      </c>
      <c r="I63">
        <v>0</v>
      </c>
      <c r="J63" t="s">
        <v>24</v>
      </c>
    </row>
    <row r="64" spans="1:10" x14ac:dyDescent="0.35">
      <c r="A64" s="6">
        <v>44148</v>
      </c>
      <c r="B64" t="s">
        <v>28</v>
      </c>
      <c r="C64" t="s">
        <v>18</v>
      </c>
      <c r="D64" t="s">
        <v>26</v>
      </c>
      <c r="E64">
        <v>0</v>
      </c>
      <c r="F64">
        <v>7000</v>
      </c>
      <c r="G64">
        <v>7000</v>
      </c>
      <c r="H64">
        <v>7000</v>
      </c>
      <c r="I64">
        <v>7000</v>
      </c>
      <c r="J64" t="s">
        <v>24</v>
      </c>
    </row>
    <row r="65" spans="1:10" x14ac:dyDescent="0.35">
      <c r="A65" s="6">
        <v>44148</v>
      </c>
      <c r="B65" t="s">
        <v>36</v>
      </c>
      <c r="C65" t="s">
        <v>32</v>
      </c>
      <c r="D65" t="s">
        <v>19</v>
      </c>
      <c r="E65">
        <v>312500</v>
      </c>
      <c r="F65">
        <v>310000</v>
      </c>
      <c r="G65">
        <v>314286</v>
      </c>
      <c r="H65">
        <v>309630</v>
      </c>
      <c r="I65">
        <v>0</v>
      </c>
      <c r="J65" t="s">
        <v>33</v>
      </c>
    </row>
    <row r="66" spans="1:10" x14ac:dyDescent="0.35">
      <c r="A66" s="6">
        <v>44148</v>
      </c>
      <c r="B66" t="s">
        <v>36</v>
      </c>
      <c r="C66" t="s">
        <v>32</v>
      </c>
      <c r="D66" t="s">
        <v>21</v>
      </c>
      <c r="E66">
        <v>0</v>
      </c>
      <c r="F66">
        <v>297500</v>
      </c>
      <c r="G66">
        <v>302500</v>
      </c>
      <c r="H66">
        <v>0</v>
      </c>
      <c r="I66">
        <v>0</v>
      </c>
      <c r="J66" t="s">
        <v>33</v>
      </c>
    </row>
    <row r="67" spans="1:10" x14ac:dyDescent="0.35">
      <c r="A67" s="6">
        <v>44148</v>
      </c>
      <c r="B67" t="s">
        <v>36</v>
      </c>
      <c r="C67" t="s">
        <v>34</v>
      </c>
      <c r="D67" t="s">
        <v>19</v>
      </c>
      <c r="E67">
        <v>285333</v>
      </c>
      <c r="F67">
        <v>294000</v>
      </c>
      <c r="G67">
        <v>304545</v>
      </c>
      <c r="H67">
        <v>0</v>
      </c>
      <c r="I67">
        <v>310000</v>
      </c>
      <c r="J67" t="s">
        <v>33</v>
      </c>
    </row>
    <row r="68" spans="1:10" x14ac:dyDescent="0.35">
      <c r="A68" s="6">
        <v>44148</v>
      </c>
      <c r="B68" t="s">
        <v>36</v>
      </c>
      <c r="C68" t="s">
        <v>34</v>
      </c>
      <c r="D68" t="s">
        <v>21</v>
      </c>
      <c r="E68">
        <v>0</v>
      </c>
      <c r="F68">
        <v>287500</v>
      </c>
      <c r="G68">
        <v>287500</v>
      </c>
      <c r="H68">
        <v>0</v>
      </c>
      <c r="I68">
        <v>0</v>
      </c>
      <c r="J68" t="s">
        <v>33</v>
      </c>
    </row>
    <row r="69" spans="1:10" x14ac:dyDescent="0.35">
      <c r="A69" s="6">
        <v>44148</v>
      </c>
      <c r="B69" t="s">
        <v>36</v>
      </c>
      <c r="C69" t="s">
        <v>34</v>
      </c>
      <c r="D69" t="s">
        <v>22</v>
      </c>
      <c r="E69">
        <v>297500</v>
      </c>
      <c r="F69">
        <v>297500</v>
      </c>
      <c r="G69">
        <v>0</v>
      </c>
      <c r="H69">
        <v>302500</v>
      </c>
      <c r="I69">
        <v>307500</v>
      </c>
      <c r="J69" t="s">
        <v>33</v>
      </c>
    </row>
    <row r="70" spans="1:10" x14ac:dyDescent="0.35">
      <c r="A70" s="6">
        <v>44148</v>
      </c>
      <c r="B70" t="s">
        <v>36</v>
      </c>
      <c r="C70" t="s">
        <v>34</v>
      </c>
      <c r="D70" t="s">
        <v>14</v>
      </c>
      <c r="E70">
        <v>0</v>
      </c>
      <c r="F70">
        <v>0</v>
      </c>
      <c r="G70">
        <v>0</v>
      </c>
      <c r="H70">
        <v>320000</v>
      </c>
      <c r="I70">
        <v>0</v>
      </c>
      <c r="J70" t="s">
        <v>33</v>
      </c>
    </row>
    <row r="71" spans="1:10" x14ac:dyDescent="0.35">
      <c r="A71" s="6">
        <v>44148</v>
      </c>
      <c r="B71" t="s">
        <v>36</v>
      </c>
      <c r="C71" t="s">
        <v>35</v>
      </c>
      <c r="D71" t="s">
        <v>19</v>
      </c>
      <c r="E71">
        <v>307500</v>
      </c>
      <c r="F71">
        <v>311702</v>
      </c>
      <c r="G71">
        <v>307500</v>
      </c>
      <c r="H71">
        <v>305862</v>
      </c>
      <c r="I71">
        <v>310820</v>
      </c>
      <c r="J71" t="s">
        <v>33</v>
      </c>
    </row>
    <row r="72" spans="1:10" x14ac:dyDescent="0.35">
      <c r="A72" s="6">
        <v>44148</v>
      </c>
      <c r="B72" t="s">
        <v>36</v>
      </c>
      <c r="C72" t="s">
        <v>32</v>
      </c>
      <c r="D72" t="s">
        <v>23</v>
      </c>
      <c r="E72">
        <v>0</v>
      </c>
      <c r="F72">
        <v>0</v>
      </c>
      <c r="G72">
        <v>11500</v>
      </c>
      <c r="H72">
        <v>11670</v>
      </c>
      <c r="I72">
        <v>0</v>
      </c>
      <c r="J72" t="s">
        <v>20</v>
      </c>
    </row>
    <row r="73" spans="1:10" x14ac:dyDescent="0.35">
      <c r="A73" s="6">
        <v>44148</v>
      </c>
      <c r="B73" t="s">
        <v>36</v>
      </c>
      <c r="C73" t="s">
        <v>34</v>
      </c>
      <c r="D73" t="s">
        <v>23</v>
      </c>
      <c r="E73">
        <v>11778</v>
      </c>
      <c r="F73">
        <v>0</v>
      </c>
      <c r="G73">
        <v>11500</v>
      </c>
      <c r="H73">
        <v>0</v>
      </c>
      <c r="I73">
        <v>11500</v>
      </c>
      <c r="J73" t="s">
        <v>20</v>
      </c>
    </row>
    <row r="74" spans="1:10" x14ac:dyDescent="0.35">
      <c r="A74" s="6">
        <v>44141</v>
      </c>
      <c r="B74" t="s">
        <v>36</v>
      </c>
      <c r="C74" t="s">
        <v>32</v>
      </c>
      <c r="D74" t="s">
        <v>19</v>
      </c>
      <c r="E74">
        <v>0</v>
      </c>
      <c r="F74">
        <v>294615</v>
      </c>
      <c r="G74">
        <v>0</v>
      </c>
      <c r="H74">
        <v>320000</v>
      </c>
      <c r="I74">
        <v>320000</v>
      </c>
      <c r="J74" t="s">
        <v>33</v>
      </c>
    </row>
    <row r="75" spans="1:10" x14ac:dyDescent="0.35">
      <c r="A75" s="6">
        <v>44141</v>
      </c>
      <c r="B75" t="s">
        <v>36</v>
      </c>
      <c r="C75" t="s">
        <v>34</v>
      </c>
      <c r="D75" t="s">
        <v>19</v>
      </c>
      <c r="E75">
        <v>290000</v>
      </c>
      <c r="F75">
        <v>300000</v>
      </c>
      <c r="G75">
        <v>0</v>
      </c>
      <c r="H75">
        <v>286216</v>
      </c>
      <c r="I75">
        <v>300000</v>
      </c>
      <c r="J75" t="s">
        <v>33</v>
      </c>
    </row>
    <row r="76" spans="1:10" x14ac:dyDescent="0.35">
      <c r="A76" s="6">
        <v>44141</v>
      </c>
      <c r="B76" t="s">
        <v>36</v>
      </c>
      <c r="C76" t="s">
        <v>34</v>
      </c>
      <c r="D76" t="s">
        <v>21</v>
      </c>
      <c r="E76">
        <v>0</v>
      </c>
      <c r="F76">
        <v>267500</v>
      </c>
      <c r="G76">
        <v>277500</v>
      </c>
      <c r="H76">
        <v>0</v>
      </c>
      <c r="I76">
        <v>0</v>
      </c>
      <c r="J76" t="s">
        <v>33</v>
      </c>
    </row>
    <row r="77" spans="1:10" x14ac:dyDescent="0.35">
      <c r="A77" s="6">
        <v>44141</v>
      </c>
      <c r="B77" t="s">
        <v>36</v>
      </c>
      <c r="C77" t="s">
        <v>34</v>
      </c>
      <c r="D77" t="s">
        <v>22</v>
      </c>
      <c r="E77">
        <v>277500</v>
      </c>
      <c r="F77">
        <v>277500</v>
      </c>
      <c r="G77">
        <v>277500</v>
      </c>
      <c r="H77">
        <v>287500</v>
      </c>
      <c r="I77">
        <v>292500</v>
      </c>
      <c r="J77" t="s">
        <v>33</v>
      </c>
    </row>
    <row r="78" spans="1:10" x14ac:dyDescent="0.35">
      <c r="A78" s="6">
        <v>44141</v>
      </c>
      <c r="B78" t="s">
        <v>36</v>
      </c>
      <c r="C78" t="s">
        <v>34</v>
      </c>
      <c r="D78" t="s">
        <v>14</v>
      </c>
      <c r="E78">
        <v>0</v>
      </c>
      <c r="F78">
        <v>0</v>
      </c>
      <c r="G78">
        <v>292500</v>
      </c>
      <c r="H78">
        <v>0</v>
      </c>
      <c r="I78">
        <v>300000</v>
      </c>
      <c r="J78" t="s">
        <v>33</v>
      </c>
    </row>
    <row r="79" spans="1:10" x14ac:dyDescent="0.35">
      <c r="A79" s="6">
        <v>44141</v>
      </c>
      <c r="B79" t="s">
        <v>36</v>
      </c>
      <c r="C79" t="s">
        <v>55</v>
      </c>
      <c r="D79" t="s">
        <v>19</v>
      </c>
      <c r="E79">
        <v>280000</v>
      </c>
      <c r="F79">
        <v>0</v>
      </c>
      <c r="G79">
        <v>0</v>
      </c>
      <c r="H79">
        <v>290000</v>
      </c>
      <c r="I79">
        <v>0</v>
      </c>
      <c r="J79" t="s">
        <v>33</v>
      </c>
    </row>
    <row r="80" spans="1:10" x14ac:dyDescent="0.35">
      <c r="A80" s="6">
        <v>44141</v>
      </c>
      <c r="B80" t="s">
        <v>36</v>
      </c>
      <c r="C80" t="s">
        <v>35</v>
      </c>
      <c r="D80" t="s">
        <v>19</v>
      </c>
      <c r="E80">
        <v>296000</v>
      </c>
      <c r="F80">
        <v>292281</v>
      </c>
      <c r="G80">
        <v>305000</v>
      </c>
      <c r="H80">
        <v>301724</v>
      </c>
      <c r="I80">
        <v>310000</v>
      </c>
      <c r="J80" t="s">
        <v>33</v>
      </c>
    </row>
    <row r="81" spans="1:10" x14ac:dyDescent="0.35">
      <c r="A81" s="6">
        <v>44141</v>
      </c>
      <c r="B81" t="s">
        <v>36</v>
      </c>
      <c r="C81" t="s">
        <v>35</v>
      </c>
      <c r="D81" t="s">
        <v>13</v>
      </c>
      <c r="E81">
        <v>0</v>
      </c>
      <c r="F81">
        <v>310000</v>
      </c>
      <c r="G81">
        <v>0</v>
      </c>
      <c r="H81">
        <v>0</v>
      </c>
      <c r="I81">
        <v>0</v>
      </c>
      <c r="J81" t="s">
        <v>33</v>
      </c>
    </row>
    <row r="82" spans="1:10" x14ac:dyDescent="0.35">
      <c r="A82" s="6">
        <v>44141</v>
      </c>
      <c r="B82" t="s">
        <v>36</v>
      </c>
      <c r="C82" t="s">
        <v>35</v>
      </c>
      <c r="D82" t="s">
        <v>14</v>
      </c>
      <c r="E82">
        <v>0</v>
      </c>
      <c r="F82">
        <v>0</v>
      </c>
      <c r="G82">
        <v>0</v>
      </c>
      <c r="H82">
        <v>350000</v>
      </c>
      <c r="I82">
        <v>0</v>
      </c>
      <c r="J82" t="s">
        <v>33</v>
      </c>
    </row>
    <row r="83" spans="1:10" x14ac:dyDescent="0.35">
      <c r="A83" s="6">
        <v>44141</v>
      </c>
      <c r="B83" t="s">
        <v>36</v>
      </c>
      <c r="C83" t="s">
        <v>32</v>
      </c>
      <c r="D83" t="s">
        <v>23</v>
      </c>
      <c r="E83">
        <v>11500</v>
      </c>
      <c r="F83">
        <v>11500</v>
      </c>
      <c r="G83">
        <v>0</v>
      </c>
      <c r="H83">
        <v>0</v>
      </c>
      <c r="I83">
        <v>0</v>
      </c>
      <c r="J83" t="s">
        <v>20</v>
      </c>
    </row>
    <row r="84" spans="1:10" x14ac:dyDescent="0.35">
      <c r="A84" s="6">
        <v>44141</v>
      </c>
      <c r="B84" t="s">
        <v>36</v>
      </c>
      <c r="C84" t="s">
        <v>34</v>
      </c>
      <c r="D84" t="s">
        <v>23</v>
      </c>
      <c r="E84">
        <v>11500</v>
      </c>
      <c r="F84">
        <v>11500</v>
      </c>
      <c r="G84">
        <v>0</v>
      </c>
      <c r="H84">
        <v>0</v>
      </c>
      <c r="I84">
        <v>0</v>
      </c>
      <c r="J84" t="s">
        <v>20</v>
      </c>
    </row>
    <row r="85" spans="1:10" x14ac:dyDescent="0.35">
      <c r="A85" s="6">
        <v>44134</v>
      </c>
      <c r="B85" t="s">
        <v>36</v>
      </c>
      <c r="C85" t="s">
        <v>32</v>
      </c>
      <c r="D85" t="s">
        <v>19</v>
      </c>
      <c r="E85">
        <v>0</v>
      </c>
      <c r="F85">
        <v>0</v>
      </c>
      <c r="G85">
        <v>0</v>
      </c>
      <c r="H85">
        <v>300000</v>
      </c>
      <c r="I85">
        <v>300000</v>
      </c>
      <c r="J85" t="s">
        <v>33</v>
      </c>
    </row>
    <row r="86" spans="1:10" x14ac:dyDescent="0.35">
      <c r="A86" s="6">
        <v>44134</v>
      </c>
      <c r="B86" t="s">
        <v>36</v>
      </c>
      <c r="C86" t="s">
        <v>34</v>
      </c>
      <c r="D86" t="s">
        <v>19</v>
      </c>
      <c r="E86">
        <v>281750</v>
      </c>
      <c r="F86">
        <v>277059</v>
      </c>
      <c r="G86">
        <v>280000</v>
      </c>
      <c r="H86">
        <v>270000</v>
      </c>
      <c r="I86">
        <v>280000</v>
      </c>
      <c r="J86" t="s">
        <v>33</v>
      </c>
    </row>
    <row r="87" spans="1:10" x14ac:dyDescent="0.35">
      <c r="A87" s="6">
        <v>44134</v>
      </c>
      <c r="B87" t="s">
        <v>36</v>
      </c>
      <c r="C87" t="s">
        <v>34</v>
      </c>
      <c r="D87" t="s">
        <v>21</v>
      </c>
      <c r="E87">
        <v>0</v>
      </c>
      <c r="F87">
        <v>287500</v>
      </c>
      <c r="G87">
        <v>287500</v>
      </c>
      <c r="H87">
        <v>0</v>
      </c>
      <c r="I87">
        <v>0</v>
      </c>
      <c r="J87" t="s">
        <v>33</v>
      </c>
    </row>
    <row r="88" spans="1:10" x14ac:dyDescent="0.35">
      <c r="A88" s="6">
        <v>44134</v>
      </c>
      <c r="B88" t="s">
        <v>36</v>
      </c>
      <c r="C88" t="s">
        <v>34</v>
      </c>
      <c r="D88" t="s">
        <v>22</v>
      </c>
      <c r="E88">
        <v>297500</v>
      </c>
      <c r="F88">
        <v>297500</v>
      </c>
      <c r="G88">
        <v>297500</v>
      </c>
      <c r="H88">
        <v>297500</v>
      </c>
      <c r="I88">
        <v>297500</v>
      </c>
      <c r="J88" t="s">
        <v>33</v>
      </c>
    </row>
    <row r="89" spans="1:10" x14ac:dyDescent="0.35">
      <c r="A89" s="6">
        <v>44134</v>
      </c>
      <c r="B89" t="s">
        <v>36</v>
      </c>
      <c r="C89" t="s">
        <v>34</v>
      </c>
      <c r="D89" t="s">
        <v>14</v>
      </c>
      <c r="E89">
        <v>320000</v>
      </c>
      <c r="F89">
        <v>320000</v>
      </c>
      <c r="G89">
        <v>0</v>
      </c>
      <c r="H89">
        <v>320000</v>
      </c>
      <c r="I89">
        <v>0</v>
      </c>
      <c r="J89" t="s">
        <v>33</v>
      </c>
    </row>
    <row r="90" spans="1:10" x14ac:dyDescent="0.35">
      <c r="A90" s="6">
        <v>44134</v>
      </c>
      <c r="B90" t="s">
        <v>36</v>
      </c>
      <c r="C90" t="s">
        <v>55</v>
      </c>
      <c r="D90" t="s">
        <v>19</v>
      </c>
      <c r="E90">
        <v>280000</v>
      </c>
      <c r="F90">
        <v>0</v>
      </c>
      <c r="G90">
        <v>280000</v>
      </c>
      <c r="H90">
        <v>280000</v>
      </c>
      <c r="I90">
        <v>0</v>
      </c>
      <c r="J90" t="s">
        <v>33</v>
      </c>
    </row>
    <row r="91" spans="1:10" x14ac:dyDescent="0.35">
      <c r="A91" s="6">
        <v>44134</v>
      </c>
      <c r="B91" t="s">
        <v>36</v>
      </c>
      <c r="C91" t="s">
        <v>35</v>
      </c>
      <c r="D91" t="s">
        <v>19</v>
      </c>
      <c r="E91">
        <v>258043</v>
      </c>
      <c r="F91">
        <v>295000</v>
      </c>
      <c r="G91">
        <v>277826</v>
      </c>
      <c r="H91">
        <v>294667</v>
      </c>
      <c r="I91">
        <v>289796</v>
      </c>
      <c r="J91" t="s">
        <v>33</v>
      </c>
    </row>
    <row r="92" spans="1:10" x14ac:dyDescent="0.35">
      <c r="A92" s="6">
        <v>44134</v>
      </c>
      <c r="B92" t="s">
        <v>36</v>
      </c>
      <c r="C92" t="s">
        <v>35</v>
      </c>
      <c r="D92" t="s">
        <v>21</v>
      </c>
      <c r="E92">
        <v>0</v>
      </c>
      <c r="F92">
        <v>0</v>
      </c>
      <c r="G92">
        <v>287500</v>
      </c>
      <c r="H92">
        <v>0</v>
      </c>
      <c r="I92">
        <v>0</v>
      </c>
      <c r="J92" t="s">
        <v>33</v>
      </c>
    </row>
    <row r="93" spans="1:10" x14ac:dyDescent="0.35">
      <c r="A93" s="6">
        <v>44134</v>
      </c>
      <c r="B93" t="s">
        <v>36</v>
      </c>
      <c r="C93" t="s">
        <v>32</v>
      </c>
      <c r="D93" t="s">
        <v>23</v>
      </c>
      <c r="E93">
        <v>0</v>
      </c>
      <c r="F93">
        <v>11500</v>
      </c>
      <c r="G93">
        <v>11500</v>
      </c>
      <c r="H93">
        <v>12000</v>
      </c>
      <c r="I93">
        <v>11500</v>
      </c>
      <c r="J93" t="s">
        <v>20</v>
      </c>
    </row>
    <row r="94" spans="1:10" x14ac:dyDescent="0.35">
      <c r="A94" s="6">
        <v>44134</v>
      </c>
      <c r="B94" t="s">
        <v>36</v>
      </c>
      <c r="C94" t="s">
        <v>34</v>
      </c>
      <c r="D94" t="s">
        <v>23</v>
      </c>
      <c r="E94">
        <v>0</v>
      </c>
      <c r="F94">
        <v>11500</v>
      </c>
      <c r="G94">
        <v>0</v>
      </c>
      <c r="H94">
        <v>11500</v>
      </c>
      <c r="I94">
        <v>11473</v>
      </c>
      <c r="J94" t="s">
        <v>20</v>
      </c>
    </row>
    <row r="95" spans="1:10" x14ac:dyDescent="0.35">
      <c r="A95" s="6">
        <v>44134</v>
      </c>
      <c r="B95" t="s">
        <v>28</v>
      </c>
      <c r="C95" t="s">
        <v>18</v>
      </c>
      <c r="D95" t="s">
        <v>19</v>
      </c>
      <c r="E95">
        <v>5491</v>
      </c>
      <c r="F95">
        <v>5205</v>
      </c>
      <c r="G95">
        <v>5247</v>
      </c>
      <c r="H95">
        <v>5139</v>
      </c>
      <c r="I95">
        <v>5203</v>
      </c>
      <c r="J95" t="s">
        <v>20</v>
      </c>
    </row>
    <row r="96" spans="1:10" x14ac:dyDescent="0.35">
      <c r="A96" s="6">
        <v>44134</v>
      </c>
      <c r="B96" t="s">
        <v>28</v>
      </c>
      <c r="C96" t="s">
        <v>18</v>
      </c>
      <c r="D96" t="s">
        <v>21</v>
      </c>
      <c r="E96">
        <v>0</v>
      </c>
      <c r="F96">
        <v>4400</v>
      </c>
      <c r="G96">
        <v>4400</v>
      </c>
      <c r="H96">
        <v>0</v>
      </c>
      <c r="I96">
        <v>0</v>
      </c>
      <c r="J96" t="s">
        <v>20</v>
      </c>
    </row>
    <row r="97" spans="1:10" x14ac:dyDescent="0.35">
      <c r="A97" s="6">
        <v>44134</v>
      </c>
      <c r="B97" t="s">
        <v>28</v>
      </c>
      <c r="C97" t="s">
        <v>18</v>
      </c>
      <c r="D97" t="s">
        <v>22</v>
      </c>
      <c r="E97">
        <v>4900</v>
      </c>
      <c r="F97">
        <v>0</v>
      </c>
      <c r="G97">
        <v>4900</v>
      </c>
      <c r="H97">
        <v>4902</v>
      </c>
      <c r="I97">
        <v>4902</v>
      </c>
      <c r="J97" t="s">
        <v>20</v>
      </c>
    </row>
    <row r="98" spans="1:10" x14ac:dyDescent="0.35">
      <c r="A98" s="6">
        <v>44134</v>
      </c>
      <c r="B98" t="s">
        <v>28</v>
      </c>
      <c r="C98" t="s">
        <v>18</v>
      </c>
      <c r="D98" t="s">
        <v>23</v>
      </c>
      <c r="E98">
        <v>6000</v>
      </c>
      <c r="F98">
        <v>5000</v>
      </c>
      <c r="G98">
        <v>6000</v>
      </c>
      <c r="H98">
        <v>6000</v>
      </c>
      <c r="I98">
        <v>6000</v>
      </c>
      <c r="J98" t="s">
        <v>20</v>
      </c>
    </row>
    <row r="99" spans="1:10" x14ac:dyDescent="0.35">
      <c r="A99" s="6">
        <v>44134</v>
      </c>
      <c r="B99" t="s">
        <v>28</v>
      </c>
      <c r="C99" t="s">
        <v>18</v>
      </c>
      <c r="D99" t="s">
        <v>9</v>
      </c>
      <c r="E99">
        <v>3975</v>
      </c>
      <c r="F99">
        <v>4020</v>
      </c>
      <c r="G99">
        <v>4217</v>
      </c>
      <c r="H99">
        <v>4232</v>
      </c>
      <c r="I99">
        <v>4227</v>
      </c>
      <c r="J99" t="s">
        <v>24</v>
      </c>
    </row>
    <row r="100" spans="1:10" x14ac:dyDescent="0.35">
      <c r="A100" s="6">
        <v>44134</v>
      </c>
      <c r="B100" t="s">
        <v>28</v>
      </c>
      <c r="C100" t="s">
        <v>18</v>
      </c>
      <c r="D100" t="s">
        <v>11</v>
      </c>
      <c r="E100">
        <v>9250</v>
      </c>
      <c r="F100">
        <v>9500</v>
      </c>
      <c r="G100">
        <v>0</v>
      </c>
      <c r="H100">
        <v>9250</v>
      </c>
      <c r="I100">
        <v>9250</v>
      </c>
      <c r="J100" t="s">
        <v>24</v>
      </c>
    </row>
    <row r="101" spans="1:10" x14ac:dyDescent="0.35">
      <c r="A101" s="6">
        <v>44134</v>
      </c>
      <c r="B101" t="s">
        <v>28</v>
      </c>
      <c r="C101" t="s">
        <v>18</v>
      </c>
      <c r="D101" t="s">
        <v>13</v>
      </c>
      <c r="E101">
        <v>6000</v>
      </c>
      <c r="F101">
        <v>0</v>
      </c>
      <c r="G101">
        <v>6000</v>
      </c>
      <c r="H101">
        <v>0</v>
      </c>
      <c r="I101">
        <v>0</v>
      </c>
      <c r="J101" t="s">
        <v>24</v>
      </c>
    </row>
    <row r="102" spans="1:10" x14ac:dyDescent="0.35">
      <c r="A102" s="6">
        <v>44134</v>
      </c>
      <c r="B102" t="s">
        <v>28</v>
      </c>
      <c r="C102" t="s">
        <v>18</v>
      </c>
      <c r="D102" t="s">
        <v>25</v>
      </c>
      <c r="E102">
        <v>5750</v>
      </c>
      <c r="F102">
        <v>5778</v>
      </c>
      <c r="G102">
        <v>5773</v>
      </c>
      <c r="H102">
        <v>5733</v>
      </c>
      <c r="I102">
        <v>5773</v>
      </c>
      <c r="J102" t="s">
        <v>24</v>
      </c>
    </row>
    <row r="103" spans="1:10" x14ac:dyDescent="0.35">
      <c r="A103" s="6">
        <v>44134</v>
      </c>
      <c r="B103" t="s">
        <v>28</v>
      </c>
      <c r="C103" t="s">
        <v>18</v>
      </c>
      <c r="D103" t="s">
        <v>26</v>
      </c>
      <c r="E103">
        <v>0</v>
      </c>
      <c r="F103">
        <v>6500</v>
      </c>
      <c r="G103">
        <v>6500</v>
      </c>
      <c r="H103">
        <v>0</v>
      </c>
      <c r="I103">
        <v>0</v>
      </c>
      <c r="J103" t="s">
        <v>24</v>
      </c>
    </row>
    <row r="104" spans="1:10" x14ac:dyDescent="0.35">
      <c r="A104" s="6">
        <v>44127</v>
      </c>
      <c r="B104" t="s">
        <v>28</v>
      </c>
      <c r="C104" t="s">
        <v>18</v>
      </c>
      <c r="D104" t="s">
        <v>19</v>
      </c>
      <c r="E104">
        <v>5745</v>
      </c>
      <c r="F104">
        <v>5013</v>
      </c>
      <c r="G104">
        <v>5075</v>
      </c>
      <c r="H104">
        <v>5538</v>
      </c>
      <c r="I104">
        <v>5602</v>
      </c>
      <c r="J104" t="s">
        <v>20</v>
      </c>
    </row>
    <row r="105" spans="1:10" x14ac:dyDescent="0.35">
      <c r="A105" s="6">
        <v>44127</v>
      </c>
      <c r="B105" t="s">
        <v>28</v>
      </c>
      <c r="C105" t="s">
        <v>18</v>
      </c>
      <c r="D105" t="s">
        <v>21</v>
      </c>
      <c r="E105">
        <v>0</v>
      </c>
      <c r="F105">
        <v>3900</v>
      </c>
      <c r="G105">
        <v>3900</v>
      </c>
      <c r="H105">
        <v>0</v>
      </c>
      <c r="I105">
        <v>0</v>
      </c>
      <c r="J105" t="s">
        <v>20</v>
      </c>
    </row>
    <row r="106" spans="1:10" x14ac:dyDescent="0.35">
      <c r="A106" s="6">
        <v>44127</v>
      </c>
      <c r="B106" t="s">
        <v>28</v>
      </c>
      <c r="C106" t="s">
        <v>18</v>
      </c>
      <c r="D106" t="s">
        <v>22</v>
      </c>
      <c r="E106">
        <v>4893</v>
      </c>
      <c r="F106">
        <v>0</v>
      </c>
      <c r="G106">
        <v>4900</v>
      </c>
      <c r="H106">
        <v>4900</v>
      </c>
      <c r="I106">
        <v>4897</v>
      </c>
      <c r="J106" t="s">
        <v>20</v>
      </c>
    </row>
    <row r="107" spans="1:10" x14ac:dyDescent="0.35">
      <c r="A107" s="6">
        <v>44127</v>
      </c>
      <c r="B107" t="s">
        <v>28</v>
      </c>
      <c r="C107" t="s">
        <v>18</v>
      </c>
      <c r="D107" t="s">
        <v>23</v>
      </c>
      <c r="E107">
        <v>5000</v>
      </c>
      <c r="F107">
        <v>6000</v>
      </c>
      <c r="G107">
        <v>6000</v>
      </c>
      <c r="H107">
        <v>5000</v>
      </c>
      <c r="I107">
        <v>5000</v>
      </c>
      <c r="J107" t="s">
        <v>20</v>
      </c>
    </row>
    <row r="108" spans="1:10" x14ac:dyDescent="0.35">
      <c r="A108" s="6">
        <v>44127</v>
      </c>
      <c r="B108" t="s">
        <v>28</v>
      </c>
      <c r="C108" t="s">
        <v>18</v>
      </c>
      <c r="D108" t="s">
        <v>9</v>
      </c>
      <c r="E108">
        <v>3786</v>
      </c>
      <c r="F108">
        <v>3750</v>
      </c>
      <c r="G108">
        <v>3785</v>
      </c>
      <c r="H108">
        <v>3784</v>
      </c>
      <c r="I108">
        <v>3791</v>
      </c>
      <c r="J108" t="s">
        <v>24</v>
      </c>
    </row>
    <row r="109" spans="1:10" x14ac:dyDescent="0.35">
      <c r="A109" s="6">
        <v>44127</v>
      </c>
      <c r="B109" t="s">
        <v>28</v>
      </c>
      <c r="C109" t="s">
        <v>18</v>
      </c>
      <c r="D109" t="s">
        <v>11</v>
      </c>
      <c r="E109">
        <v>8250</v>
      </c>
      <c r="F109">
        <v>9500</v>
      </c>
      <c r="G109">
        <v>9500</v>
      </c>
      <c r="H109">
        <v>9500</v>
      </c>
      <c r="I109">
        <v>9250</v>
      </c>
      <c r="J109" t="s">
        <v>24</v>
      </c>
    </row>
    <row r="110" spans="1:10" x14ac:dyDescent="0.35">
      <c r="A110" s="6">
        <v>44127</v>
      </c>
      <c r="B110" t="s">
        <v>28</v>
      </c>
      <c r="C110" t="s">
        <v>18</v>
      </c>
      <c r="D110" t="s">
        <v>13</v>
      </c>
      <c r="E110">
        <v>0</v>
      </c>
      <c r="F110">
        <v>6000</v>
      </c>
      <c r="G110">
        <v>0</v>
      </c>
      <c r="H110">
        <v>0</v>
      </c>
      <c r="I110">
        <v>5500</v>
      </c>
      <c r="J110" t="s">
        <v>24</v>
      </c>
    </row>
    <row r="111" spans="1:10" x14ac:dyDescent="0.35">
      <c r="A111" s="6">
        <v>44127</v>
      </c>
      <c r="B111" t="s">
        <v>28</v>
      </c>
      <c r="C111" t="s">
        <v>18</v>
      </c>
      <c r="D111" t="s">
        <v>25</v>
      </c>
      <c r="E111">
        <v>5278</v>
      </c>
      <c r="F111">
        <v>5222</v>
      </c>
      <c r="G111">
        <v>5707</v>
      </c>
      <c r="H111">
        <v>5765</v>
      </c>
      <c r="I111">
        <v>5778</v>
      </c>
      <c r="J111" t="s">
        <v>24</v>
      </c>
    </row>
    <row r="112" spans="1:10" x14ac:dyDescent="0.35">
      <c r="A112" s="6">
        <v>44127</v>
      </c>
      <c r="B112" t="s">
        <v>28</v>
      </c>
      <c r="C112" t="s">
        <v>18</v>
      </c>
      <c r="D112" t="s">
        <v>26</v>
      </c>
      <c r="E112">
        <v>0</v>
      </c>
      <c r="F112">
        <v>6500</v>
      </c>
      <c r="G112">
        <v>6500</v>
      </c>
      <c r="H112">
        <v>6000</v>
      </c>
      <c r="I112">
        <v>6000</v>
      </c>
      <c r="J112" t="s">
        <v>24</v>
      </c>
    </row>
    <row r="113" spans="1:10" x14ac:dyDescent="0.35">
      <c r="A113" s="6">
        <v>44127</v>
      </c>
      <c r="B113" t="s">
        <v>36</v>
      </c>
      <c r="C113" t="s">
        <v>32</v>
      </c>
      <c r="D113" t="s">
        <v>19</v>
      </c>
      <c r="E113">
        <v>0</v>
      </c>
      <c r="F113">
        <v>0</v>
      </c>
      <c r="G113">
        <v>0</v>
      </c>
      <c r="H113">
        <v>280000</v>
      </c>
      <c r="I113">
        <v>0</v>
      </c>
      <c r="J113" t="s">
        <v>33</v>
      </c>
    </row>
    <row r="114" spans="1:10" x14ac:dyDescent="0.35">
      <c r="A114" s="6">
        <v>44127</v>
      </c>
      <c r="B114" t="s">
        <v>36</v>
      </c>
      <c r="C114" t="s">
        <v>34</v>
      </c>
      <c r="D114" t="s">
        <v>19</v>
      </c>
      <c r="E114">
        <v>296863</v>
      </c>
      <c r="F114">
        <v>310000</v>
      </c>
      <c r="G114">
        <v>292593</v>
      </c>
      <c r="H114">
        <v>285167</v>
      </c>
      <c r="I114">
        <v>280000</v>
      </c>
      <c r="J114" t="s">
        <v>33</v>
      </c>
    </row>
    <row r="115" spans="1:10" x14ac:dyDescent="0.35">
      <c r="A115" s="6">
        <v>44127</v>
      </c>
      <c r="B115" t="s">
        <v>36</v>
      </c>
      <c r="C115" t="s">
        <v>34</v>
      </c>
      <c r="D115" t="s">
        <v>21</v>
      </c>
      <c r="E115">
        <v>0</v>
      </c>
      <c r="F115">
        <v>297500</v>
      </c>
      <c r="G115">
        <v>0</v>
      </c>
      <c r="H115">
        <v>0</v>
      </c>
      <c r="I115">
        <v>0</v>
      </c>
      <c r="J115" t="s">
        <v>33</v>
      </c>
    </row>
    <row r="116" spans="1:10" x14ac:dyDescent="0.35">
      <c r="A116" s="6">
        <v>44127</v>
      </c>
      <c r="B116" t="s">
        <v>36</v>
      </c>
      <c r="C116" t="s">
        <v>34</v>
      </c>
      <c r="D116" t="s">
        <v>22</v>
      </c>
      <c r="E116">
        <v>317500</v>
      </c>
      <c r="F116">
        <v>317500</v>
      </c>
      <c r="G116">
        <v>317500</v>
      </c>
      <c r="H116">
        <v>312500</v>
      </c>
      <c r="I116">
        <v>307500</v>
      </c>
      <c r="J116" t="s">
        <v>33</v>
      </c>
    </row>
    <row r="117" spans="1:10" x14ac:dyDescent="0.35">
      <c r="A117" s="6">
        <v>44127</v>
      </c>
      <c r="B117" t="s">
        <v>36</v>
      </c>
      <c r="C117" t="s">
        <v>34</v>
      </c>
      <c r="D117" t="s">
        <v>14</v>
      </c>
      <c r="E117">
        <v>0</v>
      </c>
      <c r="F117">
        <v>320000</v>
      </c>
      <c r="G117">
        <v>0</v>
      </c>
      <c r="H117">
        <v>329091</v>
      </c>
      <c r="I117">
        <v>0</v>
      </c>
      <c r="J117" t="s">
        <v>33</v>
      </c>
    </row>
    <row r="118" spans="1:10" x14ac:dyDescent="0.35">
      <c r="A118" s="6">
        <v>44127</v>
      </c>
      <c r="B118" t="s">
        <v>36</v>
      </c>
      <c r="C118" t="s">
        <v>35</v>
      </c>
      <c r="D118" t="s">
        <v>19</v>
      </c>
      <c r="E118">
        <v>310000</v>
      </c>
      <c r="F118">
        <v>296863</v>
      </c>
      <c r="G118">
        <v>300000</v>
      </c>
      <c r="H118">
        <v>284167</v>
      </c>
      <c r="I118">
        <v>282564</v>
      </c>
      <c r="J118" t="s">
        <v>33</v>
      </c>
    </row>
    <row r="119" spans="1:10" x14ac:dyDescent="0.35">
      <c r="A119" s="6">
        <v>44127</v>
      </c>
      <c r="B119" t="s">
        <v>36</v>
      </c>
      <c r="C119" t="s">
        <v>32</v>
      </c>
      <c r="D119" t="s">
        <v>23</v>
      </c>
      <c r="E119">
        <v>11500</v>
      </c>
      <c r="F119">
        <v>0</v>
      </c>
      <c r="G119">
        <v>0</v>
      </c>
      <c r="H119">
        <v>11700</v>
      </c>
      <c r="I119">
        <v>0</v>
      </c>
      <c r="J119" t="s">
        <v>20</v>
      </c>
    </row>
    <row r="120" spans="1:10" x14ac:dyDescent="0.35">
      <c r="A120" s="6">
        <v>44127</v>
      </c>
      <c r="B120" t="s">
        <v>36</v>
      </c>
      <c r="C120" t="s">
        <v>34</v>
      </c>
      <c r="D120" t="s">
        <v>23</v>
      </c>
      <c r="E120">
        <v>0</v>
      </c>
      <c r="F120">
        <v>11500</v>
      </c>
      <c r="G120">
        <v>11500</v>
      </c>
      <c r="H120">
        <v>0</v>
      </c>
      <c r="I120">
        <v>11500</v>
      </c>
      <c r="J120" t="s">
        <v>20</v>
      </c>
    </row>
    <row r="121" spans="1:10" x14ac:dyDescent="0.35">
      <c r="A121" s="6">
        <v>44127</v>
      </c>
      <c r="B121" t="s">
        <v>36</v>
      </c>
      <c r="C121" t="s">
        <v>35</v>
      </c>
      <c r="D121" t="s">
        <v>23</v>
      </c>
      <c r="E121">
        <v>11000</v>
      </c>
      <c r="F121">
        <v>0</v>
      </c>
      <c r="G121">
        <v>0</v>
      </c>
      <c r="H121">
        <v>0</v>
      </c>
      <c r="I121">
        <v>0</v>
      </c>
      <c r="J121" t="s">
        <v>20</v>
      </c>
    </row>
    <row r="122" spans="1:10" x14ac:dyDescent="0.35">
      <c r="A122" s="6">
        <v>44120</v>
      </c>
      <c r="B122" t="s">
        <v>36</v>
      </c>
      <c r="C122" t="s">
        <v>32</v>
      </c>
      <c r="D122" t="s">
        <v>19</v>
      </c>
      <c r="E122">
        <v>0</v>
      </c>
      <c r="F122">
        <v>294839</v>
      </c>
      <c r="G122">
        <v>290000</v>
      </c>
      <c r="H122">
        <v>0</v>
      </c>
      <c r="I122">
        <v>0</v>
      </c>
      <c r="J122" t="s">
        <v>33</v>
      </c>
    </row>
    <row r="123" spans="1:10" x14ac:dyDescent="0.35">
      <c r="A123" s="6">
        <v>44120</v>
      </c>
      <c r="B123" t="s">
        <v>36</v>
      </c>
      <c r="C123" t="s">
        <v>32</v>
      </c>
      <c r="D123" t="s">
        <v>21</v>
      </c>
      <c r="E123">
        <v>0</v>
      </c>
      <c r="F123">
        <v>277500</v>
      </c>
      <c r="G123">
        <v>277500</v>
      </c>
      <c r="H123">
        <v>0</v>
      </c>
      <c r="I123">
        <v>0</v>
      </c>
      <c r="J123" t="s">
        <v>33</v>
      </c>
    </row>
    <row r="124" spans="1:10" x14ac:dyDescent="0.35">
      <c r="A124" s="6">
        <v>44120</v>
      </c>
      <c r="B124" t="s">
        <v>36</v>
      </c>
      <c r="C124" t="s">
        <v>32</v>
      </c>
      <c r="D124" t="s">
        <v>22</v>
      </c>
      <c r="E124">
        <v>0</v>
      </c>
      <c r="F124">
        <v>0</v>
      </c>
      <c r="G124">
        <v>297500</v>
      </c>
      <c r="H124">
        <v>0</v>
      </c>
      <c r="I124">
        <v>0</v>
      </c>
      <c r="J124" t="s">
        <v>33</v>
      </c>
    </row>
    <row r="125" spans="1:10" x14ac:dyDescent="0.35">
      <c r="A125" s="6">
        <v>44120</v>
      </c>
      <c r="B125" t="s">
        <v>36</v>
      </c>
      <c r="C125" t="s">
        <v>34</v>
      </c>
      <c r="D125" t="s">
        <v>19</v>
      </c>
      <c r="E125">
        <v>0</v>
      </c>
      <c r="F125">
        <v>0</v>
      </c>
      <c r="G125">
        <v>300000</v>
      </c>
      <c r="H125">
        <v>293043</v>
      </c>
      <c r="I125">
        <v>295000</v>
      </c>
      <c r="J125" t="s">
        <v>33</v>
      </c>
    </row>
    <row r="126" spans="1:10" x14ac:dyDescent="0.35">
      <c r="A126" s="6">
        <v>44120</v>
      </c>
      <c r="B126" t="s">
        <v>36</v>
      </c>
      <c r="C126" t="s">
        <v>34</v>
      </c>
      <c r="D126" t="s">
        <v>22</v>
      </c>
      <c r="E126">
        <v>0</v>
      </c>
      <c r="F126">
        <v>297500</v>
      </c>
      <c r="G126">
        <v>0</v>
      </c>
      <c r="H126">
        <v>297500</v>
      </c>
      <c r="I126">
        <v>297500</v>
      </c>
      <c r="J126" t="s">
        <v>33</v>
      </c>
    </row>
    <row r="127" spans="1:10" x14ac:dyDescent="0.35">
      <c r="A127" s="6">
        <v>44120</v>
      </c>
      <c r="B127" t="s">
        <v>36</v>
      </c>
      <c r="C127" t="s">
        <v>34</v>
      </c>
      <c r="D127" t="s">
        <v>14</v>
      </c>
      <c r="E127">
        <v>0</v>
      </c>
      <c r="F127">
        <v>320000</v>
      </c>
      <c r="G127">
        <v>320000</v>
      </c>
      <c r="H127">
        <v>320000</v>
      </c>
      <c r="I127">
        <v>0</v>
      </c>
      <c r="J127" t="s">
        <v>33</v>
      </c>
    </row>
    <row r="128" spans="1:10" x14ac:dyDescent="0.35">
      <c r="A128" s="6">
        <v>44120</v>
      </c>
      <c r="B128" t="s">
        <v>36</v>
      </c>
      <c r="C128" t="s">
        <v>35</v>
      </c>
      <c r="D128" t="s">
        <v>19</v>
      </c>
      <c r="E128">
        <v>0</v>
      </c>
      <c r="F128">
        <v>290000</v>
      </c>
      <c r="G128">
        <v>300000</v>
      </c>
      <c r="H128">
        <v>290000</v>
      </c>
      <c r="I128">
        <v>0</v>
      </c>
      <c r="J128" t="s">
        <v>33</v>
      </c>
    </row>
    <row r="129" spans="1:10" x14ac:dyDescent="0.35">
      <c r="A129" s="6">
        <v>44120</v>
      </c>
      <c r="B129" t="s">
        <v>28</v>
      </c>
      <c r="C129" t="s">
        <v>18</v>
      </c>
      <c r="D129" t="s">
        <v>19</v>
      </c>
      <c r="E129">
        <v>0</v>
      </c>
      <c r="F129">
        <v>5000</v>
      </c>
      <c r="G129">
        <v>5000</v>
      </c>
      <c r="H129">
        <v>5000</v>
      </c>
      <c r="I129">
        <v>5000</v>
      </c>
      <c r="J129" t="s">
        <v>20</v>
      </c>
    </row>
    <row r="130" spans="1:10" x14ac:dyDescent="0.35">
      <c r="A130" s="6">
        <v>44120</v>
      </c>
      <c r="B130" t="s">
        <v>28</v>
      </c>
      <c r="C130" t="s">
        <v>18</v>
      </c>
      <c r="D130" t="s">
        <v>21</v>
      </c>
      <c r="E130">
        <v>0</v>
      </c>
      <c r="F130">
        <v>4400</v>
      </c>
      <c r="G130">
        <v>4400</v>
      </c>
      <c r="H130">
        <v>0</v>
      </c>
      <c r="I130">
        <v>0</v>
      </c>
      <c r="J130" t="s">
        <v>20</v>
      </c>
    </row>
    <row r="131" spans="1:10" x14ac:dyDescent="0.35">
      <c r="A131" s="6">
        <v>44120</v>
      </c>
      <c r="B131" t="s">
        <v>28</v>
      </c>
      <c r="C131" t="s">
        <v>18</v>
      </c>
      <c r="D131" t="s">
        <v>22</v>
      </c>
      <c r="E131">
        <v>0</v>
      </c>
      <c r="F131">
        <v>0</v>
      </c>
      <c r="G131">
        <v>0</v>
      </c>
      <c r="H131">
        <v>4400</v>
      </c>
      <c r="I131">
        <v>4403</v>
      </c>
      <c r="J131" t="s">
        <v>20</v>
      </c>
    </row>
    <row r="132" spans="1:10" x14ac:dyDescent="0.35">
      <c r="A132" s="6">
        <v>44120</v>
      </c>
      <c r="B132" t="s">
        <v>28</v>
      </c>
      <c r="C132" t="s">
        <v>18</v>
      </c>
      <c r="D132" t="s">
        <v>23</v>
      </c>
      <c r="E132">
        <v>0</v>
      </c>
      <c r="F132">
        <v>5340</v>
      </c>
      <c r="G132">
        <v>5278</v>
      </c>
      <c r="H132">
        <v>5261</v>
      </c>
      <c r="I132">
        <v>5729</v>
      </c>
      <c r="J132" t="s">
        <v>20</v>
      </c>
    </row>
    <row r="133" spans="1:10" x14ac:dyDescent="0.35">
      <c r="A133" s="6">
        <v>44120</v>
      </c>
      <c r="B133" t="s">
        <v>28</v>
      </c>
      <c r="C133" t="s">
        <v>18</v>
      </c>
      <c r="D133" t="s">
        <v>9</v>
      </c>
      <c r="E133">
        <v>0</v>
      </c>
      <c r="F133">
        <v>3745</v>
      </c>
      <c r="G133">
        <v>3755</v>
      </c>
      <c r="H133">
        <v>3790</v>
      </c>
      <c r="I133">
        <v>3783</v>
      </c>
      <c r="J133" t="s">
        <v>24</v>
      </c>
    </row>
    <row r="134" spans="1:10" x14ac:dyDescent="0.35">
      <c r="A134" s="6">
        <v>44120</v>
      </c>
      <c r="B134" t="s">
        <v>28</v>
      </c>
      <c r="C134" t="s">
        <v>18</v>
      </c>
      <c r="D134" t="s">
        <v>11</v>
      </c>
      <c r="E134">
        <v>0</v>
      </c>
      <c r="F134">
        <v>8250</v>
      </c>
      <c r="G134">
        <v>8250</v>
      </c>
      <c r="H134">
        <v>8250</v>
      </c>
      <c r="I134">
        <v>8250</v>
      </c>
      <c r="J134" t="s">
        <v>24</v>
      </c>
    </row>
    <row r="135" spans="1:10" x14ac:dyDescent="0.35">
      <c r="A135" s="6">
        <v>44120</v>
      </c>
      <c r="B135" t="s">
        <v>28</v>
      </c>
      <c r="C135" t="s">
        <v>18</v>
      </c>
      <c r="D135" t="s">
        <v>13</v>
      </c>
      <c r="E135">
        <v>0</v>
      </c>
      <c r="F135">
        <v>5500</v>
      </c>
      <c r="G135">
        <v>6000</v>
      </c>
      <c r="H135">
        <v>0</v>
      </c>
      <c r="I135">
        <v>0</v>
      </c>
      <c r="J135" t="s">
        <v>24</v>
      </c>
    </row>
    <row r="136" spans="1:10" x14ac:dyDescent="0.35">
      <c r="A136" s="6">
        <v>44120</v>
      </c>
      <c r="B136" t="s">
        <v>28</v>
      </c>
      <c r="C136" t="s">
        <v>18</v>
      </c>
      <c r="D136" t="s">
        <v>25</v>
      </c>
      <c r="E136">
        <v>0</v>
      </c>
      <c r="F136">
        <v>5174</v>
      </c>
      <c r="G136">
        <v>5300</v>
      </c>
      <c r="H136">
        <v>5286</v>
      </c>
      <c r="I136">
        <v>5267</v>
      </c>
      <c r="J136" t="s">
        <v>24</v>
      </c>
    </row>
    <row r="137" spans="1:10" x14ac:dyDescent="0.35">
      <c r="A137" s="6">
        <v>44120</v>
      </c>
      <c r="B137" t="s">
        <v>28</v>
      </c>
      <c r="C137" t="s">
        <v>18</v>
      </c>
      <c r="D137" t="s">
        <v>26</v>
      </c>
      <c r="E137">
        <v>0</v>
      </c>
      <c r="F137">
        <v>5500</v>
      </c>
      <c r="G137">
        <v>5500</v>
      </c>
      <c r="H137">
        <v>5500</v>
      </c>
      <c r="I137">
        <v>0</v>
      </c>
      <c r="J137" t="s">
        <v>24</v>
      </c>
    </row>
    <row r="138" spans="1:10" x14ac:dyDescent="0.35">
      <c r="A138" s="6">
        <v>44113</v>
      </c>
      <c r="B138" t="s">
        <v>28</v>
      </c>
      <c r="C138" t="s">
        <v>18</v>
      </c>
      <c r="D138" t="s">
        <v>19</v>
      </c>
      <c r="E138">
        <v>4897</v>
      </c>
      <c r="F138">
        <v>5103</v>
      </c>
      <c r="G138">
        <v>5157</v>
      </c>
      <c r="H138">
        <v>5000</v>
      </c>
      <c r="I138">
        <v>5000</v>
      </c>
      <c r="J138" t="s">
        <v>20</v>
      </c>
    </row>
    <row r="139" spans="1:10" x14ac:dyDescent="0.35">
      <c r="A139" s="6">
        <v>44113</v>
      </c>
      <c r="B139" t="s">
        <v>28</v>
      </c>
      <c r="C139" t="s">
        <v>18</v>
      </c>
      <c r="D139" t="s">
        <v>21</v>
      </c>
      <c r="E139">
        <v>0</v>
      </c>
      <c r="F139">
        <v>4400</v>
      </c>
      <c r="G139">
        <v>4400</v>
      </c>
      <c r="H139">
        <v>0</v>
      </c>
      <c r="I139">
        <v>0</v>
      </c>
      <c r="J139" t="s">
        <v>20</v>
      </c>
    </row>
    <row r="140" spans="1:10" x14ac:dyDescent="0.35">
      <c r="A140" s="6">
        <v>44113</v>
      </c>
      <c r="B140" t="s">
        <v>28</v>
      </c>
      <c r="C140" t="s">
        <v>18</v>
      </c>
      <c r="D140" t="s">
        <v>25</v>
      </c>
      <c r="E140">
        <v>0</v>
      </c>
      <c r="F140">
        <v>0</v>
      </c>
      <c r="G140">
        <v>6266</v>
      </c>
      <c r="H140">
        <v>0</v>
      </c>
      <c r="I140">
        <v>0</v>
      </c>
      <c r="J140" t="s">
        <v>20</v>
      </c>
    </row>
    <row r="141" spans="1:10" x14ac:dyDescent="0.35">
      <c r="A141" s="6">
        <v>44113</v>
      </c>
      <c r="B141" t="s">
        <v>28</v>
      </c>
      <c r="C141" t="s">
        <v>18</v>
      </c>
      <c r="D141" t="s">
        <v>22</v>
      </c>
      <c r="E141">
        <v>4400</v>
      </c>
      <c r="F141">
        <v>0</v>
      </c>
      <c r="G141">
        <v>4400</v>
      </c>
      <c r="H141">
        <v>4400</v>
      </c>
      <c r="I141">
        <v>4400</v>
      </c>
      <c r="J141" t="s">
        <v>20</v>
      </c>
    </row>
    <row r="142" spans="1:10" x14ac:dyDescent="0.35">
      <c r="A142" s="6">
        <v>44113</v>
      </c>
      <c r="B142" t="s">
        <v>28</v>
      </c>
      <c r="C142" t="s">
        <v>18</v>
      </c>
      <c r="D142" t="s">
        <v>23</v>
      </c>
      <c r="E142">
        <v>4800</v>
      </c>
      <c r="F142">
        <v>5690</v>
      </c>
      <c r="G142">
        <v>5835</v>
      </c>
      <c r="H142">
        <v>5665</v>
      </c>
      <c r="I142">
        <v>5777</v>
      </c>
      <c r="J142" t="s">
        <v>20</v>
      </c>
    </row>
    <row r="143" spans="1:10" x14ac:dyDescent="0.35">
      <c r="A143" s="6">
        <v>44113</v>
      </c>
      <c r="B143" t="s">
        <v>28</v>
      </c>
      <c r="C143" t="s">
        <v>18</v>
      </c>
      <c r="D143" t="s">
        <v>9</v>
      </c>
      <c r="E143">
        <v>3236</v>
      </c>
      <c r="F143">
        <v>3223</v>
      </c>
      <c r="G143">
        <v>3245</v>
      </c>
      <c r="H143">
        <v>3238</v>
      </c>
      <c r="I143">
        <v>3244</v>
      </c>
      <c r="J143" t="s">
        <v>24</v>
      </c>
    </row>
    <row r="144" spans="1:10" x14ac:dyDescent="0.35">
      <c r="A144" s="6">
        <v>44113</v>
      </c>
      <c r="B144" t="s">
        <v>28</v>
      </c>
      <c r="C144" t="s">
        <v>18</v>
      </c>
      <c r="D144" t="s">
        <v>11</v>
      </c>
      <c r="E144">
        <v>8750</v>
      </c>
      <c r="F144">
        <v>8750</v>
      </c>
      <c r="G144">
        <v>8750</v>
      </c>
      <c r="H144">
        <v>8750</v>
      </c>
      <c r="I144">
        <v>8750</v>
      </c>
      <c r="J144" t="s">
        <v>24</v>
      </c>
    </row>
    <row r="145" spans="1:10" x14ac:dyDescent="0.35">
      <c r="A145" s="6">
        <v>44113</v>
      </c>
      <c r="B145" t="s">
        <v>28</v>
      </c>
      <c r="C145" t="s">
        <v>18</v>
      </c>
      <c r="D145" t="s">
        <v>13</v>
      </c>
      <c r="E145">
        <v>5000</v>
      </c>
      <c r="F145">
        <v>5000</v>
      </c>
      <c r="G145">
        <v>0</v>
      </c>
      <c r="H145">
        <v>0</v>
      </c>
      <c r="I145">
        <v>6000</v>
      </c>
      <c r="J145" t="s">
        <v>24</v>
      </c>
    </row>
    <row r="146" spans="1:10" x14ac:dyDescent="0.35">
      <c r="A146" s="6">
        <v>44113</v>
      </c>
      <c r="B146" t="s">
        <v>28</v>
      </c>
      <c r="C146" t="s">
        <v>18</v>
      </c>
      <c r="D146" t="s">
        <v>25</v>
      </c>
      <c r="E146">
        <v>5733</v>
      </c>
      <c r="F146">
        <v>5700</v>
      </c>
      <c r="G146">
        <v>5765</v>
      </c>
      <c r="H146">
        <v>5778</v>
      </c>
      <c r="I146">
        <v>5802</v>
      </c>
      <c r="J146" t="s">
        <v>24</v>
      </c>
    </row>
    <row r="147" spans="1:10" x14ac:dyDescent="0.35">
      <c r="A147" s="6">
        <v>44113</v>
      </c>
      <c r="B147" t="s">
        <v>28</v>
      </c>
      <c r="C147" t="s">
        <v>18</v>
      </c>
      <c r="D147" t="s">
        <v>26</v>
      </c>
      <c r="E147">
        <v>0</v>
      </c>
      <c r="F147">
        <v>5500</v>
      </c>
      <c r="G147">
        <v>5500</v>
      </c>
      <c r="H147">
        <v>5500</v>
      </c>
      <c r="I147">
        <v>5500</v>
      </c>
      <c r="J147" t="s">
        <v>24</v>
      </c>
    </row>
    <row r="148" spans="1:10" x14ac:dyDescent="0.35">
      <c r="A148" s="6">
        <v>44113</v>
      </c>
      <c r="B148" t="s">
        <v>36</v>
      </c>
      <c r="C148" t="s">
        <v>32</v>
      </c>
      <c r="D148" t="s">
        <v>19</v>
      </c>
      <c r="E148">
        <v>0</v>
      </c>
      <c r="F148">
        <v>290000</v>
      </c>
      <c r="G148">
        <v>290000</v>
      </c>
      <c r="H148">
        <v>290000</v>
      </c>
      <c r="I148">
        <v>0</v>
      </c>
      <c r="J148" t="s">
        <v>33</v>
      </c>
    </row>
    <row r="149" spans="1:10" x14ac:dyDescent="0.35">
      <c r="A149" s="6">
        <v>44113</v>
      </c>
      <c r="B149" t="s">
        <v>36</v>
      </c>
      <c r="C149" t="s">
        <v>32</v>
      </c>
      <c r="D149" t="s">
        <v>21</v>
      </c>
      <c r="E149">
        <v>0</v>
      </c>
      <c r="F149">
        <v>277500</v>
      </c>
      <c r="G149">
        <v>277500</v>
      </c>
      <c r="H149">
        <v>0</v>
      </c>
      <c r="I149">
        <v>0</v>
      </c>
      <c r="J149" t="s">
        <v>33</v>
      </c>
    </row>
    <row r="150" spans="1:10" x14ac:dyDescent="0.35">
      <c r="A150" s="6">
        <v>44113</v>
      </c>
      <c r="B150" t="s">
        <v>36</v>
      </c>
      <c r="C150" t="s">
        <v>32</v>
      </c>
      <c r="D150" t="s">
        <v>22</v>
      </c>
      <c r="E150">
        <v>297500</v>
      </c>
      <c r="F150">
        <v>0</v>
      </c>
      <c r="G150">
        <v>297500</v>
      </c>
      <c r="H150">
        <v>297500</v>
      </c>
      <c r="I150">
        <v>297500</v>
      </c>
      <c r="J150" t="s">
        <v>33</v>
      </c>
    </row>
    <row r="151" spans="1:10" x14ac:dyDescent="0.35">
      <c r="A151" s="6">
        <v>44113</v>
      </c>
      <c r="B151" t="s">
        <v>36</v>
      </c>
      <c r="C151" t="s">
        <v>34</v>
      </c>
      <c r="D151" t="s">
        <v>19</v>
      </c>
      <c r="E151">
        <v>285000</v>
      </c>
      <c r="F151">
        <v>0</v>
      </c>
      <c r="G151">
        <v>305000</v>
      </c>
      <c r="H151">
        <v>280000</v>
      </c>
      <c r="I151">
        <v>300000</v>
      </c>
      <c r="J151" t="s">
        <v>33</v>
      </c>
    </row>
    <row r="152" spans="1:10" x14ac:dyDescent="0.35">
      <c r="A152" s="6">
        <v>44113</v>
      </c>
      <c r="B152" t="s">
        <v>36</v>
      </c>
      <c r="C152" t="s">
        <v>34</v>
      </c>
      <c r="D152" t="s">
        <v>21</v>
      </c>
      <c r="E152">
        <v>0</v>
      </c>
      <c r="F152">
        <v>277500</v>
      </c>
      <c r="G152">
        <v>277500</v>
      </c>
      <c r="H152">
        <v>0</v>
      </c>
      <c r="I152">
        <v>0</v>
      </c>
      <c r="J152" t="s">
        <v>33</v>
      </c>
    </row>
    <row r="153" spans="1:10" x14ac:dyDescent="0.35">
      <c r="A153" s="6">
        <v>44113</v>
      </c>
      <c r="B153" t="s">
        <v>36</v>
      </c>
      <c r="C153" t="s">
        <v>34</v>
      </c>
      <c r="D153" t="s">
        <v>22</v>
      </c>
      <c r="E153">
        <v>297500</v>
      </c>
      <c r="F153">
        <v>297500</v>
      </c>
      <c r="G153">
        <v>0</v>
      </c>
      <c r="H153">
        <v>297500</v>
      </c>
      <c r="I153">
        <v>297500</v>
      </c>
      <c r="J153" t="s">
        <v>33</v>
      </c>
    </row>
    <row r="154" spans="1:10" x14ac:dyDescent="0.35">
      <c r="A154" s="6">
        <v>44113</v>
      </c>
      <c r="B154" t="s">
        <v>36</v>
      </c>
      <c r="C154" t="s">
        <v>34</v>
      </c>
      <c r="D154" t="s">
        <v>14</v>
      </c>
      <c r="E154">
        <v>0</v>
      </c>
      <c r="F154">
        <v>0</v>
      </c>
      <c r="G154">
        <v>311538</v>
      </c>
      <c r="H154">
        <v>323846</v>
      </c>
      <c r="I154">
        <v>0</v>
      </c>
      <c r="J154" t="s">
        <v>33</v>
      </c>
    </row>
    <row r="155" spans="1:10" x14ac:dyDescent="0.35">
      <c r="A155" s="6">
        <v>44113</v>
      </c>
      <c r="B155" t="s">
        <v>36</v>
      </c>
      <c r="C155" t="s">
        <v>35</v>
      </c>
      <c r="D155" t="s">
        <v>19</v>
      </c>
      <c r="E155">
        <v>0</v>
      </c>
      <c r="F155">
        <v>0</v>
      </c>
      <c r="G155">
        <v>295000</v>
      </c>
      <c r="H155">
        <v>290000</v>
      </c>
      <c r="I155">
        <v>0</v>
      </c>
      <c r="J155" t="s">
        <v>33</v>
      </c>
    </row>
    <row r="156" spans="1:10" x14ac:dyDescent="0.35">
      <c r="A156" s="6">
        <v>44106</v>
      </c>
      <c r="B156" t="s">
        <v>36</v>
      </c>
      <c r="C156" t="s">
        <v>32</v>
      </c>
      <c r="D156" t="s">
        <v>19</v>
      </c>
      <c r="E156">
        <v>250000</v>
      </c>
      <c r="F156">
        <v>256667</v>
      </c>
      <c r="G156">
        <v>265000</v>
      </c>
      <c r="H156">
        <v>280000</v>
      </c>
      <c r="I156">
        <v>0</v>
      </c>
      <c r="J156" t="s">
        <v>33</v>
      </c>
    </row>
    <row r="157" spans="1:10" x14ac:dyDescent="0.35">
      <c r="A157" s="6">
        <v>44106</v>
      </c>
      <c r="B157" t="s">
        <v>36</v>
      </c>
      <c r="C157" t="s">
        <v>32</v>
      </c>
      <c r="D157" t="s">
        <v>21</v>
      </c>
      <c r="E157">
        <v>0</v>
      </c>
      <c r="F157">
        <v>237500</v>
      </c>
      <c r="G157">
        <v>247500</v>
      </c>
      <c r="H157">
        <v>0</v>
      </c>
      <c r="I157">
        <v>0</v>
      </c>
      <c r="J157" t="s">
        <v>33</v>
      </c>
    </row>
    <row r="158" spans="1:10" x14ac:dyDescent="0.35">
      <c r="A158" s="6">
        <v>44106</v>
      </c>
      <c r="B158" t="s">
        <v>36</v>
      </c>
      <c r="C158" t="s">
        <v>32</v>
      </c>
      <c r="D158" t="s">
        <v>22</v>
      </c>
      <c r="E158">
        <v>247500</v>
      </c>
      <c r="F158">
        <v>0</v>
      </c>
      <c r="G158">
        <v>247500</v>
      </c>
      <c r="H158">
        <v>267500</v>
      </c>
      <c r="I158">
        <v>277500</v>
      </c>
      <c r="J158" t="s">
        <v>33</v>
      </c>
    </row>
    <row r="159" spans="1:10" x14ac:dyDescent="0.35">
      <c r="A159" s="6">
        <v>44106</v>
      </c>
      <c r="B159" t="s">
        <v>36</v>
      </c>
      <c r="C159" t="s">
        <v>32</v>
      </c>
      <c r="D159" t="s">
        <v>23</v>
      </c>
      <c r="E159">
        <v>0</v>
      </c>
      <c r="F159">
        <v>274000</v>
      </c>
      <c r="G159">
        <v>0</v>
      </c>
      <c r="H159">
        <v>280000</v>
      </c>
      <c r="I159">
        <v>0</v>
      </c>
      <c r="J159" t="s">
        <v>33</v>
      </c>
    </row>
    <row r="160" spans="1:10" x14ac:dyDescent="0.35">
      <c r="A160" s="6">
        <v>44106</v>
      </c>
      <c r="B160" t="s">
        <v>36</v>
      </c>
      <c r="C160" t="s">
        <v>34</v>
      </c>
      <c r="D160" t="s">
        <v>19</v>
      </c>
      <c r="E160">
        <v>250000</v>
      </c>
      <c r="F160">
        <v>0</v>
      </c>
      <c r="G160">
        <v>270000</v>
      </c>
      <c r="H160">
        <v>265000</v>
      </c>
      <c r="I160">
        <v>290000</v>
      </c>
      <c r="J160" t="s">
        <v>33</v>
      </c>
    </row>
    <row r="161" spans="1:10" x14ac:dyDescent="0.35">
      <c r="A161" s="6">
        <v>44106</v>
      </c>
      <c r="B161" t="s">
        <v>36</v>
      </c>
      <c r="C161" t="s">
        <v>34</v>
      </c>
      <c r="D161" t="s">
        <v>21</v>
      </c>
      <c r="E161">
        <v>0</v>
      </c>
      <c r="F161">
        <v>237500</v>
      </c>
      <c r="G161">
        <v>247500</v>
      </c>
      <c r="H161">
        <v>0</v>
      </c>
      <c r="I161">
        <v>0</v>
      </c>
      <c r="J161" t="s">
        <v>33</v>
      </c>
    </row>
    <row r="162" spans="1:10" x14ac:dyDescent="0.35">
      <c r="A162" s="6">
        <v>44106</v>
      </c>
      <c r="B162" t="s">
        <v>36</v>
      </c>
      <c r="C162" t="s">
        <v>34</v>
      </c>
      <c r="D162" t="s">
        <v>22</v>
      </c>
      <c r="E162">
        <v>247500</v>
      </c>
      <c r="F162">
        <v>247500</v>
      </c>
      <c r="G162">
        <v>0</v>
      </c>
      <c r="H162">
        <v>267500</v>
      </c>
      <c r="I162">
        <v>277500</v>
      </c>
      <c r="J162" t="s">
        <v>33</v>
      </c>
    </row>
    <row r="163" spans="1:10" x14ac:dyDescent="0.35">
      <c r="A163" s="6">
        <v>44106</v>
      </c>
      <c r="B163" t="s">
        <v>36</v>
      </c>
      <c r="C163" t="s">
        <v>34</v>
      </c>
      <c r="D163" t="s">
        <v>14</v>
      </c>
      <c r="E163">
        <v>0</v>
      </c>
      <c r="F163">
        <v>0</v>
      </c>
      <c r="G163">
        <v>303333</v>
      </c>
      <c r="H163">
        <v>0</v>
      </c>
      <c r="I163">
        <v>0</v>
      </c>
      <c r="J163" t="s">
        <v>33</v>
      </c>
    </row>
    <row r="164" spans="1:10" x14ac:dyDescent="0.35">
      <c r="A164" s="6">
        <v>44106</v>
      </c>
      <c r="B164" t="s">
        <v>36</v>
      </c>
      <c r="C164" t="s">
        <v>34</v>
      </c>
      <c r="D164" t="s">
        <v>23</v>
      </c>
      <c r="E164">
        <v>0</v>
      </c>
      <c r="F164">
        <v>0</v>
      </c>
      <c r="G164">
        <v>12000</v>
      </c>
      <c r="H164">
        <v>0</v>
      </c>
      <c r="I164">
        <v>0</v>
      </c>
      <c r="J164" t="s">
        <v>20</v>
      </c>
    </row>
    <row r="165" spans="1:10" x14ac:dyDescent="0.35">
      <c r="A165" s="6">
        <v>44106</v>
      </c>
      <c r="B165" t="s">
        <v>28</v>
      </c>
      <c r="C165" t="s">
        <v>18</v>
      </c>
      <c r="D165" t="s">
        <v>19</v>
      </c>
      <c r="E165">
        <v>5119</v>
      </c>
      <c r="F165">
        <v>5153</v>
      </c>
      <c r="G165">
        <v>5693</v>
      </c>
      <c r="H165">
        <v>4766</v>
      </c>
      <c r="I165">
        <v>4775</v>
      </c>
      <c r="J165" t="s">
        <v>20</v>
      </c>
    </row>
    <row r="166" spans="1:10" x14ac:dyDescent="0.35">
      <c r="A166" s="6">
        <v>44106</v>
      </c>
      <c r="B166" t="s">
        <v>28</v>
      </c>
      <c r="C166" t="s">
        <v>18</v>
      </c>
      <c r="D166" t="s">
        <v>21</v>
      </c>
      <c r="E166">
        <v>0</v>
      </c>
      <c r="F166">
        <v>3900</v>
      </c>
      <c r="G166">
        <v>4400</v>
      </c>
      <c r="H166">
        <v>0</v>
      </c>
      <c r="I166">
        <v>0</v>
      </c>
      <c r="J166" t="s">
        <v>20</v>
      </c>
    </row>
    <row r="167" spans="1:10" x14ac:dyDescent="0.35">
      <c r="A167" s="6">
        <v>44106</v>
      </c>
      <c r="B167" t="s">
        <v>28</v>
      </c>
      <c r="C167" t="s">
        <v>18</v>
      </c>
      <c r="D167" t="s">
        <v>22</v>
      </c>
      <c r="E167">
        <v>3900</v>
      </c>
      <c r="F167">
        <v>0</v>
      </c>
      <c r="G167">
        <v>3900</v>
      </c>
      <c r="H167">
        <v>4400</v>
      </c>
      <c r="I167">
        <v>4400</v>
      </c>
      <c r="J167" t="s">
        <v>20</v>
      </c>
    </row>
    <row r="168" spans="1:10" x14ac:dyDescent="0.35">
      <c r="A168" s="6">
        <v>44106</v>
      </c>
      <c r="B168" t="s">
        <v>28</v>
      </c>
      <c r="C168" t="s">
        <v>18</v>
      </c>
      <c r="D168" t="s">
        <v>23</v>
      </c>
      <c r="E168">
        <v>5125</v>
      </c>
      <c r="F168">
        <v>4914</v>
      </c>
      <c r="G168">
        <v>4911</v>
      </c>
      <c r="H168">
        <v>4864</v>
      </c>
      <c r="I168">
        <v>4576</v>
      </c>
      <c r="J168" t="s">
        <v>20</v>
      </c>
    </row>
    <row r="169" spans="1:10" x14ac:dyDescent="0.35">
      <c r="A169" s="6">
        <v>44106</v>
      </c>
      <c r="B169" t="s">
        <v>28</v>
      </c>
      <c r="C169" t="s">
        <v>18</v>
      </c>
      <c r="D169" t="s">
        <v>9</v>
      </c>
      <c r="E169">
        <v>3278</v>
      </c>
      <c r="F169">
        <v>3283</v>
      </c>
      <c r="G169">
        <v>3232</v>
      </c>
      <c r="H169">
        <v>3247</v>
      </c>
      <c r="I169">
        <v>3240</v>
      </c>
      <c r="J169" t="s">
        <v>24</v>
      </c>
    </row>
    <row r="170" spans="1:10" x14ac:dyDescent="0.35">
      <c r="A170" s="6">
        <v>44106</v>
      </c>
      <c r="B170" t="s">
        <v>28</v>
      </c>
      <c r="C170" t="s">
        <v>18</v>
      </c>
      <c r="D170" t="s">
        <v>11</v>
      </c>
      <c r="E170">
        <v>9500</v>
      </c>
      <c r="F170">
        <v>8500</v>
      </c>
      <c r="G170">
        <v>9000</v>
      </c>
      <c r="H170">
        <v>8500</v>
      </c>
      <c r="I170">
        <v>8750</v>
      </c>
      <c r="J170" t="s">
        <v>24</v>
      </c>
    </row>
    <row r="171" spans="1:10" x14ac:dyDescent="0.35">
      <c r="A171" s="6">
        <v>44106</v>
      </c>
      <c r="B171" t="s">
        <v>28</v>
      </c>
      <c r="C171" t="s">
        <v>18</v>
      </c>
      <c r="D171" t="s">
        <v>13</v>
      </c>
      <c r="E171">
        <v>0</v>
      </c>
      <c r="F171">
        <v>0</v>
      </c>
      <c r="G171">
        <v>0</v>
      </c>
      <c r="H171">
        <v>0</v>
      </c>
      <c r="I171">
        <v>5000</v>
      </c>
      <c r="J171" t="s">
        <v>24</v>
      </c>
    </row>
    <row r="172" spans="1:10" x14ac:dyDescent="0.35">
      <c r="A172" s="6">
        <v>44106</v>
      </c>
      <c r="B172" t="s">
        <v>28</v>
      </c>
      <c r="C172" t="s">
        <v>18</v>
      </c>
      <c r="D172" t="s">
        <v>25</v>
      </c>
      <c r="E172">
        <v>4250</v>
      </c>
      <c r="F172">
        <v>4750</v>
      </c>
      <c r="G172">
        <v>4750</v>
      </c>
      <c r="H172">
        <v>4750</v>
      </c>
      <c r="I172">
        <v>4750</v>
      </c>
      <c r="J172" t="s">
        <v>24</v>
      </c>
    </row>
    <row r="173" spans="1:10" x14ac:dyDescent="0.35">
      <c r="A173" s="6">
        <v>44106</v>
      </c>
      <c r="B173" t="s">
        <v>28</v>
      </c>
      <c r="C173" t="s">
        <v>18</v>
      </c>
      <c r="D173" t="s">
        <v>26</v>
      </c>
      <c r="E173">
        <v>0</v>
      </c>
      <c r="F173">
        <v>6000</v>
      </c>
      <c r="G173">
        <v>5500</v>
      </c>
      <c r="H173">
        <v>5500</v>
      </c>
      <c r="I173">
        <v>5000</v>
      </c>
      <c r="J173" t="s">
        <v>24</v>
      </c>
    </row>
    <row r="174" spans="1:10" x14ac:dyDescent="0.35">
      <c r="A174" s="6">
        <v>44099</v>
      </c>
      <c r="B174" t="s">
        <v>28</v>
      </c>
      <c r="C174" t="s">
        <v>18</v>
      </c>
      <c r="D174" t="s">
        <v>19</v>
      </c>
      <c r="E174">
        <v>4931</v>
      </c>
      <c r="F174">
        <v>4688</v>
      </c>
      <c r="G174">
        <v>4850</v>
      </c>
      <c r="H174">
        <v>4672</v>
      </c>
      <c r="I174">
        <v>4580</v>
      </c>
      <c r="J174" t="s">
        <v>20</v>
      </c>
    </row>
    <row r="175" spans="1:10" x14ac:dyDescent="0.35">
      <c r="A175" s="6">
        <v>44099</v>
      </c>
      <c r="B175" t="s">
        <v>28</v>
      </c>
      <c r="C175" t="s">
        <v>18</v>
      </c>
      <c r="D175" t="s">
        <v>21</v>
      </c>
      <c r="E175">
        <v>0</v>
      </c>
      <c r="F175">
        <v>3900</v>
      </c>
      <c r="G175">
        <v>3894</v>
      </c>
      <c r="H175">
        <v>0</v>
      </c>
      <c r="I175">
        <v>0</v>
      </c>
      <c r="J175" t="s">
        <v>20</v>
      </c>
    </row>
    <row r="176" spans="1:10" x14ac:dyDescent="0.35">
      <c r="A176" s="6">
        <v>44099</v>
      </c>
      <c r="B176" t="s">
        <v>28</v>
      </c>
      <c r="C176" t="s">
        <v>18</v>
      </c>
      <c r="D176" t="s">
        <v>25</v>
      </c>
      <c r="E176">
        <v>0</v>
      </c>
      <c r="F176">
        <v>0</v>
      </c>
      <c r="G176">
        <v>4792</v>
      </c>
      <c r="H176">
        <v>0</v>
      </c>
      <c r="I176">
        <v>0</v>
      </c>
      <c r="J176" t="s">
        <v>20</v>
      </c>
    </row>
    <row r="177" spans="1:10" x14ac:dyDescent="0.35">
      <c r="A177" s="6">
        <v>44099</v>
      </c>
      <c r="B177" t="s">
        <v>28</v>
      </c>
      <c r="C177" t="s">
        <v>18</v>
      </c>
      <c r="D177" t="s">
        <v>22</v>
      </c>
      <c r="E177">
        <v>3900</v>
      </c>
      <c r="F177">
        <v>0</v>
      </c>
      <c r="G177">
        <v>3900</v>
      </c>
      <c r="H177">
        <v>3900</v>
      </c>
      <c r="I177">
        <v>3900</v>
      </c>
      <c r="J177" t="s">
        <v>20</v>
      </c>
    </row>
    <row r="178" spans="1:10" x14ac:dyDescent="0.35">
      <c r="A178" s="6">
        <v>44099</v>
      </c>
      <c r="B178" t="s">
        <v>28</v>
      </c>
      <c r="C178" t="s">
        <v>18</v>
      </c>
      <c r="D178" t="s">
        <v>23</v>
      </c>
      <c r="E178">
        <v>4906</v>
      </c>
      <c r="F178">
        <v>5573</v>
      </c>
      <c r="G178">
        <v>5455</v>
      </c>
      <c r="H178">
        <v>5123</v>
      </c>
      <c r="I178">
        <v>5109</v>
      </c>
      <c r="J178" t="s">
        <v>20</v>
      </c>
    </row>
    <row r="179" spans="1:10" x14ac:dyDescent="0.35">
      <c r="A179" s="6">
        <v>44099</v>
      </c>
      <c r="B179" t="s">
        <v>28</v>
      </c>
      <c r="C179" t="s">
        <v>18</v>
      </c>
      <c r="D179" t="s">
        <v>9</v>
      </c>
      <c r="E179">
        <v>3783</v>
      </c>
      <c r="F179">
        <v>3760</v>
      </c>
      <c r="G179">
        <v>3774</v>
      </c>
      <c r="H179">
        <v>3448</v>
      </c>
      <c r="I179">
        <v>3418</v>
      </c>
      <c r="J179" t="s">
        <v>24</v>
      </c>
    </row>
    <row r="180" spans="1:10" x14ac:dyDescent="0.35">
      <c r="A180" s="6">
        <v>44099</v>
      </c>
      <c r="B180" t="s">
        <v>28</v>
      </c>
      <c r="C180" t="s">
        <v>18</v>
      </c>
      <c r="D180" t="s">
        <v>11</v>
      </c>
      <c r="E180">
        <v>9000</v>
      </c>
      <c r="F180">
        <v>8500</v>
      </c>
      <c r="G180">
        <v>8500</v>
      </c>
      <c r="H180">
        <v>8500</v>
      </c>
      <c r="I180">
        <v>8000</v>
      </c>
      <c r="J180" t="s">
        <v>24</v>
      </c>
    </row>
    <row r="181" spans="1:10" x14ac:dyDescent="0.35">
      <c r="A181" s="6">
        <v>44099</v>
      </c>
      <c r="B181" t="s">
        <v>28</v>
      </c>
      <c r="C181" t="s">
        <v>18</v>
      </c>
      <c r="D181" t="s">
        <v>13</v>
      </c>
      <c r="E181">
        <v>0</v>
      </c>
      <c r="F181">
        <v>0</v>
      </c>
      <c r="G181">
        <v>4000</v>
      </c>
      <c r="H181">
        <v>0</v>
      </c>
      <c r="I181">
        <v>0</v>
      </c>
      <c r="J181" t="s">
        <v>24</v>
      </c>
    </row>
    <row r="182" spans="1:10" x14ac:dyDescent="0.35">
      <c r="A182" s="6">
        <v>44099</v>
      </c>
      <c r="B182" t="s">
        <v>28</v>
      </c>
      <c r="C182" t="s">
        <v>18</v>
      </c>
      <c r="D182" t="s">
        <v>25</v>
      </c>
      <c r="E182">
        <v>0</v>
      </c>
      <c r="F182">
        <v>4859</v>
      </c>
      <c r="G182">
        <v>4500</v>
      </c>
      <c r="H182">
        <v>4500</v>
      </c>
      <c r="I182">
        <v>4420</v>
      </c>
      <c r="J182" t="s">
        <v>24</v>
      </c>
    </row>
    <row r="183" spans="1:10" x14ac:dyDescent="0.35">
      <c r="A183" s="6">
        <v>44099</v>
      </c>
      <c r="B183" t="s">
        <v>28</v>
      </c>
      <c r="C183" t="s">
        <v>18</v>
      </c>
      <c r="D183" t="s">
        <v>26</v>
      </c>
      <c r="E183">
        <v>0</v>
      </c>
      <c r="F183">
        <v>5500</v>
      </c>
      <c r="G183">
        <v>5000</v>
      </c>
      <c r="H183">
        <v>5000</v>
      </c>
      <c r="I183">
        <v>5000</v>
      </c>
      <c r="J183" t="s">
        <v>24</v>
      </c>
    </row>
    <row r="184" spans="1:10" x14ac:dyDescent="0.35">
      <c r="A184" s="6">
        <v>44099</v>
      </c>
      <c r="B184" t="s">
        <v>36</v>
      </c>
      <c r="C184" t="s">
        <v>32</v>
      </c>
      <c r="D184" t="s">
        <v>19</v>
      </c>
      <c r="E184">
        <v>203500</v>
      </c>
      <c r="F184">
        <v>244565</v>
      </c>
      <c r="G184">
        <v>246154</v>
      </c>
      <c r="H184">
        <v>250926</v>
      </c>
      <c r="I184">
        <v>255000</v>
      </c>
      <c r="J184" t="s">
        <v>33</v>
      </c>
    </row>
    <row r="185" spans="1:10" x14ac:dyDescent="0.35">
      <c r="A185" s="6">
        <v>44099</v>
      </c>
      <c r="B185" t="s">
        <v>36</v>
      </c>
      <c r="C185" t="s">
        <v>32</v>
      </c>
      <c r="D185" t="s">
        <v>21</v>
      </c>
      <c r="E185">
        <v>0</v>
      </c>
      <c r="F185">
        <v>237500</v>
      </c>
      <c r="G185">
        <v>237500</v>
      </c>
      <c r="H185">
        <v>0</v>
      </c>
      <c r="I185">
        <v>0</v>
      </c>
      <c r="J185" t="s">
        <v>33</v>
      </c>
    </row>
    <row r="186" spans="1:10" x14ac:dyDescent="0.35">
      <c r="A186" s="6">
        <v>44099</v>
      </c>
      <c r="B186" t="s">
        <v>36</v>
      </c>
      <c r="C186" t="s">
        <v>32</v>
      </c>
      <c r="D186" t="s">
        <v>22</v>
      </c>
      <c r="E186">
        <v>247500</v>
      </c>
      <c r="F186">
        <v>0</v>
      </c>
      <c r="G186">
        <v>0</v>
      </c>
      <c r="H186">
        <v>247500</v>
      </c>
      <c r="I186">
        <v>247500</v>
      </c>
      <c r="J186" t="s">
        <v>33</v>
      </c>
    </row>
    <row r="187" spans="1:10" x14ac:dyDescent="0.35">
      <c r="A187" s="6">
        <v>44099</v>
      </c>
      <c r="B187" t="s">
        <v>36</v>
      </c>
      <c r="C187" t="s">
        <v>34</v>
      </c>
      <c r="D187" t="s">
        <v>19</v>
      </c>
      <c r="E187">
        <v>246379</v>
      </c>
      <c r="F187">
        <v>240000</v>
      </c>
      <c r="G187">
        <v>240000</v>
      </c>
      <c r="H187">
        <v>250000</v>
      </c>
      <c r="I187">
        <v>250000</v>
      </c>
      <c r="J187" t="s">
        <v>33</v>
      </c>
    </row>
    <row r="188" spans="1:10" x14ac:dyDescent="0.35">
      <c r="A188" s="6">
        <v>44099</v>
      </c>
      <c r="B188" t="s">
        <v>36</v>
      </c>
      <c r="C188" t="s">
        <v>34</v>
      </c>
      <c r="D188" t="s">
        <v>21</v>
      </c>
      <c r="E188">
        <v>0</v>
      </c>
      <c r="F188">
        <v>227500</v>
      </c>
      <c r="G188">
        <v>227500</v>
      </c>
      <c r="H188">
        <v>0</v>
      </c>
      <c r="I188">
        <v>0</v>
      </c>
      <c r="J188" t="s">
        <v>33</v>
      </c>
    </row>
    <row r="189" spans="1:10" x14ac:dyDescent="0.35">
      <c r="A189" s="6">
        <v>44099</v>
      </c>
      <c r="B189" t="s">
        <v>36</v>
      </c>
      <c r="C189" t="s">
        <v>34</v>
      </c>
      <c r="D189" t="s">
        <v>22</v>
      </c>
      <c r="E189">
        <v>247500</v>
      </c>
      <c r="F189">
        <v>247500</v>
      </c>
      <c r="G189">
        <v>247500</v>
      </c>
      <c r="H189">
        <v>247500</v>
      </c>
      <c r="I189">
        <v>247500</v>
      </c>
      <c r="J189" t="s">
        <v>33</v>
      </c>
    </row>
    <row r="190" spans="1:10" x14ac:dyDescent="0.35">
      <c r="A190" s="6">
        <v>44099</v>
      </c>
      <c r="B190" t="s">
        <v>36</v>
      </c>
      <c r="C190" t="s">
        <v>34</v>
      </c>
      <c r="D190" t="s">
        <v>14</v>
      </c>
      <c r="E190">
        <v>300000</v>
      </c>
      <c r="F190">
        <v>300000</v>
      </c>
      <c r="G190">
        <v>300000</v>
      </c>
      <c r="H190">
        <v>295000</v>
      </c>
      <c r="I190">
        <v>0</v>
      </c>
      <c r="J190" t="s">
        <v>33</v>
      </c>
    </row>
    <row r="191" spans="1:10" x14ac:dyDescent="0.35">
      <c r="A191" s="6">
        <v>44099</v>
      </c>
      <c r="B191" t="s">
        <v>36</v>
      </c>
      <c r="C191" t="s">
        <v>32</v>
      </c>
      <c r="D191" t="s">
        <v>23</v>
      </c>
      <c r="E191">
        <v>9786</v>
      </c>
      <c r="F191">
        <v>9706</v>
      </c>
      <c r="G191">
        <v>0</v>
      </c>
      <c r="H191">
        <v>0</v>
      </c>
      <c r="I191">
        <v>0</v>
      </c>
      <c r="J191" t="s">
        <v>20</v>
      </c>
    </row>
    <row r="192" spans="1:10" x14ac:dyDescent="0.35">
      <c r="A192" s="6">
        <v>44099</v>
      </c>
      <c r="B192" t="s">
        <v>36</v>
      </c>
      <c r="C192" t="s">
        <v>34</v>
      </c>
      <c r="D192" t="s">
        <v>23</v>
      </c>
      <c r="E192">
        <v>0</v>
      </c>
      <c r="F192">
        <v>0</v>
      </c>
      <c r="G192">
        <v>9719</v>
      </c>
      <c r="H192">
        <v>0</v>
      </c>
      <c r="I192">
        <v>9786</v>
      </c>
      <c r="J192" t="s">
        <v>20</v>
      </c>
    </row>
    <row r="193" spans="1:10" x14ac:dyDescent="0.35">
      <c r="A193" s="6">
        <v>44176</v>
      </c>
      <c r="B193" t="s">
        <v>28</v>
      </c>
      <c r="C193" t="s">
        <v>18</v>
      </c>
      <c r="D193" t="s">
        <v>19</v>
      </c>
      <c r="E193">
        <v>8410</v>
      </c>
      <c r="F193">
        <v>0</v>
      </c>
      <c r="G193">
        <v>9842</v>
      </c>
      <c r="H193">
        <v>9645</v>
      </c>
      <c r="I193">
        <v>10000</v>
      </c>
      <c r="J193" t="s">
        <v>20</v>
      </c>
    </row>
    <row r="194" spans="1:10" x14ac:dyDescent="0.35">
      <c r="A194" s="6">
        <v>44176</v>
      </c>
      <c r="B194" t="s">
        <v>28</v>
      </c>
      <c r="C194" t="s">
        <v>18</v>
      </c>
      <c r="D194" t="s">
        <v>21</v>
      </c>
      <c r="E194">
        <v>0</v>
      </c>
      <c r="F194">
        <v>0</v>
      </c>
      <c r="G194">
        <v>8900</v>
      </c>
      <c r="H194">
        <v>0</v>
      </c>
      <c r="I194">
        <v>0</v>
      </c>
      <c r="J194" t="s">
        <v>20</v>
      </c>
    </row>
    <row r="195" spans="1:10" x14ac:dyDescent="0.35">
      <c r="A195" s="6">
        <v>44176</v>
      </c>
      <c r="B195" t="s">
        <v>28</v>
      </c>
      <c r="C195" t="s">
        <v>18</v>
      </c>
      <c r="D195" t="s">
        <v>22</v>
      </c>
      <c r="E195">
        <v>8900</v>
      </c>
      <c r="F195">
        <v>0</v>
      </c>
      <c r="G195">
        <v>0</v>
      </c>
      <c r="H195">
        <v>8900</v>
      </c>
      <c r="I195">
        <v>8900</v>
      </c>
      <c r="J195" t="s">
        <v>20</v>
      </c>
    </row>
    <row r="196" spans="1:10" x14ac:dyDescent="0.35">
      <c r="A196" s="6">
        <v>44176</v>
      </c>
      <c r="B196" t="s">
        <v>28</v>
      </c>
      <c r="C196" t="s">
        <v>18</v>
      </c>
      <c r="D196" t="s">
        <v>23</v>
      </c>
      <c r="E196">
        <v>0</v>
      </c>
      <c r="F196">
        <v>0</v>
      </c>
      <c r="G196">
        <v>10000</v>
      </c>
      <c r="H196">
        <v>0</v>
      </c>
      <c r="I196">
        <v>10541</v>
      </c>
      <c r="J196" t="s">
        <v>20</v>
      </c>
    </row>
    <row r="197" spans="1:10" x14ac:dyDescent="0.35">
      <c r="A197" s="6">
        <v>44176</v>
      </c>
      <c r="B197" t="s">
        <v>28</v>
      </c>
      <c r="C197" t="s">
        <v>18</v>
      </c>
      <c r="D197" t="s">
        <v>9</v>
      </c>
      <c r="E197">
        <v>7000</v>
      </c>
      <c r="F197">
        <v>0</v>
      </c>
      <c r="G197">
        <v>7000</v>
      </c>
      <c r="H197">
        <v>7259</v>
      </c>
      <c r="I197">
        <v>7222</v>
      </c>
      <c r="J197" t="s">
        <v>24</v>
      </c>
    </row>
    <row r="198" spans="1:10" x14ac:dyDescent="0.35">
      <c r="A198" s="6">
        <v>44176</v>
      </c>
      <c r="B198" t="s">
        <v>36</v>
      </c>
      <c r="C198" t="s">
        <v>32</v>
      </c>
      <c r="D198" t="s">
        <v>19</v>
      </c>
      <c r="E198">
        <v>300000</v>
      </c>
      <c r="F198">
        <v>0</v>
      </c>
      <c r="G198">
        <v>0</v>
      </c>
      <c r="H198">
        <v>0</v>
      </c>
      <c r="I198">
        <v>0</v>
      </c>
      <c r="J198" t="s">
        <v>33</v>
      </c>
    </row>
    <row r="199" spans="1:10" x14ac:dyDescent="0.35">
      <c r="A199" s="6">
        <v>44176</v>
      </c>
      <c r="B199" t="s">
        <v>36</v>
      </c>
      <c r="C199" t="s">
        <v>34</v>
      </c>
      <c r="D199" t="s">
        <v>19</v>
      </c>
      <c r="E199">
        <v>325000</v>
      </c>
      <c r="F199">
        <v>0</v>
      </c>
      <c r="G199">
        <v>335000</v>
      </c>
      <c r="H199">
        <v>0</v>
      </c>
      <c r="I199">
        <v>320000</v>
      </c>
      <c r="J199" t="s">
        <v>33</v>
      </c>
    </row>
    <row r="200" spans="1:10" x14ac:dyDescent="0.35">
      <c r="A200" s="6">
        <v>44176</v>
      </c>
      <c r="B200" t="s">
        <v>36</v>
      </c>
      <c r="C200" t="s">
        <v>34</v>
      </c>
      <c r="D200" t="s">
        <v>21</v>
      </c>
      <c r="E200">
        <v>0</v>
      </c>
      <c r="F200">
        <v>0</v>
      </c>
      <c r="G200">
        <v>327500</v>
      </c>
      <c r="H200">
        <v>0</v>
      </c>
      <c r="I200">
        <v>0</v>
      </c>
      <c r="J200" t="s">
        <v>33</v>
      </c>
    </row>
    <row r="201" spans="1:10" x14ac:dyDescent="0.35">
      <c r="A201" s="6">
        <v>44176</v>
      </c>
      <c r="B201" t="s">
        <v>36</v>
      </c>
      <c r="C201" t="s">
        <v>34</v>
      </c>
      <c r="D201" t="s">
        <v>22</v>
      </c>
      <c r="E201">
        <v>327500</v>
      </c>
      <c r="F201">
        <v>0</v>
      </c>
      <c r="G201">
        <v>337500</v>
      </c>
      <c r="H201">
        <v>0</v>
      </c>
      <c r="I201">
        <v>0</v>
      </c>
      <c r="J201" t="s">
        <v>33</v>
      </c>
    </row>
    <row r="202" spans="1:10" x14ac:dyDescent="0.35">
      <c r="A202" s="6">
        <v>44176</v>
      </c>
      <c r="B202" t="s">
        <v>36</v>
      </c>
      <c r="C202" t="s">
        <v>35</v>
      </c>
      <c r="D202" t="s">
        <v>19</v>
      </c>
      <c r="E202">
        <v>325000</v>
      </c>
      <c r="F202">
        <v>0</v>
      </c>
      <c r="G202">
        <v>350000</v>
      </c>
      <c r="H202">
        <v>334091</v>
      </c>
      <c r="I202">
        <v>0</v>
      </c>
      <c r="J202" t="s">
        <v>33</v>
      </c>
    </row>
    <row r="203" spans="1:10" x14ac:dyDescent="0.35">
      <c r="A203" s="6">
        <v>44176</v>
      </c>
      <c r="B203" t="s">
        <v>36</v>
      </c>
      <c r="C203" t="s">
        <v>35</v>
      </c>
      <c r="D203" t="s">
        <v>21</v>
      </c>
      <c r="E203">
        <v>0</v>
      </c>
      <c r="F203">
        <v>0</v>
      </c>
      <c r="G203">
        <v>337500</v>
      </c>
      <c r="H203">
        <v>0</v>
      </c>
      <c r="I203">
        <v>0</v>
      </c>
      <c r="J203" t="s">
        <v>33</v>
      </c>
    </row>
    <row r="204" spans="1:10" x14ac:dyDescent="0.35">
      <c r="A204" s="6">
        <v>44176</v>
      </c>
      <c r="B204" t="s">
        <v>36</v>
      </c>
      <c r="C204" t="s">
        <v>35</v>
      </c>
      <c r="D204" t="s">
        <v>22</v>
      </c>
      <c r="E204">
        <v>326786</v>
      </c>
      <c r="F204">
        <v>0</v>
      </c>
      <c r="G204">
        <v>0</v>
      </c>
      <c r="H204">
        <v>337500</v>
      </c>
      <c r="I204">
        <v>337500</v>
      </c>
      <c r="J204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6D6E-E84A-44E7-B2D1-64082A5ACED1}">
  <dimension ref="A1:I1016"/>
  <sheetViews>
    <sheetView workbookViewId="0">
      <selection activeCell="A48" sqref="A48"/>
    </sheetView>
  </sheetViews>
  <sheetFormatPr baseColWidth="10" defaultRowHeight="14.5" x14ac:dyDescent="0.35"/>
  <cols>
    <col min="1" max="1" width="75.08984375" bestFit="1" customWidth="1"/>
    <col min="2" max="2" width="10.08984375" style="6" bestFit="1" customWidth="1"/>
    <col min="3" max="3" width="9.26953125" bestFit="1" customWidth="1"/>
    <col min="4" max="4" width="12.54296875" bestFit="1" customWidth="1"/>
    <col min="5" max="5" width="37.36328125" bestFit="1" customWidth="1"/>
    <col min="6" max="6" width="26" bestFit="1" customWidth="1"/>
    <col min="7" max="7" width="8" bestFit="1" customWidth="1"/>
    <col min="8" max="8" width="10.1796875" bestFit="1" customWidth="1"/>
    <col min="9" max="9" width="7.54296875" bestFit="1" customWidth="1"/>
  </cols>
  <sheetData>
    <row r="1" spans="1:9" x14ac:dyDescent="0.35">
      <c r="A1" t="s">
        <v>73</v>
      </c>
      <c r="B1" s="6" t="s">
        <v>17</v>
      </c>
      <c r="C1" t="s">
        <v>27</v>
      </c>
      <c r="D1" t="s">
        <v>0</v>
      </c>
      <c r="E1" t="s">
        <v>1</v>
      </c>
      <c r="F1" t="s">
        <v>7</v>
      </c>
      <c r="G1" t="s">
        <v>74</v>
      </c>
      <c r="H1" t="s">
        <v>66</v>
      </c>
      <c r="I1" t="s">
        <v>67</v>
      </c>
    </row>
    <row r="2" spans="1:9" hidden="1" x14ac:dyDescent="0.35">
      <c r="A2" s="24" t="str">
        <f>+_xlfn.CONCAT(Tabla3_2[[#This Row],[Semana]],C2,Tabla3_2[[#This Row],[Variedad]],E2,G2,Tabla3_2[[#This Row],[Atributo]])</f>
        <v>44169LimónSin especificarMercado Mayorista Lo Valledor de Santiagomalla-18Lunes</v>
      </c>
      <c r="B2" s="6">
        <v>44169</v>
      </c>
      <c r="C2" s="24" t="s">
        <v>28</v>
      </c>
      <c r="D2" s="24" t="s">
        <v>18</v>
      </c>
      <c r="E2" s="24" t="s">
        <v>19</v>
      </c>
      <c r="F2" s="24" t="s">
        <v>20</v>
      </c>
      <c r="G2" s="24" t="str">
        <f>+VLOOKUP(Tabla3_2[[#This Row],[Unidad de
comercialización ]],Cod_empaque[],2,0)</f>
        <v>malla-18</v>
      </c>
      <c r="H2" s="24" t="s">
        <v>2</v>
      </c>
      <c r="I2">
        <v>7562</v>
      </c>
    </row>
    <row r="3" spans="1:9" hidden="1" x14ac:dyDescent="0.35">
      <c r="A3" s="24" t="str">
        <f>+_xlfn.CONCAT(Tabla3_2[[#This Row],[Semana]],C3,Tabla3_2[[#This Row],[Variedad]],E3,G3,Tabla3_2[[#This Row],[Atributo]])</f>
        <v>44169LimónSin especificarMercado Mayorista Lo Valledor de Santiagomalla-18Martes</v>
      </c>
      <c r="B3" s="6">
        <v>44169</v>
      </c>
      <c r="C3" s="24" t="s">
        <v>28</v>
      </c>
      <c r="D3" s="24" t="s">
        <v>18</v>
      </c>
      <c r="E3" s="24" t="s">
        <v>19</v>
      </c>
      <c r="F3" s="24" t="s">
        <v>20</v>
      </c>
      <c r="G3" s="24" t="str">
        <f>+VLOOKUP(Tabla3_2[[#This Row],[Unidad de
comercialización ]],Cod_empaque[],2,0)</f>
        <v>malla-18</v>
      </c>
      <c r="H3" s="24" t="s">
        <v>3</v>
      </c>
      <c r="I3">
        <v>7652</v>
      </c>
    </row>
    <row r="4" spans="1:9" hidden="1" x14ac:dyDescent="0.35">
      <c r="A4" s="24" t="str">
        <f>+_xlfn.CONCAT(Tabla3_2[[#This Row],[Semana]],C4,Tabla3_2[[#This Row],[Variedad]],E4,G4,Tabla3_2[[#This Row],[Atributo]])</f>
        <v>44169LimónSin especificarMercado Mayorista Lo Valledor de Santiagomalla-18Miércoles</v>
      </c>
      <c r="B4" s="6">
        <v>44169</v>
      </c>
      <c r="C4" s="24" t="s">
        <v>28</v>
      </c>
      <c r="D4" s="24" t="s">
        <v>18</v>
      </c>
      <c r="E4" s="24" t="s">
        <v>19</v>
      </c>
      <c r="F4" s="24" t="s">
        <v>20</v>
      </c>
      <c r="G4" s="24" t="str">
        <f>+VLOOKUP(Tabla3_2[[#This Row],[Unidad de
comercialización ]],Cod_empaque[],2,0)</f>
        <v>malla-18</v>
      </c>
      <c r="H4" s="24" t="s">
        <v>4</v>
      </c>
      <c r="I4">
        <v>8264</v>
      </c>
    </row>
    <row r="5" spans="1:9" hidden="1" x14ac:dyDescent="0.35">
      <c r="A5" s="24" t="str">
        <f>+_xlfn.CONCAT(Tabla3_2[[#This Row],[Semana]],C5,Tabla3_2[[#This Row],[Variedad]],E5,G5,Tabla3_2[[#This Row],[Atributo]])</f>
        <v>44169LimónSin especificarMercado Mayorista Lo Valledor de Santiagomalla-18Jueves</v>
      </c>
      <c r="B5" s="6">
        <v>44169</v>
      </c>
      <c r="C5" s="24" t="s">
        <v>28</v>
      </c>
      <c r="D5" s="24" t="s">
        <v>18</v>
      </c>
      <c r="E5" s="24" t="s">
        <v>19</v>
      </c>
      <c r="F5" s="24" t="s">
        <v>20</v>
      </c>
      <c r="G5" s="24" t="str">
        <f>+VLOOKUP(Tabla3_2[[#This Row],[Unidad de
comercialización ]],Cod_empaque[],2,0)</f>
        <v>malla-18</v>
      </c>
      <c r="H5" s="24" t="s">
        <v>5</v>
      </c>
      <c r="I5">
        <v>8000</v>
      </c>
    </row>
    <row r="6" spans="1:9" hidden="1" x14ac:dyDescent="0.35">
      <c r="A6" s="24" t="str">
        <f>+_xlfn.CONCAT(Tabla3_2[[#This Row],[Semana]],C6,Tabla3_2[[#This Row],[Variedad]],E6,G6,Tabla3_2[[#This Row],[Atributo]])</f>
        <v>44169LimónSin especificarMercado Mayorista Lo Valledor de Santiagomalla-18Viernes</v>
      </c>
      <c r="B6" s="6">
        <v>44169</v>
      </c>
      <c r="C6" s="24" t="s">
        <v>28</v>
      </c>
      <c r="D6" s="24" t="s">
        <v>18</v>
      </c>
      <c r="E6" s="24" t="s">
        <v>19</v>
      </c>
      <c r="F6" s="24" t="s">
        <v>20</v>
      </c>
      <c r="G6" s="24" t="str">
        <f>+VLOOKUP(Tabla3_2[[#This Row],[Unidad de
comercialización ]],Cod_empaque[],2,0)</f>
        <v>malla-18</v>
      </c>
      <c r="H6" s="24" t="s">
        <v>6</v>
      </c>
      <c r="I6">
        <v>8000</v>
      </c>
    </row>
    <row r="7" spans="1:9" hidden="1" x14ac:dyDescent="0.35">
      <c r="A7" s="24" t="str">
        <f>+_xlfn.CONCAT(Tabla3_2[[#This Row],[Semana]],C7,Tabla3_2[[#This Row],[Variedad]],E7,G7,Tabla3_2[[#This Row],[Atributo]])</f>
        <v>44169LimónSin especificarComercializadora del Agro de Limarímalla-18Lunes</v>
      </c>
      <c r="B7" s="6">
        <v>44169</v>
      </c>
      <c r="C7" s="24" t="s">
        <v>28</v>
      </c>
      <c r="D7" s="24" t="s">
        <v>18</v>
      </c>
      <c r="E7" s="24" t="s">
        <v>21</v>
      </c>
      <c r="F7" s="24" t="s">
        <v>20</v>
      </c>
      <c r="G7" s="24" t="str">
        <f>+VLOOKUP(Tabla3_2[[#This Row],[Unidad de
comercialización ]],Cod_empaque[],2,0)</f>
        <v>malla-18</v>
      </c>
      <c r="H7" s="24" t="s">
        <v>2</v>
      </c>
      <c r="I7">
        <v>0</v>
      </c>
    </row>
    <row r="8" spans="1:9" hidden="1" x14ac:dyDescent="0.35">
      <c r="A8" s="24" t="str">
        <f>+_xlfn.CONCAT(Tabla3_2[[#This Row],[Semana]],C8,Tabla3_2[[#This Row],[Variedad]],E8,G8,Tabla3_2[[#This Row],[Atributo]])</f>
        <v>44169LimónSin especificarComercializadora del Agro de Limarímalla-18Martes</v>
      </c>
      <c r="B8" s="6">
        <v>44169</v>
      </c>
      <c r="C8" s="24" t="s">
        <v>28</v>
      </c>
      <c r="D8" s="24" t="s">
        <v>18</v>
      </c>
      <c r="E8" s="24" t="s">
        <v>21</v>
      </c>
      <c r="F8" s="24" t="s">
        <v>20</v>
      </c>
      <c r="G8" s="24" t="str">
        <f>+VLOOKUP(Tabla3_2[[#This Row],[Unidad de
comercialización ]],Cod_empaque[],2,0)</f>
        <v>malla-18</v>
      </c>
      <c r="H8" s="24" t="s">
        <v>3</v>
      </c>
      <c r="I8">
        <v>7900</v>
      </c>
    </row>
    <row r="9" spans="1:9" hidden="1" x14ac:dyDescent="0.35">
      <c r="A9" s="24" t="str">
        <f>+_xlfn.CONCAT(Tabla3_2[[#This Row],[Semana]],C9,Tabla3_2[[#This Row],[Variedad]],E9,G9,Tabla3_2[[#This Row],[Atributo]])</f>
        <v>44169LimónSin especificarComercializadora del Agro de Limarímalla-18Miércoles</v>
      </c>
      <c r="B9" s="6">
        <v>44169</v>
      </c>
      <c r="C9" s="24" t="s">
        <v>28</v>
      </c>
      <c r="D9" s="24" t="s">
        <v>18</v>
      </c>
      <c r="E9" s="24" t="s">
        <v>21</v>
      </c>
      <c r="F9" s="24" t="s">
        <v>20</v>
      </c>
      <c r="G9" s="24" t="str">
        <f>+VLOOKUP(Tabla3_2[[#This Row],[Unidad de
comercialización ]],Cod_empaque[],2,0)</f>
        <v>malla-18</v>
      </c>
      <c r="H9" s="24" t="s">
        <v>4</v>
      </c>
      <c r="I9">
        <v>7900</v>
      </c>
    </row>
    <row r="10" spans="1:9" hidden="1" x14ac:dyDescent="0.35">
      <c r="A10" s="24" t="str">
        <f>+_xlfn.CONCAT(Tabla3_2[[#This Row],[Semana]],C10,Tabla3_2[[#This Row],[Variedad]],E10,G10,Tabla3_2[[#This Row],[Atributo]])</f>
        <v>44169LimónSin especificarComercializadora del Agro de Limarímalla-18Jueves</v>
      </c>
      <c r="B10" s="6">
        <v>44169</v>
      </c>
      <c r="C10" s="24" t="s">
        <v>28</v>
      </c>
      <c r="D10" s="24" t="s">
        <v>18</v>
      </c>
      <c r="E10" s="24" t="s">
        <v>21</v>
      </c>
      <c r="F10" s="24" t="s">
        <v>20</v>
      </c>
      <c r="G10" s="24" t="str">
        <f>+VLOOKUP(Tabla3_2[[#This Row],[Unidad de
comercialización ]],Cod_empaque[],2,0)</f>
        <v>malla-18</v>
      </c>
      <c r="H10" s="24" t="s">
        <v>5</v>
      </c>
      <c r="I10">
        <v>0</v>
      </c>
    </row>
    <row r="11" spans="1:9" hidden="1" x14ac:dyDescent="0.35">
      <c r="A11" s="24" t="str">
        <f>+_xlfn.CONCAT(Tabla3_2[[#This Row],[Semana]],C11,Tabla3_2[[#This Row],[Variedad]],E11,G11,Tabla3_2[[#This Row],[Atributo]])</f>
        <v>44169LimónSin especificarComercializadora del Agro de Limarímalla-18Viernes</v>
      </c>
      <c r="B11" s="6">
        <v>44169</v>
      </c>
      <c r="C11" s="24" t="s">
        <v>28</v>
      </c>
      <c r="D11" s="24" t="s">
        <v>18</v>
      </c>
      <c r="E11" s="24" t="s">
        <v>21</v>
      </c>
      <c r="F11" s="24" t="s">
        <v>20</v>
      </c>
      <c r="G11" s="24" t="str">
        <f>+VLOOKUP(Tabla3_2[[#This Row],[Unidad de
comercialización ]],Cod_empaque[],2,0)</f>
        <v>malla-18</v>
      </c>
      <c r="H11" s="24" t="s">
        <v>6</v>
      </c>
      <c r="I11">
        <v>0</v>
      </c>
    </row>
    <row r="12" spans="1:9" hidden="1" x14ac:dyDescent="0.35">
      <c r="A12" s="24" t="str">
        <f>+_xlfn.CONCAT(Tabla3_2[[#This Row],[Semana]],C12,Tabla3_2[[#This Row],[Variedad]],E12,G12,Tabla3_2[[#This Row],[Atributo]])</f>
        <v>44169LimónSin especificarTerminal La Palmera de La Serenamalla-18Lunes</v>
      </c>
      <c r="B12" s="6">
        <v>44169</v>
      </c>
      <c r="C12" s="24" t="s">
        <v>28</v>
      </c>
      <c r="D12" s="24" t="s">
        <v>18</v>
      </c>
      <c r="E12" s="24" t="s">
        <v>22</v>
      </c>
      <c r="F12" s="24" t="s">
        <v>20</v>
      </c>
      <c r="G12" s="24" t="str">
        <f>+VLOOKUP(Tabla3_2[[#This Row],[Unidad de
comercialización ]],Cod_empaque[],2,0)</f>
        <v>malla-18</v>
      </c>
      <c r="H12" s="24" t="s">
        <v>2</v>
      </c>
      <c r="I12">
        <v>7900</v>
      </c>
    </row>
    <row r="13" spans="1:9" hidden="1" x14ac:dyDescent="0.35">
      <c r="A13" s="24" t="str">
        <f>+_xlfn.CONCAT(Tabla3_2[[#This Row],[Semana]],C13,Tabla3_2[[#This Row],[Variedad]],E13,G13,Tabla3_2[[#This Row],[Atributo]])</f>
        <v>44169LimónSin especificarTerminal La Palmera de La Serenamalla-18Martes</v>
      </c>
      <c r="B13" s="6">
        <v>44169</v>
      </c>
      <c r="C13" s="24" t="s">
        <v>28</v>
      </c>
      <c r="D13" s="24" t="s">
        <v>18</v>
      </c>
      <c r="E13" s="24" t="s">
        <v>22</v>
      </c>
      <c r="F13" s="24" t="s">
        <v>20</v>
      </c>
      <c r="G13" s="24" t="str">
        <f>+VLOOKUP(Tabla3_2[[#This Row],[Unidad de
comercialización ]],Cod_empaque[],2,0)</f>
        <v>malla-18</v>
      </c>
      <c r="H13" s="24" t="s">
        <v>3</v>
      </c>
      <c r="I13">
        <v>0</v>
      </c>
    </row>
    <row r="14" spans="1:9" hidden="1" x14ac:dyDescent="0.35">
      <c r="A14" s="24" t="str">
        <f>+_xlfn.CONCAT(Tabla3_2[[#This Row],[Semana]],C14,Tabla3_2[[#This Row],[Variedad]],E14,G14,Tabla3_2[[#This Row],[Atributo]])</f>
        <v>44169LimónSin especificarTerminal La Palmera de La Serenamalla-18Miércoles</v>
      </c>
      <c r="B14" s="6">
        <v>44169</v>
      </c>
      <c r="C14" s="24" t="s">
        <v>28</v>
      </c>
      <c r="D14" s="24" t="s">
        <v>18</v>
      </c>
      <c r="E14" s="24" t="s">
        <v>22</v>
      </c>
      <c r="F14" s="24" t="s">
        <v>20</v>
      </c>
      <c r="G14" s="24" t="str">
        <f>+VLOOKUP(Tabla3_2[[#This Row],[Unidad de
comercialización ]],Cod_empaque[],2,0)</f>
        <v>malla-18</v>
      </c>
      <c r="H14" s="24" t="s">
        <v>4</v>
      </c>
      <c r="I14">
        <v>7900</v>
      </c>
    </row>
    <row r="15" spans="1:9" hidden="1" x14ac:dyDescent="0.35">
      <c r="A15" s="24" t="str">
        <f>+_xlfn.CONCAT(Tabla3_2[[#This Row],[Semana]],C15,Tabla3_2[[#This Row],[Variedad]],E15,G15,Tabla3_2[[#This Row],[Atributo]])</f>
        <v>44169LimónSin especificarTerminal La Palmera de La Serenamalla-18Jueves</v>
      </c>
      <c r="B15" s="6">
        <v>44169</v>
      </c>
      <c r="C15" s="24" t="s">
        <v>28</v>
      </c>
      <c r="D15" s="24" t="s">
        <v>18</v>
      </c>
      <c r="E15" s="24" t="s">
        <v>22</v>
      </c>
      <c r="F15" s="24" t="s">
        <v>20</v>
      </c>
      <c r="G15" s="24" t="str">
        <f>+VLOOKUP(Tabla3_2[[#This Row],[Unidad de
comercialización ]],Cod_empaque[],2,0)</f>
        <v>malla-18</v>
      </c>
      <c r="H15" s="24" t="s">
        <v>5</v>
      </c>
      <c r="I15">
        <v>7903</v>
      </c>
    </row>
    <row r="16" spans="1:9" hidden="1" x14ac:dyDescent="0.35">
      <c r="A16" s="24" t="str">
        <f>+_xlfn.CONCAT(Tabla3_2[[#This Row],[Semana]],C16,Tabla3_2[[#This Row],[Variedad]],E16,G16,Tabla3_2[[#This Row],[Atributo]])</f>
        <v>44169LimónSin especificarTerminal La Palmera de La Serenamalla-18Viernes</v>
      </c>
      <c r="B16" s="6">
        <v>44169</v>
      </c>
      <c r="C16" s="24" t="s">
        <v>28</v>
      </c>
      <c r="D16" s="24" t="s">
        <v>18</v>
      </c>
      <c r="E16" s="24" t="s">
        <v>22</v>
      </c>
      <c r="F16" s="24" t="s">
        <v>20</v>
      </c>
      <c r="G16" s="24" t="str">
        <f>+VLOOKUP(Tabla3_2[[#This Row],[Unidad de
comercialización ]],Cod_empaque[],2,0)</f>
        <v>malla-18</v>
      </c>
      <c r="H16" s="24" t="s">
        <v>6</v>
      </c>
      <c r="I16">
        <v>7897</v>
      </c>
    </row>
    <row r="17" spans="1:9" hidden="1" x14ac:dyDescent="0.35">
      <c r="A17" s="24" t="str">
        <f>+_xlfn.CONCAT(Tabla3_2[[#This Row],[Semana]],C17,Tabla3_2[[#This Row],[Variedad]],E17,G17,Tabla3_2[[#This Row],[Atributo]])</f>
        <v>44169LimónSin especificarVega Central Mapocho de Santiagomalla-18Lunes</v>
      </c>
      <c r="B17" s="6">
        <v>44169</v>
      </c>
      <c r="C17" s="24" t="s">
        <v>28</v>
      </c>
      <c r="D17" s="24" t="s">
        <v>18</v>
      </c>
      <c r="E17" s="24" t="s">
        <v>23</v>
      </c>
      <c r="F17" s="24" t="s">
        <v>20</v>
      </c>
      <c r="G17" s="24" t="str">
        <f>+VLOOKUP(Tabla3_2[[#This Row],[Unidad de
comercialización ]],Cod_empaque[],2,0)</f>
        <v>malla-18</v>
      </c>
      <c r="H17" s="24" t="s">
        <v>2</v>
      </c>
      <c r="I17">
        <v>8667</v>
      </c>
    </row>
    <row r="18" spans="1:9" hidden="1" x14ac:dyDescent="0.35">
      <c r="A18" s="24" t="str">
        <f>+_xlfn.CONCAT(Tabla3_2[[#This Row],[Semana]],C18,Tabla3_2[[#This Row],[Variedad]],E18,G18,Tabla3_2[[#This Row],[Atributo]])</f>
        <v>44169LimónSin especificarVega Central Mapocho de Santiagomalla-18Martes</v>
      </c>
      <c r="B18" s="6">
        <v>44169</v>
      </c>
      <c r="C18" s="24" t="s">
        <v>28</v>
      </c>
      <c r="D18" s="24" t="s">
        <v>18</v>
      </c>
      <c r="E18" s="24" t="s">
        <v>23</v>
      </c>
      <c r="F18" s="24" t="s">
        <v>20</v>
      </c>
      <c r="G18" s="24" t="str">
        <f>+VLOOKUP(Tabla3_2[[#This Row],[Unidad de
comercialización ]],Cod_empaque[],2,0)</f>
        <v>malla-18</v>
      </c>
      <c r="H18" s="24" t="s">
        <v>3</v>
      </c>
      <c r="I18">
        <v>8500</v>
      </c>
    </row>
    <row r="19" spans="1:9" hidden="1" x14ac:dyDescent="0.35">
      <c r="A19" s="24" t="str">
        <f>+_xlfn.CONCAT(Tabla3_2[[#This Row],[Semana]],C19,Tabla3_2[[#This Row],[Variedad]],E19,G19,Tabla3_2[[#This Row],[Atributo]])</f>
        <v>44169LimónSin especificarVega Central Mapocho de Santiagomalla-18Miércoles</v>
      </c>
      <c r="B19" s="6">
        <v>44169</v>
      </c>
      <c r="C19" s="24" t="s">
        <v>28</v>
      </c>
      <c r="D19" s="24" t="s">
        <v>18</v>
      </c>
      <c r="E19" s="24" t="s">
        <v>23</v>
      </c>
      <c r="F19" s="24" t="s">
        <v>20</v>
      </c>
      <c r="G19" s="24" t="str">
        <f>+VLOOKUP(Tabla3_2[[#This Row],[Unidad de
comercialización ]],Cod_empaque[],2,0)</f>
        <v>malla-18</v>
      </c>
      <c r="H19" s="24" t="s">
        <v>4</v>
      </c>
      <c r="I19">
        <v>11000</v>
      </c>
    </row>
    <row r="20" spans="1:9" hidden="1" x14ac:dyDescent="0.35">
      <c r="A20" s="24" t="str">
        <f>+_xlfn.CONCAT(Tabla3_2[[#This Row],[Semana]],C20,Tabla3_2[[#This Row],[Variedad]],E20,G20,Tabla3_2[[#This Row],[Atributo]])</f>
        <v>44169LimónSin especificarVega Central Mapocho de Santiagomalla-18Jueves</v>
      </c>
      <c r="B20" s="6">
        <v>44169</v>
      </c>
      <c r="C20" s="24" t="s">
        <v>28</v>
      </c>
      <c r="D20" s="24" t="s">
        <v>18</v>
      </c>
      <c r="E20" s="24" t="s">
        <v>23</v>
      </c>
      <c r="F20" s="24" t="s">
        <v>20</v>
      </c>
      <c r="G20" s="24" t="str">
        <f>+VLOOKUP(Tabla3_2[[#This Row],[Unidad de
comercialización ]],Cod_empaque[],2,0)</f>
        <v>malla-18</v>
      </c>
      <c r="H20" s="24" t="s">
        <v>5</v>
      </c>
      <c r="I20">
        <v>10763</v>
      </c>
    </row>
    <row r="21" spans="1:9" hidden="1" x14ac:dyDescent="0.35">
      <c r="A21" s="24" t="str">
        <f>+_xlfn.CONCAT(Tabla3_2[[#This Row],[Semana]],C21,Tabla3_2[[#This Row],[Variedad]],E21,G21,Tabla3_2[[#This Row],[Atributo]])</f>
        <v>44169LimónSin especificarVega Central Mapocho de Santiagomalla-18Viernes</v>
      </c>
      <c r="B21" s="6">
        <v>44169</v>
      </c>
      <c r="C21" s="24" t="s">
        <v>28</v>
      </c>
      <c r="D21" s="24" t="s">
        <v>18</v>
      </c>
      <c r="E21" s="24" t="s">
        <v>23</v>
      </c>
      <c r="F21" s="24" t="s">
        <v>20</v>
      </c>
      <c r="G21" s="24" t="str">
        <f>+VLOOKUP(Tabla3_2[[#This Row],[Unidad de
comercialización ]],Cod_empaque[],2,0)</f>
        <v>malla-18</v>
      </c>
      <c r="H21" s="24" t="s">
        <v>6</v>
      </c>
      <c r="I21">
        <v>0</v>
      </c>
    </row>
    <row r="22" spans="1:9" hidden="1" x14ac:dyDescent="0.35">
      <c r="A22" s="24" t="str">
        <f>+_xlfn.CONCAT(Tabla3_2[[#This Row],[Semana]],C22,Tabla3_2[[#This Row],[Variedad]],E22,G22,Tabla3_2[[#This Row],[Atributo]])</f>
        <v>44169LimónSin especificarFemacal de La Caleramalla-16Lunes</v>
      </c>
      <c r="B22" s="6">
        <v>44169</v>
      </c>
      <c r="C22" s="24" t="s">
        <v>28</v>
      </c>
      <c r="D22" s="24" t="s">
        <v>18</v>
      </c>
      <c r="E22" s="24" t="s">
        <v>9</v>
      </c>
      <c r="F22" s="24" t="s">
        <v>24</v>
      </c>
      <c r="G22" s="24" t="str">
        <f>+VLOOKUP(Tabla3_2[[#This Row],[Unidad de
comercialización ]],Cod_empaque[],2,0)</f>
        <v>malla-16</v>
      </c>
      <c r="H22" s="24" t="s">
        <v>2</v>
      </c>
      <c r="I22">
        <v>5484</v>
      </c>
    </row>
    <row r="23" spans="1:9" hidden="1" x14ac:dyDescent="0.35">
      <c r="A23" s="24" t="str">
        <f>+_xlfn.CONCAT(Tabla3_2[[#This Row],[Semana]],C23,Tabla3_2[[#This Row],[Variedad]],E23,G23,Tabla3_2[[#This Row],[Atributo]])</f>
        <v>44169LimónSin especificarFemacal de La Caleramalla-16Martes</v>
      </c>
      <c r="B23" s="6">
        <v>44169</v>
      </c>
      <c r="C23" s="24" t="s">
        <v>28</v>
      </c>
      <c r="D23" s="24" t="s">
        <v>18</v>
      </c>
      <c r="E23" s="24" t="s">
        <v>9</v>
      </c>
      <c r="F23" s="24" t="s">
        <v>24</v>
      </c>
      <c r="G23" s="24" t="str">
        <f>+VLOOKUP(Tabla3_2[[#This Row],[Unidad de
comercialización ]],Cod_empaque[],2,0)</f>
        <v>malla-16</v>
      </c>
      <c r="H23" s="24" t="s">
        <v>3</v>
      </c>
      <c r="I23">
        <v>6000</v>
      </c>
    </row>
    <row r="24" spans="1:9" hidden="1" x14ac:dyDescent="0.35">
      <c r="A24" s="24" t="str">
        <f>+_xlfn.CONCAT(Tabla3_2[[#This Row],[Semana]],C24,Tabla3_2[[#This Row],[Variedad]],E24,G24,Tabla3_2[[#This Row],[Atributo]])</f>
        <v>44169LimónSin especificarFemacal de La Caleramalla-16Miércoles</v>
      </c>
      <c r="B24" s="6">
        <v>44169</v>
      </c>
      <c r="C24" s="24" t="s">
        <v>28</v>
      </c>
      <c r="D24" s="24" t="s">
        <v>18</v>
      </c>
      <c r="E24" s="24" t="s">
        <v>9</v>
      </c>
      <c r="F24" s="24" t="s">
        <v>24</v>
      </c>
      <c r="G24" s="24" t="str">
        <f>+VLOOKUP(Tabla3_2[[#This Row],[Unidad de
comercialización ]],Cod_empaque[],2,0)</f>
        <v>malla-16</v>
      </c>
      <c r="H24" s="24" t="s">
        <v>4</v>
      </c>
      <c r="I24">
        <v>6000</v>
      </c>
    </row>
    <row r="25" spans="1:9" hidden="1" x14ac:dyDescent="0.35">
      <c r="A25" s="24" t="str">
        <f>+_xlfn.CONCAT(Tabla3_2[[#This Row],[Semana]],C25,Tabla3_2[[#This Row],[Variedad]],E25,G25,Tabla3_2[[#This Row],[Atributo]])</f>
        <v>44169LimónSin especificarFemacal de La Caleramalla-16Jueves</v>
      </c>
      <c r="B25" s="6">
        <v>44169</v>
      </c>
      <c r="C25" s="24" t="s">
        <v>28</v>
      </c>
      <c r="D25" s="24" t="s">
        <v>18</v>
      </c>
      <c r="E25" s="24" t="s">
        <v>9</v>
      </c>
      <c r="F25" s="24" t="s">
        <v>24</v>
      </c>
      <c r="G25" s="24" t="str">
        <f>+VLOOKUP(Tabla3_2[[#This Row],[Unidad de
comercialización ]],Cod_empaque[],2,0)</f>
        <v>malla-16</v>
      </c>
      <c r="H25" s="24" t="s">
        <v>5</v>
      </c>
      <c r="I25">
        <v>6744</v>
      </c>
    </row>
    <row r="26" spans="1:9" hidden="1" x14ac:dyDescent="0.35">
      <c r="A26" s="24" t="str">
        <f>+_xlfn.CONCAT(Tabla3_2[[#This Row],[Semana]],C26,Tabla3_2[[#This Row],[Variedad]],E26,G26,Tabla3_2[[#This Row],[Atributo]])</f>
        <v>44169LimónSin especificarFemacal de La Caleramalla-16Viernes</v>
      </c>
      <c r="B26" s="6">
        <v>44169</v>
      </c>
      <c r="C26" s="24" t="s">
        <v>28</v>
      </c>
      <c r="D26" s="24" t="s">
        <v>18</v>
      </c>
      <c r="E26" s="24" t="s">
        <v>9</v>
      </c>
      <c r="F26" s="24" t="s">
        <v>24</v>
      </c>
      <c r="G26" s="24" t="str">
        <f>+VLOOKUP(Tabla3_2[[#This Row],[Unidad de
comercialización ]],Cod_empaque[],2,0)</f>
        <v>malla-16</v>
      </c>
      <c r="H26" s="24" t="s">
        <v>6</v>
      </c>
      <c r="I26">
        <v>7000</v>
      </c>
    </row>
    <row r="27" spans="1:9" hidden="1" x14ac:dyDescent="0.35">
      <c r="A27" s="24" t="str">
        <f>+_xlfn.CONCAT(Tabla3_2[[#This Row],[Semana]],C27,Tabla3_2[[#This Row],[Variedad]],E27,G27,Tabla3_2[[#This Row],[Atributo]])</f>
        <v>44169LimónSin especificarFeria Lagunitas de Puerto Monttmalla-16Lunes</v>
      </c>
      <c r="B27" s="6">
        <v>44169</v>
      </c>
      <c r="C27" s="24" t="s">
        <v>28</v>
      </c>
      <c r="D27" s="24" t="s">
        <v>18</v>
      </c>
      <c r="E27" s="24" t="s">
        <v>11</v>
      </c>
      <c r="F27" s="24" t="s">
        <v>24</v>
      </c>
      <c r="G27" s="24" t="str">
        <f>+VLOOKUP(Tabla3_2[[#This Row],[Unidad de
comercialización ]],Cod_empaque[],2,0)</f>
        <v>malla-16</v>
      </c>
      <c r="H27" s="24" t="s">
        <v>2</v>
      </c>
      <c r="I27">
        <v>0</v>
      </c>
    </row>
    <row r="28" spans="1:9" hidden="1" x14ac:dyDescent="0.35">
      <c r="A28" s="24" t="str">
        <f>+_xlfn.CONCAT(Tabla3_2[[#This Row],[Semana]],C28,Tabla3_2[[#This Row],[Variedad]],E28,G28,Tabla3_2[[#This Row],[Atributo]])</f>
        <v>44169LimónSin especificarFeria Lagunitas de Puerto Monttmalla-16Martes</v>
      </c>
      <c r="B28" s="6">
        <v>44169</v>
      </c>
      <c r="C28" s="24" t="s">
        <v>28</v>
      </c>
      <c r="D28" s="24" t="s">
        <v>18</v>
      </c>
      <c r="E28" s="24" t="s">
        <v>11</v>
      </c>
      <c r="F28" s="24" t="s">
        <v>24</v>
      </c>
      <c r="G28" s="24" t="str">
        <f>+VLOOKUP(Tabla3_2[[#This Row],[Unidad de
comercialización ]],Cod_empaque[],2,0)</f>
        <v>malla-16</v>
      </c>
      <c r="H28" s="24" t="s">
        <v>3</v>
      </c>
      <c r="I28">
        <v>0</v>
      </c>
    </row>
    <row r="29" spans="1:9" hidden="1" x14ac:dyDescent="0.35">
      <c r="A29" s="24" t="str">
        <f>+_xlfn.CONCAT(Tabla3_2[[#This Row],[Semana]],C29,Tabla3_2[[#This Row],[Variedad]],E29,G29,Tabla3_2[[#This Row],[Atributo]])</f>
        <v>44169LimónSin especificarFeria Lagunitas de Puerto Monttmalla-16Miércoles</v>
      </c>
      <c r="B29" s="6">
        <v>44169</v>
      </c>
      <c r="C29" s="24" t="s">
        <v>28</v>
      </c>
      <c r="D29" s="24" t="s">
        <v>18</v>
      </c>
      <c r="E29" s="24" t="s">
        <v>11</v>
      </c>
      <c r="F29" s="24" t="s">
        <v>24</v>
      </c>
      <c r="G29" s="24" t="str">
        <f>+VLOOKUP(Tabla3_2[[#This Row],[Unidad de
comercialización ]],Cod_empaque[],2,0)</f>
        <v>malla-16</v>
      </c>
      <c r="H29" s="24" t="s">
        <v>4</v>
      </c>
      <c r="I29">
        <v>12250</v>
      </c>
    </row>
    <row r="30" spans="1:9" hidden="1" x14ac:dyDescent="0.35">
      <c r="A30" s="24" t="str">
        <f>+_xlfn.CONCAT(Tabla3_2[[#This Row],[Semana]],C30,Tabla3_2[[#This Row],[Variedad]],E30,G30,Tabla3_2[[#This Row],[Atributo]])</f>
        <v>44169LimónSin especificarFeria Lagunitas de Puerto Monttmalla-16Jueves</v>
      </c>
      <c r="B30" s="6">
        <v>44169</v>
      </c>
      <c r="C30" s="24" t="s">
        <v>28</v>
      </c>
      <c r="D30" s="24" t="s">
        <v>18</v>
      </c>
      <c r="E30" s="24" t="s">
        <v>11</v>
      </c>
      <c r="F30" s="24" t="s">
        <v>24</v>
      </c>
      <c r="G30" s="24" t="str">
        <f>+VLOOKUP(Tabla3_2[[#This Row],[Unidad de
comercialización ]],Cod_empaque[],2,0)</f>
        <v>malla-16</v>
      </c>
      <c r="H30" s="24" t="s">
        <v>5</v>
      </c>
      <c r="I30">
        <v>12250</v>
      </c>
    </row>
    <row r="31" spans="1:9" hidden="1" x14ac:dyDescent="0.35">
      <c r="A31" s="24" t="str">
        <f>+_xlfn.CONCAT(Tabla3_2[[#This Row],[Semana]],C31,Tabla3_2[[#This Row],[Variedad]],E31,G31,Tabla3_2[[#This Row],[Atributo]])</f>
        <v>44169LimónSin especificarFeria Lagunitas de Puerto Monttmalla-16Viernes</v>
      </c>
      <c r="B31" s="6">
        <v>44169</v>
      </c>
      <c r="C31" s="24" t="s">
        <v>28</v>
      </c>
      <c r="D31" s="24" t="s">
        <v>18</v>
      </c>
      <c r="E31" s="24" t="s">
        <v>11</v>
      </c>
      <c r="F31" s="24" t="s">
        <v>24</v>
      </c>
      <c r="G31" s="24" t="str">
        <f>+VLOOKUP(Tabla3_2[[#This Row],[Unidad de
comercialización ]],Cod_empaque[],2,0)</f>
        <v>malla-16</v>
      </c>
      <c r="H31" s="24" t="s">
        <v>6</v>
      </c>
      <c r="I31">
        <v>13250</v>
      </c>
    </row>
    <row r="32" spans="1:9" hidden="1" x14ac:dyDescent="0.35">
      <c r="A32" s="24" t="str">
        <f>+_xlfn.CONCAT(Tabla3_2[[#This Row],[Semana]],C32,Tabla3_2[[#This Row],[Variedad]],E32,G32,Tabla3_2[[#This Row],[Atributo]])</f>
        <v>44169LimónSin especificarMacroferia Regional de Talcamalla-16Lunes</v>
      </c>
      <c r="B32" s="6">
        <v>44169</v>
      </c>
      <c r="C32" s="24" t="s">
        <v>28</v>
      </c>
      <c r="D32" s="24" t="s">
        <v>18</v>
      </c>
      <c r="E32" s="24" t="s">
        <v>13</v>
      </c>
      <c r="F32" s="24" t="s">
        <v>24</v>
      </c>
      <c r="G32" s="24" t="str">
        <f>+VLOOKUP(Tabla3_2[[#This Row],[Unidad de
comercialización ]],Cod_empaque[],2,0)</f>
        <v>malla-16</v>
      </c>
      <c r="H32" s="24" t="s">
        <v>2</v>
      </c>
      <c r="I32">
        <v>0</v>
      </c>
    </row>
    <row r="33" spans="1:9" hidden="1" x14ac:dyDescent="0.35">
      <c r="A33" s="24" t="str">
        <f>+_xlfn.CONCAT(Tabla3_2[[#This Row],[Semana]],C33,Tabla3_2[[#This Row],[Variedad]],E33,G33,Tabla3_2[[#This Row],[Atributo]])</f>
        <v>44169LimónSin especificarMacroferia Regional de Talcamalla-16Martes</v>
      </c>
      <c r="B33" s="6">
        <v>44169</v>
      </c>
      <c r="C33" s="24" t="s">
        <v>28</v>
      </c>
      <c r="D33" s="24" t="s">
        <v>18</v>
      </c>
      <c r="E33" s="24" t="s">
        <v>13</v>
      </c>
      <c r="F33" s="24" t="s">
        <v>24</v>
      </c>
      <c r="G33" s="24" t="str">
        <f>+VLOOKUP(Tabla3_2[[#This Row],[Unidad de
comercialización ]],Cod_empaque[],2,0)</f>
        <v>malla-16</v>
      </c>
      <c r="H33" s="24" t="s">
        <v>3</v>
      </c>
      <c r="I33">
        <v>0</v>
      </c>
    </row>
    <row r="34" spans="1:9" hidden="1" x14ac:dyDescent="0.35">
      <c r="A34" s="24" t="str">
        <f>+_xlfn.CONCAT(Tabla3_2[[#This Row],[Semana]],C34,Tabla3_2[[#This Row],[Variedad]],E34,G34,Tabla3_2[[#This Row],[Atributo]])</f>
        <v>44169LimónSin especificarMacroferia Regional de Talcamalla-16Miércoles</v>
      </c>
      <c r="B34" s="6">
        <v>44169</v>
      </c>
      <c r="C34" s="24" t="s">
        <v>28</v>
      </c>
      <c r="D34" s="24" t="s">
        <v>18</v>
      </c>
      <c r="E34" s="24" t="s">
        <v>13</v>
      </c>
      <c r="F34" s="24" t="s">
        <v>24</v>
      </c>
      <c r="G34" s="24" t="str">
        <f>+VLOOKUP(Tabla3_2[[#This Row],[Unidad de
comercialización ]],Cod_empaque[],2,0)</f>
        <v>malla-16</v>
      </c>
      <c r="H34" s="24" t="s">
        <v>4</v>
      </c>
      <c r="I34">
        <v>0</v>
      </c>
    </row>
    <row r="35" spans="1:9" hidden="1" x14ac:dyDescent="0.35">
      <c r="A35" s="24" t="str">
        <f>+_xlfn.CONCAT(Tabla3_2[[#This Row],[Semana]],C35,Tabla3_2[[#This Row],[Variedad]],E35,G35,Tabla3_2[[#This Row],[Atributo]])</f>
        <v>44169LimónSin especificarMacroferia Regional de Talcamalla-16Jueves</v>
      </c>
      <c r="B35" s="6">
        <v>44169</v>
      </c>
      <c r="C35" s="24" t="s">
        <v>28</v>
      </c>
      <c r="D35" s="24" t="s">
        <v>18</v>
      </c>
      <c r="E35" s="24" t="s">
        <v>13</v>
      </c>
      <c r="F35" s="24" t="s">
        <v>24</v>
      </c>
      <c r="G35" s="24" t="str">
        <f>+VLOOKUP(Tabla3_2[[#This Row],[Unidad de
comercialización ]],Cod_empaque[],2,0)</f>
        <v>malla-16</v>
      </c>
      <c r="H35" s="24" t="s">
        <v>5</v>
      </c>
      <c r="I35">
        <v>0</v>
      </c>
    </row>
    <row r="36" spans="1:9" hidden="1" x14ac:dyDescent="0.35">
      <c r="A36" s="24" t="str">
        <f>+_xlfn.CONCAT(Tabla3_2[[#This Row],[Semana]],C36,Tabla3_2[[#This Row],[Variedad]],E36,G36,Tabla3_2[[#This Row],[Atributo]])</f>
        <v>44169LimónSin especificarMacroferia Regional de Talcamalla-16Viernes</v>
      </c>
      <c r="B36" s="6">
        <v>44169</v>
      </c>
      <c r="C36" s="24" t="s">
        <v>28</v>
      </c>
      <c r="D36" s="24" t="s">
        <v>18</v>
      </c>
      <c r="E36" s="24" t="s">
        <v>13</v>
      </c>
      <c r="F36" s="24" t="s">
        <v>24</v>
      </c>
      <c r="G36" s="24" t="str">
        <f>+VLOOKUP(Tabla3_2[[#This Row],[Unidad de
comercialización ]],Cod_empaque[],2,0)</f>
        <v>malla-16</v>
      </c>
      <c r="H36" s="24" t="s">
        <v>6</v>
      </c>
      <c r="I36">
        <v>9000</v>
      </c>
    </row>
    <row r="37" spans="1:9" hidden="1" x14ac:dyDescent="0.35">
      <c r="A37" s="24" t="str">
        <f>+_xlfn.CONCAT(Tabla3_2[[#This Row],[Semana]],C37,Tabla3_2[[#This Row],[Variedad]],E37,G37,Tabla3_2[[#This Row],[Atributo]])</f>
        <v>44169LimónSin especificarTerminal Hortofrutícola Agro Chillánmalla-16Lunes</v>
      </c>
      <c r="B37" s="6">
        <v>44169</v>
      </c>
      <c r="C37" s="24" t="s">
        <v>28</v>
      </c>
      <c r="D37" s="24" t="s">
        <v>18</v>
      </c>
      <c r="E37" s="24" t="s">
        <v>25</v>
      </c>
      <c r="F37" s="24" t="s">
        <v>24</v>
      </c>
      <c r="G37" s="24" t="str">
        <f>+VLOOKUP(Tabla3_2[[#This Row],[Unidad de
comercialización ]],Cod_empaque[],2,0)</f>
        <v>malla-16</v>
      </c>
      <c r="H37" s="24" t="s">
        <v>2</v>
      </c>
      <c r="I37">
        <v>7250</v>
      </c>
    </row>
    <row r="38" spans="1:9" hidden="1" x14ac:dyDescent="0.35">
      <c r="A38" s="24" t="str">
        <f>+_xlfn.CONCAT(Tabla3_2[[#This Row],[Semana]],C38,Tabla3_2[[#This Row],[Variedad]],E38,G38,Tabla3_2[[#This Row],[Atributo]])</f>
        <v>44169LimónSin especificarTerminal Hortofrutícola Agro Chillánmalla-16Martes</v>
      </c>
      <c r="B38" s="6">
        <v>44169</v>
      </c>
      <c r="C38" s="24" t="s">
        <v>28</v>
      </c>
      <c r="D38" s="24" t="s">
        <v>18</v>
      </c>
      <c r="E38" s="24" t="s">
        <v>25</v>
      </c>
      <c r="F38" s="24" t="s">
        <v>24</v>
      </c>
      <c r="G38" s="24" t="str">
        <f>+VLOOKUP(Tabla3_2[[#This Row],[Unidad de
comercialización ]],Cod_empaque[],2,0)</f>
        <v>malla-16</v>
      </c>
      <c r="H38" s="24" t="s">
        <v>3</v>
      </c>
      <c r="I38">
        <v>7250</v>
      </c>
    </row>
    <row r="39" spans="1:9" hidden="1" x14ac:dyDescent="0.35">
      <c r="A39" s="24" t="str">
        <f>+_xlfn.CONCAT(Tabla3_2[[#This Row],[Semana]],C39,Tabla3_2[[#This Row],[Variedad]],E39,G39,Tabla3_2[[#This Row],[Atributo]])</f>
        <v>44169LimónSin especificarTerminal Hortofrutícola Agro Chillánmalla-16Miércoles</v>
      </c>
      <c r="B39" s="6">
        <v>44169</v>
      </c>
      <c r="C39" s="24" t="s">
        <v>28</v>
      </c>
      <c r="D39" s="24" t="s">
        <v>18</v>
      </c>
      <c r="E39" s="24" t="s">
        <v>25</v>
      </c>
      <c r="F39" s="24" t="s">
        <v>24</v>
      </c>
      <c r="G39" s="24" t="str">
        <f>+VLOOKUP(Tabla3_2[[#This Row],[Unidad de
comercialización ]],Cod_empaque[],2,0)</f>
        <v>malla-16</v>
      </c>
      <c r="H39" s="24" t="s">
        <v>4</v>
      </c>
      <c r="I39">
        <v>7250</v>
      </c>
    </row>
    <row r="40" spans="1:9" hidden="1" x14ac:dyDescent="0.35">
      <c r="A40" s="24" t="str">
        <f>+_xlfn.CONCAT(Tabla3_2[[#This Row],[Semana]],C40,Tabla3_2[[#This Row],[Variedad]],E40,G40,Tabla3_2[[#This Row],[Atributo]])</f>
        <v>44169LimónSin especificarTerminal Hortofrutícola Agro Chillánmalla-16Jueves</v>
      </c>
      <c r="B40" s="6">
        <v>44169</v>
      </c>
      <c r="C40" s="24" t="s">
        <v>28</v>
      </c>
      <c r="D40" s="24" t="s">
        <v>18</v>
      </c>
      <c r="E40" s="24" t="s">
        <v>25</v>
      </c>
      <c r="F40" s="24" t="s">
        <v>24</v>
      </c>
      <c r="G40" s="24" t="str">
        <f>+VLOOKUP(Tabla3_2[[#This Row],[Unidad de
comercialización ]],Cod_empaque[],2,0)</f>
        <v>malla-16</v>
      </c>
      <c r="H40" s="24" t="s">
        <v>5</v>
      </c>
      <c r="I40">
        <v>0</v>
      </c>
    </row>
    <row r="41" spans="1:9" hidden="1" x14ac:dyDescent="0.35">
      <c r="A41" s="24" t="str">
        <f>+_xlfn.CONCAT(Tabla3_2[[#This Row],[Semana]],C41,Tabla3_2[[#This Row],[Variedad]],E41,G41,Tabla3_2[[#This Row],[Atributo]])</f>
        <v>44169LimónSin especificarTerminal Hortofrutícola Agro Chillánmalla-16Viernes</v>
      </c>
      <c r="B41" s="6">
        <v>44169</v>
      </c>
      <c r="C41" s="24" t="s">
        <v>28</v>
      </c>
      <c r="D41" s="24" t="s">
        <v>18</v>
      </c>
      <c r="E41" s="24" t="s">
        <v>25</v>
      </c>
      <c r="F41" s="24" t="s">
        <v>24</v>
      </c>
      <c r="G41" s="24" t="str">
        <f>+VLOOKUP(Tabla3_2[[#This Row],[Unidad de
comercialización ]],Cod_empaque[],2,0)</f>
        <v>malla-16</v>
      </c>
      <c r="H41" s="24" t="s">
        <v>6</v>
      </c>
      <c r="I41">
        <v>7250</v>
      </c>
    </row>
    <row r="42" spans="1:9" hidden="1" x14ac:dyDescent="0.35">
      <c r="A42" s="24" t="str">
        <f>+_xlfn.CONCAT(Tabla3_2[[#This Row],[Semana]],C42,Tabla3_2[[#This Row],[Variedad]],E42,G42,Tabla3_2[[#This Row],[Atributo]])</f>
        <v>44169LimónSin especificarVega Monumental Concepciónmalla-16Lunes</v>
      </c>
      <c r="B42" s="6">
        <v>44169</v>
      </c>
      <c r="C42" s="24" t="s">
        <v>28</v>
      </c>
      <c r="D42" s="24" t="s">
        <v>18</v>
      </c>
      <c r="E42" s="24" t="s">
        <v>26</v>
      </c>
      <c r="F42" s="24" t="s">
        <v>24</v>
      </c>
      <c r="G42" s="24" t="str">
        <f>+VLOOKUP(Tabla3_2[[#This Row],[Unidad de
comercialización ]],Cod_empaque[],2,0)</f>
        <v>malla-16</v>
      </c>
      <c r="H42" s="24" t="s">
        <v>2</v>
      </c>
      <c r="I42">
        <v>0</v>
      </c>
    </row>
    <row r="43" spans="1:9" hidden="1" x14ac:dyDescent="0.35">
      <c r="A43" s="24" t="str">
        <f>+_xlfn.CONCAT(Tabla3_2[[#This Row],[Semana]],C43,Tabla3_2[[#This Row],[Variedad]],E43,G43,Tabla3_2[[#This Row],[Atributo]])</f>
        <v>44169LimónSin especificarVega Monumental Concepciónmalla-16Martes</v>
      </c>
      <c r="B43" s="6">
        <v>44169</v>
      </c>
      <c r="C43" s="24" t="s">
        <v>28</v>
      </c>
      <c r="D43" s="24" t="s">
        <v>18</v>
      </c>
      <c r="E43" s="24" t="s">
        <v>26</v>
      </c>
      <c r="F43" s="24" t="s">
        <v>24</v>
      </c>
      <c r="G43" s="24" t="str">
        <f>+VLOOKUP(Tabla3_2[[#This Row],[Unidad de
comercialización ]],Cod_empaque[],2,0)</f>
        <v>malla-16</v>
      </c>
      <c r="H43" s="24" t="s">
        <v>3</v>
      </c>
      <c r="I43">
        <v>8000</v>
      </c>
    </row>
    <row r="44" spans="1:9" hidden="1" x14ac:dyDescent="0.35">
      <c r="A44" s="24" t="str">
        <f>+_xlfn.CONCAT(Tabla3_2[[#This Row],[Semana]],C44,Tabla3_2[[#This Row],[Variedad]],E44,G44,Tabla3_2[[#This Row],[Atributo]])</f>
        <v>44169LimónSin especificarVega Monumental Concepciónmalla-16Miércoles</v>
      </c>
      <c r="B44" s="6">
        <v>44169</v>
      </c>
      <c r="C44" s="24" t="s">
        <v>28</v>
      </c>
      <c r="D44" s="24" t="s">
        <v>18</v>
      </c>
      <c r="E44" s="24" t="s">
        <v>26</v>
      </c>
      <c r="F44" s="24" t="s">
        <v>24</v>
      </c>
      <c r="G44" s="24" t="str">
        <f>+VLOOKUP(Tabla3_2[[#This Row],[Unidad de
comercialización ]],Cod_empaque[],2,0)</f>
        <v>malla-16</v>
      </c>
      <c r="H44" s="24" t="s">
        <v>4</v>
      </c>
      <c r="I44">
        <v>0</v>
      </c>
    </row>
    <row r="45" spans="1:9" hidden="1" x14ac:dyDescent="0.35">
      <c r="A45" s="24" t="str">
        <f>+_xlfn.CONCAT(Tabla3_2[[#This Row],[Semana]],C45,Tabla3_2[[#This Row],[Variedad]],E45,G45,Tabla3_2[[#This Row],[Atributo]])</f>
        <v>44169LimónSin especificarVega Monumental Concepciónmalla-16Jueves</v>
      </c>
      <c r="B45" s="6">
        <v>44169</v>
      </c>
      <c r="C45" s="24" t="s">
        <v>28</v>
      </c>
      <c r="D45" s="24" t="s">
        <v>18</v>
      </c>
      <c r="E45" s="24" t="s">
        <v>26</v>
      </c>
      <c r="F45" s="24" t="s">
        <v>24</v>
      </c>
      <c r="G45" s="24" t="str">
        <f>+VLOOKUP(Tabla3_2[[#This Row],[Unidad de
comercialización ]],Cod_empaque[],2,0)</f>
        <v>malla-16</v>
      </c>
      <c r="H45" s="24" t="s">
        <v>5</v>
      </c>
      <c r="I45">
        <v>8000</v>
      </c>
    </row>
    <row r="46" spans="1:9" hidden="1" x14ac:dyDescent="0.35">
      <c r="A46" s="24" t="str">
        <f>+_xlfn.CONCAT(Tabla3_2[[#This Row],[Semana]],C46,Tabla3_2[[#This Row],[Variedad]],E46,G46,Tabla3_2[[#This Row],[Atributo]])</f>
        <v>44169LimónSin especificarVega Monumental Concepciónmalla-16Viernes</v>
      </c>
      <c r="B46" s="6">
        <v>44169</v>
      </c>
      <c r="C46" s="24" t="s">
        <v>28</v>
      </c>
      <c r="D46" s="24" t="s">
        <v>18</v>
      </c>
      <c r="E46" s="24" t="s">
        <v>26</v>
      </c>
      <c r="F46" s="24" t="s">
        <v>24</v>
      </c>
      <c r="G46" s="24" t="str">
        <f>+VLOOKUP(Tabla3_2[[#This Row],[Unidad de
comercialización ]],Cod_empaque[],2,0)</f>
        <v>malla-16</v>
      </c>
      <c r="H46" s="24" t="s">
        <v>6</v>
      </c>
      <c r="I46">
        <v>8000</v>
      </c>
    </row>
    <row r="47" spans="1:9" x14ac:dyDescent="0.35">
      <c r="A47" s="24" t="str">
        <f>+_xlfn.CONCAT(Tabla3_2[[#This Row],[Semana]],C47,Tabla3_2[[#This Row],[Variedad]],E47,G47,Tabla3_2[[#This Row],[Atributo]])</f>
        <v>44169NaranjaLane LateMercado Mayorista Lo Valledor de SantiagobinLunes</v>
      </c>
      <c r="B47" s="6">
        <v>44169</v>
      </c>
      <c r="C47" s="24" t="s">
        <v>36</v>
      </c>
      <c r="D47" s="24" t="s">
        <v>32</v>
      </c>
      <c r="E47" s="24" t="s">
        <v>19</v>
      </c>
      <c r="F47" s="24" t="s">
        <v>33</v>
      </c>
      <c r="G47" s="24" t="str">
        <f>+VLOOKUP(Tabla3_2[[#This Row],[Unidad de
comercialización ]],Cod_empaque[],2,0)</f>
        <v>bin</v>
      </c>
      <c r="H47" s="24" t="s">
        <v>2</v>
      </c>
      <c r="I47">
        <v>0</v>
      </c>
    </row>
    <row r="48" spans="1:9" x14ac:dyDescent="0.35">
      <c r="A48" s="24" t="str">
        <f>+_xlfn.CONCAT(Tabla3_2[[#This Row],[Semana]],C48,Tabla3_2[[#This Row],[Variedad]],E48,G48,Tabla3_2[[#This Row],[Atributo]])</f>
        <v>44169NaranjaLane LateMercado Mayorista Lo Valledor de SantiagobinMartes</v>
      </c>
      <c r="B48" s="6">
        <v>44169</v>
      </c>
      <c r="C48" s="24" t="s">
        <v>36</v>
      </c>
      <c r="D48" s="24" t="s">
        <v>32</v>
      </c>
      <c r="E48" s="24" t="s">
        <v>19</v>
      </c>
      <c r="F48" s="24" t="s">
        <v>33</v>
      </c>
      <c r="G48" s="24" t="str">
        <f>+VLOOKUP(Tabla3_2[[#This Row],[Unidad de
comercialización ]],Cod_empaque[],2,0)</f>
        <v>bin</v>
      </c>
      <c r="H48" s="24" t="s">
        <v>3</v>
      </c>
      <c r="I48">
        <v>0</v>
      </c>
    </row>
    <row r="49" spans="1:9" x14ac:dyDescent="0.35">
      <c r="A49" s="24" t="str">
        <f>+_xlfn.CONCAT(Tabla3_2[[#This Row],[Semana]],C49,Tabla3_2[[#This Row],[Variedad]],E49,G49,Tabla3_2[[#This Row],[Atributo]])</f>
        <v>44169NaranjaLane LateMercado Mayorista Lo Valledor de SantiagobinMiércoles</v>
      </c>
      <c r="B49" s="6">
        <v>44169</v>
      </c>
      <c r="C49" s="24" t="s">
        <v>36</v>
      </c>
      <c r="D49" s="24" t="s">
        <v>32</v>
      </c>
      <c r="E49" s="24" t="s">
        <v>19</v>
      </c>
      <c r="F49" s="24" t="s">
        <v>33</v>
      </c>
      <c r="G49" s="24" t="str">
        <f>+VLOOKUP(Tabla3_2[[#This Row],[Unidad de
comercialización ]],Cod_empaque[],2,0)</f>
        <v>bin</v>
      </c>
      <c r="H49" s="24" t="s">
        <v>4</v>
      </c>
      <c r="I49">
        <v>0</v>
      </c>
    </row>
    <row r="50" spans="1:9" x14ac:dyDescent="0.35">
      <c r="A50" s="24" t="str">
        <f>+_xlfn.CONCAT(Tabla3_2[[#This Row],[Semana]],C50,Tabla3_2[[#This Row],[Variedad]],E50,G50,Tabla3_2[[#This Row],[Atributo]])</f>
        <v>44169NaranjaLane LateMercado Mayorista Lo Valledor de SantiagobinJueves</v>
      </c>
      <c r="B50" s="6">
        <v>44169</v>
      </c>
      <c r="C50" s="24" t="s">
        <v>36</v>
      </c>
      <c r="D50" s="24" t="s">
        <v>32</v>
      </c>
      <c r="E50" s="24" t="s">
        <v>19</v>
      </c>
      <c r="F50" s="24" t="s">
        <v>33</v>
      </c>
      <c r="G50" s="24" t="str">
        <f>+VLOOKUP(Tabla3_2[[#This Row],[Unidad de
comercialización ]],Cod_empaque[],2,0)</f>
        <v>bin</v>
      </c>
      <c r="H50" s="24" t="s">
        <v>5</v>
      </c>
      <c r="I50">
        <v>325000</v>
      </c>
    </row>
    <row r="51" spans="1:9" x14ac:dyDescent="0.35">
      <c r="A51" s="24" t="str">
        <f>+_xlfn.CONCAT(Tabla3_2[[#This Row],[Semana]],C51,Tabla3_2[[#This Row],[Variedad]],E51,G51,Tabla3_2[[#This Row],[Atributo]])</f>
        <v>44169NaranjaLane LateMercado Mayorista Lo Valledor de SantiagobinViernes</v>
      </c>
      <c r="B51" s="6">
        <v>44169</v>
      </c>
      <c r="C51" s="24" t="s">
        <v>36</v>
      </c>
      <c r="D51" s="24" t="s">
        <v>32</v>
      </c>
      <c r="E51" s="24" t="s">
        <v>19</v>
      </c>
      <c r="F51" s="24" t="s">
        <v>33</v>
      </c>
      <c r="G51" s="24" t="str">
        <f>+VLOOKUP(Tabla3_2[[#This Row],[Unidad de
comercialización ]],Cod_empaque[],2,0)</f>
        <v>bin</v>
      </c>
      <c r="H51" s="24" t="s">
        <v>6</v>
      </c>
      <c r="I51">
        <v>0</v>
      </c>
    </row>
    <row r="52" spans="1:9" x14ac:dyDescent="0.35">
      <c r="A52" s="24" t="str">
        <f>+_xlfn.CONCAT(Tabla3_2[[#This Row],[Semana]],C52,Tabla3_2[[#This Row],[Variedad]],E52,G52,Tabla3_2[[#This Row],[Atributo]])</f>
        <v>44169NaranjaLane LateTerminal La Palmera de La SerenabinLunes</v>
      </c>
      <c r="B52" s="6">
        <v>44169</v>
      </c>
      <c r="C52" s="24" t="s">
        <v>36</v>
      </c>
      <c r="D52" s="24" t="s">
        <v>32</v>
      </c>
      <c r="E52" s="24" t="s">
        <v>22</v>
      </c>
      <c r="F52" s="24" t="s">
        <v>33</v>
      </c>
      <c r="G52" s="24" t="str">
        <f>+VLOOKUP(Tabla3_2[[#This Row],[Unidad de
comercialización ]],Cod_empaque[],2,0)</f>
        <v>bin</v>
      </c>
      <c r="H52" s="24" t="s">
        <v>2</v>
      </c>
      <c r="I52">
        <v>0</v>
      </c>
    </row>
    <row r="53" spans="1:9" x14ac:dyDescent="0.35">
      <c r="A53" s="24" t="str">
        <f>+_xlfn.CONCAT(Tabla3_2[[#This Row],[Semana]],C53,Tabla3_2[[#This Row],[Variedad]],E53,G53,Tabla3_2[[#This Row],[Atributo]])</f>
        <v>44169NaranjaLane LateTerminal La Palmera de La SerenabinMartes</v>
      </c>
      <c r="B53" s="6">
        <v>44169</v>
      </c>
      <c r="C53" s="24" t="s">
        <v>36</v>
      </c>
      <c r="D53" s="24" t="s">
        <v>32</v>
      </c>
      <c r="E53" s="24" t="s">
        <v>22</v>
      </c>
      <c r="F53" s="24" t="s">
        <v>33</v>
      </c>
      <c r="G53" s="24" t="str">
        <f>+VLOOKUP(Tabla3_2[[#This Row],[Unidad de
comercialización ]],Cod_empaque[],2,0)</f>
        <v>bin</v>
      </c>
      <c r="H53" s="24" t="s">
        <v>3</v>
      </c>
      <c r="I53">
        <v>0</v>
      </c>
    </row>
    <row r="54" spans="1:9" x14ac:dyDescent="0.35">
      <c r="A54" s="24" t="str">
        <f>+_xlfn.CONCAT(Tabla3_2[[#This Row],[Semana]],C54,Tabla3_2[[#This Row],[Variedad]],E54,G54,Tabla3_2[[#This Row],[Atributo]])</f>
        <v>44169NaranjaLane LateTerminal La Palmera de La SerenabinMiércoles</v>
      </c>
      <c r="B54" s="6">
        <v>44169</v>
      </c>
      <c r="C54" s="24" t="s">
        <v>36</v>
      </c>
      <c r="D54" s="24" t="s">
        <v>32</v>
      </c>
      <c r="E54" s="24" t="s">
        <v>22</v>
      </c>
      <c r="F54" s="24" t="s">
        <v>33</v>
      </c>
      <c r="G54" s="24" t="str">
        <f>+VLOOKUP(Tabla3_2[[#This Row],[Unidad de
comercialización ]],Cod_empaque[],2,0)</f>
        <v>bin</v>
      </c>
      <c r="H54" s="24" t="s">
        <v>4</v>
      </c>
      <c r="I54">
        <v>0</v>
      </c>
    </row>
    <row r="55" spans="1:9" x14ac:dyDescent="0.35">
      <c r="A55" s="24" t="str">
        <f>+_xlfn.CONCAT(Tabla3_2[[#This Row],[Semana]],C55,Tabla3_2[[#This Row],[Variedad]],E55,G55,Tabla3_2[[#This Row],[Atributo]])</f>
        <v>44169NaranjaLane LateTerminal La Palmera de La SerenabinJueves</v>
      </c>
      <c r="B55" s="6">
        <v>44169</v>
      </c>
      <c r="C55" s="24" t="s">
        <v>36</v>
      </c>
      <c r="D55" s="24" t="s">
        <v>32</v>
      </c>
      <c r="E55" s="24" t="s">
        <v>22</v>
      </c>
      <c r="F55" s="24" t="s">
        <v>33</v>
      </c>
      <c r="G55" s="24" t="str">
        <f>+VLOOKUP(Tabla3_2[[#This Row],[Unidad de
comercialización ]],Cod_empaque[],2,0)</f>
        <v>bin</v>
      </c>
      <c r="H55" s="24" t="s">
        <v>5</v>
      </c>
      <c r="I55">
        <v>0</v>
      </c>
    </row>
    <row r="56" spans="1:9" x14ac:dyDescent="0.35">
      <c r="A56" s="24" t="str">
        <f>+_xlfn.CONCAT(Tabla3_2[[#This Row],[Semana]],C56,Tabla3_2[[#This Row],[Variedad]],E56,G56,Tabla3_2[[#This Row],[Atributo]])</f>
        <v>44169NaranjaLane LateTerminal La Palmera de La SerenabinViernes</v>
      </c>
      <c r="B56" s="6">
        <v>44169</v>
      </c>
      <c r="C56" s="24" t="s">
        <v>36</v>
      </c>
      <c r="D56" s="24" t="s">
        <v>32</v>
      </c>
      <c r="E56" s="24" t="s">
        <v>22</v>
      </c>
      <c r="F56" s="24" t="s">
        <v>33</v>
      </c>
      <c r="G56" s="24" t="str">
        <f>+VLOOKUP(Tabla3_2[[#This Row],[Unidad de
comercialización ]],Cod_empaque[],2,0)</f>
        <v>bin</v>
      </c>
      <c r="H56" s="24" t="s">
        <v>6</v>
      </c>
      <c r="I56">
        <v>327500</v>
      </c>
    </row>
    <row r="57" spans="1:9" x14ac:dyDescent="0.35">
      <c r="A57" s="24" t="str">
        <f>+_xlfn.CONCAT(Tabla3_2[[#This Row],[Semana]],C57,Tabla3_2[[#This Row],[Variedad]],E57,G57,Tabla3_2[[#This Row],[Atributo]])</f>
        <v>44169NaranjaNavel LateMercado Mayorista Lo Valledor de SantiagobinLunes</v>
      </c>
      <c r="B57" s="6">
        <v>44169</v>
      </c>
      <c r="C57" s="24" t="s">
        <v>36</v>
      </c>
      <c r="D57" s="24" t="s">
        <v>34</v>
      </c>
      <c r="E57" s="24" t="s">
        <v>19</v>
      </c>
      <c r="F57" s="24" t="s">
        <v>33</v>
      </c>
      <c r="G57" s="24" t="str">
        <f>+VLOOKUP(Tabla3_2[[#This Row],[Unidad de
comercialización ]],Cod_empaque[],2,0)</f>
        <v>bin</v>
      </c>
      <c r="H57" s="24" t="s">
        <v>2</v>
      </c>
      <c r="I57">
        <v>330000</v>
      </c>
    </row>
    <row r="58" spans="1:9" x14ac:dyDescent="0.35">
      <c r="A58" s="24" t="str">
        <f>+_xlfn.CONCAT(Tabla3_2[[#This Row],[Semana]],C58,Tabla3_2[[#This Row],[Variedad]],E58,G58,Tabla3_2[[#This Row],[Atributo]])</f>
        <v>44169NaranjaNavel LateMercado Mayorista Lo Valledor de SantiagobinMartes</v>
      </c>
      <c r="B58" s="6">
        <v>44169</v>
      </c>
      <c r="C58" s="24" t="s">
        <v>36</v>
      </c>
      <c r="D58" s="24" t="s">
        <v>34</v>
      </c>
      <c r="E58" s="24" t="s">
        <v>19</v>
      </c>
      <c r="F58" s="24" t="s">
        <v>33</v>
      </c>
      <c r="G58" s="24" t="str">
        <f>+VLOOKUP(Tabla3_2[[#This Row],[Unidad de
comercialización ]],Cod_empaque[],2,0)</f>
        <v>bin</v>
      </c>
      <c r="H58" s="24" t="s">
        <v>3</v>
      </c>
      <c r="I58">
        <v>330000</v>
      </c>
    </row>
    <row r="59" spans="1:9" x14ac:dyDescent="0.35">
      <c r="A59" s="24" t="str">
        <f>+_xlfn.CONCAT(Tabla3_2[[#This Row],[Semana]],C59,Tabla3_2[[#This Row],[Variedad]],E59,G59,Tabla3_2[[#This Row],[Atributo]])</f>
        <v>44169NaranjaNavel LateMercado Mayorista Lo Valledor de SantiagobinMiércoles</v>
      </c>
      <c r="B59" s="6">
        <v>44169</v>
      </c>
      <c r="C59" s="24" t="s">
        <v>36</v>
      </c>
      <c r="D59" s="24" t="s">
        <v>34</v>
      </c>
      <c r="E59" s="24" t="s">
        <v>19</v>
      </c>
      <c r="F59" s="24" t="s">
        <v>33</v>
      </c>
      <c r="G59" s="24" t="str">
        <f>+VLOOKUP(Tabla3_2[[#This Row],[Unidad de
comercialización ]],Cod_empaque[],2,0)</f>
        <v>bin</v>
      </c>
      <c r="H59" s="24" t="s">
        <v>4</v>
      </c>
      <c r="I59">
        <v>330000</v>
      </c>
    </row>
    <row r="60" spans="1:9" x14ac:dyDescent="0.35">
      <c r="A60" s="24" t="str">
        <f>+_xlfn.CONCAT(Tabla3_2[[#This Row],[Semana]],C60,Tabla3_2[[#This Row],[Variedad]],E60,G60,Tabla3_2[[#This Row],[Atributo]])</f>
        <v>44169NaranjaNavel LateMercado Mayorista Lo Valledor de SantiagobinJueves</v>
      </c>
      <c r="B60" s="6">
        <v>44169</v>
      </c>
      <c r="C60" s="24" t="s">
        <v>36</v>
      </c>
      <c r="D60" s="24" t="s">
        <v>34</v>
      </c>
      <c r="E60" s="24" t="s">
        <v>19</v>
      </c>
      <c r="F60" s="24" t="s">
        <v>33</v>
      </c>
      <c r="G60" s="24" t="str">
        <f>+VLOOKUP(Tabla3_2[[#This Row],[Unidad de
comercialización ]],Cod_empaque[],2,0)</f>
        <v>bin</v>
      </c>
      <c r="H60" s="24" t="s">
        <v>5</v>
      </c>
      <c r="I60">
        <v>0</v>
      </c>
    </row>
    <row r="61" spans="1:9" x14ac:dyDescent="0.35">
      <c r="A61" s="24" t="str">
        <f>+_xlfn.CONCAT(Tabla3_2[[#This Row],[Semana]],C61,Tabla3_2[[#This Row],[Variedad]],E61,G61,Tabla3_2[[#This Row],[Atributo]])</f>
        <v>44169NaranjaNavel LateMercado Mayorista Lo Valledor de SantiagobinViernes</v>
      </c>
      <c r="B61" s="6">
        <v>44169</v>
      </c>
      <c r="C61" s="24" t="s">
        <v>36</v>
      </c>
      <c r="D61" s="24" t="s">
        <v>34</v>
      </c>
      <c r="E61" s="24" t="s">
        <v>19</v>
      </c>
      <c r="F61" s="24" t="s">
        <v>33</v>
      </c>
      <c r="G61" s="24" t="str">
        <f>+VLOOKUP(Tabla3_2[[#This Row],[Unidad de
comercialización ]],Cod_empaque[],2,0)</f>
        <v>bin</v>
      </c>
      <c r="H61" s="24" t="s">
        <v>6</v>
      </c>
      <c r="I61">
        <v>330000</v>
      </c>
    </row>
    <row r="62" spans="1:9" x14ac:dyDescent="0.35">
      <c r="A62" s="24" t="str">
        <f>+_xlfn.CONCAT(Tabla3_2[[#This Row],[Semana]],C62,Tabla3_2[[#This Row],[Variedad]],E62,G62,Tabla3_2[[#This Row],[Atributo]])</f>
        <v>44169NaranjaNavel LateComercializadora del Agro de LimaríbinLunes</v>
      </c>
      <c r="B62" s="6">
        <v>44169</v>
      </c>
      <c r="C62" s="24" t="s">
        <v>36</v>
      </c>
      <c r="D62" s="24" t="s">
        <v>34</v>
      </c>
      <c r="E62" s="24" t="s">
        <v>21</v>
      </c>
      <c r="F62" s="24" t="s">
        <v>33</v>
      </c>
      <c r="G62" s="24" t="str">
        <f>+VLOOKUP(Tabla3_2[[#This Row],[Unidad de
comercialización ]],Cod_empaque[],2,0)</f>
        <v>bin</v>
      </c>
      <c r="H62" s="24" t="s">
        <v>2</v>
      </c>
      <c r="I62">
        <v>0</v>
      </c>
    </row>
    <row r="63" spans="1:9" x14ac:dyDescent="0.35">
      <c r="A63" s="24" t="str">
        <f>+_xlfn.CONCAT(Tabla3_2[[#This Row],[Semana]],C63,Tabla3_2[[#This Row],[Variedad]],E63,G63,Tabla3_2[[#This Row],[Atributo]])</f>
        <v>44169NaranjaNavel LateComercializadora del Agro de LimaríbinMartes</v>
      </c>
      <c r="B63" s="6">
        <v>44169</v>
      </c>
      <c r="C63" s="24" t="s">
        <v>36</v>
      </c>
      <c r="D63" s="24" t="s">
        <v>34</v>
      </c>
      <c r="E63" s="24" t="s">
        <v>21</v>
      </c>
      <c r="F63" s="24" t="s">
        <v>33</v>
      </c>
      <c r="G63" s="24" t="str">
        <f>+VLOOKUP(Tabla3_2[[#This Row],[Unidad de
comercialización ]],Cod_empaque[],2,0)</f>
        <v>bin</v>
      </c>
      <c r="H63" s="24" t="s">
        <v>3</v>
      </c>
      <c r="I63">
        <v>325000</v>
      </c>
    </row>
    <row r="64" spans="1:9" x14ac:dyDescent="0.35">
      <c r="A64" s="24" t="str">
        <f>+_xlfn.CONCAT(Tabla3_2[[#This Row],[Semana]],C64,Tabla3_2[[#This Row],[Variedad]],E64,G64,Tabla3_2[[#This Row],[Atributo]])</f>
        <v>44169NaranjaNavel LateComercializadora del Agro de LimaríbinMiércoles</v>
      </c>
      <c r="B64" s="6">
        <v>44169</v>
      </c>
      <c r="C64" s="24" t="s">
        <v>36</v>
      </c>
      <c r="D64" s="24" t="s">
        <v>34</v>
      </c>
      <c r="E64" s="24" t="s">
        <v>21</v>
      </c>
      <c r="F64" s="24" t="s">
        <v>33</v>
      </c>
      <c r="G64" s="24" t="str">
        <f>+VLOOKUP(Tabla3_2[[#This Row],[Unidad de
comercialización ]],Cod_empaque[],2,0)</f>
        <v>bin</v>
      </c>
      <c r="H64" s="24" t="s">
        <v>4</v>
      </c>
      <c r="I64">
        <v>327500</v>
      </c>
    </row>
    <row r="65" spans="1:9" x14ac:dyDescent="0.35">
      <c r="A65" s="24" t="str">
        <f>+_xlfn.CONCAT(Tabla3_2[[#This Row],[Semana]],C65,Tabla3_2[[#This Row],[Variedad]],E65,G65,Tabla3_2[[#This Row],[Atributo]])</f>
        <v>44169NaranjaNavel LateComercializadora del Agro de LimaríbinJueves</v>
      </c>
      <c r="B65" s="6">
        <v>44169</v>
      </c>
      <c r="C65" s="24" t="s">
        <v>36</v>
      </c>
      <c r="D65" s="24" t="s">
        <v>34</v>
      </c>
      <c r="E65" s="24" t="s">
        <v>21</v>
      </c>
      <c r="F65" s="24" t="s">
        <v>33</v>
      </c>
      <c r="G65" s="24" t="str">
        <f>+VLOOKUP(Tabla3_2[[#This Row],[Unidad de
comercialización ]],Cod_empaque[],2,0)</f>
        <v>bin</v>
      </c>
      <c r="H65" s="24" t="s">
        <v>5</v>
      </c>
      <c r="I65">
        <v>0</v>
      </c>
    </row>
    <row r="66" spans="1:9" x14ac:dyDescent="0.35">
      <c r="A66" s="24" t="str">
        <f>+_xlfn.CONCAT(Tabla3_2[[#This Row],[Semana]],C66,Tabla3_2[[#This Row],[Variedad]],E66,G66,Tabla3_2[[#This Row],[Atributo]])</f>
        <v>44169NaranjaNavel LateComercializadora del Agro de LimaríbinViernes</v>
      </c>
      <c r="B66" s="6">
        <v>44169</v>
      </c>
      <c r="C66" s="24" t="s">
        <v>36</v>
      </c>
      <c r="D66" s="24" t="s">
        <v>34</v>
      </c>
      <c r="E66" s="24" t="s">
        <v>21</v>
      </c>
      <c r="F66" s="24" t="s">
        <v>33</v>
      </c>
      <c r="G66" s="24" t="str">
        <f>+VLOOKUP(Tabla3_2[[#This Row],[Unidad de
comercialización ]],Cod_empaque[],2,0)</f>
        <v>bin</v>
      </c>
      <c r="H66" s="24" t="s">
        <v>6</v>
      </c>
      <c r="I66">
        <v>0</v>
      </c>
    </row>
    <row r="67" spans="1:9" x14ac:dyDescent="0.35">
      <c r="A67" s="24" t="str">
        <f>+_xlfn.CONCAT(Tabla3_2[[#This Row],[Semana]],C67,Tabla3_2[[#This Row],[Variedad]],E67,G67,Tabla3_2[[#This Row],[Atributo]])</f>
        <v>44169NaranjaNavel LateTerminal La Palmera de La SerenabinLunes</v>
      </c>
      <c r="B67" s="6">
        <v>44169</v>
      </c>
      <c r="C67" s="24" t="s">
        <v>36</v>
      </c>
      <c r="D67" s="24" t="s">
        <v>34</v>
      </c>
      <c r="E67" s="24" t="s">
        <v>22</v>
      </c>
      <c r="F67" s="24" t="s">
        <v>33</v>
      </c>
      <c r="G67" s="24" t="str">
        <f>+VLOOKUP(Tabla3_2[[#This Row],[Unidad de
comercialización ]],Cod_empaque[],2,0)</f>
        <v>bin</v>
      </c>
      <c r="H67" s="24" t="s">
        <v>2</v>
      </c>
      <c r="I67">
        <v>327500</v>
      </c>
    </row>
    <row r="68" spans="1:9" x14ac:dyDescent="0.35">
      <c r="A68" s="24" t="str">
        <f>+_xlfn.CONCAT(Tabla3_2[[#This Row],[Semana]],C68,Tabla3_2[[#This Row],[Variedad]],E68,G68,Tabla3_2[[#This Row],[Atributo]])</f>
        <v>44169NaranjaNavel LateTerminal La Palmera de La SerenabinMartes</v>
      </c>
      <c r="B68" s="6">
        <v>44169</v>
      </c>
      <c r="C68" s="24" t="s">
        <v>36</v>
      </c>
      <c r="D68" s="24" t="s">
        <v>34</v>
      </c>
      <c r="E68" s="24" t="s">
        <v>22</v>
      </c>
      <c r="F68" s="24" t="s">
        <v>33</v>
      </c>
      <c r="G68" s="24" t="str">
        <f>+VLOOKUP(Tabla3_2[[#This Row],[Unidad de
comercialización ]],Cod_empaque[],2,0)</f>
        <v>bin</v>
      </c>
      <c r="H68" s="24" t="s">
        <v>3</v>
      </c>
      <c r="I68">
        <v>327500</v>
      </c>
    </row>
    <row r="69" spans="1:9" x14ac:dyDescent="0.35">
      <c r="A69" s="24" t="str">
        <f>+_xlfn.CONCAT(Tabla3_2[[#This Row],[Semana]],C69,Tabla3_2[[#This Row],[Variedad]],E69,G69,Tabla3_2[[#This Row],[Atributo]])</f>
        <v>44169NaranjaNavel LateTerminal La Palmera de La SerenabinMiércoles</v>
      </c>
      <c r="B69" s="6">
        <v>44169</v>
      </c>
      <c r="C69" s="24" t="s">
        <v>36</v>
      </c>
      <c r="D69" s="24" t="s">
        <v>34</v>
      </c>
      <c r="E69" s="24" t="s">
        <v>22</v>
      </c>
      <c r="F69" s="24" t="s">
        <v>33</v>
      </c>
      <c r="G69" s="24" t="str">
        <f>+VLOOKUP(Tabla3_2[[#This Row],[Unidad de
comercialización ]],Cod_empaque[],2,0)</f>
        <v>bin</v>
      </c>
      <c r="H69" s="24" t="s">
        <v>4</v>
      </c>
      <c r="I69">
        <v>327500</v>
      </c>
    </row>
    <row r="70" spans="1:9" x14ac:dyDescent="0.35">
      <c r="A70" s="24" t="str">
        <f>+_xlfn.CONCAT(Tabla3_2[[#This Row],[Semana]],C70,Tabla3_2[[#This Row],[Variedad]],E70,G70,Tabla3_2[[#This Row],[Atributo]])</f>
        <v>44169NaranjaNavel LateTerminal La Palmera de La SerenabinJueves</v>
      </c>
      <c r="B70" s="6">
        <v>44169</v>
      </c>
      <c r="C70" s="24" t="s">
        <v>36</v>
      </c>
      <c r="D70" s="24" t="s">
        <v>34</v>
      </c>
      <c r="E70" s="24" t="s">
        <v>22</v>
      </c>
      <c r="F70" s="24" t="s">
        <v>33</v>
      </c>
      <c r="G70" s="24" t="str">
        <f>+VLOOKUP(Tabla3_2[[#This Row],[Unidad de
comercialización ]],Cod_empaque[],2,0)</f>
        <v>bin</v>
      </c>
      <c r="H70" s="24" t="s">
        <v>5</v>
      </c>
      <c r="I70">
        <v>327500</v>
      </c>
    </row>
    <row r="71" spans="1:9" x14ac:dyDescent="0.35">
      <c r="A71" s="24" t="str">
        <f>+_xlfn.CONCAT(Tabla3_2[[#This Row],[Semana]],C71,Tabla3_2[[#This Row],[Variedad]],E71,G71,Tabla3_2[[#This Row],[Atributo]])</f>
        <v>44169NaranjaNavel LateTerminal La Palmera de La SerenabinViernes</v>
      </c>
      <c r="B71" s="6">
        <v>44169</v>
      </c>
      <c r="C71" s="24" t="s">
        <v>36</v>
      </c>
      <c r="D71" s="24" t="s">
        <v>34</v>
      </c>
      <c r="E71" s="24" t="s">
        <v>22</v>
      </c>
      <c r="F71" s="24" t="s">
        <v>33</v>
      </c>
      <c r="G71" s="24" t="str">
        <f>+VLOOKUP(Tabla3_2[[#This Row],[Unidad de
comercialización ]],Cod_empaque[],2,0)</f>
        <v>bin</v>
      </c>
      <c r="H71" s="24" t="s">
        <v>6</v>
      </c>
      <c r="I71">
        <v>327500</v>
      </c>
    </row>
    <row r="72" spans="1:9" x14ac:dyDescent="0.35">
      <c r="A72" s="24" t="str">
        <f>+_xlfn.CONCAT(Tabla3_2[[#This Row],[Semana]],C72,Tabla3_2[[#This Row],[Variedad]],E72,G72,Tabla3_2[[#This Row],[Atributo]])</f>
        <v>44169NaranjaValenciaMercado Mayorista Lo Valledor de SantiagobinLunes</v>
      </c>
      <c r="B72" s="6">
        <v>44169</v>
      </c>
      <c r="C72" s="24" t="s">
        <v>36</v>
      </c>
      <c r="D72" s="24" t="s">
        <v>35</v>
      </c>
      <c r="E72" s="24" t="s">
        <v>19</v>
      </c>
      <c r="F72" s="24" t="s">
        <v>33</v>
      </c>
      <c r="G72" s="24" t="str">
        <f>+VLOOKUP(Tabla3_2[[#This Row],[Unidad de
comercialización ]],Cod_empaque[],2,0)</f>
        <v>bin</v>
      </c>
      <c r="H72" s="24" t="s">
        <v>2</v>
      </c>
      <c r="I72">
        <v>330000</v>
      </c>
    </row>
    <row r="73" spans="1:9" x14ac:dyDescent="0.35">
      <c r="A73" s="24" t="str">
        <f>+_xlfn.CONCAT(Tabla3_2[[#This Row],[Semana]],C73,Tabla3_2[[#This Row],[Variedad]],E73,G73,Tabla3_2[[#This Row],[Atributo]])</f>
        <v>44169NaranjaValenciaMercado Mayorista Lo Valledor de SantiagobinMartes</v>
      </c>
      <c r="B73" s="6">
        <v>44169</v>
      </c>
      <c r="C73" s="24" t="s">
        <v>36</v>
      </c>
      <c r="D73" s="24" t="s">
        <v>35</v>
      </c>
      <c r="E73" s="24" t="s">
        <v>19</v>
      </c>
      <c r="F73" s="24" t="s">
        <v>33</v>
      </c>
      <c r="G73" s="24" t="str">
        <f>+VLOOKUP(Tabla3_2[[#This Row],[Unidad de
comercialización ]],Cod_empaque[],2,0)</f>
        <v>bin</v>
      </c>
      <c r="H73" s="24" t="s">
        <v>3</v>
      </c>
      <c r="I73">
        <v>329655</v>
      </c>
    </row>
    <row r="74" spans="1:9" x14ac:dyDescent="0.35">
      <c r="A74" s="24" t="str">
        <f>+_xlfn.CONCAT(Tabla3_2[[#This Row],[Semana]],C74,Tabla3_2[[#This Row],[Variedad]],E74,G74,Tabla3_2[[#This Row],[Atributo]])</f>
        <v>44169NaranjaValenciaMercado Mayorista Lo Valledor de SantiagobinMiércoles</v>
      </c>
      <c r="B74" s="6">
        <v>44169</v>
      </c>
      <c r="C74" s="24" t="s">
        <v>36</v>
      </c>
      <c r="D74" s="24" t="s">
        <v>35</v>
      </c>
      <c r="E74" s="24" t="s">
        <v>19</v>
      </c>
      <c r="F74" s="24" t="s">
        <v>33</v>
      </c>
      <c r="G74" s="24" t="str">
        <f>+VLOOKUP(Tabla3_2[[#This Row],[Unidad de
comercialización ]],Cod_empaque[],2,0)</f>
        <v>bin</v>
      </c>
      <c r="H74" s="24" t="s">
        <v>4</v>
      </c>
      <c r="I74">
        <v>340000</v>
      </c>
    </row>
    <row r="75" spans="1:9" x14ac:dyDescent="0.35">
      <c r="A75" s="24" t="str">
        <f>+_xlfn.CONCAT(Tabla3_2[[#This Row],[Semana]],C75,Tabla3_2[[#This Row],[Variedad]],E75,G75,Tabla3_2[[#This Row],[Atributo]])</f>
        <v>44169NaranjaValenciaMercado Mayorista Lo Valledor de SantiagobinJueves</v>
      </c>
      <c r="B75" s="6">
        <v>44169</v>
      </c>
      <c r="C75" s="24" t="s">
        <v>36</v>
      </c>
      <c r="D75" s="24" t="s">
        <v>35</v>
      </c>
      <c r="E75" s="24" t="s">
        <v>19</v>
      </c>
      <c r="F75" s="24" t="s">
        <v>33</v>
      </c>
      <c r="G75" s="24" t="str">
        <f>+VLOOKUP(Tabla3_2[[#This Row],[Unidad de
comercialización ]],Cod_empaque[],2,0)</f>
        <v>bin</v>
      </c>
      <c r="H75" s="24" t="s">
        <v>5</v>
      </c>
      <c r="I75">
        <v>324286</v>
      </c>
    </row>
    <row r="76" spans="1:9" x14ac:dyDescent="0.35">
      <c r="A76" s="24" t="str">
        <f>+_xlfn.CONCAT(Tabla3_2[[#This Row],[Semana]],C76,Tabla3_2[[#This Row],[Variedad]],E76,G76,Tabla3_2[[#This Row],[Atributo]])</f>
        <v>44169NaranjaValenciaMercado Mayorista Lo Valledor de SantiagobinViernes</v>
      </c>
      <c r="B76" s="6">
        <v>44169</v>
      </c>
      <c r="C76" s="24" t="s">
        <v>36</v>
      </c>
      <c r="D76" s="24" t="s">
        <v>35</v>
      </c>
      <c r="E76" s="24" t="s">
        <v>19</v>
      </c>
      <c r="F76" s="24" t="s">
        <v>33</v>
      </c>
      <c r="G76" s="24" t="str">
        <f>+VLOOKUP(Tabla3_2[[#This Row],[Unidad de
comercialización ]],Cod_empaque[],2,0)</f>
        <v>bin</v>
      </c>
      <c r="H76" s="24" t="s">
        <v>6</v>
      </c>
      <c r="I76">
        <v>335000</v>
      </c>
    </row>
    <row r="77" spans="1:9" x14ac:dyDescent="0.35">
      <c r="A77" s="24" t="str">
        <f>+_xlfn.CONCAT(Tabla3_2[[#This Row],[Semana]],C77,Tabla3_2[[#This Row],[Variedad]],E77,G77,Tabla3_2[[#This Row],[Atributo]])</f>
        <v>44169NaranjaValenciaComercializadora del Agro de LimaríbinLunes</v>
      </c>
      <c r="B77" s="6">
        <v>44169</v>
      </c>
      <c r="C77" s="24" t="s">
        <v>36</v>
      </c>
      <c r="D77" s="24" t="s">
        <v>35</v>
      </c>
      <c r="E77" s="24" t="s">
        <v>21</v>
      </c>
      <c r="F77" s="24" t="s">
        <v>33</v>
      </c>
      <c r="G77" s="24" t="str">
        <f>+VLOOKUP(Tabla3_2[[#This Row],[Unidad de
comercialización ]],Cod_empaque[],2,0)</f>
        <v>bin</v>
      </c>
      <c r="H77" s="24" t="s">
        <v>2</v>
      </c>
      <c r="I77">
        <v>0</v>
      </c>
    </row>
    <row r="78" spans="1:9" x14ac:dyDescent="0.35">
      <c r="A78" s="24" t="str">
        <f>+_xlfn.CONCAT(Tabla3_2[[#This Row],[Semana]],C78,Tabla3_2[[#This Row],[Variedad]],E78,G78,Tabla3_2[[#This Row],[Atributo]])</f>
        <v>44169NaranjaValenciaComercializadora del Agro de LimaríbinMartes</v>
      </c>
      <c r="B78" s="6">
        <v>44169</v>
      </c>
      <c r="C78" s="24" t="s">
        <v>36</v>
      </c>
      <c r="D78" s="24" t="s">
        <v>35</v>
      </c>
      <c r="E78" s="24" t="s">
        <v>21</v>
      </c>
      <c r="F78" s="24" t="s">
        <v>33</v>
      </c>
      <c r="G78" s="24" t="str">
        <f>+VLOOKUP(Tabla3_2[[#This Row],[Unidad de
comercialización ]],Cod_empaque[],2,0)</f>
        <v>bin</v>
      </c>
      <c r="H78" s="24" t="s">
        <v>3</v>
      </c>
      <c r="I78">
        <v>335000</v>
      </c>
    </row>
    <row r="79" spans="1:9" x14ac:dyDescent="0.35">
      <c r="A79" s="24" t="str">
        <f>+_xlfn.CONCAT(Tabla3_2[[#This Row],[Semana]],C79,Tabla3_2[[#This Row],[Variedad]],E79,G79,Tabla3_2[[#This Row],[Atributo]])</f>
        <v>44169NaranjaValenciaComercializadora del Agro de LimaríbinMiércoles</v>
      </c>
      <c r="B79" s="6">
        <v>44169</v>
      </c>
      <c r="C79" s="24" t="s">
        <v>36</v>
      </c>
      <c r="D79" s="24" t="s">
        <v>35</v>
      </c>
      <c r="E79" s="24" t="s">
        <v>21</v>
      </c>
      <c r="F79" s="24" t="s">
        <v>33</v>
      </c>
      <c r="G79" s="24" t="str">
        <f>+VLOOKUP(Tabla3_2[[#This Row],[Unidad de
comercialización ]],Cod_empaque[],2,0)</f>
        <v>bin</v>
      </c>
      <c r="H79" s="24" t="s">
        <v>4</v>
      </c>
      <c r="I79">
        <v>337500</v>
      </c>
    </row>
    <row r="80" spans="1:9" x14ac:dyDescent="0.35">
      <c r="A80" s="24" t="str">
        <f>+_xlfn.CONCAT(Tabla3_2[[#This Row],[Semana]],C80,Tabla3_2[[#This Row],[Variedad]],E80,G80,Tabla3_2[[#This Row],[Atributo]])</f>
        <v>44169NaranjaValenciaComercializadora del Agro de LimaríbinJueves</v>
      </c>
      <c r="B80" s="6">
        <v>44169</v>
      </c>
      <c r="C80" s="24" t="s">
        <v>36</v>
      </c>
      <c r="D80" s="24" t="s">
        <v>35</v>
      </c>
      <c r="E80" s="24" t="s">
        <v>21</v>
      </c>
      <c r="F80" s="24" t="s">
        <v>33</v>
      </c>
      <c r="G80" s="24" t="str">
        <f>+VLOOKUP(Tabla3_2[[#This Row],[Unidad de
comercialización ]],Cod_empaque[],2,0)</f>
        <v>bin</v>
      </c>
      <c r="H80" s="24" t="s">
        <v>5</v>
      </c>
      <c r="I80">
        <v>0</v>
      </c>
    </row>
    <row r="81" spans="1:9" x14ac:dyDescent="0.35">
      <c r="A81" s="24" t="str">
        <f>+_xlfn.CONCAT(Tabla3_2[[#This Row],[Semana]],C81,Tabla3_2[[#This Row],[Variedad]],E81,G81,Tabla3_2[[#This Row],[Atributo]])</f>
        <v>44169NaranjaValenciaComercializadora del Agro de LimaríbinViernes</v>
      </c>
      <c r="B81" s="6">
        <v>44169</v>
      </c>
      <c r="C81" s="24" t="s">
        <v>36</v>
      </c>
      <c r="D81" s="24" t="s">
        <v>35</v>
      </c>
      <c r="E81" s="24" t="s">
        <v>21</v>
      </c>
      <c r="F81" s="24" t="s">
        <v>33</v>
      </c>
      <c r="G81" s="24" t="str">
        <f>+VLOOKUP(Tabla3_2[[#This Row],[Unidad de
comercialización ]],Cod_empaque[],2,0)</f>
        <v>bin</v>
      </c>
      <c r="H81" s="24" t="s">
        <v>6</v>
      </c>
      <c r="I81">
        <v>0</v>
      </c>
    </row>
    <row r="82" spans="1:9" x14ac:dyDescent="0.35">
      <c r="A82" s="24" t="str">
        <f>+_xlfn.CONCAT(Tabla3_2[[#This Row],[Semana]],C82,Tabla3_2[[#This Row],[Variedad]],E82,G82,Tabla3_2[[#This Row],[Atributo]])</f>
        <v>44169NaranjaValenciaTerminal La Palmera de La SerenabinLunes</v>
      </c>
      <c r="B82" s="6">
        <v>44169</v>
      </c>
      <c r="C82" s="24" t="s">
        <v>36</v>
      </c>
      <c r="D82" s="24" t="s">
        <v>35</v>
      </c>
      <c r="E82" s="24" t="s">
        <v>22</v>
      </c>
      <c r="F82" s="24" t="s">
        <v>33</v>
      </c>
      <c r="G82" s="24" t="str">
        <f>+VLOOKUP(Tabla3_2[[#This Row],[Unidad de
comercialización ]],Cod_empaque[],2,0)</f>
        <v>bin</v>
      </c>
      <c r="H82" s="24" t="s">
        <v>2</v>
      </c>
      <c r="I82">
        <v>337500</v>
      </c>
    </row>
    <row r="83" spans="1:9" x14ac:dyDescent="0.35">
      <c r="A83" s="24" t="str">
        <f>+_xlfn.CONCAT(Tabla3_2[[#This Row],[Semana]],C83,Tabla3_2[[#This Row],[Variedad]],E83,G83,Tabla3_2[[#This Row],[Atributo]])</f>
        <v>44169NaranjaValenciaTerminal La Palmera de La SerenabinMartes</v>
      </c>
      <c r="B83" s="6">
        <v>44169</v>
      </c>
      <c r="C83" s="24" t="s">
        <v>36</v>
      </c>
      <c r="D83" s="24" t="s">
        <v>35</v>
      </c>
      <c r="E83" s="24" t="s">
        <v>22</v>
      </c>
      <c r="F83" s="24" t="s">
        <v>33</v>
      </c>
      <c r="G83" s="24" t="str">
        <f>+VLOOKUP(Tabla3_2[[#This Row],[Unidad de
comercialización ]],Cod_empaque[],2,0)</f>
        <v>bin</v>
      </c>
      <c r="H83" s="24" t="s">
        <v>3</v>
      </c>
      <c r="I83">
        <v>0</v>
      </c>
    </row>
    <row r="84" spans="1:9" x14ac:dyDescent="0.35">
      <c r="A84" s="24" t="str">
        <f>+_xlfn.CONCAT(Tabla3_2[[#This Row],[Semana]],C84,Tabla3_2[[#This Row],[Variedad]],E84,G84,Tabla3_2[[#This Row],[Atributo]])</f>
        <v>44169NaranjaValenciaTerminal La Palmera de La SerenabinMiércoles</v>
      </c>
      <c r="B84" s="6">
        <v>44169</v>
      </c>
      <c r="C84" s="24" t="s">
        <v>36</v>
      </c>
      <c r="D84" s="24" t="s">
        <v>35</v>
      </c>
      <c r="E84" s="24" t="s">
        <v>22</v>
      </c>
      <c r="F84" s="24" t="s">
        <v>33</v>
      </c>
      <c r="G84" s="24" t="str">
        <f>+VLOOKUP(Tabla3_2[[#This Row],[Unidad de
comercialización ]],Cod_empaque[],2,0)</f>
        <v>bin</v>
      </c>
      <c r="H84" s="24" t="s">
        <v>4</v>
      </c>
      <c r="I84">
        <v>0</v>
      </c>
    </row>
    <row r="85" spans="1:9" x14ac:dyDescent="0.35">
      <c r="A85" s="24" t="str">
        <f>+_xlfn.CONCAT(Tabla3_2[[#This Row],[Semana]],C85,Tabla3_2[[#This Row],[Variedad]],E85,G85,Tabla3_2[[#This Row],[Atributo]])</f>
        <v>44169NaranjaValenciaTerminal La Palmera de La SerenabinJueves</v>
      </c>
      <c r="B85" s="6">
        <v>44169</v>
      </c>
      <c r="C85" s="24" t="s">
        <v>36</v>
      </c>
      <c r="D85" s="24" t="s">
        <v>35</v>
      </c>
      <c r="E85" s="24" t="s">
        <v>22</v>
      </c>
      <c r="F85" s="24" t="s">
        <v>33</v>
      </c>
      <c r="G85" s="24" t="str">
        <f>+VLOOKUP(Tabla3_2[[#This Row],[Unidad de
comercialización ]],Cod_empaque[],2,0)</f>
        <v>bin</v>
      </c>
      <c r="H85" s="24" t="s">
        <v>5</v>
      </c>
      <c r="I85">
        <v>337500</v>
      </c>
    </row>
    <row r="86" spans="1:9" x14ac:dyDescent="0.35">
      <c r="A86" s="24" t="str">
        <f>+_xlfn.CONCAT(Tabla3_2[[#This Row],[Semana]],C86,Tabla3_2[[#This Row],[Variedad]],E86,G86,Tabla3_2[[#This Row],[Atributo]])</f>
        <v>44169NaranjaValenciaTerminal La Palmera de La SerenabinViernes</v>
      </c>
      <c r="B86" s="6">
        <v>44169</v>
      </c>
      <c r="C86" s="24" t="s">
        <v>36</v>
      </c>
      <c r="D86" s="24" t="s">
        <v>35</v>
      </c>
      <c r="E86" s="24" t="s">
        <v>22</v>
      </c>
      <c r="F86" s="24" t="s">
        <v>33</v>
      </c>
      <c r="G86" s="24" t="str">
        <f>+VLOOKUP(Tabla3_2[[#This Row],[Unidad de
comercialización ]],Cod_empaque[],2,0)</f>
        <v>bin</v>
      </c>
      <c r="H86" s="24" t="s">
        <v>6</v>
      </c>
      <c r="I86">
        <v>0</v>
      </c>
    </row>
    <row r="87" spans="1:9" x14ac:dyDescent="0.35">
      <c r="A87" s="24" t="str">
        <f>+_xlfn.CONCAT(Tabla3_2[[#This Row],[Semana]],C87,Tabla3_2[[#This Row],[Variedad]],E87,G87,Tabla3_2[[#This Row],[Atributo]])</f>
        <v>44169NaranjaValenciaVega Central Mapocho de SantiagobinLunes</v>
      </c>
      <c r="B87" s="6">
        <v>44169</v>
      </c>
      <c r="C87" s="24" t="s">
        <v>36</v>
      </c>
      <c r="D87" s="24" t="s">
        <v>35</v>
      </c>
      <c r="E87" s="24" t="s">
        <v>23</v>
      </c>
      <c r="F87" s="24" t="s">
        <v>33</v>
      </c>
      <c r="G87" s="24" t="str">
        <f>+VLOOKUP(Tabla3_2[[#This Row],[Unidad de
comercialización ]],Cod_empaque[],2,0)</f>
        <v>bin</v>
      </c>
      <c r="H87" s="24" t="s">
        <v>2</v>
      </c>
      <c r="I87">
        <v>0</v>
      </c>
    </row>
    <row r="88" spans="1:9" x14ac:dyDescent="0.35">
      <c r="A88" s="24" t="str">
        <f>+_xlfn.CONCAT(Tabla3_2[[#This Row],[Semana]],C88,Tabla3_2[[#This Row],[Variedad]],E88,G88,Tabla3_2[[#This Row],[Atributo]])</f>
        <v>44169NaranjaValenciaVega Central Mapocho de SantiagobinMartes</v>
      </c>
      <c r="B88" s="6">
        <v>44169</v>
      </c>
      <c r="C88" s="24" t="s">
        <v>36</v>
      </c>
      <c r="D88" s="24" t="s">
        <v>35</v>
      </c>
      <c r="E88" s="24" t="s">
        <v>23</v>
      </c>
      <c r="F88" s="24" t="s">
        <v>33</v>
      </c>
      <c r="G88" s="24" t="str">
        <f>+VLOOKUP(Tabla3_2[[#This Row],[Unidad de
comercialización ]],Cod_empaque[],2,0)</f>
        <v>bin</v>
      </c>
      <c r="H88" s="24" t="s">
        <v>3</v>
      </c>
      <c r="I88">
        <v>0</v>
      </c>
    </row>
    <row r="89" spans="1:9" x14ac:dyDescent="0.35">
      <c r="A89" s="24" t="str">
        <f>+_xlfn.CONCAT(Tabla3_2[[#This Row],[Semana]],C89,Tabla3_2[[#This Row],[Variedad]],E89,G89,Tabla3_2[[#This Row],[Atributo]])</f>
        <v>44169NaranjaValenciaVega Central Mapocho de SantiagobinMiércoles</v>
      </c>
      <c r="B89" s="6">
        <v>44169</v>
      </c>
      <c r="C89" s="24" t="s">
        <v>36</v>
      </c>
      <c r="D89" s="24" t="s">
        <v>35</v>
      </c>
      <c r="E89" s="24" t="s">
        <v>23</v>
      </c>
      <c r="F89" s="24" t="s">
        <v>33</v>
      </c>
      <c r="G89" s="24" t="str">
        <f>+VLOOKUP(Tabla3_2[[#This Row],[Unidad de
comercialización ]],Cod_empaque[],2,0)</f>
        <v>bin</v>
      </c>
      <c r="H89" s="24" t="s">
        <v>4</v>
      </c>
      <c r="I89">
        <v>0</v>
      </c>
    </row>
    <row r="90" spans="1:9" x14ac:dyDescent="0.35">
      <c r="A90" s="24" t="str">
        <f>+_xlfn.CONCAT(Tabla3_2[[#This Row],[Semana]],C90,Tabla3_2[[#This Row],[Variedad]],E90,G90,Tabla3_2[[#This Row],[Atributo]])</f>
        <v>44169NaranjaValenciaVega Central Mapocho de SantiagobinJueves</v>
      </c>
      <c r="B90" s="6">
        <v>44169</v>
      </c>
      <c r="C90" s="24" t="s">
        <v>36</v>
      </c>
      <c r="D90" s="24" t="s">
        <v>35</v>
      </c>
      <c r="E90" s="24" t="s">
        <v>23</v>
      </c>
      <c r="F90" s="24" t="s">
        <v>33</v>
      </c>
      <c r="G90" s="24" t="str">
        <f>+VLOOKUP(Tabla3_2[[#This Row],[Unidad de
comercialización ]],Cod_empaque[],2,0)</f>
        <v>bin</v>
      </c>
      <c r="H90" s="24" t="s">
        <v>5</v>
      </c>
      <c r="I90">
        <v>320000</v>
      </c>
    </row>
    <row r="91" spans="1:9" x14ac:dyDescent="0.35">
      <c r="A91" s="24" t="str">
        <f>+_xlfn.CONCAT(Tabla3_2[[#This Row],[Semana]],C91,Tabla3_2[[#This Row],[Variedad]],E91,G91,Tabla3_2[[#This Row],[Atributo]])</f>
        <v>44169NaranjaValenciaVega Central Mapocho de SantiagobinViernes</v>
      </c>
      <c r="B91" s="6">
        <v>44169</v>
      </c>
      <c r="C91" s="24" t="s">
        <v>36</v>
      </c>
      <c r="D91" s="24" t="s">
        <v>35</v>
      </c>
      <c r="E91" s="24" t="s">
        <v>23</v>
      </c>
      <c r="F91" s="24" t="s">
        <v>33</v>
      </c>
      <c r="G91" s="24" t="str">
        <f>+VLOOKUP(Tabla3_2[[#This Row],[Unidad de
comercialización ]],Cod_empaque[],2,0)</f>
        <v>bin</v>
      </c>
      <c r="H91" s="24" t="s">
        <v>6</v>
      </c>
      <c r="I91">
        <v>0</v>
      </c>
    </row>
    <row r="92" spans="1:9" x14ac:dyDescent="0.35">
      <c r="A92" s="24" t="str">
        <f>+_xlfn.CONCAT(Tabla3_2[[#This Row],[Semana]],C92,Tabla3_2[[#This Row],[Variedad]],E92,G92,Tabla3_2[[#This Row],[Atributo]])</f>
        <v>44169NaranjaValenciaVega Modelo de TemucobinLunes</v>
      </c>
      <c r="B92" s="6">
        <v>44169</v>
      </c>
      <c r="C92" s="24" t="s">
        <v>36</v>
      </c>
      <c r="D92" s="24" t="s">
        <v>35</v>
      </c>
      <c r="E92" s="24" t="s">
        <v>14</v>
      </c>
      <c r="F92" s="24" t="s">
        <v>33</v>
      </c>
      <c r="G92" s="24" t="str">
        <f>+VLOOKUP(Tabla3_2[[#This Row],[Unidad de
comercialización ]],Cod_empaque[],2,0)</f>
        <v>bin</v>
      </c>
      <c r="H92" s="24" t="s">
        <v>2</v>
      </c>
      <c r="I92">
        <v>0</v>
      </c>
    </row>
    <row r="93" spans="1:9" x14ac:dyDescent="0.35">
      <c r="A93" s="24" t="str">
        <f>+_xlfn.CONCAT(Tabla3_2[[#This Row],[Semana]],C93,Tabla3_2[[#This Row],[Variedad]],E93,G93,Tabla3_2[[#This Row],[Atributo]])</f>
        <v>44169NaranjaValenciaVega Modelo de TemucobinMartes</v>
      </c>
      <c r="B93" s="6">
        <v>44169</v>
      </c>
      <c r="C93" s="24" t="s">
        <v>36</v>
      </c>
      <c r="D93" s="24" t="s">
        <v>35</v>
      </c>
      <c r="E93" s="24" t="s">
        <v>14</v>
      </c>
      <c r="F93" s="24" t="s">
        <v>33</v>
      </c>
      <c r="G93" s="24" t="str">
        <f>+VLOOKUP(Tabla3_2[[#This Row],[Unidad de
comercialización ]],Cod_empaque[],2,0)</f>
        <v>bin</v>
      </c>
      <c r="H93" s="24" t="s">
        <v>3</v>
      </c>
      <c r="I93">
        <v>0</v>
      </c>
    </row>
    <row r="94" spans="1:9" x14ac:dyDescent="0.35">
      <c r="A94" s="24" t="str">
        <f>+_xlfn.CONCAT(Tabla3_2[[#This Row],[Semana]],C94,Tabla3_2[[#This Row],[Variedad]],E94,G94,Tabla3_2[[#This Row],[Atributo]])</f>
        <v>44169NaranjaValenciaVega Modelo de TemucobinMiércoles</v>
      </c>
      <c r="B94" s="6">
        <v>44169</v>
      </c>
      <c r="C94" s="24" t="s">
        <v>36</v>
      </c>
      <c r="D94" s="24" t="s">
        <v>35</v>
      </c>
      <c r="E94" s="24" t="s">
        <v>14</v>
      </c>
      <c r="F94" s="24" t="s">
        <v>33</v>
      </c>
      <c r="G94" s="24" t="str">
        <f>+VLOOKUP(Tabla3_2[[#This Row],[Unidad de
comercialización ]],Cod_empaque[],2,0)</f>
        <v>bin</v>
      </c>
      <c r="H94" s="24" t="s">
        <v>4</v>
      </c>
      <c r="I94">
        <v>0</v>
      </c>
    </row>
    <row r="95" spans="1:9" x14ac:dyDescent="0.35">
      <c r="A95" s="24" t="str">
        <f>+_xlfn.CONCAT(Tabla3_2[[#This Row],[Semana]],C95,Tabla3_2[[#This Row],[Variedad]],E95,G95,Tabla3_2[[#This Row],[Atributo]])</f>
        <v>44169NaranjaValenciaVega Modelo de TemucobinJueves</v>
      </c>
      <c r="B95" s="6">
        <v>44169</v>
      </c>
      <c r="C95" s="24" t="s">
        <v>36</v>
      </c>
      <c r="D95" s="24" t="s">
        <v>35</v>
      </c>
      <c r="E95" s="24" t="s">
        <v>14</v>
      </c>
      <c r="F95" s="24" t="s">
        <v>33</v>
      </c>
      <c r="G95" s="24" t="str">
        <f>+VLOOKUP(Tabla3_2[[#This Row],[Unidad de
comercialización ]],Cod_empaque[],2,0)</f>
        <v>bin</v>
      </c>
      <c r="H95" s="24" t="s">
        <v>5</v>
      </c>
      <c r="I95">
        <v>0</v>
      </c>
    </row>
    <row r="96" spans="1:9" x14ac:dyDescent="0.35">
      <c r="A96" s="24" t="str">
        <f>+_xlfn.CONCAT(Tabla3_2[[#This Row],[Semana]],C96,Tabla3_2[[#This Row],[Variedad]],E96,G96,Tabla3_2[[#This Row],[Atributo]])</f>
        <v>44169NaranjaValenciaVega Modelo de TemucobinViernes</v>
      </c>
      <c r="B96" s="6">
        <v>44169</v>
      </c>
      <c r="C96" s="24" t="s">
        <v>36</v>
      </c>
      <c r="D96" s="24" t="s">
        <v>35</v>
      </c>
      <c r="E96" s="24" t="s">
        <v>14</v>
      </c>
      <c r="F96" s="24" t="s">
        <v>33</v>
      </c>
      <c r="G96" s="24" t="str">
        <f>+VLOOKUP(Tabla3_2[[#This Row],[Unidad de
comercialización ]],Cod_empaque[],2,0)</f>
        <v>bin</v>
      </c>
      <c r="H96" s="24" t="s">
        <v>6</v>
      </c>
      <c r="I96">
        <v>400000</v>
      </c>
    </row>
    <row r="97" spans="1:9" hidden="1" x14ac:dyDescent="0.35">
      <c r="A97" s="24" t="str">
        <f>+_xlfn.CONCAT(Tabla3_2[[#This Row],[Semana]],C97,Tabla3_2[[#This Row],[Variedad]],E97,G97,Tabla3_2[[#This Row],[Atributo]])</f>
        <v>44169NaranjaValenciaVega Central Mapocho de Santiagomalla-18Lunes</v>
      </c>
      <c r="B97" s="6">
        <v>44169</v>
      </c>
      <c r="C97" s="24" t="s">
        <v>36</v>
      </c>
      <c r="D97" s="24" t="s">
        <v>35</v>
      </c>
      <c r="E97" s="24" t="s">
        <v>23</v>
      </c>
      <c r="F97" s="24" t="s">
        <v>20</v>
      </c>
      <c r="G97" s="24" t="str">
        <f>+VLOOKUP(Tabla3_2[[#This Row],[Unidad de
comercialización ]],Cod_empaque[],2,0)</f>
        <v>malla-18</v>
      </c>
      <c r="H97" s="24" t="s">
        <v>2</v>
      </c>
      <c r="I97">
        <v>12000</v>
      </c>
    </row>
    <row r="98" spans="1:9" hidden="1" x14ac:dyDescent="0.35">
      <c r="A98" s="24" t="str">
        <f>+_xlfn.CONCAT(Tabla3_2[[#This Row],[Semana]],C98,Tabla3_2[[#This Row],[Variedad]],E98,G98,Tabla3_2[[#This Row],[Atributo]])</f>
        <v>44169NaranjaValenciaVega Central Mapocho de Santiagomalla-18Martes</v>
      </c>
      <c r="B98" s="6">
        <v>44169</v>
      </c>
      <c r="C98" s="24" t="s">
        <v>36</v>
      </c>
      <c r="D98" s="24" t="s">
        <v>35</v>
      </c>
      <c r="E98" s="24" t="s">
        <v>23</v>
      </c>
      <c r="F98" s="24" t="s">
        <v>20</v>
      </c>
      <c r="G98" s="24" t="str">
        <f>+VLOOKUP(Tabla3_2[[#This Row],[Unidad de
comercialización ]],Cod_empaque[],2,0)</f>
        <v>malla-18</v>
      </c>
      <c r="H98" s="24" t="s">
        <v>3</v>
      </c>
      <c r="I98">
        <v>0</v>
      </c>
    </row>
    <row r="99" spans="1:9" hidden="1" x14ac:dyDescent="0.35">
      <c r="A99" s="24" t="str">
        <f>+_xlfn.CONCAT(Tabla3_2[[#This Row],[Semana]],C99,Tabla3_2[[#This Row],[Variedad]],E99,G99,Tabla3_2[[#This Row],[Atributo]])</f>
        <v>44169NaranjaValenciaVega Central Mapocho de Santiagomalla-18Miércoles</v>
      </c>
      <c r="B99" s="6">
        <v>44169</v>
      </c>
      <c r="C99" s="24" t="s">
        <v>36</v>
      </c>
      <c r="D99" s="24" t="s">
        <v>35</v>
      </c>
      <c r="E99" s="24" t="s">
        <v>23</v>
      </c>
      <c r="F99" s="24" t="s">
        <v>20</v>
      </c>
      <c r="G99" s="24" t="str">
        <f>+VLOOKUP(Tabla3_2[[#This Row],[Unidad de
comercialización ]],Cod_empaque[],2,0)</f>
        <v>malla-18</v>
      </c>
      <c r="H99" s="24" t="s">
        <v>4</v>
      </c>
      <c r="I99">
        <v>0</v>
      </c>
    </row>
    <row r="100" spans="1:9" hidden="1" x14ac:dyDescent="0.35">
      <c r="A100" s="24" t="str">
        <f>+_xlfn.CONCAT(Tabla3_2[[#This Row],[Semana]],C100,Tabla3_2[[#This Row],[Variedad]],E100,G100,Tabla3_2[[#This Row],[Atributo]])</f>
        <v>44169NaranjaValenciaVega Central Mapocho de Santiagomalla-18Jueves</v>
      </c>
      <c r="B100" s="6">
        <v>44169</v>
      </c>
      <c r="C100" s="24" t="s">
        <v>36</v>
      </c>
      <c r="D100" s="24" t="s">
        <v>35</v>
      </c>
      <c r="E100" s="24" t="s">
        <v>23</v>
      </c>
      <c r="F100" s="24" t="s">
        <v>20</v>
      </c>
      <c r="G100" s="24" t="str">
        <f>+VLOOKUP(Tabla3_2[[#This Row],[Unidad de
comercialización ]],Cod_empaque[],2,0)</f>
        <v>malla-18</v>
      </c>
      <c r="H100" s="24" t="s">
        <v>5</v>
      </c>
      <c r="I100">
        <v>0</v>
      </c>
    </row>
    <row r="101" spans="1:9" hidden="1" x14ac:dyDescent="0.35">
      <c r="A101" s="24" t="str">
        <f>+_xlfn.CONCAT(Tabla3_2[[#This Row],[Semana]],C101,Tabla3_2[[#This Row],[Variedad]],E101,G101,Tabla3_2[[#This Row],[Atributo]])</f>
        <v>44169NaranjaValenciaVega Central Mapocho de Santiagomalla-18Viernes</v>
      </c>
      <c r="B101" s="6">
        <v>44169</v>
      </c>
      <c r="C101" s="24" t="s">
        <v>36</v>
      </c>
      <c r="D101" s="24" t="s">
        <v>35</v>
      </c>
      <c r="E101" s="24" t="s">
        <v>23</v>
      </c>
      <c r="F101" s="24" t="s">
        <v>20</v>
      </c>
      <c r="G101" s="24" t="str">
        <f>+VLOOKUP(Tabla3_2[[#This Row],[Unidad de
comercialización ]],Cod_empaque[],2,0)</f>
        <v>malla-18</v>
      </c>
      <c r="H101" s="24" t="s">
        <v>6</v>
      </c>
      <c r="I101">
        <v>0</v>
      </c>
    </row>
    <row r="102" spans="1:9" hidden="1" x14ac:dyDescent="0.35">
      <c r="A102" s="24" t="str">
        <f>+_xlfn.CONCAT(Tabla3_2[[#This Row],[Semana]],C102,Tabla3_2[[#This Row],[Variedad]],E102,G102,Tabla3_2[[#This Row],[Atributo]])</f>
        <v>44162LimónSin especificarMercado Mayorista Lo Valledor de Santiagomalla-18Lunes</v>
      </c>
      <c r="B102" s="6">
        <v>44162</v>
      </c>
      <c r="C102" s="24" t="s">
        <v>28</v>
      </c>
      <c r="D102" s="24" t="s">
        <v>18</v>
      </c>
      <c r="E102" s="24" t="s">
        <v>19</v>
      </c>
      <c r="F102" s="24" t="s">
        <v>20</v>
      </c>
      <c r="G102" s="24" t="str">
        <f>+VLOOKUP(Tabla3_2[[#This Row],[Unidad de
comercialización ]],Cod_empaque[],2,0)</f>
        <v>malla-18</v>
      </c>
      <c r="H102" s="24" t="s">
        <v>2</v>
      </c>
      <c r="I102">
        <v>7690</v>
      </c>
    </row>
    <row r="103" spans="1:9" hidden="1" x14ac:dyDescent="0.35">
      <c r="A103" s="24" t="str">
        <f>+_xlfn.CONCAT(Tabla3_2[[#This Row],[Semana]],C103,Tabla3_2[[#This Row],[Variedad]],E103,G103,Tabla3_2[[#This Row],[Atributo]])</f>
        <v>44162LimónSin especificarMercado Mayorista Lo Valledor de Santiagomalla-18Martes</v>
      </c>
      <c r="B103" s="6">
        <v>44162</v>
      </c>
      <c r="C103" s="24" t="s">
        <v>28</v>
      </c>
      <c r="D103" s="24" t="s">
        <v>18</v>
      </c>
      <c r="E103" s="24" t="s">
        <v>19</v>
      </c>
      <c r="F103" s="24" t="s">
        <v>20</v>
      </c>
      <c r="G103" s="24" t="str">
        <f>+VLOOKUP(Tabla3_2[[#This Row],[Unidad de
comercialización ]],Cod_empaque[],2,0)</f>
        <v>malla-18</v>
      </c>
      <c r="H103" s="24" t="s">
        <v>3</v>
      </c>
      <c r="I103">
        <v>7622</v>
      </c>
    </row>
    <row r="104" spans="1:9" hidden="1" x14ac:dyDescent="0.35">
      <c r="A104" s="24" t="str">
        <f>+_xlfn.CONCAT(Tabla3_2[[#This Row],[Semana]],C104,Tabla3_2[[#This Row],[Variedad]],E104,G104,Tabla3_2[[#This Row],[Atributo]])</f>
        <v>44162LimónSin especificarMercado Mayorista Lo Valledor de Santiagomalla-18Miércoles</v>
      </c>
      <c r="B104" s="6">
        <v>44162</v>
      </c>
      <c r="C104" s="24" t="s">
        <v>28</v>
      </c>
      <c r="D104" s="24" t="s">
        <v>18</v>
      </c>
      <c r="E104" s="24" t="s">
        <v>19</v>
      </c>
      <c r="F104" s="24" t="s">
        <v>20</v>
      </c>
      <c r="G104" s="24" t="str">
        <f>+VLOOKUP(Tabla3_2[[#This Row],[Unidad de
comercialización ]],Cod_empaque[],2,0)</f>
        <v>malla-18</v>
      </c>
      <c r="H104" s="24" t="s">
        <v>4</v>
      </c>
      <c r="I104">
        <v>8000</v>
      </c>
    </row>
    <row r="105" spans="1:9" hidden="1" x14ac:dyDescent="0.35">
      <c r="A105" s="24" t="str">
        <f>+_xlfn.CONCAT(Tabla3_2[[#This Row],[Semana]],C105,Tabla3_2[[#This Row],[Variedad]],E105,G105,Tabla3_2[[#This Row],[Atributo]])</f>
        <v>44162LimónSin especificarMercado Mayorista Lo Valledor de Santiagomalla-18Jueves</v>
      </c>
      <c r="B105" s="6">
        <v>44162</v>
      </c>
      <c r="C105" s="24" t="s">
        <v>28</v>
      </c>
      <c r="D105" s="24" t="s">
        <v>18</v>
      </c>
      <c r="E105" s="24" t="s">
        <v>19</v>
      </c>
      <c r="F105" s="24" t="s">
        <v>20</v>
      </c>
      <c r="G105" s="24" t="str">
        <f>+VLOOKUP(Tabla3_2[[#This Row],[Unidad de
comercialización ]],Cod_empaque[],2,0)</f>
        <v>malla-18</v>
      </c>
      <c r="H105" s="24" t="s">
        <v>5</v>
      </c>
      <c r="I105">
        <v>7914</v>
      </c>
    </row>
    <row r="106" spans="1:9" hidden="1" x14ac:dyDescent="0.35">
      <c r="A106" s="24" t="str">
        <f>+_xlfn.CONCAT(Tabla3_2[[#This Row],[Semana]],C106,Tabla3_2[[#This Row],[Variedad]],E106,G106,Tabla3_2[[#This Row],[Atributo]])</f>
        <v>44162LimónSin especificarMercado Mayorista Lo Valledor de Santiagomalla-18Viernes</v>
      </c>
      <c r="B106" s="6">
        <v>44162</v>
      </c>
      <c r="C106" s="24" t="s">
        <v>28</v>
      </c>
      <c r="D106" s="24" t="s">
        <v>18</v>
      </c>
      <c r="E106" s="24" t="s">
        <v>19</v>
      </c>
      <c r="F106" s="24" t="s">
        <v>20</v>
      </c>
      <c r="G106" s="24" t="str">
        <f>+VLOOKUP(Tabla3_2[[#This Row],[Unidad de
comercialización ]],Cod_empaque[],2,0)</f>
        <v>malla-18</v>
      </c>
      <c r="H106" s="24" t="s">
        <v>6</v>
      </c>
      <c r="I106">
        <v>8512</v>
      </c>
    </row>
    <row r="107" spans="1:9" hidden="1" x14ac:dyDescent="0.35">
      <c r="A107" s="24" t="str">
        <f>+_xlfn.CONCAT(Tabla3_2[[#This Row],[Semana]],C107,Tabla3_2[[#This Row],[Variedad]],E107,G107,Tabla3_2[[#This Row],[Atributo]])</f>
        <v>44162LimónSin especificarComercializadora del Agro de Limarímalla-18Lunes</v>
      </c>
      <c r="B107" s="6">
        <v>44162</v>
      </c>
      <c r="C107" s="24" t="s">
        <v>28</v>
      </c>
      <c r="D107" s="24" t="s">
        <v>18</v>
      </c>
      <c r="E107" s="24" t="s">
        <v>21</v>
      </c>
      <c r="F107" s="24" t="s">
        <v>20</v>
      </c>
      <c r="G107" s="24" t="str">
        <f>+VLOOKUP(Tabla3_2[[#This Row],[Unidad de
comercialización ]],Cod_empaque[],2,0)</f>
        <v>malla-18</v>
      </c>
      <c r="H107" s="24" t="s">
        <v>2</v>
      </c>
      <c r="I107">
        <v>0</v>
      </c>
    </row>
    <row r="108" spans="1:9" hidden="1" x14ac:dyDescent="0.35">
      <c r="A108" s="24" t="str">
        <f>+_xlfn.CONCAT(Tabla3_2[[#This Row],[Semana]],C108,Tabla3_2[[#This Row],[Variedad]],E108,G108,Tabla3_2[[#This Row],[Atributo]])</f>
        <v>44162LimónSin especificarComercializadora del Agro de Limarímalla-18Martes</v>
      </c>
      <c r="B108" s="6">
        <v>44162</v>
      </c>
      <c r="C108" s="24" t="s">
        <v>28</v>
      </c>
      <c r="D108" s="24" t="s">
        <v>18</v>
      </c>
      <c r="E108" s="24" t="s">
        <v>21</v>
      </c>
      <c r="F108" s="24" t="s">
        <v>20</v>
      </c>
      <c r="G108" s="24" t="str">
        <f>+VLOOKUP(Tabla3_2[[#This Row],[Unidad de
comercialización ]],Cod_empaque[],2,0)</f>
        <v>malla-18</v>
      </c>
      <c r="H108" s="24" t="s">
        <v>3</v>
      </c>
      <c r="I108">
        <v>6900</v>
      </c>
    </row>
    <row r="109" spans="1:9" hidden="1" x14ac:dyDescent="0.35">
      <c r="A109" s="24" t="str">
        <f>+_xlfn.CONCAT(Tabla3_2[[#This Row],[Semana]],C109,Tabla3_2[[#This Row],[Variedad]],E109,G109,Tabla3_2[[#This Row],[Atributo]])</f>
        <v>44162LimónSin especificarComercializadora del Agro de Limarímalla-18Miércoles</v>
      </c>
      <c r="B109" s="6">
        <v>44162</v>
      </c>
      <c r="C109" s="24" t="s">
        <v>28</v>
      </c>
      <c r="D109" s="24" t="s">
        <v>18</v>
      </c>
      <c r="E109" s="24" t="s">
        <v>21</v>
      </c>
      <c r="F109" s="24" t="s">
        <v>20</v>
      </c>
      <c r="G109" s="24" t="str">
        <f>+VLOOKUP(Tabla3_2[[#This Row],[Unidad de
comercialización ]],Cod_empaque[],2,0)</f>
        <v>malla-18</v>
      </c>
      <c r="H109" s="24" t="s">
        <v>4</v>
      </c>
      <c r="I109">
        <v>6900</v>
      </c>
    </row>
    <row r="110" spans="1:9" hidden="1" x14ac:dyDescent="0.35">
      <c r="A110" s="24" t="str">
        <f>+_xlfn.CONCAT(Tabla3_2[[#This Row],[Semana]],C110,Tabla3_2[[#This Row],[Variedad]],E110,G110,Tabla3_2[[#This Row],[Atributo]])</f>
        <v>44162LimónSin especificarComercializadora del Agro de Limarímalla-18Jueves</v>
      </c>
      <c r="B110" s="6">
        <v>44162</v>
      </c>
      <c r="C110" s="24" t="s">
        <v>28</v>
      </c>
      <c r="D110" s="24" t="s">
        <v>18</v>
      </c>
      <c r="E110" s="24" t="s">
        <v>21</v>
      </c>
      <c r="F110" s="24" t="s">
        <v>20</v>
      </c>
      <c r="G110" s="24" t="str">
        <f>+VLOOKUP(Tabla3_2[[#This Row],[Unidad de
comercialización ]],Cod_empaque[],2,0)</f>
        <v>malla-18</v>
      </c>
      <c r="H110" s="24" t="s">
        <v>5</v>
      </c>
      <c r="I110">
        <v>0</v>
      </c>
    </row>
    <row r="111" spans="1:9" hidden="1" x14ac:dyDescent="0.35">
      <c r="A111" s="24" t="str">
        <f>+_xlfn.CONCAT(Tabla3_2[[#This Row],[Semana]],C111,Tabla3_2[[#This Row],[Variedad]],E111,G111,Tabla3_2[[#This Row],[Atributo]])</f>
        <v>44162LimónSin especificarComercializadora del Agro de Limarímalla-18Viernes</v>
      </c>
      <c r="B111" s="6">
        <v>44162</v>
      </c>
      <c r="C111" s="24" t="s">
        <v>28</v>
      </c>
      <c r="D111" s="24" t="s">
        <v>18</v>
      </c>
      <c r="E111" s="24" t="s">
        <v>21</v>
      </c>
      <c r="F111" s="24" t="s">
        <v>20</v>
      </c>
      <c r="G111" s="24" t="str">
        <f>+VLOOKUP(Tabla3_2[[#This Row],[Unidad de
comercialización ]],Cod_empaque[],2,0)</f>
        <v>malla-18</v>
      </c>
      <c r="H111" s="24" t="s">
        <v>6</v>
      </c>
      <c r="I111">
        <v>0</v>
      </c>
    </row>
    <row r="112" spans="1:9" hidden="1" x14ac:dyDescent="0.35">
      <c r="A112" s="24" t="str">
        <f>+_xlfn.CONCAT(Tabla3_2[[#This Row],[Semana]],C112,Tabla3_2[[#This Row],[Variedad]],E112,G112,Tabla3_2[[#This Row],[Atributo]])</f>
        <v>44162LimónSin especificarTerminal La Palmera de La Serenamalla-18Lunes</v>
      </c>
      <c r="B112" s="6">
        <v>44162</v>
      </c>
      <c r="C112" s="24" t="s">
        <v>28</v>
      </c>
      <c r="D112" s="24" t="s">
        <v>18</v>
      </c>
      <c r="E112" s="24" t="s">
        <v>22</v>
      </c>
      <c r="F112" s="24" t="s">
        <v>20</v>
      </c>
      <c r="G112" s="24" t="str">
        <f>+VLOOKUP(Tabla3_2[[#This Row],[Unidad de
comercialización ]],Cod_empaque[],2,0)</f>
        <v>malla-18</v>
      </c>
      <c r="H112" s="24" t="s">
        <v>2</v>
      </c>
      <c r="I112">
        <v>7400</v>
      </c>
    </row>
    <row r="113" spans="1:9" hidden="1" x14ac:dyDescent="0.35">
      <c r="A113" s="24" t="str">
        <f>+_xlfn.CONCAT(Tabla3_2[[#This Row],[Semana]],C113,Tabla3_2[[#This Row],[Variedad]],E113,G113,Tabla3_2[[#This Row],[Atributo]])</f>
        <v>44162LimónSin especificarTerminal La Palmera de La Serenamalla-18Martes</v>
      </c>
      <c r="B113" s="6">
        <v>44162</v>
      </c>
      <c r="C113" s="24" t="s">
        <v>28</v>
      </c>
      <c r="D113" s="24" t="s">
        <v>18</v>
      </c>
      <c r="E113" s="24" t="s">
        <v>22</v>
      </c>
      <c r="F113" s="24" t="s">
        <v>20</v>
      </c>
      <c r="G113" s="24" t="str">
        <f>+VLOOKUP(Tabla3_2[[#This Row],[Unidad de
comercialización ]],Cod_empaque[],2,0)</f>
        <v>malla-18</v>
      </c>
      <c r="H113" s="24" t="s">
        <v>3</v>
      </c>
      <c r="I113">
        <v>0</v>
      </c>
    </row>
    <row r="114" spans="1:9" hidden="1" x14ac:dyDescent="0.35">
      <c r="A114" s="24" t="str">
        <f>+_xlfn.CONCAT(Tabla3_2[[#This Row],[Semana]],C114,Tabla3_2[[#This Row],[Variedad]],E114,G114,Tabla3_2[[#This Row],[Atributo]])</f>
        <v>44162LimónSin especificarTerminal La Palmera de La Serenamalla-18Miércoles</v>
      </c>
      <c r="B114" s="6">
        <v>44162</v>
      </c>
      <c r="C114" s="24" t="s">
        <v>28</v>
      </c>
      <c r="D114" s="24" t="s">
        <v>18</v>
      </c>
      <c r="E114" s="24" t="s">
        <v>22</v>
      </c>
      <c r="F114" s="24" t="s">
        <v>20</v>
      </c>
      <c r="G114" s="24" t="str">
        <f>+VLOOKUP(Tabla3_2[[#This Row],[Unidad de
comercialización ]],Cod_empaque[],2,0)</f>
        <v>malla-18</v>
      </c>
      <c r="H114" s="24" t="s">
        <v>4</v>
      </c>
      <c r="I114">
        <v>7400</v>
      </c>
    </row>
    <row r="115" spans="1:9" hidden="1" x14ac:dyDescent="0.35">
      <c r="A115" s="24" t="str">
        <f>+_xlfn.CONCAT(Tabla3_2[[#This Row],[Semana]],C115,Tabla3_2[[#This Row],[Variedad]],E115,G115,Tabla3_2[[#This Row],[Atributo]])</f>
        <v>44162LimónSin especificarTerminal La Palmera de La Serenamalla-18Jueves</v>
      </c>
      <c r="B115" s="6">
        <v>44162</v>
      </c>
      <c r="C115" s="24" t="s">
        <v>28</v>
      </c>
      <c r="D115" s="24" t="s">
        <v>18</v>
      </c>
      <c r="E115" s="24" t="s">
        <v>22</v>
      </c>
      <c r="F115" s="24" t="s">
        <v>20</v>
      </c>
      <c r="G115" s="24" t="str">
        <f>+VLOOKUP(Tabla3_2[[#This Row],[Unidad de
comercialización ]],Cod_empaque[],2,0)</f>
        <v>malla-18</v>
      </c>
      <c r="H115" s="24" t="s">
        <v>5</v>
      </c>
      <c r="I115">
        <v>7900</v>
      </c>
    </row>
    <row r="116" spans="1:9" hidden="1" x14ac:dyDescent="0.35">
      <c r="A116" s="24" t="str">
        <f>+_xlfn.CONCAT(Tabla3_2[[#This Row],[Semana]],C116,Tabla3_2[[#This Row],[Variedad]],E116,G116,Tabla3_2[[#This Row],[Atributo]])</f>
        <v>44162LimónSin especificarTerminal La Palmera de La Serenamalla-18Viernes</v>
      </c>
      <c r="B116" s="6">
        <v>44162</v>
      </c>
      <c r="C116" s="24" t="s">
        <v>28</v>
      </c>
      <c r="D116" s="24" t="s">
        <v>18</v>
      </c>
      <c r="E116" s="24" t="s">
        <v>22</v>
      </c>
      <c r="F116" s="24" t="s">
        <v>20</v>
      </c>
      <c r="G116" s="24" t="str">
        <f>+VLOOKUP(Tabla3_2[[#This Row],[Unidad de
comercialización ]],Cod_empaque[],2,0)</f>
        <v>malla-18</v>
      </c>
      <c r="H116" s="24" t="s">
        <v>6</v>
      </c>
      <c r="I116">
        <v>7900</v>
      </c>
    </row>
    <row r="117" spans="1:9" hidden="1" x14ac:dyDescent="0.35">
      <c r="A117" s="24" t="str">
        <f>+_xlfn.CONCAT(Tabla3_2[[#This Row],[Semana]],C117,Tabla3_2[[#This Row],[Variedad]],E117,G117,Tabla3_2[[#This Row],[Atributo]])</f>
        <v>44162LimónSin especificarVega Central Mapocho de Santiagomalla-18Lunes</v>
      </c>
      <c r="B117" s="6">
        <v>44162</v>
      </c>
      <c r="C117" s="24" t="s">
        <v>28</v>
      </c>
      <c r="D117" s="24" t="s">
        <v>18</v>
      </c>
      <c r="E117" s="24" t="s">
        <v>23</v>
      </c>
      <c r="F117" s="24" t="s">
        <v>20</v>
      </c>
      <c r="G117" s="24" t="str">
        <f>+VLOOKUP(Tabla3_2[[#This Row],[Unidad de
comercialización ]],Cod_empaque[],2,0)</f>
        <v>malla-18</v>
      </c>
      <c r="H117" s="24" t="s">
        <v>2</v>
      </c>
      <c r="I117">
        <v>8793</v>
      </c>
    </row>
    <row r="118" spans="1:9" hidden="1" x14ac:dyDescent="0.35">
      <c r="A118" s="24" t="str">
        <f>+_xlfn.CONCAT(Tabla3_2[[#This Row],[Semana]],C118,Tabla3_2[[#This Row],[Variedad]],E118,G118,Tabla3_2[[#This Row],[Atributo]])</f>
        <v>44162LimónSin especificarVega Central Mapocho de Santiagomalla-18Martes</v>
      </c>
      <c r="B118" s="6">
        <v>44162</v>
      </c>
      <c r="C118" s="24" t="s">
        <v>28</v>
      </c>
      <c r="D118" s="24" t="s">
        <v>18</v>
      </c>
      <c r="E118" s="24" t="s">
        <v>23</v>
      </c>
      <c r="F118" s="24" t="s">
        <v>20</v>
      </c>
      <c r="G118" s="24" t="str">
        <f>+VLOOKUP(Tabla3_2[[#This Row],[Unidad de
comercialización ]],Cod_empaque[],2,0)</f>
        <v>malla-18</v>
      </c>
      <c r="H118" s="24" t="s">
        <v>3</v>
      </c>
      <c r="I118">
        <v>9293</v>
      </c>
    </row>
    <row r="119" spans="1:9" hidden="1" x14ac:dyDescent="0.35">
      <c r="A119" s="24" t="str">
        <f>+_xlfn.CONCAT(Tabla3_2[[#This Row],[Semana]],C119,Tabla3_2[[#This Row],[Variedad]],E119,G119,Tabla3_2[[#This Row],[Atributo]])</f>
        <v>44162LimónSin especificarVega Central Mapocho de Santiagomalla-18Miércoles</v>
      </c>
      <c r="B119" s="6">
        <v>44162</v>
      </c>
      <c r="C119" s="24" t="s">
        <v>28</v>
      </c>
      <c r="D119" s="24" t="s">
        <v>18</v>
      </c>
      <c r="E119" s="24" t="s">
        <v>23</v>
      </c>
      <c r="F119" s="24" t="s">
        <v>20</v>
      </c>
      <c r="G119" s="24" t="str">
        <f>+VLOOKUP(Tabla3_2[[#This Row],[Unidad de
comercialización ]],Cod_empaque[],2,0)</f>
        <v>malla-18</v>
      </c>
      <c r="H119" s="24" t="s">
        <v>4</v>
      </c>
      <c r="I119">
        <v>8281</v>
      </c>
    </row>
    <row r="120" spans="1:9" hidden="1" x14ac:dyDescent="0.35">
      <c r="A120" s="24" t="str">
        <f>+_xlfn.CONCAT(Tabla3_2[[#This Row],[Semana]],C120,Tabla3_2[[#This Row],[Variedad]],E120,G120,Tabla3_2[[#This Row],[Atributo]])</f>
        <v>44162LimónSin especificarVega Central Mapocho de Santiagomalla-18Jueves</v>
      </c>
      <c r="B120" s="6">
        <v>44162</v>
      </c>
      <c r="C120" s="24" t="s">
        <v>28</v>
      </c>
      <c r="D120" s="24" t="s">
        <v>18</v>
      </c>
      <c r="E120" s="24" t="s">
        <v>23</v>
      </c>
      <c r="F120" s="24" t="s">
        <v>20</v>
      </c>
      <c r="G120" s="24" t="str">
        <f>+VLOOKUP(Tabla3_2[[#This Row],[Unidad de
comercialización ]],Cod_empaque[],2,0)</f>
        <v>malla-18</v>
      </c>
      <c r="H120" s="24" t="s">
        <v>5</v>
      </c>
      <c r="I120">
        <v>9283</v>
      </c>
    </row>
    <row r="121" spans="1:9" hidden="1" x14ac:dyDescent="0.35">
      <c r="A121" s="24" t="str">
        <f>+_xlfn.CONCAT(Tabla3_2[[#This Row],[Semana]],C121,Tabla3_2[[#This Row],[Variedad]],E121,G121,Tabla3_2[[#This Row],[Atributo]])</f>
        <v>44162LimónSin especificarVega Central Mapocho de Santiagomalla-18Viernes</v>
      </c>
      <c r="B121" s="6">
        <v>44162</v>
      </c>
      <c r="C121" s="24" t="s">
        <v>28</v>
      </c>
      <c r="D121" s="24" t="s">
        <v>18</v>
      </c>
      <c r="E121" s="24" t="s">
        <v>23</v>
      </c>
      <c r="F121" s="24" t="s">
        <v>20</v>
      </c>
      <c r="G121" s="24" t="str">
        <f>+VLOOKUP(Tabla3_2[[#This Row],[Unidad de
comercialización ]],Cod_empaque[],2,0)</f>
        <v>malla-18</v>
      </c>
      <c r="H121" s="24" t="s">
        <v>6</v>
      </c>
      <c r="I121">
        <v>9286</v>
      </c>
    </row>
    <row r="122" spans="1:9" hidden="1" x14ac:dyDescent="0.35">
      <c r="A122" s="24" t="str">
        <f>+_xlfn.CONCAT(Tabla3_2[[#This Row],[Semana]],C122,Tabla3_2[[#This Row],[Variedad]],E122,G122,Tabla3_2[[#This Row],[Atributo]])</f>
        <v>44162LimónSin especificarFemacal de La Caleramalla-16Lunes</v>
      </c>
      <c r="B122" s="6">
        <v>44162</v>
      </c>
      <c r="C122" s="24" t="s">
        <v>28</v>
      </c>
      <c r="D122" s="24" t="s">
        <v>18</v>
      </c>
      <c r="E122" s="24" t="s">
        <v>9</v>
      </c>
      <c r="F122" s="24" t="s">
        <v>24</v>
      </c>
      <c r="G122" s="24" t="str">
        <f>+VLOOKUP(Tabla3_2[[#This Row],[Unidad de
comercialización ]],Cod_empaque[],2,0)</f>
        <v>malla-16</v>
      </c>
      <c r="H122" s="24" t="s">
        <v>2</v>
      </c>
      <c r="I122">
        <v>5242</v>
      </c>
    </row>
    <row r="123" spans="1:9" hidden="1" x14ac:dyDescent="0.35">
      <c r="A123" s="24" t="str">
        <f>+_xlfn.CONCAT(Tabla3_2[[#This Row],[Semana]],C123,Tabla3_2[[#This Row],[Variedad]],E123,G123,Tabla3_2[[#This Row],[Atributo]])</f>
        <v>44162LimónSin especificarFemacal de La Caleramalla-16Martes</v>
      </c>
      <c r="B123" s="6">
        <v>44162</v>
      </c>
      <c r="C123" s="24" t="s">
        <v>28</v>
      </c>
      <c r="D123" s="24" t="s">
        <v>18</v>
      </c>
      <c r="E123" s="24" t="s">
        <v>9</v>
      </c>
      <c r="F123" s="24" t="s">
        <v>24</v>
      </c>
      <c r="G123" s="24" t="str">
        <f>+VLOOKUP(Tabla3_2[[#This Row],[Unidad de
comercialización ]],Cod_empaque[],2,0)</f>
        <v>malla-16</v>
      </c>
      <c r="H123" s="24" t="s">
        <v>3</v>
      </c>
      <c r="I123">
        <v>5249</v>
      </c>
    </row>
    <row r="124" spans="1:9" hidden="1" x14ac:dyDescent="0.35">
      <c r="A124" s="24" t="str">
        <f>+_xlfn.CONCAT(Tabla3_2[[#This Row],[Semana]],C124,Tabla3_2[[#This Row],[Variedad]],E124,G124,Tabla3_2[[#This Row],[Atributo]])</f>
        <v>44162LimónSin especificarFemacal de La Caleramalla-16Miércoles</v>
      </c>
      <c r="B124" s="6">
        <v>44162</v>
      </c>
      <c r="C124" s="24" t="s">
        <v>28</v>
      </c>
      <c r="D124" s="24" t="s">
        <v>18</v>
      </c>
      <c r="E124" s="24" t="s">
        <v>9</v>
      </c>
      <c r="F124" s="24" t="s">
        <v>24</v>
      </c>
      <c r="G124" s="24" t="str">
        <f>+VLOOKUP(Tabla3_2[[#This Row],[Unidad de
comercialización ]],Cod_empaque[],2,0)</f>
        <v>malla-16</v>
      </c>
      <c r="H124" s="24" t="s">
        <v>4</v>
      </c>
      <c r="I124">
        <v>5247</v>
      </c>
    </row>
    <row r="125" spans="1:9" hidden="1" x14ac:dyDescent="0.35">
      <c r="A125" s="24" t="str">
        <f>+_xlfn.CONCAT(Tabla3_2[[#This Row],[Semana]],C125,Tabla3_2[[#This Row],[Variedad]],E125,G125,Tabla3_2[[#This Row],[Atributo]])</f>
        <v>44162LimónSin especificarFemacal de La Caleramalla-16Jueves</v>
      </c>
      <c r="B125" s="6">
        <v>44162</v>
      </c>
      <c r="C125" s="24" t="s">
        <v>28</v>
      </c>
      <c r="D125" s="24" t="s">
        <v>18</v>
      </c>
      <c r="E125" s="24" t="s">
        <v>9</v>
      </c>
      <c r="F125" s="24" t="s">
        <v>24</v>
      </c>
      <c r="G125" s="24" t="str">
        <f>+VLOOKUP(Tabla3_2[[#This Row],[Unidad de
comercialización ]],Cod_empaque[],2,0)</f>
        <v>malla-16</v>
      </c>
      <c r="H125" s="24" t="s">
        <v>5</v>
      </c>
      <c r="I125">
        <v>6000</v>
      </c>
    </row>
    <row r="126" spans="1:9" hidden="1" x14ac:dyDescent="0.35">
      <c r="A126" s="24" t="str">
        <f>+_xlfn.CONCAT(Tabla3_2[[#This Row],[Semana]],C126,Tabla3_2[[#This Row],[Variedad]],E126,G126,Tabla3_2[[#This Row],[Atributo]])</f>
        <v>44162LimónSin especificarFemacal de La Caleramalla-16Viernes</v>
      </c>
      <c r="B126" s="6">
        <v>44162</v>
      </c>
      <c r="C126" s="24" t="s">
        <v>28</v>
      </c>
      <c r="D126" s="24" t="s">
        <v>18</v>
      </c>
      <c r="E126" s="24" t="s">
        <v>9</v>
      </c>
      <c r="F126" s="24" t="s">
        <v>24</v>
      </c>
      <c r="G126" s="24" t="str">
        <f>+VLOOKUP(Tabla3_2[[#This Row],[Unidad de
comercialización ]],Cod_empaque[],2,0)</f>
        <v>malla-16</v>
      </c>
      <c r="H126" s="24" t="s">
        <v>6</v>
      </c>
      <c r="I126">
        <v>6000</v>
      </c>
    </row>
    <row r="127" spans="1:9" hidden="1" x14ac:dyDescent="0.35">
      <c r="A127" s="24" t="str">
        <f>+_xlfn.CONCAT(Tabla3_2[[#This Row],[Semana]],C127,Tabla3_2[[#This Row],[Variedad]],E127,G127,Tabla3_2[[#This Row],[Atributo]])</f>
        <v>44162LimónSin especificarFeria Lagunitas de Puerto Monttmalla-16Lunes</v>
      </c>
      <c r="B127" s="6">
        <v>44162</v>
      </c>
      <c r="C127" s="24" t="s">
        <v>28</v>
      </c>
      <c r="D127" s="24" t="s">
        <v>18</v>
      </c>
      <c r="E127" s="24" t="s">
        <v>11</v>
      </c>
      <c r="F127" s="24" t="s">
        <v>24</v>
      </c>
      <c r="G127" s="24" t="str">
        <f>+VLOOKUP(Tabla3_2[[#This Row],[Unidad de
comercialización ]],Cod_empaque[],2,0)</f>
        <v>malla-16</v>
      </c>
      <c r="H127" s="24" t="s">
        <v>2</v>
      </c>
      <c r="I127">
        <v>12235</v>
      </c>
    </row>
    <row r="128" spans="1:9" hidden="1" x14ac:dyDescent="0.35">
      <c r="A128" s="24" t="str">
        <f>+_xlfn.CONCAT(Tabla3_2[[#This Row],[Semana]],C128,Tabla3_2[[#This Row],[Variedad]],E128,G128,Tabla3_2[[#This Row],[Atributo]])</f>
        <v>44162LimónSin especificarFeria Lagunitas de Puerto Monttmalla-16Martes</v>
      </c>
      <c r="B128" s="6">
        <v>44162</v>
      </c>
      <c r="C128" s="24" t="s">
        <v>28</v>
      </c>
      <c r="D128" s="24" t="s">
        <v>18</v>
      </c>
      <c r="E128" s="24" t="s">
        <v>11</v>
      </c>
      <c r="F128" s="24" t="s">
        <v>24</v>
      </c>
      <c r="G128" s="24" t="str">
        <f>+VLOOKUP(Tabla3_2[[#This Row],[Unidad de
comercialización ]],Cod_empaque[],2,0)</f>
        <v>malla-16</v>
      </c>
      <c r="H128" s="24" t="s">
        <v>3</v>
      </c>
      <c r="I128">
        <v>12250</v>
      </c>
    </row>
    <row r="129" spans="1:9" hidden="1" x14ac:dyDescent="0.35">
      <c r="A129" s="24" t="str">
        <f>+_xlfn.CONCAT(Tabla3_2[[#This Row],[Semana]],C129,Tabla3_2[[#This Row],[Variedad]],E129,G129,Tabla3_2[[#This Row],[Atributo]])</f>
        <v>44162LimónSin especificarFeria Lagunitas de Puerto Monttmalla-16Miércoles</v>
      </c>
      <c r="B129" s="6">
        <v>44162</v>
      </c>
      <c r="C129" s="24" t="s">
        <v>28</v>
      </c>
      <c r="D129" s="24" t="s">
        <v>18</v>
      </c>
      <c r="E129" s="24" t="s">
        <v>11</v>
      </c>
      <c r="F129" s="24" t="s">
        <v>24</v>
      </c>
      <c r="G129" s="24" t="str">
        <f>+VLOOKUP(Tabla3_2[[#This Row],[Unidad de
comercialización ]],Cod_empaque[],2,0)</f>
        <v>malla-16</v>
      </c>
      <c r="H129" s="24" t="s">
        <v>4</v>
      </c>
      <c r="I129">
        <v>12250</v>
      </c>
    </row>
    <row r="130" spans="1:9" hidden="1" x14ac:dyDescent="0.35">
      <c r="A130" s="24" t="str">
        <f>+_xlfn.CONCAT(Tabla3_2[[#This Row],[Semana]],C130,Tabla3_2[[#This Row],[Variedad]],E130,G130,Tabla3_2[[#This Row],[Atributo]])</f>
        <v>44162LimónSin especificarFeria Lagunitas de Puerto Monttmalla-16Jueves</v>
      </c>
      <c r="B130" s="6">
        <v>44162</v>
      </c>
      <c r="C130" s="24" t="s">
        <v>28</v>
      </c>
      <c r="D130" s="24" t="s">
        <v>18</v>
      </c>
      <c r="E130" s="24" t="s">
        <v>11</v>
      </c>
      <c r="F130" s="24" t="s">
        <v>24</v>
      </c>
      <c r="G130" s="24" t="str">
        <f>+VLOOKUP(Tabla3_2[[#This Row],[Unidad de
comercialización ]],Cod_empaque[],2,0)</f>
        <v>malla-16</v>
      </c>
      <c r="H130" s="24" t="s">
        <v>5</v>
      </c>
      <c r="I130">
        <v>12250</v>
      </c>
    </row>
    <row r="131" spans="1:9" hidden="1" x14ac:dyDescent="0.35">
      <c r="A131" s="24" t="str">
        <f>+_xlfn.CONCAT(Tabla3_2[[#This Row],[Semana]],C131,Tabla3_2[[#This Row],[Variedad]],E131,G131,Tabla3_2[[#This Row],[Atributo]])</f>
        <v>44162LimónSin especificarFeria Lagunitas de Puerto Monttmalla-16Viernes</v>
      </c>
      <c r="B131" s="6">
        <v>44162</v>
      </c>
      <c r="C131" s="24" t="s">
        <v>28</v>
      </c>
      <c r="D131" s="24" t="s">
        <v>18</v>
      </c>
      <c r="E131" s="24" t="s">
        <v>11</v>
      </c>
      <c r="F131" s="24" t="s">
        <v>24</v>
      </c>
      <c r="G131" s="24" t="str">
        <f>+VLOOKUP(Tabla3_2[[#This Row],[Unidad de
comercialización ]],Cod_empaque[],2,0)</f>
        <v>malla-16</v>
      </c>
      <c r="H131" s="24" t="s">
        <v>6</v>
      </c>
      <c r="I131">
        <v>12500</v>
      </c>
    </row>
    <row r="132" spans="1:9" hidden="1" x14ac:dyDescent="0.35">
      <c r="A132" s="24" t="str">
        <f>+_xlfn.CONCAT(Tabla3_2[[#This Row],[Semana]],C132,Tabla3_2[[#This Row],[Variedad]],E132,G132,Tabla3_2[[#This Row],[Atributo]])</f>
        <v>44162LimónSin especificarTerminal Hortofrutícola Agro Chillánmalla-16Lunes</v>
      </c>
      <c r="B132" s="6">
        <v>44162</v>
      </c>
      <c r="C132" s="24" t="s">
        <v>28</v>
      </c>
      <c r="D132" s="24" t="s">
        <v>18</v>
      </c>
      <c r="E132" s="24" t="s">
        <v>25</v>
      </c>
      <c r="F132" s="24" t="s">
        <v>24</v>
      </c>
      <c r="G132" s="24" t="str">
        <f>+VLOOKUP(Tabla3_2[[#This Row],[Unidad de
comercialización ]],Cod_empaque[],2,0)</f>
        <v>malla-16</v>
      </c>
      <c r="H132" s="24" t="s">
        <v>2</v>
      </c>
      <c r="I132">
        <v>7250</v>
      </c>
    </row>
    <row r="133" spans="1:9" hidden="1" x14ac:dyDescent="0.35">
      <c r="A133" s="24" t="str">
        <f>+_xlfn.CONCAT(Tabla3_2[[#This Row],[Semana]],C133,Tabla3_2[[#This Row],[Variedad]],E133,G133,Tabla3_2[[#This Row],[Atributo]])</f>
        <v>44162LimónSin especificarTerminal Hortofrutícola Agro Chillánmalla-16Martes</v>
      </c>
      <c r="B133" s="6">
        <v>44162</v>
      </c>
      <c r="C133" s="24" t="s">
        <v>28</v>
      </c>
      <c r="D133" s="24" t="s">
        <v>18</v>
      </c>
      <c r="E133" s="24" t="s">
        <v>25</v>
      </c>
      <c r="F133" s="24" t="s">
        <v>24</v>
      </c>
      <c r="G133" s="24" t="str">
        <f>+VLOOKUP(Tabla3_2[[#This Row],[Unidad de
comercialización ]],Cod_empaque[],2,0)</f>
        <v>malla-16</v>
      </c>
      <c r="H133" s="24" t="s">
        <v>3</v>
      </c>
      <c r="I133">
        <v>7250</v>
      </c>
    </row>
    <row r="134" spans="1:9" hidden="1" x14ac:dyDescent="0.35">
      <c r="A134" s="24" t="str">
        <f>+_xlfn.CONCAT(Tabla3_2[[#This Row],[Semana]],C134,Tabla3_2[[#This Row],[Variedad]],E134,G134,Tabla3_2[[#This Row],[Atributo]])</f>
        <v>44162LimónSin especificarTerminal Hortofrutícola Agro Chillánmalla-16Miércoles</v>
      </c>
      <c r="B134" s="6">
        <v>44162</v>
      </c>
      <c r="C134" s="24" t="s">
        <v>28</v>
      </c>
      <c r="D134" s="24" t="s">
        <v>18</v>
      </c>
      <c r="E134" s="24" t="s">
        <v>25</v>
      </c>
      <c r="F134" s="24" t="s">
        <v>24</v>
      </c>
      <c r="G134" s="24" t="str">
        <f>+VLOOKUP(Tabla3_2[[#This Row],[Unidad de
comercialización ]],Cod_empaque[],2,0)</f>
        <v>malla-16</v>
      </c>
      <c r="H134" s="24" t="s">
        <v>4</v>
      </c>
      <c r="I134">
        <v>7750</v>
      </c>
    </row>
    <row r="135" spans="1:9" hidden="1" x14ac:dyDescent="0.35">
      <c r="A135" s="24" t="str">
        <f>+_xlfn.CONCAT(Tabla3_2[[#This Row],[Semana]],C135,Tabla3_2[[#This Row],[Variedad]],E135,G135,Tabla3_2[[#This Row],[Atributo]])</f>
        <v>44162LimónSin especificarTerminal Hortofrutícola Agro Chillánmalla-16Jueves</v>
      </c>
      <c r="B135" s="6">
        <v>44162</v>
      </c>
      <c r="C135" s="24" t="s">
        <v>28</v>
      </c>
      <c r="D135" s="24" t="s">
        <v>18</v>
      </c>
      <c r="E135" s="24" t="s">
        <v>25</v>
      </c>
      <c r="F135" s="24" t="s">
        <v>24</v>
      </c>
      <c r="G135" s="24" t="str">
        <f>+VLOOKUP(Tabla3_2[[#This Row],[Unidad de
comercialización ]],Cod_empaque[],2,0)</f>
        <v>malla-16</v>
      </c>
      <c r="H135" s="24" t="s">
        <v>5</v>
      </c>
      <c r="I135">
        <v>7250</v>
      </c>
    </row>
    <row r="136" spans="1:9" hidden="1" x14ac:dyDescent="0.35">
      <c r="A136" s="24" t="str">
        <f>+_xlfn.CONCAT(Tabla3_2[[#This Row],[Semana]],C136,Tabla3_2[[#This Row],[Variedad]],E136,G136,Tabla3_2[[#This Row],[Atributo]])</f>
        <v>44162LimónSin especificarTerminal Hortofrutícola Agro Chillánmalla-16Viernes</v>
      </c>
      <c r="B136" s="6">
        <v>44162</v>
      </c>
      <c r="C136" s="24" t="s">
        <v>28</v>
      </c>
      <c r="D136" s="24" t="s">
        <v>18</v>
      </c>
      <c r="E136" s="24" t="s">
        <v>25</v>
      </c>
      <c r="F136" s="24" t="s">
        <v>24</v>
      </c>
      <c r="G136" s="24" t="str">
        <f>+VLOOKUP(Tabla3_2[[#This Row],[Unidad de
comercialización ]],Cod_empaque[],2,0)</f>
        <v>malla-16</v>
      </c>
      <c r="H136" s="24" t="s">
        <v>6</v>
      </c>
      <c r="I136">
        <v>7250</v>
      </c>
    </row>
    <row r="137" spans="1:9" hidden="1" x14ac:dyDescent="0.35">
      <c r="A137" s="24" t="str">
        <f>+_xlfn.CONCAT(Tabla3_2[[#This Row],[Semana]],C137,Tabla3_2[[#This Row],[Variedad]],E137,G137,Tabla3_2[[#This Row],[Atributo]])</f>
        <v>44162LimónSin especificarVega Monumental Concepciónmalla-16Lunes</v>
      </c>
      <c r="B137" s="6">
        <v>44162</v>
      </c>
      <c r="C137" s="24" t="s">
        <v>28</v>
      </c>
      <c r="D137" s="24" t="s">
        <v>18</v>
      </c>
      <c r="E137" s="24" t="s">
        <v>26</v>
      </c>
      <c r="F137" s="24" t="s">
        <v>24</v>
      </c>
      <c r="G137" s="24" t="str">
        <f>+VLOOKUP(Tabla3_2[[#This Row],[Unidad de
comercialización ]],Cod_empaque[],2,0)</f>
        <v>malla-16</v>
      </c>
      <c r="H137" s="24" t="s">
        <v>2</v>
      </c>
      <c r="I137">
        <v>0</v>
      </c>
    </row>
    <row r="138" spans="1:9" hidden="1" x14ac:dyDescent="0.35">
      <c r="A138" s="24" t="str">
        <f>+_xlfn.CONCAT(Tabla3_2[[#This Row],[Semana]],C138,Tabla3_2[[#This Row],[Variedad]],E138,G138,Tabla3_2[[#This Row],[Atributo]])</f>
        <v>44162LimónSin especificarVega Monumental Concepciónmalla-16Martes</v>
      </c>
      <c r="B138" s="6">
        <v>44162</v>
      </c>
      <c r="C138" s="24" t="s">
        <v>28</v>
      </c>
      <c r="D138" s="24" t="s">
        <v>18</v>
      </c>
      <c r="E138" s="24" t="s">
        <v>26</v>
      </c>
      <c r="F138" s="24" t="s">
        <v>24</v>
      </c>
      <c r="G138" s="24" t="str">
        <f>+VLOOKUP(Tabla3_2[[#This Row],[Unidad de
comercialización ]],Cod_empaque[],2,0)</f>
        <v>malla-16</v>
      </c>
      <c r="H138" s="24" t="s">
        <v>3</v>
      </c>
      <c r="I138">
        <v>7000</v>
      </c>
    </row>
    <row r="139" spans="1:9" hidden="1" x14ac:dyDescent="0.35">
      <c r="A139" s="24" t="str">
        <f>+_xlfn.CONCAT(Tabla3_2[[#This Row],[Semana]],C139,Tabla3_2[[#This Row],[Variedad]],E139,G139,Tabla3_2[[#This Row],[Atributo]])</f>
        <v>44162LimónSin especificarVega Monumental Concepciónmalla-16Miércoles</v>
      </c>
      <c r="B139" s="6">
        <v>44162</v>
      </c>
      <c r="C139" s="24" t="s">
        <v>28</v>
      </c>
      <c r="D139" s="24" t="s">
        <v>18</v>
      </c>
      <c r="E139" s="24" t="s">
        <v>26</v>
      </c>
      <c r="F139" s="24" t="s">
        <v>24</v>
      </c>
      <c r="G139" s="24" t="str">
        <f>+VLOOKUP(Tabla3_2[[#This Row],[Unidad de
comercialización ]],Cod_empaque[],2,0)</f>
        <v>malla-16</v>
      </c>
      <c r="H139" s="24" t="s">
        <v>4</v>
      </c>
      <c r="I139">
        <v>7000</v>
      </c>
    </row>
    <row r="140" spans="1:9" hidden="1" x14ac:dyDescent="0.35">
      <c r="A140" s="24" t="str">
        <f>+_xlfn.CONCAT(Tabla3_2[[#This Row],[Semana]],C140,Tabla3_2[[#This Row],[Variedad]],E140,G140,Tabla3_2[[#This Row],[Atributo]])</f>
        <v>44162LimónSin especificarVega Monumental Concepciónmalla-16Jueves</v>
      </c>
      <c r="B140" s="6">
        <v>44162</v>
      </c>
      <c r="C140" s="24" t="s">
        <v>28</v>
      </c>
      <c r="D140" s="24" t="s">
        <v>18</v>
      </c>
      <c r="E140" s="24" t="s">
        <v>26</v>
      </c>
      <c r="F140" s="24" t="s">
        <v>24</v>
      </c>
      <c r="G140" s="24" t="str">
        <f>+VLOOKUP(Tabla3_2[[#This Row],[Unidad de
comercialización ]],Cod_empaque[],2,0)</f>
        <v>malla-16</v>
      </c>
      <c r="H140" s="24" t="s">
        <v>5</v>
      </c>
      <c r="I140">
        <v>7500</v>
      </c>
    </row>
    <row r="141" spans="1:9" hidden="1" x14ac:dyDescent="0.35">
      <c r="A141" s="24" t="str">
        <f>+_xlfn.CONCAT(Tabla3_2[[#This Row],[Semana]],C141,Tabla3_2[[#This Row],[Variedad]],E141,G141,Tabla3_2[[#This Row],[Atributo]])</f>
        <v>44162LimónSin especificarVega Monumental Concepciónmalla-16Viernes</v>
      </c>
      <c r="B141" s="6">
        <v>44162</v>
      </c>
      <c r="C141" s="24" t="s">
        <v>28</v>
      </c>
      <c r="D141" s="24" t="s">
        <v>18</v>
      </c>
      <c r="E141" s="24" t="s">
        <v>26</v>
      </c>
      <c r="F141" s="24" t="s">
        <v>24</v>
      </c>
      <c r="G141" s="24" t="str">
        <f>+VLOOKUP(Tabla3_2[[#This Row],[Unidad de
comercialización ]],Cod_empaque[],2,0)</f>
        <v>malla-16</v>
      </c>
      <c r="H141" s="24" t="s">
        <v>6</v>
      </c>
      <c r="I141">
        <v>8000</v>
      </c>
    </row>
    <row r="142" spans="1:9" x14ac:dyDescent="0.35">
      <c r="A142" s="24" t="str">
        <f>+_xlfn.CONCAT(Tabla3_2[[#This Row],[Semana]],C142,Tabla3_2[[#This Row],[Variedad]],E142,G142,Tabla3_2[[#This Row],[Atributo]])</f>
        <v>44162NaranjaLane LateMercado Mayorista Lo Valledor de SantiagobinLunes</v>
      </c>
      <c r="B142" s="6">
        <v>44162</v>
      </c>
      <c r="C142" s="24" t="s">
        <v>36</v>
      </c>
      <c r="D142" s="24" t="s">
        <v>32</v>
      </c>
      <c r="E142" s="24" t="s">
        <v>19</v>
      </c>
      <c r="F142" s="24" t="s">
        <v>33</v>
      </c>
      <c r="G142" s="24" t="str">
        <f>+VLOOKUP(Tabla3_2[[#This Row],[Unidad de
comercialización ]],Cod_empaque[],2,0)</f>
        <v>bin</v>
      </c>
      <c r="H142" s="24" t="s">
        <v>2</v>
      </c>
      <c r="I142">
        <v>320000</v>
      </c>
    </row>
    <row r="143" spans="1:9" x14ac:dyDescent="0.35">
      <c r="A143" s="24" t="str">
        <f>+_xlfn.CONCAT(Tabla3_2[[#This Row],[Semana]],C143,Tabla3_2[[#This Row],[Variedad]],E143,G143,Tabla3_2[[#This Row],[Atributo]])</f>
        <v>44162NaranjaLane LateMercado Mayorista Lo Valledor de SantiagobinMartes</v>
      </c>
      <c r="B143" s="6">
        <v>44162</v>
      </c>
      <c r="C143" s="24" t="s">
        <v>36</v>
      </c>
      <c r="D143" s="24" t="s">
        <v>32</v>
      </c>
      <c r="E143" s="24" t="s">
        <v>19</v>
      </c>
      <c r="F143" s="24" t="s">
        <v>33</v>
      </c>
      <c r="G143" s="24" t="str">
        <f>+VLOOKUP(Tabla3_2[[#This Row],[Unidad de
comercialización ]],Cod_empaque[],2,0)</f>
        <v>bin</v>
      </c>
      <c r="H143" s="24" t="s">
        <v>3</v>
      </c>
      <c r="I143">
        <v>0</v>
      </c>
    </row>
    <row r="144" spans="1:9" x14ac:dyDescent="0.35">
      <c r="A144" s="24" t="str">
        <f>+_xlfn.CONCAT(Tabla3_2[[#This Row],[Semana]],C144,Tabla3_2[[#This Row],[Variedad]],E144,G144,Tabla3_2[[#This Row],[Atributo]])</f>
        <v>44162NaranjaLane LateMercado Mayorista Lo Valledor de SantiagobinMiércoles</v>
      </c>
      <c r="B144" s="6">
        <v>44162</v>
      </c>
      <c r="C144" s="24" t="s">
        <v>36</v>
      </c>
      <c r="D144" s="24" t="s">
        <v>32</v>
      </c>
      <c r="E144" s="24" t="s">
        <v>19</v>
      </c>
      <c r="F144" s="24" t="s">
        <v>33</v>
      </c>
      <c r="G144" s="24" t="str">
        <f>+VLOOKUP(Tabla3_2[[#This Row],[Unidad de
comercialización ]],Cod_empaque[],2,0)</f>
        <v>bin</v>
      </c>
      <c r="H144" s="24" t="s">
        <v>4</v>
      </c>
      <c r="I144">
        <v>310000</v>
      </c>
    </row>
    <row r="145" spans="1:9" x14ac:dyDescent="0.35">
      <c r="A145" s="24" t="str">
        <f>+_xlfn.CONCAT(Tabla3_2[[#This Row],[Semana]],C145,Tabla3_2[[#This Row],[Variedad]],E145,G145,Tabla3_2[[#This Row],[Atributo]])</f>
        <v>44162NaranjaLane LateMercado Mayorista Lo Valledor de SantiagobinJueves</v>
      </c>
      <c r="B145" s="6">
        <v>44162</v>
      </c>
      <c r="C145" s="24" t="s">
        <v>36</v>
      </c>
      <c r="D145" s="24" t="s">
        <v>32</v>
      </c>
      <c r="E145" s="24" t="s">
        <v>19</v>
      </c>
      <c r="F145" s="24" t="s">
        <v>33</v>
      </c>
      <c r="G145" s="24" t="str">
        <f>+VLOOKUP(Tabla3_2[[#This Row],[Unidad de
comercialización ]],Cod_empaque[],2,0)</f>
        <v>bin</v>
      </c>
      <c r="H145" s="24" t="s">
        <v>5</v>
      </c>
      <c r="I145">
        <v>0</v>
      </c>
    </row>
    <row r="146" spans="1:9" x14ac:dyDescent="0.35">
      <c r="A146" s="24" t="str">
        <f>+_xlfn.CONCAT(Tabla3_2[[#This Row],[Semana]],C146,Tabla3_2[[#This Row],[Variedad]],E146,G146,Tabla3_2[[#This Row],[Atributo]])</f>
        <v>44162NaranjaLane LateMercado Mayorista Lo Valledor de SantiagobinViernes</v>
      </c>
      <c r="B146" s="6">
        <v>44162</v>
      </c>
      <c r="C146" s="24" t="s">
        <v>36</v>
      </c>
      <c r="D146" s="24" t="s">
        <v>32</v>
      </c>
      <c r="E146" s="24" t="s">
        <v>19</v>
      </c>
      <c r="F146" s="24" t="s">
        <v>33</v>
      </c>
      <c r="G146" s="24" t="str">
        <f>+VLOOKUP(Tabla3_2[[#This Row],[Unidad de
comercialización ]],Cod_empaque[],2,0)</f>
        <v>bin</v>
      </c>
      <c r="H146" s="24" t="s">
        <v>6</v>
      </c>
      <c r="I146">
        <v>0</v>
      </c>
    </row>
    <row r="147" spans="1:9" x14ac:dyDescent="0.35">
      <c r="A147" s="24" t="str">
        <f>+_xlfn.CONCAT(Tabla3_2[[#This Row],[Semana]],C147,Tabla3_2[[#This Row],[Variedad]],E147,G147,Tabla3_2[[#This Row],[Atributo]])</f>
        <v>44162NaranjaLane LateComercializadora del Agro de LimaríbinLunes</v>
      </c>
      <c r="B147" s="6">
        <v>44162</v>
      </c>
      <c r="C147" s="24" t="s">
        <v>36</v>
      </c>
      <c r="D147" s="24" t="s">
        <v>32</v>
      </c>
      <c r="E147" s="24" t="s">
        <v>21</v>
      </c>
      <c r="F147" s="24" t="s">
        <v>33</v>
      </c>
      <c r="G147" s="24" t="str">
        <f>+VLOOKUP(Tabla3_2[[#This Row],[Unidad de
comercialización ]],Cod_empaque[],2,0)</f>
        <v>bin</v>
      </c>
      <c r="H147" s="24" t="s">
        <v>2</v>
      </c>
      <c r="I147">
        <v>0</v>
      </c>
    </row>
    <row r="148" spans="1:9" x14ac:dyDescent="0.35">
      <c r="A148" s="24" t="str">
        <f>+_xlfn.CONCAT(Tabla3_2[[#This Row],[Semana]],C148,Tabla3_2[[#This Row],[Variedad]],E148,G148,Tabla3_2[[#This Row],[Atributo]])</f>
        <v>44162NaranjaLane LateComercializadora del Agro de LimaríbinMartes</v>
      </c>
      <c r="B148" s="6">
        <v>44162</v>
      </c>
      <c r="C148" s="24" t="s">
        <v>36</v>
      </c>
      <c r="D148" s="24" t="s">
        <v>32</v>
      </c>
      <c r="E148" s="24" t="s">
        <v>21</v>
      </c>
      <c r="F148" s="24" t="s">
        <v>33</v>
      </c>
      <c r="G148" s="24" t="str">
        <f>+VLOOKUP(Tabla3_2[[#This Row],[Unidad de
comercialización ]],Cod_empaque[],2,0)</f>
        <v>bin</v>
      </c>
      <c r="H148" s="24" t="s">
        <v>3</v>
      </c>
      <c r="I148">
        <v>307500</v>
      </c>
    </row>
    <row r="149" spans="1:9" x14ac:dyDescent="0.35">
      <c r="A149" s="24" t="str">
        <f>+_xlfn.CONCAT(Tabla3_2[[#This Row],[Semana]],C149,Tabla3_2[[#This Row],[Variedad]],E149,G149,Tabla3_2[[#This Row],[Atributo]])</f>
        <v>44162NaranjaLane LateComercializadora del Agro de LimaríbinMiércoles</v>
      </c>
      <c r="B149" s="6">
        <v>44162</v>
      </c>
      <c r="C149" s="24" t="s">
        <v>36</v>
      </c>
      <c r="D149" s="24" t="s">
        <v>32</v>
      </c>
      <c r="E149" s="24" t="s">
        <v>21</v>
      </c>
      <c r="F149" s="24" t="s">
        <v>33</v>
      </c>
      <c r="G149" s="24" t="str">
        <f>+VLOOKUP(Tabla3_2[[#This Row],[Unidad de
comercialización ]],Cod_empaque[],2,0)</f>
        <v>bin</v>
      </c>
      <c r="H149" s="24" t="s">
        <v>4</v>
      </c>
      <c r="I149">
        <v>307500</v>
      </c>
    </row>
    <row r="150" spans="1:9" x14ac:dyDescent="0.35">
      <c r="A150" s="24" t="str">
        <f>+_xlfn.CONCAT(Tabla3_2[[#This Row],[Semana]],C150,Tabla3_2[[#This Row],[Variedad]],E150,G150,Tabla3_2[[#This Row],[Atributo]])</f>
        <v>44162NaranjaLane LateComercializadora del Agro de LimaríbinJueves</v>
      </c>
      <c r="B150" s="6">
        <v>44162</v>
      </c>
      <c r="C150" s="24" t="s">
        <v>36</v>
      </c>
      <c r="D150" s="24" t="s">
        <v>32</v>
      </c>
      <c r="E150" s="24" t="s">
        <v>21</v>
      </c>
      <c r="F150" s="24" t="s">
        <v>33</v>
      </c>
      <c r="G150" s="24" t="str">
        <f>+VLOOKUP(Tabla3_2[[#This Row],[Unidad de
comercialización ]],Cod_empaque[],2,0)</f>
        <v>bin</v>
      </c>
      <c r="H150" s="24" t="s">
        <v>5</v>
      </c>
      <c r="I150">
        <v>0</v>
      </c>
    </row>
    <row r="151" spans="1:9" x14ac:dyDescent="0.35">
      <c r="A151" s="24" t="str">
        <f>+_xlfn.CONCAT(Tabla3_2[[#This Row],[Semana]],C151,Tabla3_2[[#This Row],[Variedad]],E151,G151,Tabla3_2[[#This Row],[Atributo]])</f>
        <v>44162NaranjaLane LateComercializadora del Agro de LimaríbinViernes</v>
      </c>
      <c r="B151" s="6">
        <v>44162</v>
      </c>
      <c r="C151" s="24" t="s">
        <v>36</v>
      </c>
      <c r="D151" s="24" t="s">
        <v>32</v>
      </c>
      <c r="E151" s="24" t="s">
        <v>21</v>
      </c>
      <c r="F151" s="24" t="s">
        <v>33</v>
      </c>
      <c r="G151" s="24" t="str">
        <f>+VLOOKUP(Tabla3_2[[#This Row],[Unidad de
comercialización ]],Cod_empaque[],2,0)</f>
        <v>bin</v>
      </c>
      <c r="H151" s="24" t="s">
        <v>6</v>
      </c>
      <c r="I151">
        <v>0</v>
      </c>
    </row>
    <row r="152" spans="1:9" x14ac:dyDescent="0.35">
      <c r="A152" s="24" t="str">
        <f>+_xlfn.CONCAT(Tabla3_2[[#This Row],[Semana]],C152,Tabla3_2[[#This Row],[Variedad]],E152,G152,Tabla3_2[[#This Row],[Atributo]])</f>
        <v>44162NaranjaLane LateTerminal La Palmera de La SerenabinLunes</v>
      </c>
      <c r="B152" s="6">
        <v>44162</v>
      </c>
      <c r="C152" s="24" t="s">
        <v>36</v>
      </c>
      <c r="D152" s="24" t="s">
        <v>32</v>
      </c>
      <c r="E152" s="24" t="s">
        <v>22</v>
      </c>
      <c r="F152" s="24" t="s">
        <v>33</v>
      </c>
      <c r="G152" s="24" t="str">
        <f>+VLOOKUP(Tabla3_2[[#This Row],[Unidad de
comercialización ]],Cod_empaque[],2,0)</f>
        <v>bin</v>
      </c>
      <c r="H152" s="24" t="s">
        <v>2</v>
      </c>
      <c r="I152">
        <v>317500</v>
      </c>
    </row>
    <row r="153" spans="1:9" x14ac:dyDescent="0.35">
      <c r="A153" s="24" t="str">
        <f>+_xlfn.CONCAT(Tabla3_2[[#This Row],[Semana]],C153,Tabla3_2[[#This Row],[Variedad]],E153,G153,Tabla3_2[[#This Row],[Atributo]])</f>
        <v>44162NaranjaLane LateTerminal La Palmera de La SerenabinMartes</v>
      </c>
      <c r="B153" s="6">
        <v>44162</v>
      </c>
      <c r="C153" s="24" t="s">
        <v>36</v>
      </c>
      <c r="D153" s="24" t="s">
        <v>32</v>
      </c>
      <c r="E153" s="24" t="s">
        <v>22</v>
      </c>
      <c r="F153" s="24" t="s">
        <v>33</v>
      </c>
      <c r="G153" s="24" t="str">
        <f>+VLOOKUP(Tabla3_2[[#This Row],[Unidad de
comercialización ]],Cod_empaque[],2,0)</f>
        <v>bin</v>
      </c>
      <c r="H153" s="24" t="s">
        <v>3</v>
      </c>
      <c r="I153">
        <v>317500</v>
      </c>
    </row>
    <row r="154" spans="1:9" x14ac:dyDescent="0.35">
      <c r="A154" s="24" t="str">
        <f>+_xlfn.CONCAT(Tabla3_2[[#This Row],[Semana]],C154,Tabla3_2[[#This Row],[Variedad]],E154,G154,Tabla3_2[[#This Row],[Atributo]])</f>
        <v>44162NaranjaLane LateTerminal La Palmera de La SerenabinMiércoles</v>
      </c>
      <c r="B154" s="6">
        <v>44162</v>
      </c>
      <c r="C154" s="24" t="s">
        <v>36</v>
      </c>
      <c r="D154" s="24" t="s">
        <v>32</v>
      </c>
      <c r="E154" s="24" t="s">
        <v>22</v>
      </c>
      <c r="F154" s="24" t="s">
        <v>33</v>
      </c>
      <c r="G154" s="24" t="str">
        <f>+VLOOKUP(Tabla3_2[[#This Row],[Unidad de
comercialización ]],Cod_empaque[],2,0)</f>
        <v>bin</v>
      </c>
      <c r="H154" s="24" t="s">
        <v>4</v>
      </c>
      <c r="I154">
        <v>317500</v>
      </c>
    </row>
    <row r="155" spans="1:9" x14ac:dyDescent="0.35">
      <c r="A155" s="24" t="str">
        <f>+_xlfn.CONCAT(Tabla3_2[[#This Row],[Semana]],C155,Tabla3_2[[#This Row],[Variedad]],E155,G155,Tabla3_2[[#This Row],[Atributo]])</f>
        <v>44162NaranjaLane LateTerminal La Palmera de La SerenabinJueves</v>
      </c>
      <c r="B155" s="6">
        <v>44162</v>
      </c>
      <c r="C155" s="24" t="s">
        <v>36</v>
      </c>
      <c r="D155" s="24" t="s">
        <v>32</v>
      </c>
      <c r="E155" s="24" t="s">
        <v>22</v>
      </c>
      <c r="F155" s="24" t="s">
        <v>33</v>
      </c>
      <c r="G155" s="24" t="str">
        <f>+VLOOKUP(Tabla3_2[[#This Row],[Unidad de
comercialización ]],Cod_empaque[],2,0)</f>
        <v>bin</v>
      </c>
      <c r="H155" s="24" t="s">
        <v>5</v>
      </c>
      <c r="I155">
        <v>317500</v>
      </c>
    </row>
    <row r="156" spans="1:9" x14ac:dyDescent="0.35">
      <c r="A156" s="24" t="str">
        <f>+_xlfn.CONCAT(Tabla3_2[[#This Row],[Semana]],C156,Tabla3_2[[#This Row],[Variedad]],E156,G156,Tabla3_2[[#This Row],[Atributo]])</f>
        <v>44162NaranjaLane LateTerminal La Palmera de La SerenabinViernes</v>
      </c>
      <c r="B156" s="6">
        <v>44162</v>
      </c>
      <c r="C156" s="24" t="s">
        <v>36</v>
      </c>
      <c r="D156" s="24" t="s">
        <v>32</v>
      </c>
      <c r="E156" s="24" t="s">
        <v>22</v>
      </c>
      <c r="F156" s="24" t="s">
        <v>33</v>
      </c>
      <c r="G156" s="24" t="str">
        <f>+VLOOKUP(Tabla3_2[[#This Row],[Unidad de
comercialización ]],Cod_empaque[],2,0)</f>
        <v>bin</v>
      </c>
      <c r="H156" s="24" t="s">
        <v>6</v>
      </c>
      <c r="I156">
        <v>317500</v>
      </c>
    </row>
    <row r="157" spans="1:9" x14ac:dyDescent="0.35">
      <c r="A157" s="24" t="str">
        <f>+_xlfn.CONCAT(Tabla3_2[[#This Row],[Semana]],C157,Tabla3_2[[#This Row],[Variedad]],E157,G157,Tabla3_2[[#This Row],[Atributo]])</f>
        <v>44162NaranjaNavel LateMercado Mayorista Lo Valledor de SantiagobinLunes</v>
      </c>
      <c r="B157" s="6">
        <v>44162</v>
      </c>
      <c r="C157" s="24" t="s">
        <v>36</v>
      </c>
      <c r="D157" s="24" t="s">
        <v>34</v>
      </c>
      <c r="E157" s="24" t="s">
        <v>19</v>
      </c>
      <c r="F157" s="24" t="s">
        <v>33</v>
      </c>
      <c r="G157" s="24" t="str">
        <f>+VLOOKUP(Tabla3_2[[#This Row],[Unidad de
comercialización ]],Cod_empaque[],2,0)</f>
        <v>bin</v>
      </c>
      <c r="H157" s="24" t="s">
        <v>2</v>
      </c>
      <c r="I157">
        <v>0</v>
      </c>
    </row>
    <row r="158" spans="1:9" x14ac:dyDescent="0.35">
      <c r="A158" s="24" t="str">
        <f>+_xlfn.CONCAT(Tabla3_2[[#This Row],[Semana]],C158,Tabla3_2[[#This Row],[Variedad]],E158,G158,Tabla3_2[[#This Row],[Atributo]])</f>
        <v>44162NaranjaNavel LateMercado Mayorista Lo Valledor de SantiagobinMartes</v>
      </c>
      <c r="B158" s="6">
        <v>44162</v>
      </c>
      <c r="C158" s="24" t="s">
        <v>36</v>
      </c>
      <c r="D158" s="24" t="s">
        <v>34</v>
      </c>
      <c r="E158" s="24" t="s">
        <v>19</v>
      </c>
      <c r="F158" s="24" t="s">
        <v>33</v>
      </c>
      <c r="G158" s="24" t="str">
        <f>+VLOOKUP(Tabla3_2[[#This Row],[Unidad de
comercialización ]],Cod_empaque[],2,0)</f>
        <v>bin</v>
      </c>
      <c r="H158" s="24" t="s">
        <v>3</v>
      </c>
      <c r="I158">
        <v>320000</v>
      </c>
    </row>
    <row r="159" spans="1:9" x14ac:dyDescent="0.35">
      <c r="A159" s="24" t="str">
        <f>+_xlfn.CONCAT(Tabla3_2[[#This Row],[Semana]],C159,Tabla3_2[[#This Row],[Variedad]],E159,G159,Tabla3_2[[#This Row],[Atributo]])</f>
        <v>44162NaranjaNavel LateMercado Mayorista Lo Valledor de SantiagobinMiércoles</v>
      </c>
      <c r="B159" s="6">
        <v>44162</v>
      </c>
      <c r="C159" s="24" t="s">
        <v>36</v>
      </c>
      <c r="D159" s="24" t="s">
        <v>34</v>
      </c>
      <c r="E159" s="24" t="s">
        <v>19</v>
      </c>
      <c r="F159" s="24" t="s">
        <v>33</v>
      </c>
      <c r="G159" s="24" t="str">
        <f>+VLOOKUP(Tabla3_2[[#This Row],[Unidad de
comercialización ]],Cod_empaque[],2,0)</f>
        <v>bin</v>
      </c>
      <c r="H159" s="24" t="s">
        <v>4</v>
      </c>
      <c r="I159">
        <v>0</v>
      </c>
    </row>
    <row r="160" spans="1:9" x14ac:dyDescent="0.35">
      <c r="A160" s="24" t="str">
        <f>+_xlfn.CONCAT(Tabla3_2[[#This Row],[Semana]],C160,Tabla3_2[[#This Row],[Variedad]],E160,G160,Tabla3_2[[#This Row],[Atributo]])</f>
        <v>44162NaranjaNavel LateMercado Mayorista Lo Valledor de SantiagobinJueves</v>
      </c>
      <c r="B160" s="6">
        <v>44162</v>
      </c>
      <c r="C160" s="24" t="s">
        <v>36</v>
      </c>
      <c r="D160" s="24" t="s">
        <v>34</v>
      </c>
      <c r="E160" s="24" t="s">
        <v>19</v>
      </c>
      <c r="F160" s="24" t="s">
        <v>33</v>
      </c>
      <c r="G160" s="24" t="str">
        <f>+VLOOKUP(Tabla3_2[[#This Row],[Unidad de
comercialización ]],Cod_empaque[],2,0)</f>
        <v>bin</v>
      </c>
      <c r="H160" s="24" t="s">
        <v>5</v>
      </c>
      <c r="I160">
        <v>320000</v>
      </c>
    </row>
    <row r="161" spans="1:9" x14ac:dyDescent="0.35">
      <c r="A161" s="24" t="str">
        <f>+_xlfn.CONCAT(Tabla3_2[[#This Row],[Semana]],C161,Tabla3_2[[#This Row],[Variedad]],E161,G161,Tabla3_2[[#This Row],[Atributo]])</f>
        <v>44162NaranjaNavel LateMercado Mayorista Lo Valledor de SantiagobinViernes</v>
      </c>
      <c r="B161" s="6">
        <v>44162</v>
      </c>
      <c r="C161" s="24" t="s">
        <v>36</v>
      </c>
      <c r="D161" s="24" t="s">
        <v>34</v>
      </c>
      <c r="E161" s="24" t="s">
        <v>19</v>
      </c>
      <c r="F161" s="24" t="s">
        <v>33</v>
      </c>
      <c r="G161" s="24" t="str">
        <f>+VLOOKUP(Tabla3_2[[#This Row],[Unidad de
comercialización ]],Cod_empaque[],2,0)</f>
        <v>bin</v>
      </c>
      <c r="H161" s="24" t="s">
        <v>6</v>
      </c>
      <c r="I161">
        <v>302778</v>
      </c>
    </row>
    <row r="162" spans="1:9" x14ac:dyDescent="0.35">
      <c r="A162" s="24" t="str">
        <f>+_xlfn.CONCAT(Tabla3_2[[#This Row],[Semana]],C162,Tabla3_2[[#This Row],[Variedad]],E162,G162,Tabla3_2[[#This Row],[Atributo]])</f>
        <v>44162NaranjaThompsonMercado Mayorista Lo Valledor de SantiagobinLunes</v>
      </c>
      <c r="B162" s="6">
        <v>44162</v>
      </c>
      <c r="C162" s="24" t="s">
        <v>36</v>
      </c>
      <c r="D162" s="24" t="s">
        <v>55</v>
      </c>
      <c r="E162" s="24" t="s">
        <v>19</v>
      </c>
      <c r="F162" s="24" t="s">
        <v>33</v>
      </c>
      <c r="G162" s="24" t="str">
        <f>+VLOOKUP(Tabla3_2[[#This Row],[Unidad de
comercialización ]],Cod_empaque[],2,0)</f>
        <v>bin</v>
      </c>
      <c r="H162" s="24" t="s">
        <v>2</v>
      </c>
      <c r="I162">
        <v>0</v>
      </c>
    </row>
    <row r="163" spans="1:9" x14ac:dyDescent="0.35">
      <c r="A163" s="24" t="str">
        <f>+_xlfn.CONCAT(Tabla3_2[[#This Row],[Semana]],C163,Tabla3_2[[#This Row],[Variedad]],E163,G163,Tabla3_2[[#This Row],[Atributo]])</f>
        <v>44162NaranjaThompsonMercado Mayorista Lo Valledor de SantiagobinMartes</v>
      </c>
      <c r="B163" s="6">
        <v>44162</v>
      </c>
      <c r="C163" s="24" t="s">
        <v>36</v>
      </c>
      <c r="D163" s="24" t="s">
        <v>55</v>
      </c>
      <c r="E163" s="24" t="s">
        <v>19</v>
      </c>
      <c r="F163" s="24" t="s">
        <v>33</v>
      </c>
      <c r="G163" s="24" t="str">
        <f>+VLOOKUP(Tabla3_2[[#This Row],[Unidad de
comercialización ]],Cod_empaque[],2,0)</f>
        <v>bin</v>
      </c>
      <c r="H163" s="24" t="s">
        <v>3</v>
      </c>
      <c r="I163">
        <v>0</v>
      </c>
    </row>
    <row r="164" spans="1:9" x14ac:dyDescent="0.35">
      <c r="A164" s="24" t="str">
        <f>+_xlfn.CONCAT(Tabla3_2[[#This Row],[Semana]],C164,Tabla3_2[[#This Row],[Variedad]],E164,G164,Tabla3_2[[#This Row],[Atributo]])</f>
        <v>44162NaranjaThompsonMercado Mayorista Lo Valledor de SantiagobinMiércoles</v>
      </c>
      <c r="B164" s="6">
        <v>44162</v>
      </c>
      <c r="C164" s="24" t="s">
        <v>36</v>
      </c>
      <c r="D164" s="24" t="s">
        <v>55</v>
      </c>
      <c r="E164" s="24" t="s">
        <v>19</v>
      </c>
      <c r="F164" s="24" t="s">
        <v>33</v>
      </c>
      <c r="G164" s="24" t="str">
        <f>+VLOOKUP(Tabla3_2[[#This Row],[Unidad de
comercialización ]],Cod_empaque[],2,0)</f>
        <v>bin</v>
      </c>
      <c r="H164" s="24" t="s">
        <v>4</v>
      </c>
      <c r="I164">
        <v>325000</v>
      </c>
    </row>
    <row r="165" spans="1:9" x14ac:dyDescent="0.35">
      <c r="A165" s="24" t="str">
        <f>+_xlfn.CONCAT(Tabla3_2[[#This Row],[Semana]],C165,Tabla3_2[[#This Row],[Variedad]],E165,G165,Tabla3_2[[#This Row],[Atributo]])</f>
        <v>44162NaranjaThompsonMercado Mayorista Lo Valledor de SantiagobinJueves</v>
      </c>
      <c r="B165" s="6">
        <v>44162</v>
      </c>
      <c r="C165" s="24" t="s">
        <v>36</v>
      </c>
      <c r="D165" s="24" t="s">
        <v>55</v>
      </c>
      <c r="E165" s="24" t="s">
        <v>19</v>
      </c>
      <c r="F165" s="24" t="s">
        <v>33</v>
      </c>
      <c r="G165" s="24" t="str">
        <f>+VLOOKUP(Tabla3_2[[#This Row],[Unidad de
comercialización ]],Cod_empaque[],2,0)</f>
        <v>bin</v>
      </c>
      <c r="H165" s="24" t="s">
        <v>5</v>
      </c>
      <c r="I165">
        <v>0</v>
      </c>
    </row>
    <row r="166" spans="1:9" x14ac:dyDescent="0.35">
      <c r="A166" s="24" t="str">
        <f>+_xlfn.CONCAT(Tabla3_2[[#This Row],[Semana]],C166,Tabla3_2[[#This Row],[Variedad]],E166,G166,Tabla3_2[[#This Row],[Atributo]])</f>
        <v>44162NaranjaThompsonMercado Mayorista Lo Valledor de SantiagobinViernes</v>
      </c>
      <c r="B166" s="6">
        <v>44162</v>
      </c>
      <c r="C166" s="24" t="s">
        <v>36</v>
      </c>
      <c r="D166" s="24" t="s">
        <v>55</v>
      </c>
      <c r="E166" s="24" t="s">
        <v>19</v>
      </c>
      <c r="F166" s="24" t="s">
        <v>33</v>
      </c>
      <c r="G166" s="24" t="str">
        <f>+VLOOKUP(Tabla3_2[[#This Row],[Unidad de
comercialización ]],Cod_empaque[],2,0)</f>
        <v>bin</v>
      </c>
      <c r="H166" s="24" t="s">
        <v>6</v>
      </c>
      <c r="I166">
        <v>0</v>
      </c>
    </row>
    <row r="167" spans="1:9" x14ac:dyDescent="0.35">
      <c r="A167" s="24" t="str">
        <f>+_xlfn.CONCAT(Tabla3_2[[#This Row],[Semana]],C167,Tabla3_2[[#This Row],[Variedad]],E167,G167,Tabla3_2[[#This Row],[Atributo]])</f>
        <v>44162NaranjaValenciaMercado Mayorista Lo Valledor de SantiagobinLunes</v>
      </c>
      <c r="B167" s="6">
        <v>44162</v>
      </c>
      <c r="C167" s="24" t="s">
        <v>36</v>
      </c>
      <c r="D167" s="24" t="s">
        <v>35</v>
      </c>
      <c r="E167" s="24" t="s">
        <v>19</v>
      </c>
      <c r="F167" s="24" t="s">
        <v>33</v>
      </c>
      <c r="G167" s="24" t="str">
        <f>+VLOOKUP(Tabla3_2[[#This Row],[Unidad de
comercialización ]],Cod_empaque[],2,0)</f>
        <v>bin</v>
      </c>
      <c r="H167" s="24" t="s">
        <v>2</v>
      </c>
      <c r="I167">
        <v>315161</v>
      </c>
    </row>
    <row r="168" spans="1:9" x14ac:dyDescent="0.35">
      <c r="A168" s="24" t="str">
        <f>+_xlfn.CONCAT(Tabla3_2[[#This Row],[Semana]],C168,Tabla3_2[[#This Row],[Variedad]],E168,G168,Tabla3_2[[#This Row],[Atributo]])</f>
        <v>44162NaranjaValenciaMercado Mayorista Lo Valledor de SantiagobinMartes</v>
      </c>
      <c r="B168" s="6">
        <v>44162</v>
      </c>
      <c r="C168" s="24" t="s">
        <v>36</v>
      </c>
      <c r="D168" s="24" t="s">
        <v>35</v>
      </c>
      <c r="E168" s="24" t="s">
        <v>19</v>
      </c>
      <c r="F168" s="24" t="s">
        <v>33</v>
      </c>
      <c r="G168" s="24" t="str">
        <f>+VLOOKUP(Tabla3_2[[#This Row],[Unidad de
comercialización ]],Cod_empaque[],2,0)</f>
        <v>bin</v>
      </c>
      <c r="H168" s="24" t="s">
        <v>3</v>
      </c>
      <c r="I168">
        <v>325000</v>
      </c>
    </row>
    <row r="169" spans="1:9" x14ac:dyDescent="0.35">
      <c r="A169" s="24" t="str">
        <f>+_xlfn.CONCAT(Tabla3_2[[#This Row],[Semana]],C169,Tabla3_2[[#This Row],[Variedad]],E169,G169,Tabla3_2[[#This Row],[Atributo]])</f>
        <v>44162NaranjaValenciaMercado Mayorista Lo Valledor de SantiagobinMiércoles</v>
      </c>
      <c r="B169" s="6">
        <v>44162</v>
      </c>
      <c r="C169" s="24" t="s">
        <v>36</v>
      </c>
      <c r="D169" s="24" t="s">
        <v>35</v>
      </c>
      <c r="E169" s="24" t="s">
        <v>19</v>
      </c>
      <c r="F169" s="24" t="s">
        <v>33</v>
      </c>
      <c r="G169" s="24" t="str">
        <f>+VLOOKUP(Tabla3_2[[#This Row],[Unidad de
comercialización ]],Cod_empaque[],2,0)</f>
        <v>bin</v>
      </c>
      <c r="H169" s="24" t="s">
        <v>4</v>
      </c>
      <c r="I169">
        <v>320000</v>
      </c>
    </row>
    <row r="170" spans="1:9" x14ac:dyDescent="0.35">
      <c r="A170" s="24" t="str">
        <f>+_xlfn.CONCAT(Tabla3_2[[#This Row],[Semana]],C170,Tabla3_2[[#This Row],[Variedad]],E170,G170,Tabla3_2[[#This Row],[Atributo]])</f>
        <v>44162NaranjaValenciaMercado Mayorista Lo Valledor de SantiagobinJueves</v>
      </c>
      <c r="B170" s="6">
        <v>44162</v>
      </c>
      <c r="C170" s="24" t="s">
        <v>36</v>
      </c>
      <c r="D170" s="24" t="s">
        <v>35</v>
      </c>
      <c r="E170" s="24" t="s">
        <v>19</v>
      </c>
      <c r="F170" s="24" t="s">
        <v>33</v>
      </c>
      <c r="G170" s="24" t="str">
        <f>+VLOOKUP(Tabla3_2[[#This Row],[Unidad de
comercialización ]],Cod_empaque[],2,0)</f>
        <v>bin</v>
      </c>
      <c r="H170" s="24" t="s">
        <v>5</v>
      </c>
      <c r="I170">
        <v>320000</v>
      </c>
    </row>
    <row r="171" spans="1:9" x14ac:dyDescent="0.35">
      <c r="A171" s="24" t="str">
        <f>+_xlfn.CONCAT(Tabla3_2[[#This Row],[Semana]],C171,Tabla3_2[[#This Row],[Variedad]],E171,G171,Tabla3_2[[#This Row],[Atributo]])</f>
        <v>44162NaranjaValenciaMercado Mayorista Lo Valledor de SantiagobinViernes</v>
      </c>
      <c r="B171" s="6">
        <v>44162</v>
      </c>
      <c r="C171" s="24" t="s">
        <v>36</v>
      </c>
      <c r="D171" s="24" t="s">
        <v>35</v>
      </c>
      <c r="E171" s="24" t="s">
        <v>19</v>
      </c>
      <c r="F171" s="24" t="s">
        <v>33</v>
      </c>
      <c r="G171" s="24" t="str">
        <f>+VLOOKUP(Tabla3_2[[#This Row],[Unidad de
comercialización ]],Cod_empaque[],2,0)</f>
        <v>bin</v>
      </c>
      <c r="H171" s="24" t="s">
        <v>6</v>
      </c>
      <c r="I171">
        <v>320000</v>
      </c>
    </row>
    <row r="172" spans="1:9" x14ac:dyDescent="0.35">
      <c r="A172" s="24" t="str">
        <f>+_xlfn.CONCAT(Tabla3_2[[#This Row],[Semana]],C172,Tabla3_2[[#This Row],[Variedad]],E172,G172,Tabla3_2[[#This Row],[Atributo]])</f>
        <v>44162NaranjaValenciaVega Modelo de TemucobinLunes</v>
      </c>
      <c r="B172" s="6">
        <v>44162</v>
      </c>
      <c r="C172" s="24" t="s">
        <v>36</v>
      </c>
      <c r="D172" s="24" t="s">
        <v>35</v>
      </c>
      <c r="E172" s="24" t="s">
        <v>14</v>
      </c>
      <c r="F172" s="24" t="s">
        <v>33</v>
      </c>
      <c r="G172" s="24" t="str">
        <f>+VLOOKUP(Tabla3_2[[#This Row],[Unidad de
comercialización ]],Cod_empaque[],2,0)</f>
        <v>bin</v>
      </c>
      <c r="H172" s="24" t="s">
        <v>2</v>
      </c>
      <c r="I172">
        <v>320000</v>
      </c>
    </row>
    <row r="173" spans="1:9" x14ac:dyDescent="0.35">
      <c r="A173" s="24" t="str">
        <f>+_xlfn.CONCAT(Tabla3_2[[#This Row],[Semana]],C173,Tabla3_2[[#This Row],[Variedad]],E173,G173,Tabla3_2[[#This Row],[Atributo]])</f>
        <v>44162NaranjaValenciaVega Modelo de TemucobinMartes</v>
      </c>
      <c r="B173" s="6">
        <v>44162</v>
      </c>
      <c r="C173" s="24" t="s">
        <v>36</v>
      </c>
      <c r="D173" s="24" t="s">
        <v>35</v>
      </c>
      <c r="E173" s="24" t="s">
        <v>14</v>
      </c>
      <c r="F173" s="24" t="s">
        <v>33</v>
      </c>
      <c r="G173" s="24" t="str">
        <f>+VLOOKUP(Tabla3_2[[#This Row],[Unidad de
comercialización ]],Cod_empaque[],2,0)</f>
        <v>bin</v>
      </c>
      <c r="H173" s="24" t="s">
        <v>3</v>
      </c>
      <c r="I173">
        <v>0</v>
      </c>
    </row>
    <row r="174" spans="1:9" x14ac:dyDescent="0.35">
      <c r="A174" s="24" t="str">
        <f>+_xlfn.CONCAT(Tabla3_2[[#This Row],[Semana]],C174,Tabla3_2[[#This Row],[Variedad]],E174,G174,Tabla3_2[[#This Row],[Atributo]])</f>
        <v>44162NaranjaValenciaVega Modelo de TemucobinMiércoles</v>
      </c>
      <c r="B174" s="6">
        <v>44162</v>
      </c>
      <c r="C174" s="24" t="s">
        <v>36</v>
      </c>
      <c r="D174" s="24" t="s">
        <v>35</v>
      </c>
      <c r="E174" s="24" t="s">
        <v>14</v>
      </c>
      <c r="F174" s="24" t="s">
        <v>33</v>
      </c>
      <c r="G174" s="24" t="str">
        <f>+VLOOKUP(Tabla3_2[[#This Row],[Unidad de
comercialización ]],Cod_empaque[],2,0)</f>
        <v>bin</v>
      </c>
      <c r="H174" s="24" t="s">
        <v>4</v>
      </c>
      <c r="I174">
        <v>0</v>
      </c>
    </row>
    <row r="175" spans="1:9" x14ac:dyDescent="0.35">
      <c r="A175" s="24" t="str">
        <f>+_xlfn.CONCAT(Tabla3_2[[#This Row],[Semana]],C175,Tabla3_2[[#This Row],[Variedad]],E175,G175,Tabla3_2[[#This Row],[Atributo]])</f>
        <v>44162NaranjaValenciaVega Modelo de TemucobinJueves</v>
      </c>
      <c r="B175" s="6">
        <v>44162</v>
      </c>
      <c r="C175" s="24" t="s">
        <v>36</v>
      </c>
      <c r="D175" s="24" t="s">
        <v>35</v>
      </c>
      <c r="E175" s="24" t="s">
        <v>14</v>
      </c>
      <c r="F175" s="24" t="s">
        <v>33</v>
      </c>
      <c r="G175" s="24" t="str">
        <f>+VLOOKUP(Tabla3_2[[#This Row],[Unidad de
comercialización ]],Cod_empaque[],2,0)</f>
        <v>bin</v>
      </c>
      <c r="H175" s="24" t="s">
        <v>5</v>
      </c>
      <c r="I175">
        <v>0</v>
      </c>
    </row>
    <row r="176" spans="1:9" x14ac:dyDescent="0.35">
      <c r="A176" s="24" t="str">
        <f>+_xlfn.CONCAT(Tabla3_2[[#This Row],[Semana]],C176,Tabla3_2[[#This Row],[Variedad]],E176,G176,Tabla3_2[[#This Row],[Atributo]])</f>
        <v>44162NaranjaValenciaVega Modelo de TemucobinViernes</v>
      </c>
      <c r="B176" s="6">
        <v>44162</v>
      </c>
      <c r="C176" s="24" t="s">
        <v>36</v>
      </c>
      <c r="D176" s="24" t="s">
        <v>35</v>
      </c>
      <c r="E176" s="24" t="s">
        <v>14</v>
      </c>
      <c r="F176" s="24" t="s">
        <v>33</v>
      </c>
      <c r="G176" s="24" t="str">
        <f>+VLOOKUP(Tabla3_2[[#This Row],[Unidad de
comercialización ]],Cod_empaque[],2,0)</f>
        <v>bin</v>
      </c>
      <c r="H176" s="24" t="s">
        <v>6</v>
      </c>
      <c r="I176">
        <v>0</v>
      </c>
    </row>
    <row r="177" spans="1:9" x14ac:dyDescent="0.35">
      <c r="A177" s="24" t="str">
        <f>+_xlfn.CONCAT(Tabla3_2[[#This Row],[Semana]],C177,Tabla3_2[[#This Row],[Variedad]],E177,G177,Tabla3_2[[#This Row],[Atributo]])</f>
        <v>44155NaranjaLane LateMercado Mayorista Lo Valledor de SantiagobinLunes</v>
      </c>
      <c r="B177" s="6">
        <v>44155</v>
      </c>
      <c r="C177" s="24" t="s">
        <v>36</v>
      </c>
      <c r="D177" s="24" t="s">
        <v>32</v>
      </c>
      <c r="E177" s="24" t="s">
        <v>19</v>
      </c>
      <c r="F177" s="24" t="s">
        <v>33</v>
      </c>
      <c r="G177" s="24" t="str">
        <f>+VLOOKUP(Tabla3_2[[#This Row],[Unidad de
comercialización ]],Cod_empaque[],2,0)</f>
        <v>bin</v>
      </c>
      <c r="H177" s="24" t="s">
        <v>2</v>
      </c>
      <c r="I177">
        <v>290000</v>
      </c>
    </row>
    <row r="178" spans="1:9" x14ac:dyDescent="0.35">
      <c r="A178" s="24" t="str">
        <f>+_xlfn.CONCAT(Tabla3_2[[#This Row],[Semana]],C178,Tabla3_2[[#This Row],[Variedad]],E178,G178,Tabla3_2[[#This Row],[Atributo]])</f>
        <v>44155NaranjaLane LateMercado Mayorista Lo Valledor de SantiagobinMartes</v>
      </c>
      <c r="B178" s="6">
        <v>44155</v>
      </c>
      <c r="C178" s="24" t="s">
        <v>36</v>
      </c>
      <c r="D178" s="24" t="s">
        <v>32</v>
      </c>
      <c r="E178" s="24" t="s">
        <v>19</v>
      </c>
      <c r="F178" s="24" t="s">
        <v>33</v>
      </c>
      <c r="G178" s="24" t="str">
        <f>+VLOOKUP(Tabla3_2[[#This Row],[Unidad de
comercialización ]],Cod_empaque[],2,0)</f>
        <v>bin</v>
      </c>
      <c r="H178" s="24" t="s">
        <v>3</v>
      </c>
      <c r="I178">
        <v>316508</v>
      </c>
    </row>
    <row r="179" spans="1:9" x14ac:dyDescent="0.35">
      <c r="A179" s="24" t="str">
        <f>+_xlfn.CONCAT(Tabla3_2[[#This Row],[Semana]],C179,Tabla3_2[[#This Row],[Variedad]],E179,G179,Tabla3_2[[#This Row],[Atributo]])</f>
        <v>44155NaranjaLane LateMercado Mayorista Lo Valledor de SantiagobinMiércoles</v>
      </c>
      <c r="B179" s="6">
        <v>44155</v>
      </c>
      <c r="C179" s="24" t="s">
        <v>36</v>
      </c>
      <c r="D179" s="24" t="s">
        <v>32</v>
      </c>
      <c r="E179" s="24" t="s">
        <v>19</v>
      </c>
      <c r="F179" s="24" t="s">
        <v>33</v>
      </c>
      <c r="G179" s="24" t="str">
        <f>+VLOOKUP(Tabla3_2[[#This Row],[Unidad de
comercialización ]],Cod_empaque[],2,0)</f>
        <v>bin</v>
      </c>
      <c r="H179" s="24" t="s">
        <v>4</v>
      </c>
      <c r="I179">
        <v>330000</v>
      </c>
    </row>
    <row r="180" spans="1:9" x14ac:dyDescent="0.35">
      <c r="A180" s="24" t="str">
        <f>+_xlfn.CONCAT(Tabla3_2[[#This Row],[Semana]],C180,Tabla3_2[[#This Row],[Variedad]],E180,G180,Tabla3_2[[#This Row],[Atributo]])</f>
        <v>44155NaranjaLane LateMercado Mayorista Lo Valledor de SantiagobinJueves</v>
      </c>
      <c r="B180" s="6">
        <v>44155</v>
      </c>
      <c r="C180" s="24" t="s">
        <v>36</v>
      </c>
      <c r="D180" s="24" t="s">
        <v>32</v>
      </c>
      <c r="E180" s="24" t="s">
        <v>19</v>
      </c>
      <c r="F180" s="24" t="s">
        <v>33</v>
      </c>
      <c r="G180" s="24" t="str">
        <f>+VLOOKUP(Tabla3_2[[#This Row],[Unidad de
comercialización ]],Cod_empaque[],2,0)</f>
        <v>bin</v>
      </c>
      <c r="H180" s="24" t="s">
        <v>5</v>
      </c>
      <c r="I180">
        <v>310000</v>
      </c>
    </row>
    <row r="181" spans="1:9" x14ac:dyDescent="0.35">
      <c r="A181" s="24" t="str">
        <f>+_xlfn.CONCAT(Tabla3_2[[#This Row],[Semana]],C181,Tabla3_2[[#This Row],[Variedad]],E181,G181,Tabla3_2[[#This Row],[Atributo]])</f>
        <v>44155NaranjaLane LateMercado Mayorista Lo Valledor de SantiagobinViernes</v>
      </c>
      <c r="B181" s="6">
        <v>44155</v>
      </c>
      <c r="C181" s="24" t="s">
        <v>36</v>
      </c>
      <c r="D181" s="24" t="s">
        <v>32</v>
      </c>
      <c r="E181" s="24" t="s">
        <v>19</v>
      </c>
      <c r="F181" s="24" t="s">
        <v>33</v>
      </c>
      <c r="G181" s="24" t="str">
        <f>+VLOOKUP(Tabla3_2[[#This Row],[Unidad de
comercialización ]],Cod_empaque[],2,0)</f>
        <v>bin</v>
      </c>
      <c r="H181" s="24" t="s">
        <v>6</v>
      </c>
      <c r="I181">
        <v>0</v>
      </c>
    </row>
    <row r="182" spans="1:9" x14ac:dyDescent="0.35">
      <c r="A182" s="24" t="str">
        <f>+_xlfn.CONCAT(Tabla3_2[[#This Row],[Semana]],C182,Tabla3_2[[#This Row],[Variedad]],E182,G182,Tabla3_2[[#This Row],[Atributo]])</f>
        <v>44155NaranjaLane LateTerminal La Palmera de La SerenabinLunes</v>
      </c>
      <c r="B182" s="6">
        <v>44155</v>
      </c>
      <c r="C182" s="24" t="s">
        <v>36</v>
      </c>
      <c r="D182" s="24" t="s">
        <v>32</v>
      </c>
      <c r="E182" s="24" t="s">
        <v>22</v>
      </c>
      <c r="F182" s="24" t="s">
        <v>33</v>
      </c>
      <c r="G182" s="24" t="str">
        <f>+VLOOKUP(Tabla3_2[[#This Row],[Unidad de
comercialización ]],Cod_empaque[],2,0)</f>
        <v>bin</v>
      </c>
      <c r="H182" s="24" t="s">
        <v>2</v>
      </c>
      <c r="I182">
        <v>0</v>
      </c>
    </row>
    <row r="183" spans="1:9" x14ac:dyDescent="0.35">
      <c r="A183" s="24" t="str">
        <f>+_xlfn.CONCAT(Tabla3_2[[#This Row],[Semana]],C183,Tabla3_2[[#This Row],[Variedad]],E183,G183,Tabla3_2[[#This Row],[Atributo]])</f>
        <v>44155NaranjaLane LateTerminal La Palmera de La SerenabinMartes</v>
      </c>
      <c r="B183" s="6">
        <v>44155</v>
      </c>
      <c r="C183" s="24" t="s">
        <v>36</v>
      </c>
      <c r="D183" s="24" t="s">
        <v>32</v>
      </c>
      <c r="E183" s="24" t="s">
        <v>22</v>
      </c>
      <c r="F183" s="24" t="s">
        <v>33</v>
      </c>
      <c r="G183" s="24" t="str">
        <f>+VLOOKUP(Tabla3_2[[#This Row],[Unidad de
comercialización ]],Cod_empaque[],2,0)</f>
        <v>bin</v>
      </c>
      <c r="H183" s="24" t="s">
        <v>3</v>
      </c>
      <c r="I183">
        <v>0</v>
      </c>
    </row>
    <row r="184" spans="1:9" x14ac:dyDescent="0.35">
      <c r="A184" s="24" t="str">
        <f>+_xlfn.CONCAT(Tabla3_2[[#This Row],[Semana]],C184,Tabla3_2[[#This Row],[Variedad]],E184,G184,Tabla3_2[[#This Row],[Atributo]])</f>
        <v>44155NaranjaLane LateTerminal La Palmera de La SerenabinMiércoles</v>
      </c>
      <c r="B184" s="6">
        <v>44155</v>
      </c>
      <c r="C184" s="24" t="s">
        <v>36</v>
      </c>
      <c r="D184" s="24" t="s">
        <v>32</v>
      </c>
      <c r="E184" s="24" t="s">
        <v>22</v>
      </c>
      <c r="F184" s="24" t="s">
        <v>33</v>
      </c>
      <c r="G184" s="24" t="str">
        <f>+VLOOKUP(Tabla3_2[[#This Row],[Unidad de
comercialización ]],Cod_empaque[],2,0)</f>
        <v>bin</v>
      </c>
      <c r="H184" s="24" t="s">
        <v>4</v>
      </c>
      <c r="I184">
        <v>0</v>
      </c>
    </row>
    <row r="185" spans="1:9" x14ac:dyDescent="0.35">
      <c r="A185" s="24" t="str">
        <f>+_xlfn.CONCAT(Tabla3_2[[#This Row],[Semana]],C185,Tabla3_2[[#This Row],[Variedad]],E185,G185,Tabla3_2[[#This Row],[Atributo]])</f>
        <v>44155NaranjaLane LateTerminal La Palmera de La SerenabinJueves</v>
      </c>
      <c r="B185" s="6">
        <v>44155</v>
      </c>
      <c r="C185" s="24" t="s">
        <v>36</v>
      </c>
      <c r="D185" s="24" t="s">
        <v>32</v>
      </c>
      <c r="E185" s="24" t="s">
        <v>22</v>
      </c>
      <c r="F185" s="24" t="s">
        <v>33</v>
      </c>
      <c r="G185" s="24" t="str">
        <f>+VLOOKUP(Tabla3_2[[#This Row],[Unidad de
comercialización ]],Cod_empaque[],2,0)</f>
        <v>bin</v>
      </c>
      <c r="H185" s="24" t="s">
        <v>5</v>
      </c>
      <c r="I185">
        <v>0</v>
      </c>
    </row>
    <row r="186" spans="1:9" x14ac:dyDescent="0.35">
      <c r="A186" s="24" t="str">
        <f>+_xlfn.CONCAT(Tabla3_2[[#This Row],[Semana]],C186,Tabla3_2[[#This Row],[Variedad]],E186,G186,Tabla3_2[[#This Row],[Atributo]])</f>
        <v>44155NaranjaLane LateTerminal La Palmera de La SerenabinViernes</v>
      </c>
      <c r="B186" s="6">
        <v>44155</v>
      </c>
      <c r="C186" s="24" t="s">
        <v>36</v>
      </c>
      <c r="D186" s="24" t="s">
        <v>32</v>
      </c>
      <c r="E186" s="24" t="s">
        <v>22</v>
      </c>
      <c r="F186" s="24" t="s">
        <v>33</v>
      </c>
      <c r="G186" s="24" t="str">
        <f>+VLOOKUP(Tabla3_2[[#This Row],[Unidad de
comercialización ]],Cod_empaque[],2,0)</f>
        <v>bin</v>
      </c>
      <c r="H186" s="24" t="s">
        <v>6</v>
      </c>
      <c r="I186">
        <v>317500</v>
      </c>
    </row>
    <row r="187" spans="1:9" x14ac:dyDescent="0.35">
      <c r="A187" s="24" t="str">
        <f>+_xlfn.CONCAT(Tabla3_2[[#This Row],[Semana]],C187,Tabla3_2[[#This Row],[Variedad]],E187,G187,Tabla3_2[[#This Row],[Atributo]])</f>
        <v>44155NaranjaNavel LateMercado Mayorista Lo Valledor de SantiagobinLunes</v>
      </c>
      <c r="B187" s="6">
        <v>44155</v>
      </c>
      <c r="C187" s="24" t="s">
        <v>36</v>
      </c>
      <c r="D187" s="24" t="s">
        <v>34</v>
      </c>
      <c r="E187" s="24" t="s">
        <v>19</v>
      </c>
      <c r="F187" s="24" t="s">
        <v>33</v>
      </c>
      <c r="G187" s="24" t="str">
        <f>+VLOOKUP(Tabla3_2[[#This Row],[Unidad de
comercialización ]],Cod_empaque[],2,0)</f>
        <v>bin</v>
      </c>
      <c r="H187" s="24" t="s">
        <v>2</v>
      </c>
      <c r="I187">
        <v>320000</v>
      </c>
    </row>
    <row r="188" spans="1:9" x14ac:dyDescent="0.35">
      <c r="A188" s="24" t="str">
        <f>+_xlfn.CONCAT(Tabla3_2[[#This Row],[Semana]],C188,Tabla3_2[[#This Row],[Variedad]],E188,G188,Tabla3_2[[#This Row],[Atributo]])</f>
        <v>44155NaranjaNavel LateMercado Mayorista Lo Valledor de SantiagobinMartes</v>
      </c>
      <c r="B188" s="6">
        <v>44155</v>
      </c>
      <c r="C188" s="24" t="s">
        <v>36</v>
      </c>
      <c r="D188" s="24" t="s">
        <v>34</v>
      </c>
      <c r="E188" s="24" t="s">
        <v>19</v>
      </c>
      <c r="F188" s="24" t="s">
        <v>33</v>
      </c>
      <c r="G188" s="24" t="str">
        <f>+VLOOKUP(Tabla3_2[[#This Row],[Unidad de
comercialización ]],Cod_empaque[],2,0)</f>
        <v>bin</v>
      </c>
      <c r="H188" s="24" t="s">
        <v>3</v>
      </c>
      <c r="I188">
        <v>0</v>
      </c>
    </row>
    <row r="189" spans="1:9" x14ac:dyDescent="0.35">
      <c r="A189" s="24" t="str">
        <f>+_xlfn.CONCAT(Tabla3_2[[#This Row],[Semana]],C189,Tabla3_2[[#This Row],[Variedad]],E189,G189,Tabla3_2[[#This Row],[Atributo]])</f>
        <v>44155NaranjaNavel LateMercado Mayorista Lo Valledor de SantiagobinMiércoles</v>
      </c>
      <c r="B189" s="6">
        <v>44155</v>
      </c>
      <c r="C189" s="24" t="s">
        <v>36</v>
      </c>
      <c r="D189" s="24" t="s">
        <v>34</v>
      </c>
      <c r="E189" s="24" t="s">
        <v>19</v>
      </c>
      <c r="F189" s="24" t="s">
        <v>33</v>
      </c>
      <c r="G189" s="24" t="str">
        <f>+VLOOKUP(Tabla3_2[[#This Row],[Unidad de
comercialización ]],Cod_empaque[],2,0)</f>
        <v>bin</v>
      </c>
      <c r="H189" s="24" t="s">
        <v>4</v>
      </c>
      <c r="I189">
        <v>0</v>
      </c>
    </row>
    <row r="190" spans="1:9" x14ac:dyDescent="0.35">
      <c r="A190" s="24" t="str">
        <f>+_xlfn.CONCAT(Tabla3_2[[#This Row],[Semana]],C190,Tabla3_2[[#This Row],[Variedad]],E190,G190,Tabla3_2[[#This Row],[Atributo]])</f>
        <v>44155NaranjaNavel LateMercado Mayorista Lo Valledor de SantiagobinJueves</v>
      </c>
      <c r="B190" s="6">
        <v>44155</v>
      </c>
      <c r="C190" s="24" t="s">
        <v>36</v>
      </c>
      <c r="D190" s="24" t="s">
        <v>34</v>
      </c>
      <c r="E190" s="24" t="s">
        <v>19</v>
      </c>
      <c r="F190" s="24" t="s">
        <v>33</v>
      </c>
      <c r="G190" s="24" t="str">
        <f>+VLOOKUP(Tabla3_2[[#This Row],[Unidad de
comercialización ]],Cod_empaque[],2,0)</f>
        <v>bin</v>
      </c>
      <c r="H190" s="24" t="s">
        <v>5</v>
      </c>
      <c r="I190">
        <v>330000</v>
      </c>
    </row>
    <row r="191" spans="1:9" x14ac:dyDescent="0.35">
      <c r="A191" s="24" t="str">
        <f>+_xlfn.CONCAT(Tabla3_2[[#This Row],[Semana]],C191,Tabla3_2[[#This Row],[Variedad]],E191,G191,Tabla3_2[[#This Row],[Atributo]])</f>
        <v>44155NaranjaNavel LateMercado Mayorista Lo Valledor de SantiagobinViernes</v>
      </c>
      <c r="B191" s="6">
        <v>44155</v>
      </c>
      <c r="C191" s="24" t="s">
        <v>36</v>
      </c>
      <c r="D191" s="24" t="s">
        <v>34</v>
      </c>
      <c r="E191" s="24" t="s">
        <v>19</v>
      </c>
      <c r="F191" s="24" t="s">
        <v>33</v>
      </c>
      <c r="G191" s="24" t="str">
        <f>+VLOOKUP(Tabla3_2[[#This Row],[Unidad de
comercialización ]],Cod_empaque[],2,0)</f>
        <v>bin</v>
      </c>
      <c r="H191" s="24" t="s">
        <v>6</v>
      </c>
      <c r="I191">
        <v>310000</v>
      </c>
    </row>
    <row r="192" spans="1:9" x14ac:dyDescent="0.35">
      <c r="A192" s="24" t="str">
        <f>+_xlfn.CONCAT(Tabla3_2[[#This Row],[Semana]],C192,Tabla3_2[[#This Row],[Variedad]],E192,G192,Tabla3_2[[#This Row],[Atributo]])</f>
        <v>44155NaranjaNavel LateComercializadora del Agro de LimaríbinLunes</v>
      </c>
      <c r="B192" s="6">
        <v>44155</v>
      </c>
      <c r="C192" s="24" t="s">
        <v>36</v>
      </c>
      <c r="D192" s="24" t="s">
        <v>34</v>
      </c>
      <c r="E192" s="24" t="s">
        <v>21</v>
      </c>
      <c r="F192" s="24" t="s">
        <v>33</v>
      </c>
      <c r="G192" s="24" t="str">
        <f>+VLOOKUP(Tabla3_2[[#This Row],[Unidad de
comercialización ]],Cod_empaque[],2,0)</f>
        <v>bin</v>
      </c>
      <c r="H192" s="24" t="s">
        <v>2</v>
      </c>
      <c r="I192">
        <v>0</v>
      </c>
    </row>
    <row r="193" spans="1:9" x14ac:dyDescent="0.35">
      <c r="A193" s="24" t="str">
        <f>+_xlfn.CONCAT(Tabla3_2[[#This Row],[Semana]],C193,Tabla3_2[[#This Row],[Variedad]],E193,G193,Tabla3_2[[#This Row],[Atributo]])</f>
        <v>44155NaranjaNavel LateComercializadora del Agro de LimaríbinMartes</v>
      </c>
      <c r="B193" s="6">
        <v>44155</v>
      </c>
      <c r="C193" s="24" t="s">
        <v>36</v>
      </c>
      <c r="D193" s="24" t="s">
        <v>34</v>
      </c>
      <c r="E193" s="24" t="s">
        <v>21</v>
      </c>
      <c r="F193" s="24" t="s">
        <v>33</v>
      </c>
      <c r="G193" s="24" t="str">
        <f>+VLOOKUP(Tabla3_2[[#This Row],[Unidad de
comercialización ]],Cod_empaque[],2,0)</f>
        <v>bin</v>
      </c>
      <c r="H193" s="24" t="s">
        <v>3</v>
      </c>
      <c r="I193">
        <v>297500</v>
      </c>
    </row>
    <row r="194" spans="1:9" x14ac:dyDescent="0.35">
      <c r="A194" s="24" t="str">
        <f>+_xlfn.CONCAT(Tabla3_2[[#This Row],[Semana]],C194,Tabla3_2[[#This Row],[Variedad]],E194,G194,Tabla3_2[[#This Row],[Atributo]])</f>
        <v>44155NaranjaNavel LateComercializadora del Agro de LimaríbinMiércoles</v>
      </c>
      <c r="B194" s="6">
        <v>44155</v>
      </c>
      <c r="C194" s="24" t="s">
        <v>36</v>
      </c>
      <c r="D194" s="24" t="s">
        <v>34</v>
      </c>
      <c r="E194" s="24" t="s">
        <v>21</v>
      </c>
      <c r="F194" s="24" t="s">
        <v>33</v>
      </c>
      <c r="G194" s="24" t="str">
        <f>+VLOOKUP(Tabla3_2[[#This Row],[Unidad de
comercialización ]],Cod_empaque[],2,0)</f>
        <v>bin</v>
      </c>
      <c r="H194" s="24" t="s">
        <v>4</v>
      </c>
      <c r="I194">
        <v>307500</v>
      </c>
    </row>
    <row r="195" spans="1:9" x14ac:dyDescent="0.35">
      <c r="A195" s="24" t="str">
        <f>+_xlfn.CONCAT(Tabla3_2[[#This Row],[Semana]],C195,Tabla3_2[[#This Row],[Variedad]],E195,G195,Tabla3_2[[#This Row],[Atributo]])</f>
        <v>44155NaranjaNavel LateComercializadora del Agro de LimaríbinJueves</v>
      </c>
      <c r="B195" s="6">
        <v>44155</v>
      </c>
      <c r="C195" s="24" t="s">
        <v>36</v>
      </c>
      <c r="D195" s="24" t="s">
        <v>34</v>
      </c>
      <c r="E195" s="24" t="s">
        <v>21</v>
      </c>
      <c r="F195" s="24" t="s">
        <v>33</v>
      </c>
      <c r="G195" s="24" t="str">
        <f>+VLOOKUP(Tabla3_2[[#This Row],[Unidad de
comercialización ]],Cod_empaque[],2,0)</f>
        <v>bin</v>
      </c>
      <c r="H195" s="24" t="s">
        <v>5</v>
      </c>
      <c r="I195">
        <v>0</v>
      </c>
    </row>
    <row r="196" spans="1:9" x14ac:dyDescent="0.35">
      <c r="A196" s="24" t="str">
        <f>+_xlfn.CONCAT(Tabla3_2[[#This Row],[Semana]],C196,Tabla3_2[[#This Row],[Variedad]],E196,G196,Tabla3_2[[#This Row],[Atributo]])</f>
        <v>44155NaranjaNavel LateComercializadora del Agro de LimaríbinViernes</v>
      </c>
      <c r="B196" s="6">
        <v>44155</v>
      </c>
      <c r="C196" s="24" t="s">
        <v>36</v>
      </c>
      <c r="D196" s="24" t="s">
        <v>34</v>
      </c>
      <c r="E196" s="24" t="s">
        <v>21</v>
      </c>
      <c r="F196" s="24" t="s">
        <v>33</v>
      </c>
      <c r="G196" s="24" t="str">
        <f>+VLOOKUP(Tabla3_2[[#This Row],[Unidad de
comercialización ]],Cod_empaque[],2,0)</f>
        <v>bin</v>
      </c>
      <c r="H196" s="24" t="s">
        <v>6</v>
      </c>
      <c r="I196">
        <v>0</v>
      </c>
    </row>
    <row r="197" spans="1:9" x14ac:dyDescent="0.35">
      <c r="A197" s="24" t="str">
        <f>+_xlfn.CONCAT(Tabla3_2[[#This Row],[Semana]],C197,Tabla3_2[[#This Row],[Variedad]],E197,G197,Tabla3_2[[#This Row],[Atributo]])</f>
        <v>44155NaranjaNavel LateTerminal La Palmera de La SerenabinLunes</v>
      </c>
      <c r="B197" s="6">
        <v>44155</v>
      </c>
      <c r="C197" s="24" t="s">
        <v>36</v>
      </c>
      <c r="D197" s="24" t="s">
        <v>34</v>
      </c>
      <c r="E197" s="24" t="s">
        <v>22</v>
      </c>
      <c r="F197" s="24" t="s">
        <v>33</v>
      </c>
      <c r="G197" s="24" t="str">
        <f>+VLOOKUP(Tabla3_2[[#This Row],[Unidad de
comercialización ]],Cod_empaque[],2,0)</f>
        <v>bin</v>
      </c>
      <c r="H197" s="24" t="s">
        <v>2</v>
      </c>
      <c r="I197">
        <v>307500</v>
      </c>
    </row>
    <row r="198" spans="1:9" x14ac:dyDescent="0.35">
      <c r="A198" s="24" t="str">
        <f>+_xlfn.CONCAT(Tabla3_2[[#This Row],[Semana]],C198,Tabla3_2[[#This Row],[Variedad]],E198,G198,Tabla3_2[[#This Row],[Atributo]])</f>
        <v>44155NaranjaNavel LateTerminal La Palmera de La SerenabinMartes</v>
      </c>
      <c r="B198" s="6">
        <v>44155</v>
      </c>
      <c r="C198" s="24" t="s">
        <v>36</v>
      </c>
      <c r="D198" s="24" t="s">
        <v>34</v>
      </c>
      <c r="E198" s="24" t="s">
        <v>22</v>
      </c>
      <c r="F198" s="24" t="s">
        <v>33</v>
      </c>
      <c r="G198" s="24" t="str">
        <f>+VLOOKUP(Tabla3_2[[#This Row],[Unidad de
comercialización ]],Cod_empaque[],2,0)</f>
        <v>bin</v>
      </c>
      <c r="H198" s="24" t="s">
        <v>3</v>
      </c>
      <c r="I198">
        <v>307500</v>
      </c>
    </row>
    <row r="199" spans="1:9" x14ac:dyDescent="0.35">
      <c r="A199" s="24" t="str">
        <f>+_xlfn.CONCAT(Tabla3_2[[#This Row],[Semana]],C199,Tabla3_2[[#This Row],[Variedad]],E199,G199,Tabla3_2[[#This Row],[Atributo]])</f>
        <v>44155NaranjaNavel LateTerminal La Palmera de La SerenabinMiércoles</v>
      </c>
      <c r="B199" s="6">
        <v>44155</v>
      </c>
      <c r="C199" s="24" t="s">
        <v>36</v>
      </c>
      <c r="D199" s="24" t="s">
        <v>34</v>
      </c>
      <c r="E199" s="24" t="s">
        <v>22</v>
      </c>
      <c r="F199" s="24" t="s">
        <v>33</v>
      </c>
      <c r="G199" s="24" t="str">
        <f>+VLOOKUP(Tabla3_2[[#This Row],[Unidad de
comercialización ]],Cod_empaque[],2,0)</f>
        <v>bin</v>
      </c>
      <c r="H199" s="24" t="s">
        <v>4</v>
      </c>
      <c r="I199">
        <v>306000</v>
      </c>
    </row>
    <row r="200" spans="1:9" x14ac:dyDescent="0.35">
      <c r="A200" s="24" t="str">
        <f>+_xlfn.CONCAT(Tabla3_2[[#This Row],[Semana]],C200,Tabla3_2[[#This Row],[Variedad]],E200,G200,Tabla3_2[[#This Row],[Atributo]])</f>
        <v>44155NaranjaNavel LateTerminal La Palmera de La SerenabinJueves</v>
      </c>
      <c r="B200" s="6">
        <v>44155</v>
      </c>
      <c r="C200" s="24" t="s">
        <v>36</v>
      </c>
      <c r="D200" s="24" t="s">
        <v>34</v>
      </c>
      <c r="E200" s="24" t="s">
        <v>22</v>
      </c>
      <c r="F200" s="24" t="s">
        <v>33</v>
      </c>
      <c r="G200" s="24" t="str">
        <f>+VLOOKUP(Tabla3_2[[#This Row],[Unidad de
comercialización ]],Cod_empaque[],2,0)</f>
        <v>bin</v>
      </c>
      <c r="H200" s="24" t="s">
        <v>5</v>
      </c>
      <c r="I200">
        <v>317500</v>
      </c>
    </row>
    <row r="201" spans="1:9" x14ac:dyDescent="0.35">
      <c r="A201" s="24" t="str">
        <f>+_xlfn.CONCAT(Tabla3_2[[#This Row],[Semana]],C201,Tabla3_2[[#This Row],[Variedad]],E201,G201,Tabla3_2[[#This Row],[Atributo]])</f>
        <v>44155NaranjaNavel LateTerminal La Palmera de La SerenabinViernes</v>
      </c>
      <c r="B201" s="6">
        <v>44155</v>
      </c>
      <c r="C201" s="24" t="s">
        <v>36</v>
      </c>
      <c r="D201" s="24" t="s">
        <v>34</v>
      </c>
      <c r="E201" s="24" t="s">
        <v>22</v>
      </c>
      <c r="F201" s="24" t="s">
        <v>33</v>
      </c>
      <c r="G201" s="24" t="str">
        <f>+VLOOKUP(Tabla3_2[[#This Row],[Unidad de
comercialización ]],Cod_empaque[],2,0)</f>
        <v>bin</v>
      </c>
      <c r="H201" s="24" t="s">
        <v>6</v>
      </c>
      <c r="I201">
        <v>317500</v>
      </c>
    </row>
    <row r="202" spans="1:9" x14ac:dyDescent="0.35">
      <c r="A202" s="24" t="str">
        <f>+_xlfn.CONCAT(Tabla3_2[[#This Row],[Semana]],C202,Tabla3_2[[#This Row],[Variedad]],E202,G202,Tabla3_2[[#This Row],[Atributo]])</f>
        <v>44155NaranjaValenciaMercado Mayorista Lo Valledor de SantiagobinLunes</v>
      </c>
      <c r="B202" s="6">
        <v>44155</v>
      </c>
      <c r="C202" s="24" t="s">
        <v>36</v>
      </c>
      <c r="D202" s="24" t="s">
        <v>35</v>
      </c>
      <c r="E202" s="24" t="s">
        <v>19</v>
      </c>
      <c r="F202" s="24" t="s">
        <v>33</v>
      </c>
      <c r="G202" s="24" t="str">
        <f>+VLOOKUP(Tabla3_2[[#This Row],[Unidad de
comercialización ]],Cod_empaque[],2,0)</f>
        <v>bin</v>
      </c>
      <c r="H202" s="24" t="s">
        <v>2</v>
      </c>
      <c r="I202">
        <v>0</v>
      </c>
    </row>
    <row r="203" spans="1:9" x14ac:dyDescent="0.35">
      <c r="A203" s="24" t="str">
        <f>+_xlfn.CONCAT(Tabla3_2[[#This Row],[Semana]],C203,Tabla3_2[[#This Row],[Variedad]],E203,G203,Tabla3_2[[#This Row],[Atributo]])</f>
        <v>44155NaranjaValenciaMercado Mayorista Lo Valledor de SantiagobinMartes</v>
      </c>
      <c r="B203" s="6">
        <v>44155</v>
      </c>
      <c r="C203" s="24" t="s">
        <v>36</v>
      </c>
      <c r="D203" s="24" t="s">
        <v>35</v>
      </c>
      <c r="E203" s="24" t="s">
        <v>19</v>
      </c>
      <c r="F203" s="24" t="s">
        <v>33</v>
      </c>
      <c r="G203" s="24" t="str">
        <f>+VLOOKUP(Tabla3_2[[#This Row],[Unidad de
comercialización ]],Cod_empaque[],2,0)</f>
        <v>bin</v>
      </c>
      <c r="H203" s="24" t="s">
        <v>3</v>
      </c>
      <c r="I203">
        <v>310522</v>
      </c>
    </row>
    <row r="204" spans="1:9" x14ac:dyDescent="0.35">
      <c r="A204" s="24" t="str">
        <f>+_xlfn.CONCAT(Tabla3_2[[#This Row],[Semana]],C204,Tabla3_2[[#This Row],[Variedad]],E204,G204,Tabla3_2[[#This Row],[Atributo]])</f>
        <v>44155NaranjaValenciaMercado Mayorista Lo Valledor de SantiagobinMiércoles</v>
      </c>
      <c r="B204" s="6">
        <v>44155</v>
      </c>
      <c r="C204" s="24" t="s">
        <v>36</v>
      </c>
      <c r="D204" s="24" t="s">
        <v>35</v>
      </c>
      <c r="E204" s="24" t="s">
        <v>19</v>
      </c>
      <c r="F204" s="24" t="s">
        <v>33</v>
      </c>
      <c r="G204" s="24" t="str">
        <f>+VLOOKUP(Tabla3_2[[#This Row],[Unidad de
comercialización ]],Cod_empaque[],2,0)</f>
        <v>bin</v>
      </c>
      <c r="H204" s="24" t="s">
        <v>4</v>
      </c>
      <c r="I204">
        <v>313478</v>
      </c>
    </row>
    <row r="205" spans="1:9" x14ac:dyDescent="0.35">
      <c r="A205" s="24" t="str">
        <f>+_xlfn.CONCAT(Tabla3_2[[#This Row],[Semana]],C205,Tabla3_2[[#This Row],[Variedad]],E205,G205,Tabla3_2[[#This Row],[Atributo]])</f>
        <v>44155NaranjaValenciaMercado Mayorista Lo Valledor de SantiagobinJueves</v>
      </c>
      <c r="B205" s="6">
        <v>44155</v>
      </c>
      <c r="C205" s="24" t="s">
        <v>36</v>
      </c>
      <c r="D205" s="24" t="s">
        <v>35</v>
      </c>
      <c r="E205" s="24" t="s">
        <v>19</v>
      </c>
      <c r="F205" s="24" t="s">
        <v>33</v>
      </c>
      <c r="G205" s="24" t="str">
        <f>+VLOOKUP(Tabla3_2[[#This Row],[Unidad de
comercialización ]],Cod_empaque[],2,0)</f>
        <v>bin</v>
      </c>
      <c r="H205" s="24" t="s">
        <v>5</v>
      </c>
      <c r="I205">
        <v>313117</v>
      </c>
    </row>
    <row r="206" spans="1:9" x14ac:dyDescent="0.35">
      <c r="A206" s="24" t="str">
        <f>+_xlfn.CONCAT(Tabla3_2[[#This Row],[Semana]],C206,Tabla3_2[[#This Row],[Variedad]],E206,G206,Tabla3_2[[#This Row],[Atributo]])</f>
        <v>44155NaranjaValenciaMercado Mayorista Lo Valledor de SantiagobinViernes</v>
      </c>
      <c r="B206" s="6">
        <v>44155</v>
      </c>
      <c r="C206" s="24" t="s">
        <v>36</v>
      </c>
      <c r="D206" s="24" t="s">
        <v>35</v>
      </c>
      <c r="E206" s="24" t="s">
        <v>19</v>
      </c>
      <c r="F206" s="24" t="s">
        <v>33</v>
      </c>
      <c r="G206" s="24" t="str">
        <f>+VLOOKUP(Tabla3_2[[#This Row],[Unidad de
comercialización ]],Cod_empaque[],2,0)</f>
        <v>bin</v>
      </c>
      <c r="H206" s="24" t="s">
        <v>6</v>
      </c>
      <c r="I206">
        <v>316000</v>
      </c>
    </row>
    <row r="207" spans="1:9" x14ac:dyDescent="0.35">
      <c r="A207" s="24" t="str">
        <f>+_xlfn.CONCAT(Tabla3_2[[#This Row],[Semana]],C207,Tabla3_2[[#This Row],[Variedad]],E207,G207,Tabla3_2[[#This Row],[Atributo]])</f>
        <v>44155NaranjaValenciaComercializadora del Agro de LimaríbinLunes</v>
      </c>
      <c r="B207" s="6">
        <v>44155</v>
      </c>
      <c r="C207" s="24" t="s">
        <v>36</v>
      </c>
      <c r="D207" s="24" t="s">
        <v>35</v>
      </c>
      <c r="E207" s="24" t="s">
        <v>21</v>
      </c>
      <c r="F207" s="24" t="s">
        <v>33</v>
      </c>
      <c r="G207" s="24" t="str">
        <f>+VLOOKUP(Tabla3_2[[#This Row],[Unidad de
comercialización ]],Cod_empaque[],2,0)</f>
        <v>bin</v>
      </c>
      <c r="H207" s="24" t="s">
        <v>2</v>
      </c>
      <c r="I207">
        <v>0</v>
      </c>
    </row>
    <row r="208" spans="1:9" x14ac:dyDescent="0.35">
      <c r="A208" s="24" t="str">
        <f>+_xlfn.CONCAT(Tabla3_2[[#This Row],[Semana]],C208,Tabla3_2[[#This Row],[Variedad]],E208,G208,Tabla3_2[[#This Row],[Atributo]])</f>
        <v>44155NaranjaValenciaComercializadora del Agro de LimaríbinMartes</v>
      </c>
      <c r="B208" s="6">
        <v>44155</v>
      </c>
      <c r="C208" s="24" t="s">
        <v>36</v>
      </c>
      <c r="D208" s="24" t="s">
        <v>35</v>
      </c>
      <c r="E208" s="24" t="s">
        <v>21</v>
      </c>
      <c r="F208" s="24" t="s">
        <v>33</v>
      </c>
      <c r="G208" s="24" t="str">
        <f>+VLOOKUP(Tabla3_2[[#This Row],[Unidad de
comercialización ]],Cod_empaque[],2,0)</f>
        <v>bin</v>
      </c>
      <c r="H208" s="24" t="s">
        <v>3</v>
      </c>
      <c r="I208">
        <v>307500</v>
      </c>
    </row>
    <row r="209" spans="1:9" x14ac:dyDescent="0.35">
      <c r="A209" s="24" t="str">
        <f>+_xlfn.CONCAT(Tabla3_2[[#This Row],[Semana]],C209,Tabla3_2[[#This Row],[Variedad]],E209,G209,Tabla3_2[[#This Row],[Atributo]])</f>
        <v>44155NaranjaValenciaComercializadora del Agro de LimaríbinMiércoles</v>
      </c>
      <c r="B209" s="6">
        <v>44155</v>
      </c>
      <c r="C209" s="24" t="s">
        <v>36</v>
      </c>
      <c r="D209" s="24" t="s">
        <v>35</v>
      </c>
      <c r="E209" s="24" t="s">
        <v>21</v>
      </c>
      <c r="F209" s="24" t="s">
        <v>33</v>
      </c>
      <c r="G209" s="24" t="str">
        <f>+VLOOKUP(Tabla3_2[[#This Row],[Unidad de
comercialización ]],Cod_empaque[],2,0)</f>
        <v>bin</v>
      </c>
      <c r="H209" s="24" t="s">
        <v>4</v>
      </c>
      <c r="I209">
        <v>317500</v>
      </c>
    </row>
    <row r="210" spans="1:9" x14ac:dyDescent="0.35">
      <c r="A210" s="24" t="str">
        <f>+_xlfn.CONCAT(Tabla3_2[[#This Row],[Semana]],C210,Tabla3_2[[#This Row],[Variedad]],E210,G210,Tabla3_2[[#This Row],[Atributo]])</f>
        <v>44155NaranjaValenciaComercializadora del Agro de LimaríbinJueves</v>
      </c>
      <c r="B210" s="6">
        <v>44155</v>
      </c>
      <c r="C210" s="24" t="s">
        <v>36</v>
      </c>
      <c r="D210" s="24" t="s">
        <v>35</v>
      </c>
      <c r="E210" s="24" t="s">
        <v>21</v>
      </c>
      <c r="F210" s="24" t="s">
        <v>33</v>
      </c>
      <c r="G210" s="24" t="str">
        <f>+VLOOKUP(Tabla3_2[[#This Row],[Unidad de
comercialización ]],Cod_empaque[],2,0)</f>
        <v>bin</v>
      </c>
      <c r="H210" s="24" t="s">
        <v>5</v>
      </c>
      <c r="I210">
        <v>0</v>
      </c>
    </row>
    <row r="211" spans="1:9" x14ac:dyDescent="0.35">
      <c r="A211" s="24" t="str">
        <f>+_xlfn.CONCAT(Tabla3_2[[#This Row],[Semana]],C211,Tabla3_2[[#This Row],[Variedad]],E211,G211,Tabla3_2[[#This Row],[Atributo]])</f>
        <v>44155NaranjaValenciaComercializadora del Agro de LimaríbinViernes</v>
      </c>
      <c r="B211" s="6">
        <v>44155</v>
      </c>
      <c r="C211" s="24" t="s">
        <v>36</v>
      </c>
      <c r="D211" s="24" t="s">
        <v>35</v>
      </c>
      <c r="E211" s="24" t="s">
        <v>21</v>
      </c>
      <c r="F211" s="24" t="s">
        <v>33</v>
      </c>
      <c r="G211" s="24" t="str">
        <f>+VLOOKUP(Tabla3_2[[#This Row],[Unidad de
comercialización ]],Cod_empaque[],2,0)</f>
        <v>bin</v>
      </c>
      <c r="H211" s="24" t="s">
        <v>6</v>
      </c>
      <c r="I211">
        <v>0</v>
      </c>
    </row>
    <row r="212" spans="1:9" x14ac:dyDescent="0.35">
      <c r="A212" s="24" t="str">
        <f>+_xlfn.CONCAT(Tabla3_2[[#This Row],[Semana]],C212,Tabla3_2[[#This Row],[Variedad]],E212,G212,Tabla3_2[[#This Row],[Atributo]])</f>
        <v>44155NaranjaValenciaVega Modelo de TemucobinLunes</v>
      </c>
      <c r="B212" s="6">
        <v>44155</v>
      </c>
      <c r="C212" s="24" t="s">
        <v>36</v>
      </c>
      <c r="D212" s="24" t="s">
        <v>35</v>
      </c>
      <c r="E212" s="24" t="s">
        <v>14</v>
      </c>
      <c r="F212" s="24" t="s">
        <v>33</v>
      </c>
      <c r="G212" s="24" t="str">
        <f>+VLOOKUP(Tabla3_2[[#This Row],[Unidad de
comercialización ]],Cod_empaque[],2,0)</f>
        <v>bin</v>
      </c>
      <c r="H212" s="24" t="s">
        <v>2</v>
      </c>
      <c r="I212">
        <v>0</v>
      </c>
    </row>
    <row r="213" spans="1:9" x14ac:dyDescent="0.35">
      <c r="A213" s="24" t="str">
        <f>+_xlfn.CONCAT(Tabla3_2[[#This Row],[Semana]],C213,Tabla3_2[[#This Row],[Variedad]],E213,G213,Tabla3_2[[#This Row],[Atributo]])</f>
        <v>44155NaranjaValenciaVega Modelo de TemucobinMartes</v>
      </c>
      <c r="B213" s="6">
        <v>44155</v>
      </c>
      <c r="C213" s="24" t="s">
        <v>36</v>
      </c>
      <c r="D213" s="24" t="s">
        <v>35</v>
      </c>
      <c r="E213" s="24" t="s">
        <v>14</v>
      </c>
      <c r="F213" s="24" t="s">
        <v>33</v>
      </c>
      <c r="G213" s="24" t="str">
        <f>+VLOOKUP(Tabla3_2[[#This Row],[Unidad de
comercialización ]],Cod_empaque[],2,0)</f>
        <v>bin</v>
      </c>
      <c r="H213" s="24" t="s">
        <v>3</v>
      </c>
      <c r="I213">
        <v>0</v>
      </c>
    </row>
    <row r="214" spans="1:9" x14ac:dyDescent="0.35">
      <c r="A214" s="24" t="str">
        <f>+_xlfn.CONCAT(Tabla3_2[[#This Row],[Semana]],C214,Tabla3_2[[#This Row],[Variedad]],E214,G214,Tabla3_2[[#This Row],[Atributo]])</f>
        <v>44155NaranjaValenciaVega Modelo de TemucobinMiércoles</v>
      </c>
      <c r="B214" s="6">
        <v>44155</v>
      </c>
      <c r="C214" s="24" t="s">
        <v>36</v>
      </c>
      <c r="D214" s="24" t="s">
        <v>35</v>
      </c>
      <c r="E214" s="24" t="s">
        <v>14</v>
      </c>
      <c r="F214" s="24" t="s">
        <v>33</v>
      </c>
      <c r="G214" s="24" t="str">
        <f>+VLOOKUP(Tabla3_2[[#This Row],[Unidad de
comercialización ]],Cod_empaque[],2,0)</f>
        <v>bin</v>
      </c>
      <c r="H214" s="24" t="s">
        <v>4</v>
      </c>
      <c r="I214">
        <v>380000</v>
      </c>
    </row>
    <row r="215" spans="1:9" x14ac:dyDescent="0.35">
      <c r="A215" s="24" t="str">
        <f>+_xlfn.CONCAT(Tabla3_2[[#This Row],[Semana]],C215,Tabla3_2[[#This Row],[Variedad]],E215,G215,Tabla3_2[[#This Row],[Atributo]])</f>
        <v>44155NaranjaValenciaVega Modelo de TemucobinJueves</v>
      </c>
      <c r="B215" s="6">
        <v>44155</v>
      </c>
      <c r="C215" s="24" t="s">
        <v>36</v>
      </c>
      <c r="D215" s="24" t="s">
        <v>35</v>
      </c>
      <c r="E215" s="24" t="s">
        <v>14</v>
      </c>
      <c r="F215" s="24" t="s">
        <v>33</v>
      </c>
      <c r="G215" s="24" t="str">
        <f>+VLOOKUP(Tabla3_2[[#This Row],[Unidad de
comercialización ]],Cod_empaque[],2,0)</f>
        <v>bin</v>
      </c>
      <c r="H215" s="24" t="s">
        <v>5</v>
      </c>
      <c r="I215">
        <v>0</v>
      </c>
    </row>
    <row r="216" spans="1:9" x14ac:dyDescent="0.35">
      <c r="A216" s="24" t="str">
        <f>+_xlfn.CONCAT(Tabla3_2[[#This Row],[Semana]],C216,Tabla3_2[[#This Row],[Variedad]],E216,G216,Tabla3_2[[#This Row],[Atributo]])</f>
        <v>44155NaranjaValenciaVega Modelo de TemucobinViernes</v>
      </c>
      <c r="B216" s="6">
        <v>44155</v>
      </c>
      <c r="C216" s="24" t="s">
        <v>36</v>
      </c>
      <c r="D216" s="24" t="s">
        <v>35</v>
      </c>
      <c r="E216" s="24" t="s">
        <v>14</v>
      </c>
      <c r="F216" s="24" t="s">
        <v>33</v>
      </c>
      <c r="G216" s="24" t="str">
        <f>+VLOOKUP(Tabla3_2[[#This Row],[Unidad de
comercialización ]],Cod_empaque[],2,0)</f>
        <v>bin</v>
      </c>
      <c r="H216" s="24" t="s">
        <v>6</v>
      </c>
      <c r="I216">
        <v>0</v>
      </c>
    </row>
    <row r="217" spans="1:9" hidden="1" x14ac:dyDescent="0.35">
      <c r="A217" s="24" t="str">
        <f>+_xlfn.CONCAT(Tabla3_2[[#This Row],[Semana]],C217,Tabla3_2[[#This Row],[Variedad]],E217,G217,Tabla3_2[[#This Row],[Atributo]])</f>
        <v>44155LimónSin especificarMercado Mayorista Lo Valledor de Santiagomalla-18Lunes</v>
      </c>
      <c r="B217" s="6">
        <v>44155</v>
      </c>
      <c r="C217" s="24" t="s">
        <v>28</v>
      </c>
      <c r="D217" s="24" t="s">
        <v>18</v>
      </c>
      <c r="E217" s="24" t="s">
        <v>19</v>
      </c>
      <c r="F217" s="24" t="s">
        <v>20</v>
      </c>
      <c r="G217" s="24" t="str">
        <f>+VLOOKUP(Tabla3_2[[#This Row],[Unidad de
comercialización ]],Cod_empaque[],2,0)</f>
        <v>malla-18</v>
      </c>
      <c r="H217" s="24" t="s">
        <v>2</v>
      </c>
      <c r="I217">
        <v>7927</v>
      </c>
    </row>
    <row r="218" spans="1:9" hidden="1" x14ac:dyDescent="0.35">
      <c r="A218" s="24" t="str">
        <f>+_xlfn.CONCAT(Tabla3_2[[#This Row],[Semana]],C218,Tabla3_2[[#This Row],[Variedad]],E218,G218,Tabla3_2[[#This Row],[Atributo]])</f>
        <v>44155LimónSin especificarMercado Mayorista Lo Valledor de Santiagomalla-18Martes</v>
      </c>
      <c r="B218" s="6">
        <v>44155</v>
      </c>
      <c r="C218" s="24" t="s">
        <v>28</v>
      </c>
      <c r="D218" s="24" t="s">
        <v>18</v>
      </c>
      <c r="E218" s="24" t="s">
        <v>19</v>
      </c>
      <c r="F218" s="24" t="s">
        <v>20</v>
      </c>
      <c r="G218" s="24" t="str">
        <f>+VLOOKUP(Tabla3_2[[#This Row],[Unidad de
comercialización ]],Cod_empaque[],2,0)</f>
        <v>malla-18</v>
      </c>
      <c r="H218" s="24" t="s">
        <v>3</v>
      </c>
      <c r="I218">
        <v>7266</v>
      </c>
    </row>
    <row r="219" spans="1:9" hidden="1" x14ac:dyDescent="0.35">
      <c r="A219" s="24" t="str">
        <f>+_xlfn.CONCAT(Tabla3_2[[#This Row],[Semana]],C219,Tabla3_2[[#This Row],[Variedad]],E219,G219,Tabla3_2[[#This Row],[Atributo]])</f>
        <v>44155LimónSin especificarMercado Mayorista Lo Valledor de Santiagomalla-18Miércoles</v>
      </c>
      <c r="B219" s="6">
        <v>44155</v>
      </c>
      <c r="C219" s="24" t="s">
        <v>28</v>
      </c>
      <c r="D219" s="24" t="s">
        <v>18</v>
      </c>
      <c r="E219" s="24" t="s">
        <v>19</v>
      </c>
      <c r="F219" s="24" t="s">
        <v>20</v>
      </c>
      <c r="G219" s="24" t="str">
        <f>+VLOOKUP(Tabla3_2[[#This Row],[Unidad de
comercialización ]],Cod_empaque[],2,0)</f>
        <v>malla-18</v>
      </c>
      <c r="H219" s="24" t="s">
        <v>4</v>
      </c>
      <c r="I219">
        <v>7479</v>
      </c>
    </row>
    <row r="220" spans="1:9" hidden="1" x14ac:dyDescent="0.35">
      <c r="A220" s="24" t="str">
        <f>+_xlfn.CONCAT(Tabla3_2[[#This Row],[Semana]],C220,Tabla3_2[[#This Row],[Variedad]],E220,G220,Tabla3_2[[#This Row],[Atributo]])</f>
        <v>44155LimónSin especificarMercado Mayorista Lo Valledor de Santiagomalla-18Jueves</v>
      </c>
      <c r="B220" s="6">
        <v>44155</v>
      </c>
      <c r="C220" s="24" t="s">
        <v>28</v>
      </c>
      <c r="D220" s="24" t="s">
        <v>18</v>
      </c>
      <c r="E220" s="24" t="s">
        <v>19</v>
      </c>
      <c r="F220" s="24" t="s">
        <v>20</v>
      </c>
      <c r="G220" s="24" t="str">
        <f>+VLOOKUP(Tabla3_2[[#This Row],[Unidad de
comercialización ]],Cod_empaque[],2,0)</f>
        <v>malla-18</v>
      </c>
      <c r="H220" s="24" t="s">
        <v>5</v>
      </c>
      <c r="I220">
        <v>7586</v>
      </c>
    </row>
    <row r="221" spans="1:9" hidden="1" x14ac:dyDescent="0.35">
      <c r="A221" s="24" t="str">
        <f>+_xlfn.CONCAT(Tabla3_2[[#This Row],[Semana]],C221,Tabla3_2[[#This Row],[Variedad]],E221,G221,Tabla3_2[[#This Row],[Atributo]])</f>
        <v>44155LimónSin especificarMercado Mayorista Lo Valledor de Santiagomalla-18Viernes</v>
      </c>
      <c r="B221" s="6">
        <v>44155</v>
      </c>
      <c r="C221" s="24" t="s">
        <v>28</v>
      </c>
      <c r="D221" s="24" t="s">
        <v>18</v>
      </c>
      <c r="E221" s="24" t="s">
        <v>19</v>
      </c>
      <c r="F221" s="24" t="s">
        <v>20</v>
      </c>
      <c r="G221" s="24" t="str">
        <f>+VLOOKUP(Tabla3_2[[#This Row],[Unidad de
comercialización ]],Cod_empaque[],2,0)</f>
        <v>malla-18</v>
      </c>
      <c r="H221" s="24" t="s">
        <v>6</v>
      </c>
      <c r="I221">
        <v>7000</v>
      </c>
    </row>
    <row r="222" spans="1:9" hidden="1" x14ac:dyDescent="0.35">
      <c r="A222" s="24" t="str">
        <f>+_xlfn.CONCAT(Tabla3_2[[#This Row],[Semana]],C222,Tabla3_2[[#This Row],[Variedad]],E222,G222,Tabla3_2[[#This Row],[Atributo]])</f>
        <v>44155LimónSin especificarComercializadora del Agro de Limarímalla-18Lunes</v>
      </c>
      <c r="B222" s="6">
        <v>44155</v>
      </c>
      <c r="C222" s="24" t="s">
        <v>28</v>
      </c>
      <c r="D222" s="24" t="s">
        <v>18</v>
      </c>
      <c r="E222" s="24" t="s">
        <v>21</v>
      </c>
      <c r="F222" s="24" t="s">
        <v>20</v>
      </c>
      <c r="G222" s="24" t="str">
        <f>+VLOOKUP(Tabla3_2[[#This Row],[Unidad de
comercialización ]],Cod_empaque[],2,0)</f>
        <v>malla-18</v>
      </c>
      <c r="H222" s="24" t="s">
        <v>2</v>
      </c>
      <c r="I222">
        <v>0</v>
      </c>
    </row>
    <row r="223" spans="1:9" hidden="1" x14ac:dyDescent="0.35">
      <c r="A223" s="24" t="str">
        <f>+_xlfn.CONCAT(Tabla3_2[[#This Row],[Semana]],C223,Tabla3_2[[#This Row],[Variedad]],E223,G223,Tabla3_2[[#This Row],[Atributo]])</f>
        <v>44155LimónSin especificarComercializadora del Agro de Limarímalla-18Martes</v>
      </c>
      <c r="B223" s="6">
        <v>44155</v>
      </c>
      <c r="C223" s="24" t="s">
        <v>28</v>
      </c>
      <c r="D223" s="24" t="s">
        <v>18</v>
      </c>
      <c r="E223" s="24" t="s">
        <v>21</v>
      </c>
      <c r="F223" s="24" t="s">
        <v>20</v>
      </c>
      <c r="G223" s="24" t="str">
        <f>+VLOOKUP(Tabla3_2[[#This Row],[Unidad de
comercialización ]],Cod_empaque[],2,0)</f>
        <v>malla-18</v>
      </c>
      <c r="H223" s="24" t="s">
        <v>3</v>
      </c>
      <c r="I223">
        <v>6900</v>
      </c>
    </row>
    <row r="224" spans="1:9" hidden="1" x14ac:dyDescent="0.35">
      <c r="A224" s="24" t="str">
        <f>+_xlfn.CONCAT(Tabla3_2[[#This Row],[Semana]],C224,Tabla3_2[[#This Row],[Variedad]],E224,G224,Tabla3_2[[#This Row],[Atributo]])</f>
        <v>44155LimónSin especificarComercializadora del Agro de Limarímalla-18Miércoles</v>
      </c>
      <c r="B224" s="6">
        <v>44155</v>
      </c>
      <c r="C224" s="24" t="s">
        <v>28</v>
      </c>
      <c r="D224" s="24" t="s">
        <v>18</v>
      </c>
      <c r="E224" s="24" t="s">
        <v>21</v>
      </c>
      <c r="F224" s="24" t="s">
        <v>20</v>
      </c>
      <c r="G224" s="24" t="str">
        <f>+VLOOKUP(Tabla3_2[[#This Row],[Unidad de
comercialización ]],Cod_empaque[],2,0)</f>
        <v>malla-18</v>
      </c>
      <c r="H224" s="24" t="s">
        <v>4</v>
      </c>
      <c r="I224">
        <v>6900</v>
      </c>
    </row>
    <row r="225" spans="1:9" hidden="1" x14ac:dyDescent="0.35">
      <c r="A225" s="24" t="str">
        <f>+_xlfn.CONCAT(Tabla3_2[[#This Row],[Semana]],C225,Tabla3_2[[#This Row],[Variedad]],E225,G225,Tabla3_2[[#This Row],[Atributo]])</f>
        <v>44155LimónSin especificarComercializadora del Agro de Limarímalla-18Jueves</v>
      </c>
      <c r="B225" s="6">
        <v>44155</v>
      </c>
      <c r="C225" s="24" t="s">
        <v>28</v>
      </c>
      <c r="D225" s="24" t="s">
        <v>18</v>
      </c>
      <c r="E225" s="24" t="s">
        <v>21</v>
      </c>
      <c r="F225" s="24" t="s">
        <v>20</v>
      </c>
      <c r="G225" s="24" t="str">
        <f>+VLOOKUP(Tabla3_2[[#This Row],[Unidad de
comercialización ]],Cod_empaque[],2,0)</f>
        <v>malla-18</v>
      </c>
      <c r="H225" s="24" t="s">
        <v>5</v>
      </c>
      <c r="I225">
        <v>0</v>
      </c>
    </row>
    <row r="226" spans="1:9" hidden="1" x14ac:dyDescent="0.35">
      <c r="A226" s="24" t="str">
        <f>+_xlfn.CONCAT(Tabla3_2[[#This Row],[Semana]],C226,Tabla3_2[[#This Row],[Variedad]],E226,G226,Tabla3_2[[#This Row],[Atributo]])</f>
        <v>44155LimónSin especificarComercializadora del Agro de Limarímalla-18Viernes</v>
      </c>
      <c r="B226" s="6">
        <v>44155</v>
      </c>
      <c r="C226" s="24" t="s">
        <v>28</v>
      </c>
      <c r="D226" s="24" t="s">
        <v>18</v>
      </c>
      <c r="E226" s="24" t="s">
        <v>21</v>
      </c>
      <c r="F226" s="24" t="s">
        <v>20</v>
      </c>
      <c r="G226" s="24" t="str">
        <f>+VLOOKUP(Tabla3_2[[#This Row],[Unidad de
comercialización ]],Cod_empaque[],2,0)</f>
        <v>malla-18</v>
      </c>
      <c r="H226" s="24" t="s">
        <v>6</v>
      </c>
      <c r="I226">
        <v>0</v>
      </c>
    </row>
    <row r="227" spans="1:9" hidden="1" x14ac:dyDescent="0.35">
      <c r="A227" s="24" t="str">
        <f>+_xlfn.CONCAT(Tabla3_2[[#This Row],[Semana]],C227,Tabla3_2[[#This Row],[Variedad]],E227,G227,Tabla3_2[[#This Row],[Atributo]])</f>
        <v>44155LimónSin especificarTerminal La Palmera de La Serenamalla-18Lunes</v>
      </c>
      <c r="B227" s="6">
        <v>44155</v>
      </c>
      <c r="C227" s="24" t="s">
        <v>28</v>
      </c>
      <c r="D227" s="24" t="s">
        <v>18</v>
      </c>
      <c r="E227" s="24" t="s">
        <v>22</v>
      </c>
      <c r="F227" s="24" t="s">
        <v>20</v>
      </c>
      <c r="G227" s="24" t="str">
        <f>+VLOOKUP(Tabla3_2[[#This Row],[Unidad de
comercialización ]],Cod_empaque[],2,0)</f>
        <v>malla-18</v>
      </c>
      <c r="H227" s="24" t="s">
        <v>2</v>
      </c>
      <c r="I227">
        <v>6900</v>
      </c>
    </row>
    <row r="228" spans="1:9" hidden="1" x14ac:dyDescent="0.35">
      <c r="A228" s="24" t="str">
        <f>+_xlfn.CONCAT(Tabla3_2[[#This Row],[Semana]],C228,Tabla3_2[[#This Row],[Variedad]],E228,G228,Tabla3_2[[#This Row],[Atributo]])</f>
        <v>44155LimónSin especificarTerminal La Palmera de La Serenamalla-18Martes</v>
      </c>
      <c r="B228" s="6">
        <v>44155</v>
      </c>
      <c r="C228" s="24" t="s">
        <v>28</v>
      </c>
      <c r="D228" s="24" t="s">
        <v>18</v>
      </c>
      <c r="E228" s="24" t="s">
        <v>22</v>
      </c>
      <c r="F228" s="24" t="s">
        <v>20</v>
      </c>
      <c r="G228" s="24" t="str">
        <f>+VLOOKUP(Tabla3_2[[#This Row],[Unidad de
comercialización ]],Cod_empaque[],2,0)</f>
        <v>malla-18</v>
      </c>
      <c r="H228" s="24" t="s">
        <v>3</v>
      </c>
      <c r="I228">
        <v>0</v>
      </c>
    </row>
    <row r="229" spans="1:9" hidden="1" x14ac:dyDescent="0.35">
      <c r="A229" s="24" t="str">
        <f>+_xlfn.CONCAT(Tabla3_2[[#This Row],[Semana]],C229,Tabla3_2[[#This Row],[Variedad]],E229,G229,Tabla3_2[[#This Row],[Atributo]])</f>
        <v>44155LimónSin especificarTerminal La Palmera de La Serenamalla-18Miércoles</v>
      </c>
      <c r="B229" s="6">
        <v>44155</v>
      </c>
      <c r="C229" s="24" t="s">
        <v>28</v>
      </c>
      <c r="D229" s="24" t="s">
        <v>18</v>
      </c>
      <c r="E229" s="24" t="s">
        <v>22</v>
      </c>
      <c r="F229" s="24" t="s">
        <v>20</v>
      </c>
      <c r="G229" s="24" t="str">
        <f>+VLOOKUP(Tabla3_2[[#This Row],[Unidad de
comercialización ]],Cod_empaque[],2,0)</f>
        <v>malla-18</v>
      </c>
      <c r="H229" s="24" t="s">
        <v>4</v>
      </c>
      <c r="I229">
        <v>6900</v>
      </c>
    </row>
    <row r="230" spans="1:9" hidden="1" x14ac:dyDescent="0.35">
      <c r="A230" s="24" t="str">
        <f>+_xlfn.CONCAT(Tabla3_2[[#This Row],[Semana]],C230,Tabla3_2[[#This Row],[Variedad]],E230,G230,Tabla3_2[[#This Row],[Atributo]])</f>
        <v>44155LimónSin especificarTerminal La Palmera de La Serenamalla-18Jueves</v>
      </c>
      <c r="B230" s="6">
        <v>44155</v>
      </c>
      <c r="C230" s="24" t="s">
        <v>28</v>
      </c>
      <c r="D230" s="24" t="s">
        <v>18</v>
      </c>
      <c r="E230" s="24" t="s">
        <v>22</v>
      </c>
      <c r="F230" s="24" t="s">
        <v>20</v>
      </c>
      <c r="G230" s="24" t="str">
        <f>+VLOOKUP(Tabla3_2[[#This Row],[Unidad de
comercialización ]],Cod_empaque[],2,0)</f>
        <v>malla-18</v>
      </c>
      <c r="H230" s="24" t="s">
        <v>5</v>
      </c>
      <c r="I230">
        <v>6900</v>
      </c>
    </row>
    <row r="231" spans="1:9" hidden="1" x14ac:dyDescent="0.35">
      <c r="A231" s="24" t="str">
        <f>+_xlfn.CONCAT(Tabla3_2[[#This Row],[Semana]],C231,Tabla3_2[[#This Row],[Variedad]],E231,G231,Tabla3_2[[#This Row],[Atributo]])</f>
        <v>44155LimónSin especificarTerminal La Palmera de La Serenamalla-18Viernes</v>
      </c>
      <c r="B231" s="6">
        <v>44155</v>
      </c>
      <c r="C231" s="24" t="s">
        <v>28</v>
      </c>
      <c r="D231" s="24" t="s">
        <v>18</v>
      </c>
      <c r="E231" s="24" t="s">
        <v>22</v>
      </c>
      <c r="F231" s="24" t="s">
        <v>20</v>
      </c>
      <c r="G231" s="24" t="str">
        <f>+VLOOKUP(Tabla3_2[[#This Row],[Unidad de
comercialización ]],Cod_empaque[],2,0)</f>
        <v>malla-18</v>
      </c>
      <c r="H231" s="24" t="s">
        <v>6</v>
      </c>
      <c r="I231">
        <v>6900</v>
      </c>
    </row>
    <row r="232" spans="1:9" hidden="1" x14ac:dyDescent="0.35">
      <c r="A232" s="24" t="str">
        <f>+_xlfn.CONCAT(Tabla3_2[[#This Row],[Semana]],C232,Tabla3_2[[#This Row],[Variedad]],E232,G232,Tabla3_2[[#This Row],[Atributo]])</f>
        <v>44155LimónSin especificarVega Central Mapocho de Santiagomalla-18Lunes</v>
      </c>
      <c r="B232" s="6">
        <v>44155</v>
      </c>
      <c r="C232" s="24" t="s">
        <v>28</v>
      </c>
      <c r="D232" s="24" t="s">
        <v>18</v>
      </c>
      <c r="E232" s="24" t="s">
        <v>23</v>
      </c>
      <c r="F232" s="24" t="s">
        <v>20</v>
      </c>
      <c r="G232" s="24" t="str">
        <f>+VLOOKUP(Tabla3_2[[#This Row],[Unidad de
comercialización ]],Cod_empaque[],2,0)</f>
        <v>malla-18</v>
      </c>
      <c r="H232" s="24" t="s">
        <v>2</v>
      </c>
      <c r="I232">
        <v>7000</v>
      </c>
    </row>
    <row r="233" spans="1:9" hidden="1" x14ac:dyDescent="0.35">
      <c r="A233" s="24" t="str">
        <f>+_xlfn.CONCAT(Tabla3_2[[#This Row],[Semana]],C233,Tabla3_2[[#This Row],[Variedad]],E233,G233,Tabla3_2[[#This Row],[Atributo]])</f>
        <v>44155LimónSin especificarVega Central Mapocho de Santiagomalla-18Martes</v>
      </c>
      <c r="B233" s="6">
        <v>44155</v>
      </c>
      <c r="C233" s="24" t="s">
        <v>28</v>
      </c>
      <c r="D233" s="24" t="s">
        <v>18</v>
      </c>
      <c r="E233" s="24" t="s">
        <v>23</v>
      </c>
      <c r="F233" s="24" t="s">
        <v>20</v>
      </c>
      <c r="G233" s="24" t="str">
        <f>+VLOOKUP(Tabla3_2[[#This Row],[Unidad de
comercialización ]],Cod_empaque[],2,0)</f>
        <v>malla-18</v>
      </c>
      <c r="H233" s="24" t="s">
        <v>3</v>
      </c>
      <c r="I233">
        <v>8722</v>
      </c>
    </row>
    <row r="234" spans="1:9" hidden="1" x14ac:dyDescent="0.35">
      <c r="A234" s="24" t="str">
        <f>+_xlfn.CONCAT(Tabla3_2[[#This Row],[Semana]],C234,Tabla3_2[[#This Row],[Variedad]],E234,G234,Tabla3_2[[#This Row],[Atributo]])</f>
        <v>44155LimónSin especificarVega Central Mapocho de Santiagomalla-18Miércoles</v>
      </c>
      <c r="B234" s="6">
        <v>44155</v>
      </c>
      <c r="C234" s="24" t="s">
        <v>28</v>
      </c>
      <c r="D234" s="24" t="s">
        <v>18</v>
      </c>
      <c r="E234" s="24" t="s">
        <v>23</v>
      </c>
      <c r="F234" s="24" t="s">
        <v>20</v>
      </c>
      <c r="G234" s="24" t="str">
        <f>+VLOOKUP(Tabla3_2[[#This Row],[Unidad de
comercialización ]],Cod_empaque[],2,0)</f>
        <v>malla-18</v>
      </c>
      <c r="H234" s="24" t="s">
        <v>4</v>
      </c>
      <c r="I234">
        <v>8587</v>
      </c>
    </row>
    <row r="235" spans="1:9" hidden="1" x14ac:dyDescent="0.35">
      <c r="A235" s="24" t="str">
        <f>+_xlfn.CONCAT(Tabla3_2[[#This Row],[Semana]],C235,Tabla3_2[[#This Row],[Variedad]],E235,G235,Tabla3_2[[#This Row],[Atributo]])</f>
        <v>44155LimónSin especificarVega Central Mapocho de Santiagomalla-18Jueves</v>
      </c>
      <c r="B235" s="6">
        <v>44155</v>
      </c>
      <c r="C235" s="24" t="s">
        <v>28</v>
      </c>
      <c r="D235" s="24" t="s">
        <v>18</v>
      </c>
      <c r="E235" s="24" t="s">
        <v>23</v>
      </c>
      <c r="F235" s="24" t="s">
        <v>20</v>
      </c>
      <c r="G235" s="24" t="str">
        <f>+VLOOKUP(Tabla3_2[[#This Row],[Unidad de
comercialización ]],Cod_empaque[],2,0)</f>
        <v>malla-18</v>
      </c>
      <c r="H235" s="24" t="s">
        <v>5</v>
      </c>
      <c r="I235">
        <v>8838</v>
      </c>
    </row>
    <row r="236" spans="1:9" hidden="1" x14ac:dyDescent="0.35">
      <c r="A236" s="24" t="str">
        <f>+_xlfn.CONCAT(Tabla3_2[[#This Row],[Semana]],C236,Tabla3_2[[#This Row],[Variedad]],E236,G236,Tabla3_2[[#This Row],[Atributo]])</f>
        <v>44155LimónSin especificarVega Central Mapocho de Santiagomalla-18Viernes</v>
      </c>
      <c r="B236" s="6">
        <v>44155</v>
      </c>
      <c r="C236" s="24" t="s">
        <v>28</v>
      </c>
      <c r="D236" s="24" t="s">
        <v>18</v>
      </c>
      <c r="E236" s="24" t="s">
        <v>23</v>
      </c>
      <c r="F236" s="24" t="s">
        <v>20</v>
      </c>
      <c r="G236" s="24" t="str">
        <f>+VLOOKUP(Tabla3_2[[#This Row],[Unidad de
comercialización ]],Cod_empaque[],2,0)</f>
        <v>malla-18</v>
      </c>
      <c r="H236" s="24" t="s">
        <v>6</v>
      </c>
      <c r="I236">
        <v>8292</v>
      </c>
    </row>
    <row r="237" spans="1:9" hidden="1" x14ac:dyDescent="0.35">
      <c r="A237" s="24" t="str">
        <f>+_xlfn.CONCAT(Tabla3_2[[#This Row],[Semana]],C237,Tabla3_2[[#This Row],[Variedad]],E237,G237,Tabla3_2[[#This Row],[Atributo]])</f>
        <v>44155LimónSin especificarVega Modelo de Temucomalla-18Lunes</v>
      </c>
      <c r="B237" s="6">
        <v>44155</v>
      </c>
      <c r="C237" s="24" t="s">
        <v>28</v>
      </c>
      <c r="D237" s="24" t="s">
        <v>18</v>
      </c>
      <c r="E237" s="24" t="s">
        <v>14</v>
      </c>
      <c r="F237" s="24" t="s">
        <v>20</v>
      </c>
      <c r="G237" s="24" t="str">
        <f>+VLOOKUP(Tabla3_2[[#This Row],[Unidad de
comercialización ]],Cod_empaque[],2,0)</f>
        <v>malla-18</v>
      </c>
      <c r="H237" s="24" t="s">
        <v>2</v>
      </c>
      <c r="I237">
        <v>0</v>
      </c>
    </row>
    <row r="238" spans="1:9" hidden="1" x14ac:dyDescent="0.35">
      <c r="A238" s="24" t="str">
        <f>+_xlfn.CONCAT(Tabla3_2[[#This Row],[Semana]],C238,Tabla3_2[[#This Row],[Variedad]],E238,G238,Tabla3_2[[#This Row],[Atributo]])</f>
        <v>44155LimónSin especificarVega Modelo de Temucomalla-18Martes</v>
      </c>
      <c r="B238" s="6">
        <v>44155</v>
      </c>
      <c r="C238" s="24" t="s">
        <v>28</v>
      </c>
      <c r="D238" s="24" t="s">
        <v>18</v>
      </c>
      <c r="E238" s="24" t="s">
        <v>14</v>
      </c>
      <c r="F238" s="24" t="s">
        <v>20</v>
      </c>
      <c r="G238" s="24" t="str">
        <f>+VLOOKUP(Tabla3_2[[#This Row],[Unidad de
comercialización ]],Cod_empaque[],2,0)</f>
        <v>malla-18</v>
      </c>
      <c r="H238" s="24" t="s">
        <v>3</v>
      </c>
      <c r="I238">
        <v>9417</v>
      </c>
    </row>
    <row r="239" spans="1:9" hidden="1" x14ac:dyDescent="0.35">
      <c r="A239" s="24" t="str">
        <f>+_xlfn.CONCAT(Tabla3_2[[#This Row],[Semana]],C239,Tabla3_2[[#This Row],[Variedad]],E239,G239,Tabla3_2[[#This Row],[Atributo]])</f>
        <v>44155LimónSin especificarVega Modelo de Temucomalla-18Miércoles</v>
      </c>
      <c r="B239" s="6">
        <v>44155</v>
      </c>
      <c r="C239" s="24" t="s">
        <v>28</v>
      </c>
      <c r="D239" s="24" t="s">
        <v>18</v>
      </c>
      <c r="E239" s="24" t="s">
        <v>14</v>
      </c>
      <c r="F239" s="24" t="s">
        <v>20</v>
      </c>
      <c r="G239" s="24" t="str">
        <f>+VLOOKUP(Tabla3_2[[#This Row],[Unidad de
comercialización ]],Cod_empaque[],2,0)</f>
        <v>malla-18</v>
      </c>
      <c r="H239" s="24" t="s">
        <v>4</v>
      </c>
      <c r="I239">
        <v>0</v>
      </c>
    </row>
    <row r="240" spans="1:9" hidden="1" x14ac:dyDescent="0.35">
      <c r="A240" s="24" t="str">
        <f>+_xlfn.CONCAT(Tabla3_2[[#This Row],[Semana]],C240,Tabla3_2[[#This Row],[Variedad]],E240,G240,Tabla3_2[[#This Row],[Atributo]])</f>
        <v>44155LimónSin especificarVega Modelo de Temucomalla-18Jueves</v>
      </c>
      <c r="B240" s="6">
        <v>44155</v>
      </c>
      <c r="C240" s="24" t="s">
        <v>28</v>
      </c>
      <c r="D240" s="24" t="s">
        <v>18</v>
      </c>
      <c r="E240" s="24" t="s">
        <v>14</v>
      </c>
      <c r="F240" s="24" t="s">
        <v>20</v>
      </c>
      <c r="G240" s="24" t="str">
        <f>+VLOOKUP(Tabla3_2[[#This Row],[Unidad de
comercialización ]],Cod_empaque[],2,0)</f>
        <v>malla-18</v>
      </c>
      <c r="H240" s="24" t="s">
        <v>5</v>
      </c>
      <c r="I240">
        <v>0</v>
      </c>
    </row>
    <row r="241" spans="1:9" hidden="1" x14ac:dyDescent="0.35">
      <c r="A241" s="24" t="str">
        <f>+_xlfn.CONCAT(Tabla3_2[[#This Row],[Semana]],C241,Tabla3_2[[#This Row],[Variedad]],E241,G241,Tabla3_2[[#This Row],[Atributo]])</f>
        <v>44155LimónSin especificarVega Modelo de Temucomalla-18Viernes</v>
      </c>
      <c r="B241" s="6">
        <v>44155</v>
      </c>
      <c r="C241" s="24" t="s">
        <v>28</v>
      </c>
      <c r="D241" s="24" t="s">
        <v>18</v>
      </c>
      <c r="E241" s="24" t="s">
        <v>14</v>
      </c>
      <c r="F241" s="24" t="s">
        <v>20</v>
      </c>
      <c r="G241" s="24" t="str">
        <f>+VLOOKUP(Tabla3_2[[#This Row],[Unidad de
comercialización ]],Cod_empaque[],2,0)</f>
        <v>malla-18</v>
      </c>
      <c r="H241" s="24" t="s">
        <v>6</v>
      </c>
      <c r="I241">
        <v>0</v>
      </c>
    </row>
    <row r="242" spans="1:9" hidden="1" x14ac:dyDescent="0.35">
      <c r="A242" s="24" t="str">
        <f>+_xlfn.CONCAT(Tabla3_2[[#This Row],[Semana]],C242,Tabla3_2[[#This Row],[Variedad]],E242,G242,Tabla3_2[[#This Row],[Atributo]])</f>
        <v>44155LimónSin especificarFemacal de La Caleramalla-16Lunes</v>
      </c>
      <c r="B242" s="6">
        <v>44155</v>
      </c>
      <c r="C242" s="24" t="s">
        <v>28</v>
      </c>
      <c r="D242" s="24" t="s">
        <v>18</v>
      </c>
      <c r="E242" s="24" t="s">
        <v>9</v>
      </c>
      <c r="F242" s="24" t="s">
        <v>24</v>
      </c>
      <c r="G242" s="24" t="str">
        <f>+VLOOKUP(Tabla3_2[[#This Row],[Unidad de
comercialización ]],Cod_empaque[],2,0)</f>
        <v>malla-16</v>
      </c>
      <c r="H242" s="24" t="s">
        <v>2</v>
      </c>
      <c r="I242">
        <v>4275</v>
      </c>
    </row>
    <row r="243" spans="1:9" hidden="1" x14ac:dyDescent="0.35">
      <c r="A243" s="24" t="str">
        <f>+_xlfn.CONCAT(Tabla3_2[[#This Row],[Semana]],C243,Tabla3_2[[#This Row],[Variedad]],E243,G243,Tabla3_2[[#This Row],[Atributo]])</f>
        <v>44155LimónSin especificarFemacal de La Caleramalla-16Martes</v>
      </c>
      <c r="B243" s="6">
        <v>44155</v>
      </c>
      <c r="C243" s="24" t="s">
        <v>28</v>
      </c>
      <c r="D243" s="24" t="s">
        <v>18</v>
      </c>
      <c r="E243" s="24" t="s">
        <v>9</v>
      </c>
      <c r="F243" s="24" t="s">
        <v>24</v>
      </c>
      <c r="G243" s="24" t="str">
        <f>+VLOOKUP(Tabla3_2[[#This Row],[Unidad de
comercialización ]],Cod_empaque[],2,0)</f>
        <v>malla-16</v>
      </c>
      <c r="H243" s="24" t="s">
        <v>3</v>
      </c>
      <c r="I243">
        <v>4247</v>
      </c>
    </row>
    <row r="244" spans="1:9" hidden="1" x14ac:dyDescent="0.35">
      <c r="A244" s="24" t="str">
        <f>+_xlfn.CONCAT(Tabla3_2[[#This Row],[Semana]],C244,Tabla3_2[[#This Row],[Variedad]],E244,G244,Tabla3_2[[#This Row],[Atributo]])</f>
        <v>44155LimónSin especificarFemacal de La Caleramalla-16Miércoles</v>
      </c>
      <c r="B244" s="6">
        <v>44155</v>
      </c>
      <c r="C244" s="24" t="s">
        <v>28</v>
      </c>
      <c r="D244" s="24" t="s">
        <v>18</v>
      </c>
      <c r="E244" s="24" t="s">
        <v>9</v>
      </c>
      <c r="F244" s="24" t="s">
        <v>24</v>
      </c>
      <c r="G244" s="24" t="str">
        <f>+VLOOKUP(Tabla3_2[[#This Row],[Unidad de
comercialización ]],Cod_empaque[],2,0)</f>
        <v>malla-16</v>
      </c>
      <c r="H244" s="24" t="s">
        <v>4</v>
      </c>
      <c r="I244">
        <v>4270</v>
      </c>
    </row>
    <row r="245" spans="1:9" hidden="1" x14ac:dyDescent="0.35">
      <c r="A245" s="24" t="str">
        <f>+_xlfn.CONCAT(Tabla3_2[[#This Row],[Semana]],C245,Tabla3_2[[#This Row],[Variedad]],E245,G245,Tabla3_2[[#This Row],[Atributo]])</f>
        <v>44155LimónSin especificarFemacal de La Caleramalla-16Jueves</v>
      </c>
      <c r="B245" s="6">
        <v>44155</v>
      </c>
      <c r="C245" s="24" t="s">
        <v>28</v>
      </c>
      <c r="D245" s="24" t="s">
        <v>18</v>
      </c>
      <c r="E245" s="24" t="s">
        <v>9</v>
      </c>
      <c r="F245" s="24" t="s">
        <v>24</v>
      </c>
      <c r="G245" s="24" t="str">
        <f>+VLOOKUP(Tabla3_2[[#This Row],[Unidad de
comercialización ]],Cod_empaque[],2,0)</f>
        <v>malla-16</v>
      </c>
      <c r="H245" s="24" t="s">
        <v>5</v>
      </c>
      <c r="I245">
        <v>5000</v>
      </c>
    </row>
    <row r="246" spans="1:9" hidden="1" x14ac:dyDescent="0.35">
      <c r="A246" s="24" t="str">
        <f>+_xlfn.CONCAT(Tabla3_2[[#This Row],[Semana]],C246,Tabla3_2[[#This Row],[Variedad]],E246,G246,Tabla3_2[[#This Row],[Atributo]])</f>
        <v>44155LimónSin especificarFemacal de La Caleramalla-16Viernes</v>
      </c>
      <c r="B246" s="6">
        <v>44155</v>
      </c>
      <c r="C246" s="24" t="s">
        <v>28</v>
      </c>
      <c r="D246" s="24" t="s">
        <v>18</v>
      </c>
      <c r="E246" s="24" t="s">
        <v>9</v>
      </c>
      <c r="F246" s="24" t="s">
        <v>24</v>
      </c>
      <c r="G246" s="24" t="str">
        <f>+VLOOKUP(Tabla3_2[[#This Row],[Unidad de
comercialización ]],Cod_empaque[],2,0)</f>
        <v>malla-16</v>
      </c>
      <c r="H246" s="24" t="s">
        <v>6</v>
      </c>
      <c r="I246">
        <v>0</v>
      </c>
    </row>
    <row r="247" spans="1:9" hidden="1" x14ac:dyDescent="0.35">
      <c r="A247" s="24" t="str">
        <f>+_xlfn.CONCAT(Tabla3_2[[#This Row],[Semana]],C247,Tabla3_2[[#This Row],[Variedad]],E247,G247,Tabla3_2[[#This Row],[Atributo]])</f>
        <v>44155LimónSin especificarFeria Lagunitas de Puerto Monttmalla-16Lunes</v>
      </c>
      <c r="B247" s="6">
        <v>44155</v>
      </c>
      <c r="C247" s="24" t="s">
        <v>28</v>
      </c>
      <c r="D247" s="24" t="s">
        <v>18</v>
      </c>
      <c r="E247" s="24" t="s">
        <v>11</v>
      </c>
      <c r="F247" s="24" t="s">
        <v>24</v>
      </c>
      <c r="G247" s="24" t="str">
        <f>+VLOOKUP(Tabla3_2[[#This Row],[Unidad de
comercialización ]],Cod_empaque[],2,0)</f>
        <v>malla-16</v>
      </c>
      <c r="H247" s="24" t="s">
        <v>2</v>
      </c>
      <c r="I247">
        <v>10500</v>
      </c>
    </row>
    <row r="248" spans="1:9" hidden="1" x14ac:dyDescent="0.35">
      <c r="A248" s="24" t="str">
        <f>+_xlfn.CONCAT(Tabla3_2[[#This Row],[Semana]],C248,Tabla3_2[[#This Row],[Variedad]],E248,G248,Tabla3_2[[#This Row],[Atributo]])</f>
        <v>44155LimónSin especificarFeria Lagunitas de Puerto Monttmalla-16Martes</v>
      </c>
      <c r="B248" s="6">
        <v>44155</v>
      </c>
      <c r="C248" s="24" t="s">
        <v>28</v>
      </c>
      <c r="D248" s="24" t="s">
        <v>18</v>
      </c>
      <c r="E248" s="24" t="s">
        <v>11</v>
      </c>
      <c r="F248" s="24" t="s">
        <v>24</v>
      </c>
      <c r="G248" s="24" t="str">
        <f>+VLOOKUP(Tabla3_2[[#This Row],[Unidad de
comercialización ]],Cod_empaque[],2,0)</f>
        <v>malla-16</v>
      </c>
      <c r="H248" s="24" t="s">
        <v>3</v>
      </c>
      <c r="I248">
        <v>12500</v>
      </c>
    </row>
    <row r="249" spans="1:9" hidden="1" x14ac:dyDescent="0.35">
      <c r="A249" s="24" t="str">
        <f>+_xlfn.CONCAT(Tabla3_2[[#This Row],[Semana]],C249,Tabla3_2[[#This Row],[Variedad]],E249,G249,Tabla3_2[[#This Row],[Atributo]])</f>
        <v>44155LimónSin especificarFeria Lagunitas de Puerto Monttmalla-16Miércoles</v>
      </c>
      <c r="B249" s="6">
        <v>44155</v>
      </c>
      <c r="C249" s="24" t="s">
        <v>28</v>
      </c>
      <c r="D249" s="24" t="s">
        <v>18</v>
      </c>
      <c r="E249" s="24" t="s">
        <v>11</v>
      </c>
      <c r="F249" s="24" t="s">
        <v>24</v>
      </c>
      <c r="G249" s="24" t="str">
        <f>+VLOOKUP(Tabla3_2[[#This Row],[Unidad de
comercialización ]],Cod_empaque[],2,0)</f>
        <v>malla-16</v>
      </c>
      <c r="H249" s="24" t="s">
        <v>4</v>
      </c>
      <c r="I249">
        <v>12500</v>
      </c>
    </row>
    <row r="250" spans="1:9" hidden="1" x14ac:dyDescent="0.35">
      <c r="A250" s="24" t="str">
        <f>+_xlfn.CONCAT(Tabla3_2[[#This Row],[Semana]],C250,Tabla3_2[[#This Row],[Variedad]],E250,G250,Tabla3_2[[#This Row],[Atributo]])</f>
        <v>44155LimónSin especificarFeria Lagunitas de Puerto Monttmalla-16Jueves</v>
      </c>
      <c r="B250" s="6">
        <v>44155</v>
      </c>
      <c r="C250" s="24" t="s">
        <v>28</v>
      </c>
      <c r="D250" s="24" t="s">
        <v>18</v>
      </c>
      <c r="E250" s="24" t="s">
        <v>11</v>
      </c>
      <c r="F250" s="24" t="s">
        <v>24</v>
      </c>
      <c r="G250" s="24" t="str">
        <f>+VLOOKUP(Tabla3_2[[#This Row],[Unidad de
comercialización ]],Cod_empaque[],2,0)</f>
        <v>malla-16</v>
      </c>
      <c r="H250" s="24" t="s">
        <v>5</v>
      </c>
      <c r="I250">
        <v>12500</v>
      </c>
    </row>
    <row r="251" spans="1:9" hidden="1" x14ac:dyDescent="0.35">
      <c r="A251" s="24" t="str">
        <f>+_xlfn.CONCAT(Tabla3_2[[#This Row],[Semana]],C251,Tabla3_2[[#This Row],[Variedad]],E251,G251,Tabla3_2[[#This Row],[Atributo]])</f>
        <v>44155LimónSin especificarFeria Lagunitas de Puerto Monttmalla-16Viernes</v>
      </c>
      <c r="B251" s="6">
        <v>44155</v>
      </c>
      <c r="C251" s="24" t="s">
        <v>28</v>
      </c>
      <c r="D251" s="24" t="s">
        <v>18</v>
      </c>
      <c r="E251" s="24" t="s">
        <v>11</v>
      </c>
      <c r="F251" s="24" t="s">
        <v>24</v>
      </c>
      <c r="G251" s="24" t="str">
        <f>+VLOOKUP(Tabla3_2[[#This Row],[Unidad de
comercialización ]],Cod_empaque[],2,0)</f>
        <v>malla-16</v>
      </c>
      <c r="H251" s="24" t="s">
        <v>6</v>
      </c>
      <c r="I251">
        <v>12250</v>
      </c>
    </row>
    <row r="252" spans="1:9" hidden="1" x14ac:dyDescent="0.35">
      <c r="A252" s="24" t="str">
        <f>+_xlfn.CONCAT(Tabla3_2[[#This Row],[Semana]],C252,Tabla3_2[[#This Row],[Variedad]],E252,G252,Tabla3_2[[#This Row],[Atributo]])</f>
        <v>44155LimónSin especificarTerminal Hortofrutícola Agro Chillánmalla-16Lunes</v>
      </c>
      <c r="B252" s="6">
        <v>44155</v>
      </c>
      <c r="C252" s="24" t="s">
        <v>28</v>
      </c>
      <c r="D252" s="24" t="s">
        <v>18</v>
      </c>
      <c r="E252" s="24" t="s">
        <v>25</v>
      </c>
      <c r="F252" s="24" t="s">
        <v>24</v>
      </c>
      <c r="G252" s="24" t="str">
        <f>+VLOOKUP(Tabla3_2[[#This Row],[Unidad de
comercialización ]],Cod_empaque[],2,0)</f>
        <v>malla-16</v>
      </c>
      <c r="H252" s="24" t="s">
        <v>2</v>
      </c>
      <c r="I252">
        <v>7250</v>
      </c>
    </row>
    <row r="253" spans="1:9" hidden="1" x14ac:dyDescent="0.35">
      <c r="A253" s="24" t="str">
        <f>+_xlfn.CONCAT(Tabla3_2[[#This Row],[Semana]],C253,Tabla3_2[[#This Row],[Variedad]],E253,G253,Tabla3_2[[#This Row],[Atributo]])</f>
        <v>44155LimónSin especificarTerminal Hortofrutícola Agro Chillánmalla-16Martes</v>
      </c>
      <c r="B253" s="6">
        <v>44155</v>
      </c>
      <c r="C253" s="24" t="s">
        <v>28</v>
      </c>
      <c r="D253" s="24" t="s">
        <v>18</v>
      </c>
      <c r="E253" s="24" t="s">
        <v>25</v>
      </c>
      <c r="F253" s="24" t="s">
        <v>24</v>
      </c>
      <c r="G253" s="24" t="str">
        <f>+VLOOKUP(Tabla3_2[[#This Row],[Unidad de
comercialización ]],Cod_empaque[],2,0)</f>
        <v>malla-16</v>
      </c>
      <c r="H253" s="24" t="s">
        <v>3</v>
      </c>
      <c r="I253">
        <v>7250</v>
      </c>
    </row>
    <row r="254" spans="1:9" hidden="1" x14ac:dyDescent="0.35">
      <c r="A254" s="24" t="str">
        <f>+_xlfn.CONCAT(Tabla3_2[[#This Row],[Semana]],C254,Tabla3_2[[#This Row],[Variedad]],E254,G254,Tabla3_2[[#This Row],[Atributo]])</f>
        <v>44155LimónSin especificarTerminal Hortofrutícola Agro Chillánmalla-16Miércoles</v>
      </c>
      <c r="B254" s="6">
        <v>44155</v>
      </c>
      <c r="C254" s="24" t="s">
        <v>28</v>
      </c>
      <c r="D254" s="24" t="s">
        <v>18</v>
      </c>
      <c r="E254" s="24" t="s">
        <v>25</v>
      </c>
      <c r="F254" s="24" t="s">
        <v>24</v>
      </c>
      <c r="G254" s="24" t="str">
        <f>+VLOOKUP(Tabla3_2[[#This Row],[Unidad de
comercialización ]],Cod_empaque[],2,0)</f>
        <v>malla-16</v>
      </c>
      <c r="H254" s="24" t="s">
        <v>4</v>
      </c>
      <c r="I254">
        <v>7250</v>
      </c>
    </row>
    <row r="255" spans="1:9" hidden="1" x14ac:dyDescent="0.35">
      <c r="A255" s="24" t="str">
        <f>+_xlfn.CONCAT(Tabla3_2[[#This Row],[Semana]],C255,Tabla3_2[[#This Row],[Variedad]],E255,G255,Tabla3_2[[#This Row],[Atributo]])</f>
        <v>44155LimónSin especificarTerminal Hortofrutícola Agro Chillánmalla-16Jueves</v>
      </c>
      <c r="B255" s="6">
        <v>44155</v>
      </c>
      <c r="C255" s="24" t="s">
        <v>28</v>
      </c>
      <c r="D255" s="24" t="s">
        <v>18</v>
      </c>
      <c r="E255" s="24" t="s">
        <v>25</v>
      </c>
      <c r="F255" s="24" t="s">
        <v>24</v>
      </c>
      <c r="G255" s="24" t="str">
        <f>+VLOOKUP(Tabla3_2[[#This Row],[Unidad de
comercialización ]],Cod_empaque[],2,0)</f>
        <v>malla-16</v>
      </c>
      <c r="H255" s="24" t="s">
        <v>5</v>
      </c>
      <c r="I255">
        <v>7250</v>
      </c>
    </row>
    <row r="256" spans="1:9" hidden="1" x14ac:dyDescent="0.35">
      <c r="A256" s="24" t="str">
        <f>+_xlfn.CONCAT(Tabla3_2[[#This Row],[Semana]],C256,Tabla3_2[[#This Row],[Variedad]],E256,G256,Tabla3_2[[#This Row],[Atributo]])</f>
        <v>44155LimónSin especificarTerminal Hortofrutícola Agro Chillánmalla-16Viernes</v>
      </c>
      <c r="B256" s="6">
        <v>44155</v>
      </c>
      <c r="C256" s="24" t="s">
        <v>28</v>
      </c>
      <c r="D256" s="24" t="s">
        <v>18</v>
      </c>
      <c r="E256" s="24" t="s">
        <v>25</v>
      </c>
      <c r="F256" s="24" t="s">
        <v>24</v>
      </c>
      <c r="G256" s="24" t="str">
        <f>+VLOOKUP(Tabla3_2[[#This Row],[Unidad de
comercialización ]],Cod_empaque[],2,0)</f>
        <v>malla-16</v>
      </c>
      <c r="H256" s="24" t="s">
        <v>6</v>
      </c>
      <c r="I256">
        <v>7750</v>
      </c>
    </row>
    <row r="257" spans="1:9" hidden="1" x14ac:dyDescent="0.35">
      <c r="A257" s="24" t="str">
        <f>+_xlfn.CONCAT(Tabla3_2[[#This Row],[Semana]],C257,Tabla3_2[[#This Row],[Variedad]],E257,G257,Tabla3_2[[#This Row],[Atributo]])</f>
        <v>44155LimónSin especificarVega Monumental Concepciónmalla-16Lunes</v>
      </c>
      <c r="B257" s="6">
        <v>44155</v>
      </c>
      <c r="C257" s="24" t="s">
        <v>28</v>
      </c>
      <c r="D257" s="24" t="s">
        <v>18</v>
      </c>
      <c r="E257" s="24" t="s">
        <v>26</v>
      </c>
      <c r="F257" s="24" t="s">
        <v>24</v>
      </c>
      <c r="G257" s="24" t="str">
        <f>+VLOOKUP(Tabla3_2[[#This Row],[Unidad de
comercialización ]],Cod_empaque[],2,0)</f>
        <v>malla-16</v>
      </c>
      <c r="H257" s="24" t="s">
        <v>2</v>
      </c>
      <c r="I257">
        <v>0</v>
      </c>
    </row>
    <row r="258" spans="1:9" hidden="1" x14ac:dyDescent="0.35">
      <c r="A258" s="24" t="str">
        <f>+_xlfn.CONCAT(Tabla3_2[[#This Row],[Semana]],C258,Tabla3_2[[#This Row],[Variedad]],E258,G258,Tabla3_2[[#This Row],[Atributo]])</f>
        <v>44155LimónSin especificarVega Monumental Concepciónmalla-16Martes</v>
      </c>
      <c r="B258" s="6">
        <v>44155</v>
      </c>
      <c r="C258" s="24" t="s">
        <v>28</v>
      </c>
      <c r="D258" s="24" t="s">
        <v>18</v>
      </c>
      <c r="E258" s="24" t="s">
        <v>26</v>
      </c>
      <c r="F258" s="24" t="s">
        <v>24</v>
      </c>
      <c r="G258" s="24" t="str">
        <f>+VLOOKUP(Tabla3_2[[#This Row],[Unidad de
comercialización ]],Cod_empaque[],2,0)</f>
        <v>malla-16</v>
      </c>
      <c r="H258" s="24" t="s">
        <v>3</v>
      </c>
      <c r="I258">
        <v>7750</v>
      </c>
    </row>
    <row r="259" spans="1:9" hidden="1" x14ac:dyDescent="0.35">
      <c r="A259" s="24" t="str">
        <f>+_xlfn.CONCAT(Tabla3_2[[#This Row],[Semana]],C259,Tabla3_2[[#This Row],[Variedad]],E259,G259,Tabla3_2[[#This Row],[Atributo]])</f>
        <v>44155LimónSin especificarVega Monumental Concepciónmalla-16Miércoles</v>
      </c>
      <c r="B259" s="6">
        <v>44155</v>
      </c>
      <c r="C259" s="24" t="s">
        <v>28</v>
      </c>
      <c r="D259" s="24" t="s">
        <v>18</v>
      </c>
      <c r="E259" s="24" t="s">
        <v>26</v>
      </c>
      <c r="F259" s="24" t="s">
        <v>24</v>
      </c>
      <c r="G259" s="24" t="str">
        <f>+VLOOKUP(Tabla3_2[[#This Row],[Unidad de
comercialización ]],Cod_empaque[],2,0)</f>
        <v>malla-16</v>
      </c>
      <c r="H259" s="24" t="s">
        <v>4</v>
      </c>
      <c r="I259">
        <v>7000</v>
      </c>
    </row>
    <row r="260" spans="1:9" hidden="1" x14ac:dyDescent="0.35">
      <c r="A260" s="24" t="str">
        <f>+_xlfn.CONCAT(Tabla3_2[[#This Row],[Semana]],C260,Tabla3_2[[#This Row],[Variedad]],E260,G260,Tabla3_2[[#This Row],[Atributo]])</f>
        <v>44155LimónSin especificarVega Monumental Concepciónmalla-16Jueves</v>
      </c>
      <c r="B260" s="6">
        <v>44155</v>
      </c>
      <c r="C260" s="24" t="s">
        <v>28</v>
      </c>
      <c r="D260" s="24" t="s">
        <v>18</v>
      </c>
      <c r="E260" s="24" t="s">
        <v>26</v>
      </c>
      <c r="F260" s="24" t="s">
        <v>24</v>
      </c>
      <c r="G260" s="24" t="str">
        <f>+VLOOKUP(Tabla3_2[[#This Row],[Unidad de
comercialización ]],Cod_empaque[],2,0)</f>
        <v>malla-16</v>
      </c>
      <c r="H260" s="24" t="s">
        <v>5</v>
      </c>
      <c r="I260">
        <v>7000</v>
      </c>
    </row>
    <row r="261" spans="1:9" hidden="1" x14ac:dyDescent="0.35">
      <c r="A261" s="24" t="str">
        <f>+_xlfn.CONCAT(Tabla3_2[[#This Row],[Semana]],C261,Tabla3_2[[#This Row],[Variedad]],E261,G261,Tabla3_2[[#This Row],[Atributo]])</f>
        <v>44155LimónSin especificarVega Monumental Concepciónmalla-16Viernes</v>
      </c>
      <c r="B261" s="6">
        <v>44155</v>
      </c>
      <c r="C261" s="24" t="s">
        <v>28</v>
      </c>
      <c r="D261" s="24" t="s">
        <v>18</v>
      </c>
      <c r="E261" s="24" t="s">
        <v>26</v>
      </c>
      <c r="F261" s="24" t="s">
        <v>24</v>
      </c>
      <c r="G261" s="24" t="str">
        <f>+VLOOKUP(Tabla3_2[[#This Row],[Unidad de
comercialización ]],Cod_empaque[],2,0)</f>
        <v>malla-16</v>
      </c>
      <c r="H261" s="24" t="s">
        <v>6</v>
      </c>
      <c r="I261">
        <v>7000</v>
      </c>
    </row>
    <row r="262" spans="1:9" hidden="1" x14ac:dyDescent="0.35">
      <c r="A262" s="24" t="str">
        <f>+_xlfn.CONCAT(Tabla3_2[[#This Row],[Semana]],C262,Tabla3_2[[#This Row],[Variedad]],E262,G262,Tabla3_2[[#This Row],[Atributo]])</f>
        <v>44148LimónSin especificarMercado Mayorista Lo Valledor de Santiagomalla-18Lunes</v>
      </c>
      <c r="B262" s="6">
        <v>44148</v>
      </c>
      <c r="C262" s="24" t="s">
        <v>28</v>
      </c>
      <c r="D262" s="24" t="s">
        <v>18</v>
      </c>
      <c r="E262" s="24" t="s">
        <v>19</v>
      </c>
      <c r="F262" s="24" t="s">
        <v>20</v>
      </c>
      <c r="G262" s="24" t="str">
        <f>+VLOOKUP(Tabla3_2[[#This Row],[Unidad de
comercialización ]],Cod_empaque[],2,0)</f>
        <v>malla-18</v>
      </c>
      <c r="H262" s="24" t="s">
        <v>2</v>
      </c>
      <c r="I262">
        <v>6687</v>
      </c>
    </row>
    <row r="263" spans="1:9" hidden="1" x14ac:dyDescent="0.35">
      <c r="A263" s="24" t="str">
        <f>+_xlfn.CONCAT(Tabla3_2[[#This Row],[Semana]],C263,Tabla3_2[[#This Row],[Variedad]],E263,G263,Tabla3_2[[#This Row],[Atributo]])</f>
        <v>44148LimónSin especificarMercado Mayorista Lo Valledor de Santiagomalla-18Martes</v>
      </c>
      <c r="B263" s="6">
        <v>44148</v>
      </c>
      <c r="C263" s="24" t="s">
        <v>28</v>
      </c>
      <c r="D263" s="24" t="s">
        <v>18</v>
      </c>
      <c r="E263" s="24" t="s">
        <v>19</v>
      </c>
      <c r="F263" s="24" t="s">
        <v>20</v>
      </c>
      <c r="G263" s="24" t="str">
        <f>+VLOOKUP(Tabla3_2[[#This Row],[Unidad de
comercialización ]],Cod_empaque[],2,0)</f>
        <v>malla-18</v>
      </c>
      <c r="H263" s="24" t="s">
        <v>3</v>
      </c>
      <c r="I263">
        <v>6706</v>
      </c>
    </row>
    <row r="264" spans="1:9" hidden="1" x14ac:dyDescent="0.35">
      <c r="A264" s="24" t="str">
        <f>+_xlfn.CONCAT(Tabla3_2[[#This Row],[Semana]],C264,Tabla3_2[[#This Row],[Variedad]],E264,G264,Tabla3_2[[#This Row],[Atributo]])</f>
        <v>44148LimónSin especificarMercado Mayorista Lo Valledor de Santiagomalla-18Miércoles</v>
      </c>
      <c r="B264" s="6">
        <v>44148</v>
      </c>
      <c r="C264" s="24" t="s">
        <v>28</v>
      </c>
      <c r="D264" s="24" t="s">
        <v>18</v>
      </c>
      <c r="E264" s="24" t="s">
        <v>19</v>
      </c>
      <c r="F264" s="24" t="s">
        <v>20</v>
      </c>
      <c r="G264" s="24" t="str">
        <f>+VLOOKUP(Tabla3_2[[#This Row],[Unidad de
comercialización ]],Cod_empaque[],2,0)</f>
        <v>malla-18</v>
      </c>
      <c r="H264" s="24" t="s">
        <v>4</v>
      </c>
      <c r="I264">
        <v>6720</v>
      </c>
    </row>
    <row r="265" spans="1:9" hidden="1" x14ac:dyDescent="0.35">
      <c r="A265" s="24" t="str">
        <f>+_xlfn.CONCAT(Tabla3_2[[#This Row],[Semana]],C265,Tabla3_2[[#This Row],[Variedad]],E265,G265,Tabla3_2[[#This Row],[Atributo]])</f>
        <v>44148LimónSin especificarMercado Mayorista Lo Valledor de Santiagomalla-18Jueves</v>
      </c>
      <c r="B265" s="6">
        <v>44148</v>
      </c>
      <c r="C265" s="24" t="s">
        <v>28</v>
      </c>
      <c r="D265" s="24" t="s">
        <v>18</v>
      </c>
      <c r="E265" s="24" t="s">
        <v>19</v>
      </c>
      <c r="F265" s="24" t="s">
        <v>20</v>
      </c>
      <c r="G265" s="24" t="str">
        <f>+VLOOKUP(Tabla3_2[[#This Row],[Unidad de
comercialización ]],Cod_empaque[],2,0)</f>
        <v>malla-18</v>
      </c>
      <c r="H265" s="24" t="s">
        <v>5</v>
      </c>
      <c r="I265">
        <v>7034</v>
      </c>
    </row>
    <row r="266" spans="1:9" hidden="1" x14ac:dyDescent="0.35">
      <c r="A266" s="24" t="str">
        <f>+_xlfn.CONCAT(Tabla3_2[[#This Row],[Semana]],C266,Tabla3_2[[#This Row],[Variedad]],E266,G266,Tabla3_2[[#This Row],[Atributo]])</f>
        <v>44148LimónSin especificarMercado Mayorista Lo Valledor de Santiagomalla-18Viernes</v>
      </c>
      <c r="B266" s="6">
        <v>44148</v>
      </c>
      <c r="C266" s="24" t="s">
        <v>28</v>
      </c>
      <c r="D266" s="24" t="s">
        <v>18</v>
      </c>
      <c r="E266" s="24" t="s">
        <v>19</v>
      </c>
      <c r="F266" s="24" t="s">
        <v>20</v>
      </c>
      <c r="G266" s="24" t="str">
        <f>+VLOOKUP(Tabla3_2[[#This Row],[Unidad de
comercialización ]],Cod_empaque[],2,0)</f>
        <v>malla-18</v>
      </c>
      <c r="H266" s="24" t="s">
        <v>6</v>
      </c>
      <c r="I266">
        <v>6750</v>
      </c>
    </row>
    <row r="267" spans="1:9" hidden="1" x14ac:dyDescent="0.35">
      <c r="A267" s="24" t="str">
        <f>+_xlfn.CONCAT(Tabla3_2[[#This Row],[Semana]],C267,Tabla3_2[[#This Row],[Variedad]],E267,G267,Tabla3_2[[#This Row],[Atributo]])</f>
        <v>44148LimónSin especificarComercializadora del Agro de Limarímalla-18Lunes</v>
      </c>
      <c r="B267" s="6">
        <v>44148</v>
      </c>
      <c r="C267" s="24" t="s">
        <v>28</v>
      </c>
      <c r="D267" s="24" t="s">
        <v>18</v>
      </c>
      <c r="E267" s="24" t="s">
        <v>21</v>
      </c>
      <c r="F267" s="24" t="s">
        <v>20</v>
      </c>
      <c r="G267" s="24" t="str">
        <f>+VLOOKUP(Tabla3_2[[#This Row],[Unidad de
comercialización ]],Cod_empaque[],2,0)</f>
        <v>malla-18</v>
      </c>
      <c r="H267" s="24" t="s">
        <v>2</v>
      </c>
      <c r="I267">
        <v>0</v>
      </c>
    </row>
    <row r="268" spans="1:9" hidden="1" x14ac:dyDescent="0.35">
      <c r="A268" s="24" t="str">
        <f>+_xlfn.CONCAT(Tabla3_2[[#This Row],[Semana]],C268,Tabla3_2[[#This Row],[Variedad]],E268,G268,Tabla3_2[[#This Row],[Atributo]])</f>
        <v>44148LimónSin especificarComercializadora del Agro de Limarímalla-18Martes</v>
      </c>
      <c r="B268" s="6">
        <v>44148</v>
      </c>
      <c r="C268" s="24" t="s">
        <v>28</v>
      </c>
      <c r="D268" s="24" t="s">
        <v>18</v>
      </c>
      <c r="E268" s="24" t="s">
        <v>21</v>
      </c>
      <c r="F268" s="24" t="s">
        <v>20</v>
      </c>
      <c r="G268" s="24" t="str">
        <f>+VLOOKUP(Tabla3_2[[#This Row],[Unidad de
comercialización ]],Cod_empaque[],2,0)</f>
        <v>malla-18</v>
      </c>
      <c r="H268" s="24" t="s">
        <v>3</v>
      </c>
      <c r="I268">
        <v>5400</v>
      </c>
    </row>
    <row r="269" spans="1:9" hidden="1" x14ac:dyDescent="0.35">
      <c r="A269" s="24" t="str">
        <f>+_xlfn.CONCAT(Tabla3_2[[#This Row],[Semana]],C269,Tabla3_2[[#This Row],[Variedad]],E269,G269,Tabla3_2[[#This Row],[Atributo]])</f>
        <v>44148LimónSin especificarComercializadora del Agro de Limarímalla-18Miércoles</v>
      </c>
      <c r="B269" s="6">
        <v>44148</v>
      </c>
      <c r="C269" s="24" t="s">
        <v>28</v>
      </c>
      <c r="D269" s="24" t="s">
        <v>18</v>
      </c>
      <c r="E269" s="24" t="s">
        <v>21</v>
      </c>
      <c r="F269" s="24" t="s">
        <v>20</v>
      </c>
      <c r="G269" s="24" t="str">
        <f>+VLOOKUP(Tabla3_2[[#This Row],[Unidad de
comercialización ]],Cod_empaque[],2,0)</f>
        <v>malla-18</v>
      </c>
      <c r="H269" s="24" t="s">
        <v>4</v>
      </c>
      <c r="I269">
        <v>5900</v>
      </c>
    </row>
    <row r="270" spans="1:9" hidden="1" x14ac:dyDescent="0.35">
      <c r="A270" s="24" t="str">
        <f>+_xlfn.CONCAT(Tabla3_2[[#This Row],[Semana]],C270,Tabla3_2[[#This Row],[Variedad]],E270,G270,Tabla3_2[[#This Row],[Atributo]])</f>
        <v>44148LimónSin especificarComercializadora del Agro de Limarímalla-18Jueves</v>
      </c>
      <c r="B270" s="6">
        <v>44148</v>
      </c>
      <c r="C270" s="24" t="s">
        <v>28</v>
      </c>
      <c r="D270" s="24" t="s">
        <v>18</v>
      </c>
      <c r="E270" s="24" t="s">
        <v>21</v>
      </c>
      <c r="F270" s="24" t="s">
        <v>20</v>
      </c>
      <c r="G270" s="24" t="str">
        <f>+VLOOKUP(Tabla3_2[[#This Row],[Unidad de
comercialización ]],Cod_empaque[],2,0)</f>
        <v>malla-18</v>
      </c>
      <c r="H270" s="24" t="s">
        <v>5</v>
      </c>
      <c r="I270">
        <v>0</v>
      </c>
    </row>
    <row r="271" spans="1:9" hidden="1" x14ac:dyDescent="0.35">
      <c r="A271" s="24" t="str">
        <f>+_xlfn.CONCAT(Tabla3_2[[#This Row],[Semana]],C271,Tabla3_2[[#This Row],[Variedad]],E271,G271,Tabla3_2[[#This Row],[Atributo]])</f>
        <v>44148LimónSin especificarComercializadora del Agro de Limarímalla-18Viernes</v>
      </c>
      <c r="B271" s="6">
        <v>44148</v>
      </c>
      <c r="C271" s="24" t="s">
        <v>28</v>
      </c>
      <c r="D271" s="24" t="s">
        <v>18</v>
      </c>
      <c r="E271" s="24" t="s">
        <v>21</v>
      </c>
      <c r="F271" s="24" t="s">
        <v>20</v>
      </c>
      <c r="G271" s="24" t="str">
        <f>+VLOOKUP(Tabla3_2[[#This Row],[Unidad de
comercialización ]],Cod_empaque[],2,0)</f>
        <v>malla-18</v>
      </c>
      <c r="H271" s="24" t="s">
        <v>6</v>
      </c>
      <c r="I271">
        <v>0</v>
      </c>
    </row>
    <row r="272" spans="1:9" hidden="1" x14ac:dyDescent="0.35">
      <c r="A272" s="24" t="str">
        <f>+_xlfn.CONCAT(Tabla3_2[[#This Row],[Semana]],C272,Tabla3_2[[#This Row],[Variedad]],E272,G272,Tabla3_2[[#This Row],[Atributo]])</f>
        <v>44148LimónSin especificarFeria Lagunitas de Puerto Monttmalla-18Lunes</v>
      </c>
      <c r="B272" s="6">
        <v>44148</v>
      </c>
      <c r="C272" s="24" t="s">
        <v>28</v>
      </c>
      <c r="D272" s="24" t="s">
        <v>18</v>
      </c>
      <c r="E272" s="24" t="s">
        <v>11</v>
      </c>
      <c r="F272" s="24" t="s">
        <v>20</v>
      </c>
      <c r="G272" s="24" t="str">
        <f>+VLOOKUP(Tabla3_2[[#This Row],[Unidad de
comercialización ]],Cod_empaque[],2,0)</f>
        <v>malla-18</v>
      </c>
      <c r="H272" s="24" t="s">
        <v>2</v>
      </c>
      <c r="I272">
        <v>9000</v>
      </c>
    </row>
    <row r="273" spans="1:9" hidden="1" x14ac:dyDescent="0.35">
      <c r="A273" s="24" t="str">
        <f>+_xlfn.CONCAT(Tabla3_2[[#This Row],[Semana]],C273,Tabla3_2[[#This Row],[Variedad]],E273,G273,Tabla3_2[[#This Row],[Atributo]])</f>
        <v>44148LimónSin especificarFeria Lagunitas de Puerto Monttmalla-18Martes</v>
      </c>
      <c r="B273" s="6">
        <v>44148</v>
      </c>
      <c r="C273" s="24" t="s">
        <v>28</v>
      </c>
      <c r="D273" s="24" t="s">
        <v>18</v>
      </c>
      <c r="E273" s="24" t="s">
        <v>11</v>
      </c>
      <c r="F273" s="24" t="s">
        <v>20</v>
      </c>
      <c r="G273" s="24" t="str">
        <f>+VLOOKUP(Tabla3_2[[#This Row],[Unidad de
comercialización ]],Cod_empaque[],2,0)</f>
        <v>malla-18</v>
      </c>
      <c r="H273" s="24" t="s">
        <v>3</v>
      </c>
      <c r="I273">
        <v>0</v>
      </c>
    </row>
    <row r="274" spans="1:9" hidden="1" x14ac:dyDescent="0.35">
      <c r="A274" s="24" t="str">
        <f>+_xlfn.CONCAT(Tabla3_2[[#This Row],[Semana]],C274,Tabla3_2[[#This Row],[Variedad]],E274,G274,Tabla3_2[[#This Row],[Atributo]])</f>
        <v>44148LimónSin especificarFeria Lagunitas de Puerto Monttmalla-18Miércoles</v>
      </c>
      <c r="B274" s="6">
        <v>44148</v>
      </c>
      <c r="C274" s="24" t="s">
        <v>28</v>
      </c>
      <c r="D274" s="24" t="s">
        <v>18</v>
      </c>
      <c r="E274" s="24" t="s">
        <v>11</v>
      </c>
      <c r="F274" s="24" t="s">
        <v>20</v>
      </c>
      <c r="G274" s="24" t="str">
        <f>+VLOOKUP(Tabla3_2[[#This Row],[Unidad de
comercialización ]],Cod_empaque[],2,0)</f>
        <v>malla-18</v>
      </c>
      <c r="H274" s="24" t="s">
        <v>4</v>
      </c>
      <c r="I274">
        <v>0</v>
      </c>
    </row>
    <row r="275" spans="1:9" hidden="1" x14ac:dyDescent="0.35">
      <c r="A275" s="24" t="str">
        <f>+_xlfn.CONCAT(Tabla3_2[[#This Row],[Semana]],C275,Tabla3_2[[#This Row],[Variedad]],E275,G275,Tabla3_2[[#This Row],[Atributo]])</f>
        <v>44148LimónSin especificarFeria Lagunitas de Puerto Monttmalla-18Jueves</v>
      </c>
      <c r="B275" s="6">
        <v>44148</v>
      </c>
      <c r="C275" s="24" t="s">
        <v>28</v>
      </c>
      <c r="D275" s="24" t="s">
        <v>18</v>
      </c>
      <c r="E275" s="24" t="s">
        <v>11</v>
      </c>
      <c r="F275" s="24" t="s">
        <v>20</v>
      </c>
      <c r="G275" s="24" t="str">
        <f>+VLOOKUP(Tabla3_2[[#This Row],[Unidad de
comercialización ]],Cod_empaque[],2,0)</f>
        <v>malla-18</v>
      </c>
      <c r="H275" s="24" t="s">
        <v>5</v>
      </c>
      <c r="I275">
        <v>0</v>
      </c>
    </row>
    <row r="276" spans="1:9" hidden="1" x14ac:dyDescent="0.35">
      <c r="A276" s="24" t="str">
        <f>+_xlfn.CONCAT(Tabla3_2[[#This Row],[Semana]],C276,Tabla3_2[[#This Row],[Variedad]],E276,G276,Tabla3_2[[#This Row],[Atributo]])</f>
        <v>44148LimónSin especificarFeria Lagunitas de Puerto Monttmalla-18Viernes</v>
      </c>
      <c r="B276" s="6">
        <v>44148</v>
      </c>
      <c r="C276" s="24" t="s">
        <v>28</v>
      </c>
      <c r="D276" s="24" t="s">
        <v>18</v>
      </c>
      <c r="E276" s="24" t="s">
        <v>11</v>
      </c>
      <c r="F276" s="24" t="s">
        <v>20</v>
      </c>
      <c r="G276" s="24" t="str">
        <f>+VLOOKUP(Tabla3_2[[#This Row],[Unidad de
comercialización ]],Cod_empaque[],2,0)</f>
        <v>malla-18</v>
      </c>
      <c r="H276" s="24" t="s">
        <v>6</v>
      </c>
      <c r="I276">
        <v>0</v>
      </c>
    </row>
    <row r="277" spans="1:9" hidden="1" x14ac:dyDescent="0.35">
      <c r="A277" s="24" t="str">
        <f>+_xlfn.CONCAT(Tabla3_2[[#This Row],[Semana]],C277,Tabla3_2[[#This Row],[Variedad]],E277,G277,Tabla3_2[[#This Row],[Atributo]])</f>
        <v>44148LimónSin especificarTerminal La Palmera de La Serenamalla-18Lunes</v>
      </c>
      <c r="B277" s="6">
        <v>44148</v>
      </c>
      <c r="C277" s="24" t="s">
        <v>28</v>
      </c>
      <c r="D277" s="24" t="s">
        <v>18</v>
      </c>
      <c r="E277" s="24" t="s">
        <v>22</v>
      </c>
      <c r="F277" s="24" t="s">
        <v>20</v>
      </c>
      <c r="G277" s="24" t="str">
        <f>+VLOOKUP(Tabla3_2[[#This Row],[Unidad de
comercialización ]],Cod_empaque[],2,0)</f>
        <v>malla-18</v>
      </c>
      <c r="H277" s="24" t="s">
        <v>2</v>
      </c>
      <c r="I277">
        <v>5403</v>
      </c>
    </row>
    <row r="278" spans="1:9" hidden="1" x14ac:dyDescent="0.35">
      <c r="A278" s="24" t="str">
        <f>+_xlfn.CONCAT(Tabla3_2[[#This Row],[Semana]],C278,Tabla3_2[[#This Row],[Variedad]],E278,G278,Tabla3_2[[#This Row],[Atributo]])</f>
        <v>44148LimónSin especificarTerminal La Palmera de La Serenamalla-18Martes</v>
      </c>
      <c r="B278" s="6">
        <v>44148</v>
      </c>
      <c r="C278" s="24" t="s">
        <v>28</v>
      </c>
      <c r="D278" s="24" t="s">
        <v>18</v>
      </c>
      <c r="E278" s="24" t="s">
        <v>22</v>
      </c>
      <c r="F278" s="24" t="s">
        <v>20</v>
      </c>
      <c r="G278" s="24" t="str">
        <f>+VLOOKUP(Tabla3_2[[#This Row],[Unidad de
comercialización ]],Cod_empaque[],2,0)</f>
        <v>malla-18</v>
      </c>
      <c r="H278" s="24" t="s">
        <v>3</v>
      </c>
      <c r="I278">
        <v>0</v>
      </c>
    </row>
    <row r="279" spans="1:9" hidden="1" x14ac:dyDescent="0.35">
      <c r="A279" s="24" t="str">
        <f>+_xlfn.CONCAT(Tabla3_2[[#This Row],[Semana]],C279,Tabla3_2[[#This Row],[Variedad]],E279,G279,Tabla3_2[[#This Row],[Atributo]])</f>
        <v>44148LimónSin especificarTerminal La Palmera de La Serenamalla-18Miércoles</v>
      </c>
      <c r="B279" s="6">
        <v>44148</v>
      </c>
      <c r="C279" s="24" t="s">
        <v>28</v>
      </c>
      <c r="D279" s="24" t="s">
        <v>18</v>
      </c>
      <c r="E279" s="24" t="s">
        <v>22</v>
      </c>
      <c r="F279" s="24" t="s">
        <v>20</v>
      </c>
      <c r="G279" s="24" t="str">
        <f>+VLOOKUP(Tabla3_2[[#This Row],[Unidad de
comercialización ]],Cod_empaque[],2,0)</f>
        <v>malla-18</v>
      </c>
      <c r="H279" s="24" t="s">
        <v>4</v>
      </c>
      <c r="I279">
        <v>5400</v>
      </c>
    </row>
    <row r="280" spans="1:9" hidden="1" x14ac:dyDescent="0.35">
      <c r="A280" s="24" t="str">
        <f>+_xlfn.CONCAT(Tabla3_2[[#This Row],[Semana]],C280,Tabla3_2[[#This Row],[Variedad]],E280,G280,Tabla3_2[[#This Row],[Atributo]])</f>
        <v>44148LimónSin especificarTerminal La Palmera de La Serenamalla-18Jueves</v>
      </c>
      <c r="B280" s="6">
        <v>44148</v>
      </c>
      <c r="C280" s="24" t="s">
        <v>28</v>
      </c>
      <c r="D280" s="24" t="s">
        <v>18</v>
      </c>
      <c r="E280" s="24" t="s">
        <v>22</v>
      </c>
      <c r="F280" s="24" t="s">
        <v>20</v>
      </c>
      <c r="G280" s="24" t="str">
        <f>+VLOOKUP(Tabla3_2[[#This Row],[Unidad de
comercialización ]],Cod_empaque[],2,0)</f>
        <v>malla-18</v>
      </c>
      <c r="H280" s="24" t="s">
        <v>5</v>
      </c>
      <c r="I280">
        <v>5900</v>
      </c>
    </row>
    <row r="281" spans="1:9" hidden="1" x14ac:dyDescent="0.35">
      <c r="A281" s="24" t="str">
        <f>+_xlfn.CONCAT(Tabla3_2[[#This Row],[Semana]],C281,Tabla3_2[[#This Row],[Variedad]],E281,G281,Tabla3_2[[#This Row],[Atributo]])</f>
        <v>44148LimónSin especificarTerminal La Palmera de La Serenamalla-18Viernes</v>
      </c>
      <c r="B281" s="6">
        <v>44148</v>
      </c>
      <c r="C281" s="24" t="s">
        <v>28</v>
      </c>
      <c r="D281" s="24" t="s">
        <v>18</v>
      </c>
      <c r="E281" s="24" t="s">
        <v>22</v>
      </c>
      <c r="F281" s="24" t="s">
        <v>20</v>
      </c>
      <c r="G281" s="24" t="str">
        <f>+VLOOKUP(Tabla3_2[[#This Row],[Unidad de
comercialización ]],Cod_empaque[],2,0)</f>
        <v>malla-18</v>
      </c>
      <c r="H281" s="24" t="s">
        <v>6</v>
      </c>
      <c r="I281">
        <v>6400</v>
      </c>
    </row>
    <row r="282" spans="1:9" hidden="1" x14ac:dyDescent="0.35">
      <c r="A282" s="24" t="str">
        <f>+_xlfn.CONCAT(Tabla3_2[[#This Row],[Semana]],C282,Tabla3_2[[#This Row],[Variedad]],E282,G282,Tabla3_2[[#This Row],[Atributo]])</f>
        <v>44148LimónSin especificarVega Central Mapocho de Santiagomalla-18Lunes</v>
      </c>
      <c r="B282" s="6">
        <v>44148</v>
      </c>
      <c r="C282" s="24" t="s">
        <v>28</v>
      </c>
      <c r="D282" s="24" t="s">
        <v>18</v>
      </c>
      <c r="E282" s="24" t="s">
        <v>23</v>
      </c>
      <c r="F282" s="24" t="s">
        <v>20</v>
      </c>
      <c r="G282" s="24" t="str">
        <f>+VLOOKUP(Tabla3_2[[#This Row],[Unidad de
comercialización ]],Cod_empaque[],2,0)</f>
        <v>malla-18</v>
      </c>
      <c r="H282" s="24" t="s">
        <v>2</v>
      </c>
      <c r="I282">
        <v>0</v>
      </c>
    </row>
    <row r="283" spans="1:9" hidden="1" x14ac:dyDescent="0.35">
      <c r="A283" s="24" t="str">
        <f>+_xlfn.CONCAT(Tabla3_2[[#This Row],[Semana]],C283,Tabla3_2[[#This Row],[Variedad]],E283,G283,Tabla3_2[[#This Row],[Atributo]])</f>
        <v>44148LimónSin especificarVega Central Mapocho de Santiagomalla-18Martes</v>
      </c>
      <c r="B283" s="6">
        <v>44148</v>
      </c>
      <c r="C283" s="24" t="s">
        <v>28</v>
      </c>
      <c r="D283" s="24" t="s">
        <v>18</v>
      </c>
      <c r="E283" s="24" t="s">
        <v>23</v>
      </c>
      <c r="F283" s="24" t="s">
        <v>20</v>
      </c>
      <c r="G283" s="24" t="str">
        <f>+VLOOKUP(Tabla3_2[[#This Row],[Unidad de
comercialización ]],Cod_empaque[],2,0)</f>
        <v>malla-18</v>
      </c>
      <c r="H283" s="24" t="s">
        <v>3</v>
      </c>
      <c r="I283">
        <v>7500</v>
      </c>
    </row>
    <row r="284" spans="1:9" hidden="1" x14ac:dyDescent="0.35">
      <c r="A284" s="24" t="str">
        <f>+_xlfn.CONCAT(Tabla3_2[[#This Row],[Semana]],C284,Tabla3_2[[#This Row],[Variedad]],E284,G284,Tabla3_2[[#This Row],[Atributo]])</f>
        <v>44148LimónSin especificarVega Central Mapocho de Santiagomalla-18Miércoles</v>
      </c>
      <c r="B284" s="6">
        <v>44148</v>
      </c>
      <c r="C284" s="24" t="s">
        <v>28</v>
      </c>
      <c r="D284" s="24" t="s">
        <v>18</v>
      </c>
      <c r="E284" s="24" t="s">
        <v>23</v>
      </c>
      <c r="F284" s="24" t="s">
        <v>20</v>
      </c>
      <c r="G284" s="24" t="str">
        <f>+VLOOKUP(Tabla3_2[[#This Row],[Unidad de
comercialización ]],Cod_empaque[],2,0)</f>
        <v>malla-18</v>
      </c>
      <c r="H284" s="24" t="s">
        <v>4</v>
      </c>
      <c r="I284">
        <v>8000</v>
      </c>
    </row>
    <row r="285" spans="1:9" hidden="1" x14ac:dyDescent="0.35">
      <c r="A285" s="24" t="str">
        <f>+_xlfn.CONCAT(Tabla3_2[[#This Row],[Semana]],C285,Tabla3_2[[#This Row],[Variedad]],E285,G285,Tabla3_2[[#This Row],[Atributo]])</f>
        <v>44148LimónSin especificarVega Central Mapocho de Santiagomalla-18Jueves</v>
      </c>
      <c r="B285" s="6">
        <v>44148</v>
      </c>
      <c r="C285" s="24" t="s">
        <v>28</v>
      </c>
      <c r="D285" s="24" t="s">
        <v>18</v>
      </c>
      <c r="E285" s="24" t="s">
        <v>23</v>
      </c>
      <c r="F285" s="24" t="s">
        <v>20</v>
      </c>
      <c r="G285" s="24" t="str">
        <f>+VLOOKUP(Tabla3_2[[#This Row],[Unidad de
comercialización ]],Cod_empaque[],2,0)</f>
        <v>malla-18</v>
      </c>
      <c r="H285" s="24" t="s">
        <v>5</v>
      </c>
      <c r="I285">
        <v>8000</v>
      </c>
    </row>
    <row r="286" spans="1:9" hidden="1" x14ac:dyDescent="0.35">
      <c r="A286" s="24" t="str">
        <f>+_xlfn.CONCAT(Tabla3_2[[#This Row],[Semana]],C286,Tabla3_2[[#This Row],[Variedad]],E286,G286,Tabla3_2[[#This Row],[Atributo]])</f>
        <v>44148LimónSin especificarVega Central Mapocho de Santiagomalla-18Viernes</v>
      </c>
      <c r="B286" s="6">
        <v>44148</v>
      </c>
      <c r="C286" s="24" t="s">
        <v>28</v>
      </c>
      <c r="D286" s="24" t="s">
        <v>18</v>
      </c>
      <c r="E286" s="24" t="s">
        <v>23</v>
      </c>
      <c r="F286" s="24" t="s">
        <v>20</v>
      </c>
      <c r="G286" s="24" t="str">
        <f>+VLOOKUP(Tabla3_2[[#This Row],[Unidad de
comercialización ]],Cod_empaque[],2,0)</f>
        <v>malla-18</v>
      </c>
      <c r="H286" s="24" t="s">
        <v>6</v>
      </c>
      <c r="I286">
        <v>7000</v>
      </c>
    </row>
    <row r="287" spans="1:9" hidden="1" x14ac:dyDescent="0.35">
      <c r="A287" s="24" t="str">
        <f>+_xlfn.CONCAT(Tabla3_2[[#This Row],[Semana]],C287,Tabla3_2[[#This Row],[Variedad]],E287,G287,Tabla3_2[[#This Row],[Atributo]])</f>
        <v>44148LimónSin especificarFemacal de La Caleramalla-16Lunes</v>
      </c>
      <c r="B287" s="6">
        <v>44148</v>
      </c>
      <c r="C287" s="24" t="s">
        <v>28</v>
      </c>
      <c r="D287" s="24" t="s">
        <v>18</v>
      </c>
      <c r="E287" s="24" t="s">
        <v>9</v>
      </c>
      <c r="F287" s="24" t="s">
        <v>24</v>
      </c>
      <c r="G287" s="24" t="str">
        <f>+VLOOKUP(Tabla3_2[[#This Row],[Unidad de
comercialización ]],Cod_empaque[],2,0)</f>
        <v>malla-16</v>
      </c>
      <c r="H287" s="24" t="s">
        <v>2</v>
      </c>
      <c r="I287">
        <v>4220</v>
      </c>
    </row>
    <row r="288" spans="1:9" hidden="1" x14ac:dyDescent="0.35">
      <c r="A288" s="24" t="str">
        <f>+_xlfn.CONCAT(Tabla3_2[[#This Row],[Semana]],C288,Tabla3_2[[#This Row],[Variedad]],E288,G288,Tabla3_2[[#This Row],[Atributo]])</f>
        <v>44148LimónSin especificarFemacal de La Caleramalla-16Martes</v>
      </c>
      <c r="B288" s="6">
        <v>44148</v>
      </c>
      <c r="C288" s="24" t="s">
        <v>28</v>
      </c>
      <c r="D288" s="24" t="s">
        <v>18</v>
      </c>
      <c r="E288" s="24" t="s">
        <v>9</v>
      </c>
      <c r="F288" s="24" t="s">
        <v>24</v>
      </c>
      <c r="G288" s="24" t="str">
        <f>+VLOOKUP(Tabla3_2[[#This Row],[Unidad de
comercialización ]],Cod_empaque[],2,0)</f>
        <v>malla-16</v>
      </c>
      <c r="H288" s="24" t="s">
        <v>3</v>
      </c>
      <c r="I288">
        <v>4271</v>
      </c>
    </row>
    <row r="289" spans="1:9" hidden="1" x14ac:dyDescent="0.35">
      <c r="A289" s="24" t="str">
        <f>+_xlfn.CONCAT(Tabla3_2[[#This Row],[Semana]],C289,Tabla3_2[[#This Row],[Variedad]],E289,G289,Tabla3_2[[#This Row],[Atributo]])</f>
        <v>44148LimónSin especificarFemacal de La Caleramalla-16Miércoles</v>
      </c>
      <c r="B289" s="6">
        <v>44148</v>
      </c>
      <c r="C289" s="24" t="s">
        <v>28</v>
      </c>
      <c r="D289" s="24" t="s">
        <v>18</v>
      </c>
      <c r="E289" s="24" t="s">
        <v>9</v>
      </c>
      <c r="F289" s="24" t="s">
        <v>24</v>
      </c>
      <c r="G289" s="24" t="str">
        <f>+VLOOKUP(Tabla3_2[[#This Row],[Unidad de
comercialización ]],Cod_empaque[],2,0)</f>
        <v>malla-16</v>
      </c>
      <c r="H289" s="24" t="s">
        <v>4</v>
      </c>
      <c r="I289">
        <v>4264</v>
      </c>
    </row>
    <row r="290" spans="1:9" hidden="1" x14ac:dyDescent="0.35">
      <c r="A290" s="24" t="str">
        <f>+_xlfn.CONCAT(Tabla3_2[[#This Row],[Semana]],C290,Tabla3_2[[#This Row],[Variedad]],E290,G290,Tabla3_2[[#This Row],[Atributo]])</f>
        <v>44148LimónSin especificarFemacal de La Caleramalla-16Jueves</v>
      </c>
      <c r="B290" s="6">
        <v>44148</v>
      </c>
      <c r="C290" s="24" t="s">
        <v>28</v>
      </c>
      <c r="D290" s="24" t="s">
        <v>18</v>
      </c>
      <c r="E290" s="24" t="s">
        <v>9</v>
      </c>
      <c r="F290" s="24" t="s">
        <v>24</v>
      </c>
      <c r="G290" s="24" t="str">
        <f>+VLOOKUP(Tabla3_2[[#This Row],[Unidad de
comercialización ]],Cod_empaque[],2,0)</f>
        <v>malla-16</v>
      </c>
      <c r="H290" s="24" t="s">
        <v>5</v>
      </c>
      <c r="I290">
        <v>4477</v>
      </c>
    </row>
    <row r="291" spans="1:9" hidden="1" x14ac:dyDescent="0.35">
      <c r="A291" s="24" t="str">
        <f>+_xlfn.CONCAT(Tabla3_2[[#This Row],[Semana]],C291,Tabla3_2[[#This Row],[Variedad]],E291,G291,Tabla3_2[[#This Row],[Atributo]])</f>
        <v>44148LimónSin especificarFemacal de La Caleramalla-16Viernes</v>
      </c>
      <c r="B291" s="6">
        <v>44148</v>
      </c>
      <c r="C291" s="24" t="s">
        <v>28</v>
      </c>
      <c r="D291" s="24" t="s">
        <v>18</v>
      </c>
      <c r="E291" s="24" t="s">
        <v>9</v>
      </c>
      <c r="F291" s="24" t="s">
        <v>24</v>
      </c>
      <c r="G291" s="24" t="str">
        <f>+VLOOKUP(Tabla3_2[[#This Row],[Unidad de
comercialización ]],Cod_empaque[],2,0)</f>
        <v>malla-16</v>
      </c>
      <c r="H291" s="24" t="s">
        <v>6</v>
      </c>
      <c r="I291">
        <v>4247</v>
      </c>
    </row>
    <row r="292" spans="1:9" hidden="1" x14ac:dyDescent="0.35">
      <c r="A292" s="24" t="str">
        <f>+_xlfn.CONCAT(Tabla3_2[[#This Row],[Semana]],C292,Tabla3_2[[#This Row],[Variedad]],E292,G292,Tabla3_2[[#This Row],[Atributo]])</f>
        <v>44148LimónSin especificarFeria Lagunitas de Puerto Monttmalla-16Lunes</v>
      </c>
      <c r="B292" s="6">
        <v>44148</v>
      </c>
      <c r="C292" s="24" t="s">
        <v>28</v>
      </c>
      <c r="D292" s="24" t="s">
        <v>18</v>
      </c>
      <c r="E292" s="24" t="s">
        <v>11</v>
      </c>
      <c r="F292" s="24" t="s">
        <v>24</v>
      </c>
      <c r="G292" s="24" t="str">
        <f>+VLOOKUP(Tabla3_2[[#This Row],[Unidad de
comercialización ]],Cod_empaque[],2,0)</f>
        <v>malla-16</v>
      </c>
      <c r="H292" s="24" t="s">
        <v>2</v>
      </c>
      <c r="I292">
        <v>10000</v>
      </c>
    </row>
    <row r="293" spans="1:9" hidden="1" x14ac:dyDescent="0.35">
      <c r="A293" s="24" t="str">
        <f>+_xlfn.CONCAT(Tabla3_2[[#This Row],[Semana]],C293,Tabla3_2[[#This Row],[Variedad]],E293,G293,Tabla3_2[[#This Row],[Atributo]])</f>
        <v>44148LimónSin especificarFeria Lagunitas de Puerto Monttmalla-16Martes</v>
      </c>
      <c r="B293" s="6">
        <v>44148</v>
      </c>
      <c r="C293" s="24" t="s">
        <v>28</v>
      </c>
      <c r="D293" s="24" t="s">
        <v>18</v>
      </c>
      <c r="E293" s="24" t="s">
        <v>11</v>
      </c>
      <c r="F293" s="24" t="s">
        <v>24</v>
      </c>
      <c r="G293" s="24" t="str">
        <f>+VLOOKUP(Tabla3_2[[#This Row],[Unidad de
comercialización ]],Cod_empaque[],2,0)</f>
        <v>malla-16</v>
      </c>
      <c r="H293" s="24" t="s">
        <v>3</v>
      </c>
      <c r="I293">
        <v>10500</v>
      </c>
    </row>
    <row r="294" spans="1:9" hidden="1" x14ac:dyDescent="0.35">
      <c r="A294" s="24" t="str">
        <f>+_xlfn.CONCAT(Tabla3_2[[#This Row],[Semana]],C294,Tabla3_2[[#This Row],[Variedad]],E294,G294,Tabla3_2[[#This Row],[Atributo]])</f>
        <v>44148LimónSin especificarFeria Lagunitas de Puerto Monttmalla-16Miércoles</v>
      </c>
      <c r="B294" s="6">
        <v>44148</v>
      </c>
      <c r="C294" s="24" t="s">
        <v>28</v>
      </c>
      <c r="D294" s="24" t="s">
        <v>18</v>
      </c>
      <c r="E294" s="24" t="s">
        <v>11</v>
      </c>
      <c r="F294" s="24" t="s">
        <v>24</v>
      </c>
      <c r="G294" s="24" t="str">
        <f>+VLOOKUP(Tabla3_2[[#This Row],[Unidad de
comercialización ]],Cod_empaque[],2,0)</f>
        <v>malla-16</v>
      </c>
      <c r="H294" s="24" t="s">
        <v>4</v>
      </c>
      <c r="I294">
        <v>10500</v>
      </c>
    </row>
    <row r="295" spans="1:9" hidden="1" x14ac:dyDescent="0.35">
      <c r="A295" s="24" t="str">
        <f>+_xlfn.CONCAT(Tabla3_2[[#This Row],[Semana]],C295,Tabla3_2[[#This Row],[Variedad]],E295,G295,Tabla3_2[[#This Row],[Atributo]])</f>
        <v>44148LimónSin especificarFeria Lagunitas de Puerto Monttmalla-16Jueves</v>
      </c>
      <c r="B295" s="6">
        <v>44148</v>
      </c>
      <c r="C295" s="24" t="s">
        <v>28</v>
      </c>
      <c r="D295" s="24" t="s">
        <v>18</v>
      </c>
      <c r="E295" s="24" t="s">
        <v>11</v>
      </c>
      <c r="F295" s="24" t="s">
        <v>24</v>
      </c>
      <c r="G295" s="24" t="str">
        <f>+VLOOKUP(Tabla3_2[[#This Row],[Unidad de
comercialización ]],Cod_empaque[],2,0)</f>
        <v>malla-16</v>
      </c>
      <c r="H295" s="24" t="s">
        <v>5</v>
      </c>
      <c r="I295">
        <v>10500</v>
      </c>
    </row>
    <row r="296" spans="1:9" hidden="1" x14ac:dyDescent="0.35">
      <c r="A296" s="24" t="str">
        <f>+_xlfn.CONCAT(Tabla3_2[[#This Row],[Semana]],C296,Tabla3_2[[#This Row],[Variedad]],E296,G296,Tabla3_2[[#This Row],[Atributo]])</f>
        <v>44148LimónSin especificarFeria Lagunitas de Puerto Monttmalla-16Viernes</v>
      </c>
      <c r="B296" s="6">
        <v>44148</v>
      </c>
      <c r="C296" s="24" t="s">
        <v>28</v>
      </c>
      <c r="D296" s="24" t="s">
        <v>18</v>
      </c>
      <c r="E296" s="24" t="s">
        <v>11</v>
      </c>
      <c r="F296" s="24" t="s">
        <v>24</v>
      </c>
      <c r="G296" s="24" t="str">
        <f>+VLOOKUP(Tabla3_2[[#This Row],[Unidad de
comercialización ]],Cod_empaque[],2,0)</f>
        <v>malla-16</v>
      </c>
      <c r="H296" s="24" t="s">
        <v>6</v>
      </c>
      <c r="I296">
        <v>10500</v>
      </c>
    </row>
    <row r="297" spans="1:9" hidden="1" x14ac:dyDescent="0.35">
      <c r="A297" s="24" t="str">
        <f>+_xlfn.CONCAT(Tabla3_2[[#This Row],[Semana]],C297,Tabla3_2[[#This Row],[Variedad]],E297,G297,Tabla3_2[[#This Row],[Atributo]])</f>
        <v>44148LimónSin especificarMacroferia Regional de Talcamalla-16Lunes</v>
      </c>
      <c r="B297" s="6">
        <v>44148</v>
      </c>
      <c r="C297" s="24" t="s">
        <v>28</v>
      </c>
      <c r="D297" s="24" t="s">
        <v>18</v>
      </c>
      <c r="E297" s="24" t="s">
        <v>13</v>
      </c>
      <c r="F297" s="24" t="s">
        <v>24</v>
      </c>
      <c r="G297" s="24" t="str">
        <f>+VLOOKUP(Tabla3_2[[#This Row],[Unidad de
comercialización ]],Cod_empaque[],2,0)</f>
        <v>malla-16</v>
      </c>
      <c r="H297" s="24" t="s">
        <v>2</v>
      </c>
      <c r="I297">
        <v>7000</v>
      </c>
    </row>
    <row r="298" spans="1:9" hidden="1" x14ac:dyDescent="0.35">
      <c r="A298" s="24" t="str">
        <f>+_xlfn.CONCAT(Tabla3_2[[#This Row],[Semana]],C298,Tabla3_2[[#This Row],[Variedad]],E298,G298,Tabla3_2[[#This Row],[Atributo]])</f>
        <v>44148LimónSin especificarMacroferia Regional de Talcamalla-16Martes</v>
      </c>
      <c r="B298" s="6">
        <v>44148</v>
      </c>
      <c r="C298" s="24" t="s">
        <v>28</v>
      </c>
      <c r="D298" s="24" t="s">
        <v>18</v>
      </c>
      <c r="E298" s="24" t="s">
        <v>13</v>
      </c>
      <c r="F298" s="24" t="s">
        <v>24</v>
      </c>
      <c r="G298" s="24" t="str">
        <f>+VLOOKUP(Tabla3_2[[#This Row],[Unidad de
comercialización ]],Cod_empaque[],2,0)</f>
        <v>malla-16</v>
      </c>
      <c r="H298" s="24" t="s">
        <v>3</v>
      </c>
      <c r="I298">
        <v>0</v>
      </c>
    </row>
    <row r="299" spans="1:9" hidden="1" x14ac:dyDescent="0.35">
      <c r="A299" s="24" t="str">
        <f>+_xlfn.CONCAT(Tabla3_2[[#This Row],[Semana]],C299,Tabla3_2[[#This Row],[Variedad]],E299,G299,Tabla3_2[[#This Row],[Atributo]])</f>
        <v>44148LimónSin especificarMacroferia Regional de Talcamalla-16Miércoles</v>
      </c>
      <c r="B299" s="6">
        <v>44148</v>
      </c>
      <c r="C299" s="24" t="s">
        <v>28</v>
      </c>
      <c r="D299" s="24" t="s">
        <v>18</v>
      </c>
      <c r="E299" s="24" t="s">
        <v>13</v>
      </c>
      <c r="F299" s="24" t="s">
        <v>24</v>
      </c>
      <c r="G299" s="24" t="str">
        <f>+VLOOKUP(Tabla3_2[[#This Row],[Unidad de
comercialización ]],Cod_empaque[],2,0)</f>
        <v>malla-16</v>
      </c>
      <c r="H299" s="24" t="s">
        <v>4</v>
      </c>
      <c r="I299">
        <v>0</v>
      </c>
    </row>
    <row r="300" spans="1:9" hidden="1" x14ac:dyDescent="0.35">
      <c r="A300" s="24" t="str">
        <f>+_xlfn.CONCAT(Tabla3_2[[#This Row],[Semana]],C300,Tabla3_2[[#This Row],[Variedad]],E300,G300,Tabla3_2[[#This Row],[Atributo]])</f>
        <v>44148LimónSin especificarMacroferia Regional de Talcamalla-16Jueves</v>
      </c>
      <c r="B300" s="6">
        <v>44148</v>
      </c>
      <c r="C300" s="24" t="s">
        <v>28</v>
      </c>
      <c r="D300" s="24" t="s">
        <v>18</v>
      </c>
      <c r="E300" s="24" t="s">
        <v>13</v>
      </c>
      <c r="F300" s="24" t="s">
        <v>24</v>
      </c>
      <c r="G300" s="24" t="str">
        <f>+VLOOKUP(Tabla3_2[[#This Row],[Unidad de
comercialización ]],Cod_empaque[],2,0)</f>
        <v>malla-16</v>
      </c>
      <c r="H300" s="24" t="s">
        <v>5</v>
      </c>
      <c r="I300">
        <v>0</v>
      </c>
    </row>
    <row r="301" spans="1:9" hidden="1" x14ac:dyDescent="0.35">
      <c r="A301" s="24" t="str">
        <f>+_xlfn.CONCAT(Tabla3_2[[#This Row],[Semana]],C301,Tabla3_2[[#This Row],[Variedad]],E301,G301,Tabla3_2[[#This Row],[Atributo]])</f>
        <v>44148LimónSin especificarMacroferia Regional de Talcamalla-16Viernes</v>
      </c>
      <c r="B301" s="6">
        <v>44148</v>
      </c>
      <c r="C301" s="24" t="s">
        <v>28</v>
      </c>
      <c r="D301" s="24" t="s">
        <v>18</v>
      </c>
      <c r="E301" s="24" t="s">
        <v>13</v>
      </c>
      <c r="F301" s="24" t="s">
        <v>24</v>
      </c>
      <c r="G301" s="24" t="str">
        <f>+VLOOKUP(Tabla3_2[[#This Row],[Unidad de
comercialización ]],Cod_empaque[],2,0)</f>
        <v>malla-16</v>
      </c>
      <c r="H301" s="24" t="s">
        <v>6</v>
      </c>
      <c r="I301">
        <v>0</v>
      </c>
    </row>
    <row r="302" spans="1:9" hidden="1" x14ac:dyDescent="0.35">
      <c r="A302" s="24" t="str">
        <f>+_xlfn.CONCAT(Tabla3_2[[#This Row],[Semana]],C302,Tabla3_2[[#This Row],[Variedad]],E302,G302,Tabla3_2[[#This Row],[Atributo]])</f>
        <v>44148LimónSin especificarTerminal Hortofrutícola Agro Chillánmalla-16Lunes</v>
      </c>
      <c r="B302" s="6">
        <v>44148</v>
      </c>
      <c r="C302" s="24" t="s">
        <v>28</v>
      </c>
      <c r="D302" s="24" t="s">
        <v>18</v>
      </c>
      <c r="E302" s="24" t="s">
        <v>25</v>
      </c>
      <c r="F302" s="24" t="s">
        <v>24</v>
      </c>
      <c r="G302" s="24" t="str">
        <f>+VLOOKUP(Tabla3_2[[#This Row],[Unidad de
comercialización ]],Cod_empaque[],2,0)</f>
        <v>malla-16</v>
      </c>
      <c r="H302" s="24" t="s">
        <v>2</v>
      </c>
      <c r="I302">
        <v>0</v>
      </c>
    </row>
    <row r="303" spans="1:9" hidden="1" x14ac:dyDescent="0.35">
      <c r="A303" s="24" t="str">
        <f>+_xlfn.CONCAT(Tabla3_2[[#This Row],[Semana]],C303,Tabla3_2[[#This Row],[Variedad]],E303,G303,Tabla3_2[[#This Row],[Atributo]])</f>
        <v>44148LimónSin especificarTerminal Hortofrutícola Agro Chillánmalla-16Martes</v>
      </c>
      <c r="B303" s="6">
        <v>44148</v>
      </c>
      <c r="C303" s="24" t="s">
        <v>28</v>
      </c>
      <c r="D303" s="24" t="s">
        <v>18</v>
      </c>
      <c r="E303" s="24" t="s">
        <v>25</v>
      </c>
      <c r="F303" s="24" t="s">
        <v>24</v>
      </c>
      <c r="G303" s="24" t="str">
        <f>+VLOOKUP(Tabla3_2[[#This Row],[Unidad de
comercialización ]],Cod_empaque[],2,0)</f>
        <v>malla-16</v>
      </c>
      <c r="H303" s="24" t="s">
        <v>3</v>
      </c>
      <c r="I303">
        <v>6500</v>
      </c>
    </row>
    <row r="304" spans="1:9" hidden="1" x14ac:dyDescent="0.35">
      <c r="A304" s="24" t="str">
        <f>+_xlfn.CONCAT(Tabla3_2[[#This Row],[Semana]],C304,Tabla3_2[[#This Row],[Variedad]],E304,G304,Tabla3_2[[#This Row],[Atributo]])</f>
        <v>44148LimónSin especificarTerminal Hortofrutícola Agro Chillánmalla-16Miércoles</v>
      </c>
      <c r="B304" s="6">
        <v>44148</v>
      </c>
      <c r="C304" s="24" t="s">
        <v>28</v>
      </c>
      <c r="D304" s="24" t="s">
        <v>18</v>
      </c>
      <c r="E304" s="24" t="s">
        <v>25</v>
      </c>
      <c r="F304" s="24" t="s">
        <v>24</v>
      </c>
      <c r="G304" s="24" t="str">
        <f>+VLOOKUP(Tabla3_2[[#This Row],[Unidad de
comercialización ]],Cod_empaque[],2,0)</f>
        <v>malla-16</v>
      </c>
      <c r="H304" s="24" t="s">
        <v>4</v>
      </c>
      <c r="I304">
        <v>6250</v>
      </c>
    </row>
    <row r="305" spans="1:9" hidden="1" x14ac:dyDescent="0.35">
      <c r="A305" s="24" t="str">
        <f>+_xlfn.CONCAT(Tabla3_2[[#This Row],[Semana]],C305,Tabla3_2[[#This Row],[Variedad]],E305,G305,Tabla3_2[[#This Row],[Atributo]])</f>
        <v>44148LimónSin especificarTerminal Hortofrutícola Agro Chillánmalla-16Jueves</v>
      </c>
      <c r="B305" s="6">
        <v>44148</v>
      </c>
      <c r="C305" s="24" t="s">
        <v>28</v>
      </c>
      <c r="D305" s="24" t="s">
        <v>18</v>
      </c>
      <c r="E305" s="24" t="s">
        <v>25</v>
      </c>
      <c r="F305" s="24" t="s">
        <v>24</v>
      </c>
      <c r="G305" s="24" t="str">
        <f>+VLOOKUP(Tabla3_2[[#This Row],[Unidad de
comercialización ]],Cod_empaque[],2,0)</f>
        <v>malla-16</v>
      </c>
      <c r="H305" s="24" t="s">
        <v>5</v>
      </c>
      <c r="I305">
        <v>6250</v>
      </c>
    </row>
    <row r="306" spans="1:9" hidden="1" x14ac:dyDescent="0.35">
      <c r="A306" s="24" t="str">
        <f>+_xlfn.CONCAT(Tabla3_2[[#This Row],[Semana]],C306,Tabla3_2[[#This Row],[Variedad]],E306,G306,Tabla3_2[[#This Row],[Atributo]])</f>
        <v>44148LimónSin especificarTerminal Hortofrutícola Agro Chillánmalla-16Viernes</v>
      </c>
      <c r="B306" s="6">
        <v>44148</v>
      </c>
      <c r="C306" s="24" t="s">
        <v>28</v>
      </c>
      <c r="D306" s="24" t="s">
        <v>18</v>
      </c>
      <c r="E306" s="24" t="s">
        <v>25</v>
      </c>
      <c r="F306" s="24" t="s">
        <v>24</v>
      </c>
      <c r="G306" s="24" t="str">
        <f>+VLOOKUP(Tabla3_2[[#This Row],[Unidad de
comercialización ]],Cod_empaque[],2,0)</f>
        <v>malla-16</v>
      </c>
      <c r="H306" s="24" t="s">
        <v>6</v>
      </c>
      <c r="I306">
        <v>6750</v>
      </c>
    </row>
    <row r="307" spans="1:9" hidden="1" x14ac:dyDescent="0.35">
      <c r="A307" s="24" t="str">
        <f>+_xlfn.CONCAT(Tabla3_2[[#This Row],[Semana]],C307,Tabla3_2[[#This Row],[Variedad]],E307,G307,Tabla3_2[[#This Row],[Atributo]])</f>
        <v>44148LimónSin especificarVega Central Mapocho de Santiagomalla-16Lunes</v>
      </c>
      <c r="B307" s="6">
        <v>44148</v>
      </c>
      <c r="C307" s="24" t="s">
        <v>28</v>
      </c>
      <c r="D307" s="24" t="s">
        <v>18</v>
      </c>
      <c r="E307" s="24" t="s">
        <v>23</v>
      </c>
      <c r="F307" s="24" t="s">
        <v>24</v>
      </c>
      <c r="G307" s="24" t="str">
        <f>+VLOOKUP(Tabla3_2[[#This Row],[Unidad de
comercialización ]],Cod_empaque[],2,0)</f>
        <v>malla-16</v>
      </c>
      <c r="H307" s="24" t="s">
        <v>2</v>
      </c>
      <c r="I307">
        <v>7000</v>
      </c>
    </row>
    <row r="308" spans="1:9" hidden="1" x14ac:dyDescent="0.35">
      <c r="A308" s="24" t="str">
        <f>+_xlfn.CONCAT(Tabla3_2[[#This Row],[Semana]],C308,Tabla3_2[[#This Row],[Variedad]],E308,G308,Tabla3_2[[#This Row],[Atributo]])</f>
        <v>44148LimónSin especificarVega Central Mapocho de Santiagomalla-16Martes</v>
      </c>
      <c r="B308" s="6">
        <v>44148</v>
      </c>
      <c r="C308" s="24" t="s">
        <v>28</v>
      </c>
      <c r="D308" s="24" t="s">
        <v>18</v>
      </c>
      <c r="E308" s="24" t="s">
        <v>23</v>
      </c>
      <c r="F308" s="24" t="s">
        <v>24</v>
      </c>
      <c r="G308" s="24" t="str">
        <f>+VLOOKUP(Tabla3_2[[#This Row],[Unidad de
comercialización ]],Cod_empaque[],2,0)</f>
        <v>malla-16</v>
      </c>
      <c r="H308" s="24" t="s">
        <v>3</v>
      </c>
      <c r="I308">
        <v>7000</v>
      </c>
    </row>
    <row r="309" spans="1:9" hidden="1" x14ac:dyDescent="0.35">
      <c r="A309" s="24" t="str">
        <f>+_xlfn.CONCAT(Tabla3_2[[#This Row],[Semana]],C309,Tabla3_2[[#This Row],[Variedad]],E309,G309,Tabla3_2[[#This Row],[Atributo]])</f>
        <v>44148LimónSin especificarVega Central Mapocho de Santiagomalla-16Miércoles</v>
      </c>
      <c r="B309" s="6">
        <v>44148</v>
      </c>
      <c r="C309" s="24" t="s">
        <v>28</v>
      </c>
      <c r="D309" s="24" t="s">
        <v>18</v>
      </c>
      <c r="E309" s="24" t="s">
        <v>23</v>
      </c>
      <c r="F309" s="24" t="s">
        <v>24</v>
      </c>
      <c r="G309" s="24" t="str">
        <f>+VLOOKUP(Tabla3_2[[#This Row],[Unidad de
comercialización ]],Cod_empaque[],2,0)</f>
        <v>malla-16</v>
      </c>
      <c r="H309" s="24" t="s">
        <v>4</v>
      </c>
      <c r="I309">
        <v>0</v>
      </c>
    </row>
    <row r="310" spans="1:9" hidden="1" x14ac:dyDescent="0.35">
      <c r="A310" s="24" t="str">
        <f>+_xlfn.CONCAT(Tabla3_2[[#This Row],[Semana]],C310,Tabla3_2[[#This Row],[Variedad]],E310,G310,Tabla3_2[[#This Row],[Atributo]])</f>
        <v>44148LimónSin especificarVega Central Mapocho de Santiagomalla-16Jueves</v>
      </c>
      <c r="B310" s="6">
        <v>44148</v>
      </c>
      <c r="C310" s="24" t="s">
        <v>28</v>
      </c>
      <c r="D310" s="24" t="s">
        <v>18</v>
      </c>
      <c r="E310" s="24" t="s">
        <v>23</v>
      </c>
      <c r="F310" s="24" t="s">
        <v>24</v>
      </c>
      <c r="G310" s="24" t="str">
        <f>+VLOOKUP(Tabla3_2[[#This Row],[Unidad de
comercialización ]],Cod_empaque[],2,0)</f>
        <v>malla-16</v>
      </c>
      <c r="H310" s="24" t="s">
        <v>5</v>
      </c>
      <c r="I310">
        <v>0</v>
      </c>
    </row>
    <row r="311" spans="1:9" hidden="1" x14ac:dyDescent="0.35">
      <c r="A311" s="24" t="str">
        <f>+_xlfn.CONCAT(Tabla3_2[[#This Row],[Semana]],C311,Tabla3_2[[#This Row],[Variedad]],E311,G311,Tabla3_2[[#This Row],[Atributo]])</f>
        <v>44148LimónSin especificarVega Central Mapocho de Santiagomalla-16Viernes</v>
      </c>
      <c r="B311" s="6">
        <v>44148</v>
      </c>
      <c r="C311" s="24" t="s">
        <v>28</v>
      </c>
      <c r="D311" s="24" t="s">
        <v>18</v>
      </c>
      <c r="E311" s="24" t="s">
        <v>23</v>
      </c>
      <c r="F311" s="24" t="s">
        <v>24</v>
      </c>
      <c r="G311" s="24" t="str">
        <f>+VLOOKUP(Tabla3_2[[#This Row],[Unidad de
comercialización ]],Cod_empaque[],2,0)</f>
        <v>malla-16</v>
      </c>
      <c r="H311" s="24" t="s">
        <v>6</v>
      </c>
      <c r="I311">
        <v>0</v>
      </c>
    </row>
    <row r="312" spans="1:9" hidden="1" x14ac:dyDescent="0.35">
      <c r="A312" s="24" t="str">
        <f>+_xlfn.CONCAT(Tabla3_2[[#This Row],[Semana]],C312,Tabla3_2[[#This Row],[Variedad]],E312,G312,Tabla3_2[[#This Row],[Atributo]])</f>
        <v>44148LimónSin especificarVega Monumental Concepciónmalla-16Lunes</v>
      </c>
      <c r="B312" s="6">
        <v>44148</v>
      </c>
      <c r="C312" s="24" t="s">
        <v>28</v>
      </c>
      <c r="D312" s="24" t="s">
        <v>18</v>
      </c>
      <c r="E312" s="24" t="s">
        <v>26</v>
      </c>
      <c r="F312" s="24" t="s">
        <v>24</v>
      </c>
      <c r="G312" s="24" t="str">
        <f>+VLOOKUP(Tabla3_2[[#This Row],[Unidad de
comercialización ]],Cod_empaque[],2,0)</f>
        <v>malla-16</v>
      </c>
      <c r="H312" s="24" t="s">
        <v>2</v>
      </c>
      <c r="I312">
        <v>0</v>
      </c>
    </row>
    <row r="313" spans="1:9" hidden="1" x14ac:dyDescent="0.35">
      <c r="A313" s="24" t="str">
        <f>+_xlfn.CONCAT(Tabla3_2[[#This Row],[Semana]],C313,Tabla3_2[[#This Row],[Variedad]],E313,G313,Tabla3_2[[#This Row],[Atributo]])</f>
        <v>44148LimónSin especificarVega Monumental Concepciónmalla-16Martes</v>
      </c>
      <c r="B313" s="6">
        <v>44148</v>
      </c>
      <c r="C313" s="24" t="s">
        <v>28</v>
      </c>
      <c r="D313" s="24" t="s">
        <v>18</v>
      </c>
      <c r="E313" s="24" t="s">
        <v>26</v>
      </c>
      <c r="F313" s="24" t="s">
        <v>24</v>
      </c>
      <c r="G313" s="24" t="str">
        <f>+VLOOKUP(Tabla3_2[[#This Row],[Unidad de
comercialización ]],Cod_empaque[],2,0)</f>
        <v>malla-16</v>
      </c>
      <c r="H313" s="24" t="s">
        <v>3</v>
      </c>
      <c r="I313">
        <v>7000</v>
      </c>
    </row>
    <row r="314" spans="1:9" hidden="1" x14ac:dyDescent="0.35">
      <c r="A314" s="24" t="str">
        <f>+_xlfn.CONCAT(Tabla3_2[[#This Row],[Semana]],C314,Tabla3_2[[#This Row],[Variedad]],E314,G314,Tabla3_2[[#This Row],[Atributo]])</f>
        <v>44148LimónSin especificarVega Monumental Concepciónmalla-16Miércoles</v>
      </c>
      <c r="B314" s="6">
        <v>44148</v>
      </c>
      <c r="C314" s="24" t="s">
        <v>28</v>
      </c>
      <c r="D314" s="24" t="s">
        <v>18</v>
      </c>
      <c r="E314" s="24" t="s">
        <v>26</v>
      </c>
      <c r="F314" s="24" t="s">
        <v>24</v>
      </c>
      <c r="G314" s="24" t="str">
        <f>+VLOOKUP(Tabla3_2[[#This Row],[Unidad de
comercialización ]],Cod_empaque[],2,0)</f>
        <v>malla-16</v>
      </c>
      <c r="H314" s="24" t="s">
        <v>4</v>
      </c>
      <c r="I314">
        <v>7000</v>
      </c>
    </row>
    <row r="315" spans="1:9" hidden="1" x14ac:dyDescent="0.35">
      <c r="A315" s="24" t="str">
        <f>+_xlfn.CONCAT(Tabla3_2[[#This Row],[Semana]],C315,Tabla3_2[[#This Row],[Variedad]],E315,G315,Tabla3_2[[#This Row],[Atributo]])</f>
        <v>44148LimónSin especificarVega Monumental Concepciónmalla-16Jueves</v>
      </c>
      <c r="B315" s="6">
        <v>44148</v>
      </c>
      <c r="C315" s="24" t="s">
        <v>28</v>
      </c>
      <c r="D315" s="24" t="s">
        <v>18</v>
      </c>
      <c r="E315" s="24" t="s">
        <v>26</v>
      </c>
      <c r="F315" s="24" t="s">
        <v>24</v>
      </c>
      <c r="G315" s="24" t="str">
        <f>+VLOOKUP(Tabla3_2[[#This Row],[Unidad de
comercialización ]],Cod_empaque[],2,0)</f>
        <v>malla-16</v>
      </c>
      <c r="H315" s="24" t="s">
        <v>5</v>
      </c>
      <c r="I315">
        <v>7000</v>
      </c>
    </row>
    <row r="316" spans="1:9" hidden="1" x14ac:dyDescent="0.35">
      <c r="A316" s="24" t="str">
        <f>+_xlfn.CONCAT(Tabla3_2[[#This Row],[Semana]],C316,Tabla3_2[[#This Row],[Variedad]],E316,G316,Tabla3_2[[#This Row],[Atributo]])</f>
        <v>44148LimónSin especificarVega Monumental Concepciónmalla-16Viernes</v>
      </c>
      <c r="B316" s="6">
        <v>44148</v>
      </c>
      <c r="C316" s="24" t="s">
        <v>28</v>
      </c>
      <c r="D316" s="24" t="s">
        <v>18</v>
      </c>
      <c r="E316" s="24" t="s">
        <v>26</v>
      </c>
      <c r="F316" s="24" t="s">
        <v>24</v>
      </c>
      <c r="G316" s="24" t="str">
        <f>+VLOOKUP(Tabla3_2[[#This Row],[Unidad de
comercialización ]],Cod_empaque[],2,0)</f>
        <v>malla-16</v>
      </c>
      <c r="H316" s="24" t="s">
        <v>6</v>
      </c>
      <c r="I316">
        <v>7000</v>
      </c>
    </row>
    <row r="317" spans="1:9" x14ac:dyDescent="0.35">
      <c r="A317" s="24" t="str">
        <f>+_xlfn.CONCAT(Tabla3_2[[#This Row],[Semana]],C317,Tabla3_2[[#This Row],[Variedad]],E317,G317,Tabla3_2[[#This Row],[Atributo]])</f>
        <v>44148NaranjaLane LateMercado Mayorista Lo Valledor de SantiagobinLunes</v>
      </c>
      <c r="B317" s="6">
        <v>44148</v>
      </c>
      <c r="C317" s="24" t="s">
        <v>36</v>
      </c>
      <c r="D317" s="24" t="s">
        <v>32</v>
      </c>
      <c r="E317" s="24" t="s">
        <v>19</v>
      </c>
      <c r="F317" s="24" t="s">
        <v>33</v>
      </c>
      <c r="G317" s="24" t="str">
        <f>+VLOOKUP(Tabla3_2[[#This Row],[Unidad de
comercialización ]],Cod_empaque[],2,0)</f>
        <v>bin</v>
      </c>
      <c r="H317" s="24" t="s">
        <v>2</v>
      </c>
      <c r="I317">
        <v>312500</v>
      </c>
    </row>
    <row r="318" spans="1:9" x14ac:dyDescent="0.35">
      <c r="A318" s="24" t="str">
        <f>+_xlfn.CONCAT(Tabla3_2[[#This Row],[Semana]],C318,Tabla3_2[[#This Row],[Variedad]],E318,G318,Tabla3_2[[#This Row],[Atributo]])</f>
        <v>44148NaranjaLane LateMercado Mayorista Lo Valledor de SantiagobinMartes</v>
      </c>
      <c r="B318" s="6">
        <v>44148</v>
      </c>
      <c r="C318" s="24" t="s">
        <v>36</v>
      </c>
      <c r="D318" s="24" t="s">
        <v>32</v>
      </c>
      <c r="E318" s="24" t="s">
        <v>19</v>
      </c>
      <c r="F318" s="24" t="s">
        <v>33</v>
      </c>
      <c r="G318" s="24" t="str">
        <f>+VLOOKUP(Tabla3_2[[#This Row],[Unidad de
comercialización ]],Cod_empaque[],2,0)</f>
        <v>bin</v>
      </c>
      <c r="H318" s="24" t="s">
        <v>3</v>
      </c>
      <c r="I318">
        <v>310000</v>
      </c>
    </row>
    <row r="319" spans="1:9" x14ac:dyDescent="0.35">
      <c r="A319" s="24" t="str">
        <f>+_xlfn.CONCAT(Tabla3_2[[#This Row],[Semana]],C319,Tabla3_2[[#This Row],[Variedad]],E319,G319,Tabla3_2[[#This Row],[Atributo]])</f>
        <v>44148NaranjaLane LateMercado Mayorista Lo Valledor de SantiagobinMiércoles</v>
      </c>
      <c r="B319" s="6">
        <v>44148</v>
      </c>
      <c r="C319" s="24" t="s">
        <v>36</v>
      </c>
      <c r="D319" s="24" t="s">
        <v>32</v>
      </c>
      <c r="E319" s="24" t="s">
        <v>19</v>
      </c>
      <c r="F319" s="24" t="s">
        <v>33</v>
      </c>
      <c r="G319" s="24" t="str">
        <f>+VLOOKUP(Tabla3_2[[#This Row],[Unidad de
comercialización ]],Cod_empaque[],2,0)</f>
        <v>bin</v>
      </c>
      <c r="H319" s="24" t="s">
        <v>4</v>
      </c>
      <c r="I319">
        <v>314286</v>
      </c>
    </row>
    <row r="320" spans="1:9" x14ac:dyDescent="0.35">
      <c r="A320" s="24" t="str">
        <f>+_xlfn.CONCAT(Tabla3_2[[#This Row],[Semana]],C320,Tabla3_2[[#This Row],[Variedad]],E320,G320,Tabla3_2[[#This Row],[Atributo]])</f>
        <v>44148NaranjaLane LateMercado Mayorista Lo Valledor de SantiagobinJueves</v>
      </c>
      <c r="B320" s="6">
        <v>44148</v>
      </c>
      <c r="C320" s="24" t="s">
        <v>36</v>
      </c>
      <c r="D320" s="24" t="s">
        <v>32</v>
      </c>
      <c r="E320" s="24" t="s">
        <v>19</v>
      </c>
      <c r="F320" s="24" t="s">
        <v>33</v>
      </c>
      <c r="G320" s="24" t="str">
        <f>+VLOOKUP(Tabla3_2[[#This Row],[Unidad de
comercialización ]],Cod_empaque[],2,0)</f>
        <v>bin</v>
      </c>
      <c r="H320" s="24" t="s">
        <v>5</v>
      </c>
      <c r="I320">
        <v>309630</v>
      </c>
    </row>
    <row r="321" spans="1:9" x14ac:dyDescent="0.35">
      <c r="A321" s="24" t="str">
        <f>+_xlfn.CONCAT(Tabla3_2[[#This Row],[Semana]],C321,Tabla3_2[[#This Row],[Variedad]],E321,G321,Tabla3_2[[#This Row],[Atributo]])</f>
        <v>44148NaranjaLane LateMercado Mayorista Lo Valledor de SantiagobinViernes</v>
      </c>
      <c r="B321" s="6">
        <v>44148</v>
      </c>
      <c r="C321" s="24" t="s">
        <v>36</v>
      </c>
      <c r="D321" s="24" t="s">
        <v>32</v>
      </c>
      <c r="E321" s="24" t="s">
        <v>19</v>
      </c>
      <c r="F321" s="24" t="s">
        <v>33</v>
      </c>
      <c r="G321" s="24" t="str">
        <f>+VLOOKUP(Tabla3_2[[#This Row],[Unidad de
comercialización ]],Cod_empaque[],2,0)</f>
        <v>bin</v>
      </c>
      <c r="H321" s="24" t="s">
        <v>6</v>
      </c>
      <c r="I321">
        <v>0</v>
      </c>
    </row>
    <row r="322" spans="1:9" x14ac:dyDescent="0.35">
      <c r="A322" s="24" t="str">
        <f>+_xlfn.CONCAT(Tabla3_2[[#This Row],[Semana]],C322,Tabla3_2[[#This Row],[Variedad]],E322,G322,Tabla3_2[[#This Row],[Atributo]])</f>
        <v>44148NaranjaLane LateComercializadora del Agro de LimaríbinLunes</v>
      </c>
      <c r="B322" s="6">
        <v>44148</v>
      </c>
      <c r="C322" s="24" t="s">
        <v>36</v>
      </c>
      <c r="D322" s="24" t="s">
        <v>32</v>
      </c>
      <c r="E322" s="24" t="s">
        <v>21</v>
      </c>
      <c r="F322" s="24" t="s">
        <v>33</v>
      </c>
      <c r="G322" s="24" t="str">
        <f>+VLOOKUP(Tabla3_2[[#This Row],[Unidad de
comercialización ]],Cod_empaque[],2,0)</f>
        <v>bin</v>
      </c>
      <c r="H322" s="24" t="s">
        <v>2</v>
      </c>
      <c r="I322">
        <v>0</v>
      </c>
    </row>
    <row r="323" spans="1:9" x14ac:dyDescent="0.35">
      <c r="A323" s="24" t="str">
        <f>+_xlfn.CONCAT(Tabla3_2[[#This Row],[Semana]],C323,Tabla3_2[[#This Row],[Variedad]],E323,G323,Tabla3_2[[#This Row],[Atributo]])</f>
        <v>44148NaranjaLane LateComercializadora del Agro de LimaríbinMartes</v>
      </c>
      <c r="B323" s="6">
        <v>44148</v>
      </c>
      <c r="C323" s="24" t="s">
        <v>36</v>
      </c>
      <c r="D323" s="24" t="s">
        <v>32</v>
      </c>
      <c r="E323" s="24" t="s">
        <v>21</v>
      </c>
      <c r="F323" s="24" t="s">
        <v>33</v>
      </c>
      <c r="G323" s="24" t="str">
        <f>+VLOOKUP(Tabla3_2[[#This Row],[Unidad de
comercialización ]],Cod_empaque[],2,0)</f>
        <v>bin</v>
      </c>
      <c r="H323" s="24" t="s">
        <v>3</v>
      </c>
      <c r="I323">
        <v>297500</v>
      </c>
    </row>
    <row r="324" spans="1:9" x14ac:dyDescent="0.35">
      <c r="A324" s="24" t="str">
        <f>+_xlfn.CONCAT(Tabla3_2[[#This Row],[Semana]],C324,Tabla3_2[[#This Row],[Variedad]],E324,G324,Tabla3_2[[#This Row],[Atributo]])</f>
        <v>44148NaranjaLane LateComercializadora del Agro de LimaríbinMiércoles</v>
      </c>
      <c r="B324" s="6">
        <v>44148</v>
      </c>
      <c r="C324" s="24" t="s">
        <v>36</v>
      </c>
      <c r="D324" s="24" t="s">
        <v>32</v>
      </c>
      <c r="E324" s="24" t="s">
        <v>21</v>
      </c>
      <c r="F324" s="24" t="s">
        <v>33</v>
      </c>
      <c r="G324" s="24" t="str">
        <f>+VLOOKUP(Tabla3_2[[#This Row],[Unidad de
comercialización ]],Cod_empaque[],2,0)</f>
        <v>bin</v>
      </c>
      <c r="H324" s="24" t="s">
        <v>4</v>
      </c>
      <c r="I324">
        <v>302500</v>
      </c>
    </row>
    <row r="325" spans="1:9" x14ac:dyDescent="0.35">
      <c r="A325" s="24" t="str">
        <f>+_xlfn.CONCAT(Tabla3_2[[#This Row],[Semana]],C325,Tabla3_2[[#This Row],[Variedad]],E325,G325,Tabla3_2[[#This Row],[Atributo]])</f>
        <v>44148NaranjaLane LateComercializadora del Agro de LimaríbinJueves</v>
      </c>
      <c r="B325" s="6">
        <v>44148</v>
      </c>
      <c r="C325" s="24" t="s">
        <v>36</v>
      </c>
      <c r="D325" s="24" t="s">
        <v>32</v>
      </c>
      <c r="E325" s="24" t="s">
        <v>21</v>
      </c>
      <c r="F325" s="24" t="s">
        <v>33</v>
      </c>
      <c r="G325" s="24" t="str">
        <f>+VLOOKUP(Tabla3_2[[#This Row],[Unidad de
comercialización ]],Cod_empaque[],2,0)</f>
        <v>bin</v>
      </c>
      <c r="H325" s="24" t="s">
        <v>5</v>
      </c>
      <c r="I325">
        <v>0</v>
      </c>
    </row>
    <row r="326" spans="1:9" x14ac:dyDescent="0.35">
      <c r="A326" s="24" t="str">
        <f>+_xlfn.CONCAT(Tabla3_2[[#This Row],[Semana]],C326,Tabla3_2[[#This Row],[Variedad]],E326,G326,Tabla3_2[[#This Row],[Atributo]])</f>
        <v>44148NaranjaLane LateComercializadora del Agro de LimaríbinViernes</v>
      </c>
      <c r="B326" s="6">
        <v>44148</v>
      </c>
      <c r="C326" s="24" t="s">
        <v>36</v>
      </c>
      <c r="D326" s="24" t="s">
        <v>32</v>
      </c>
      <c r="E326" s="24" t="s">
        <v>21</v>
      </c>
      <c r="F326" s="24" t="s">
        <v>33</v>
      </c>
      <c r="G326" s="24" t="str">
        <f>+VLOOKUP(Tabla3_2[[#This Row],[Unidad de
comercialización ]],Cod_empaque[],2,0)</f>
        <v>bin</v>
      </c>
      <c r="H326" s="24" t="s">
        <v>6</v>
      </c>
      <c r="I326">
        <v>0</v>
      </c>
    </row>
    <row r="327" spans="1:9" x14ac:dyDescent="0.35">
      <c r="A327" s="24" t="str">
        <f>+_xlfn.CONCAT(Tabla3_2[[#This Row],[Semana]],C327,Tabla3_2[[#This Row],[Variedad]],E327,G327,Tabla3_2[[#This Row],[Atributo]])</f>
        <v>44148NaranjaNavel LateMercado Mayorista Lo Valledor de SantiagobinLunes</v>
      </c>
      <c r="B327" s="6">
        <v>44148</v>
      </c>
      <c r="C327" s="24" t="s">
        <v>36</v>
      </c>
      <c r="D327" s="24" t="s">
        <v>34</v>
      </c>
      <c r="E327" s="24" t="s">
        <v>19</v>
      </c>
      <c r="F327" s="24" t="s">
        <v>33</v>
      </c>
      <c r="G327" s="24" t="str">
        <f>+VLOOKUP(Tabla3_2[[#This Row],[Unidad de
comercialización ]],Cod_empaque[],2,0)</f>
        <v>bin</v>
      </c>
      <c r="H327" s="24" t="s">
        <v>2</v>
      </c>
      <c r="I327">
        <v>285333</v>
      </c>
    </row>
    <row r="328" spans="1:9" x14ac:dyDescent="0.35">
      <c r="A328" s="24" t="str">
        <f>+_xlfn.CONCAT(Tabla3_2[[#This Row],[Semana]],C328,Tabla3_2[[#This Row],[Variedad]],E328,G328,Tabla3_2[[#This Row],[Atributo]])</f>
        <v>44148NaranjaNavel LateMercado Mayorista Lo Valledor de SantiagobinMartes</v>
      </c>
      <c r="B328" s="6">
        <v>44148</v>
      </c>
      <c r="C328" s="24" t="s">
        <v>36</v>
      </c>
      <c r="D328" s="24" t="s">
        <v>34</v>
      </c>
      <c r="E328" s="24" t="s">
        <v>19</v>
      </c>
      <c r="F328" s="24" t="s">
        <v>33</v>
      </c>
      <c r="G328" s="24" t="str">
        <f>+VLOOKUP(Tabla3_2[[#This Row],[Unidad de
comercialización ]],Cod_empaque[],2,0)</f>
        <v>bin</v>
      </c>
      <c r="H328" s="24" t="s">
        <v>3</v>
      </c>
      <c r="I328">
        <v>294000</v>
      </c>
    </row>
    <row r="329" spans="1:9" x14ac:dyDescent="0.35">
      <c r="A329" s="24" t="str">
        <f>+_xlfn.CONCAT(Tabla3_2[[#This Row],[Semana]],C329,Tabla3_2[[#This Row],[Variedad]],E329,G329,Tabla3_2[[#This Row],[Atributo]])</f>
        <v>44148NaranjaNavel LateMercado Mayorista Lo Valledor de SantiagobinMiércoles</v>
      </c>
      <c r="B329" s="6">
        <v>44148</v>
      </c>
      <c r="C329" s="24" t="s">
        <v>36</v>
      </c>
      <c r="D329" s="24" t="s">
        <v>34</v>
      </c>
      <c r="E329" s="24" t="s">
        <v>19</v>
      </c>
      <c r="F329" s="24" t="s">
        <v>33</v>
      </c>
      <c r="G329" s="24" t="str">
        <f>+VLOOKUP(Tabla3_2[[#This Row],[Unidad de
comercialización ]],Cod_empaque[],2,0)</f>
        <v>bin</v>
      </c>
      <c r="H329" s="24" t="s">
        <v>4</v>
      </c>
      <c r="I329">
        <v>304545</v>
      </c>
    </row>
    <row r="330" spans="1:9" x14ac:dyDescent="0.35">
      <c r="A330" s="24" t="str">
        <f>+_xlfn.CONCAT(Tabla3_2[[#This Row],[Semana]],C330,Tabla3_2[[#This Row],[Variedad]],E330,G330,Tabla3_2[[#This Row],[Atributo]])</f>
        <v>44148NaranjaNavel LateMercado Mayorista Lo Valledor de SantiagobinJueves</v>
      </c>
      <c r="B330" s="6">
        <v>44148</v>
      </c>
      <c r="C330" s="24" t="s">
        <v>36</v>
      </c>
      <c r="D330" s="24" t="s">
        <v>34</v>
      </c>
      <c r="E330" s="24" t="s">
        <v>19</v>
      </c>
      <c r="F330" s="24" t="s">
        <v>33</v>
      </c>
      <c r="G330" s="24" t="str">
        <f>+VLOOKUP(Tabla3_2[[#This Row],[Unidad de
comercialización ]],Cod_empaque[],2,0)</f>
        <v>bin</v>
      </c>
      <c r="H330" s="24" t="s">
        <v>5</v>
      </c>
      <c r="I330">
        <v>0</v>
      </c>
    </row>
    <row r="331" spans="1:9" x14ac:dyDescent="0.35">
      <c r="A331" s="24" t="str">
        <f>+_xlfn.CONCAT(Tabla3_2[[#This Row],[Semana]],C331,Tabla3_2[[#This Row],[Variedad]],E331,G331,Tabla3_2[[#This Row],[Atributo]])</f>
        <v>44148NaranjaNavel LateMercado Mayorista Lo Valledor de SantiagobinViernes</v>
      </c>
      <c r="B331" s="6">
        <v>44148</v>
      </c>
      <c r="C331" s="24" t="s">
        <v>36</v>
      </c>
      <c r="D331" s="24" t="s">
        <v>34</v>
      </c>
      <c r="E331" s="24" t="s">
        <v>19</v>
      </c>
      <c r="F331" s="24" t="s">
        <v>33</v>
      </c>
      <c r="G331" s="24" t="str">
        <f>+VLOOKUP(Tabla3_2[[#This Row],[Unidad de
comercialización ]],Cod_empaque[],2,0)</f>
        <v>bin</v>
      </c>
      <c r="H331" s="24" t="s">
        <v>6</v>
      </c>
      <c r="I331">
        <v>310000</v>
      </c>
    </row>
    <row r="332" spans="1:9" x14ac:dyDescent="0.35">
      <c r="A332" s="24" t="str">
        <f>+_xlfn.CONCAT(Tabla3_2[[#This Row],[Semana]],C332,Tabla3_2[[#This Row],[Variedad]],E332,G332,Tabla3_2[[#This Row],[Atributo]])</f>
        <v>44148NaranjaNavel LateComercializadora del Agro de LimaríbinLunes</v>
      </c>
      <c r="B332" s="6">
        <v>44148</v>
      </c>
      <c r="C332" s="24" t="s">
        <v>36</v>
      </c>
      <c r="D332" s="24" t="s">
        <v>34</v>
      </c>
      <c r="E332" s="24" t="s">
        <v>21</v>
      </c>
      <c r="F332" s="24" t="s">
        <v>33</v>
      </c>
      <c r="G332" s="24" t="str">
        <f>+VLOOKUP(Tabla3_2[[#This Row],[Unidad de
comercialización ]],Cod_empaque[],2,0)</f>
        <v>bin</v>
      </c>
      <c r="H332" s="24" t="s">
        <v>2</v>
      </c>
      <c r="I332">
        <v>0</v>
      </c>
    </row>
    <row r="333" spans="1:9" x14ac:dyDescent="0.35">
      <c r="A333" s="24" t="str">
        <f>+_xlfn.CONCAT(Tabla3_2[[#This Row],[Semana]],C333,Tabla3_2[[#This Row],[Variedad]],E333,G333,Tabla3_2[[#This Row],[Atributo]])</f>
        <v>44148NaranjaNavel LateComercializadora del Agro de LimaríbinMartes</v>
      </c>
      <c r="B333" s="6">
        <v>44148</v>
      </c>
      <c r="C333" s="24" t="s">
        <v>36</v>
      </c>
      <c r="D333" s="24" t="s">
        <v>34</v>
      </c>
      <c r="E333" s="24" t="s">
        <v>21</v>
      </c>
      <c r="F333" s="24" t="s">
        <v>33</v>
      </c>
      <c r="G333" s="24" t="str">
        <f>+VLOOKUP(Tabla3_2[[#This Row],[Unidad de
comercialización ]],Cod_empaque[],2,0)</f>
        <v>bin</v>
      </c>
      <c r="H333" s="24" t="s">
        <v>3</v>
      </c>
      <c r="I333">
        <v>287500</v>
      </c>
    </row>
    <row r="334" spans="1:9" x14ac:dyDescent="0.35">
      <c r="A334" s="24" t="str">
        <f>+_xlfn.CONCAT(Tabla3_2[[#This Row],[Semana]],C334,Tabla3_2[[#This Row],[Variedad]],E334,G334,Tabla3_2[[#This Row],[Atributo]])</f>
        <v>44148NaranjaNavel LateComercializadora del Agro de LimaríbinMiércoles</v>
      </c>
      <c r="B334" s="6">
        <v>44148</v>
      </c>
      <c r="C334" s="24" t="s">
        <v>36</v>
      </c>
      <c r="D334" s="24" t="s">
        <v>34</v>
      </c>
      <c r="E334" s="24" t="s">
        <v>21</v>
      </c>
      <c r="F334" s="24" t="s">
        <v>33</v>
      </c>
      <c r="G334" s="24" t="str">
        <f>+VLOOKUP(Tabla3_2[[#This Row],[Unidad de
comercialización ]],Cod_empaque[],2,0)</f>
        <v>bin</v>
      </c>
      <c r="H334" s="24" t="s">
        <v>4</v>
      </c>
      <c r="I334">
        <v>287500</v>
      </c>
    </row>
    <row r="335" spans="1:9" x14ac:dyDescent="0.35">
      <c r="A335" s="24" t="str">
        <f>+_xlfn.CONCAT(Tabla3_2[[#This Row],[Semana]],C335,Tabla3_2[[#This Row],[Variedad]],E335,G335,Tabla3_2[[#This Row],[Atributo]])</f>
        <v>44148NaranjaNavel LateComercializadora del Agro de LimaríbinJueves</v>
      </c>
      <c r="B335" s="6">
        <v>44148</v>
      </c>
      <c r="C335" s="24" t="s">
        <v>36</v>
      </c>
      <c r="D335" s="24" t="s">
        <v>34</v>
      </c>
      <c r="E335" s="24" t="s">
        <v>21</v>
      </c>
      <c r="F335" s="24" t="s">
        <v>33</v>
      </c>
      <c r="G335" s="24" t="str">
        <f>+VLOOKUP(Tabla3_2[[#This Row],[Unidad de
comercialización ]],Cod_empaque[],2,0)</f>
        <v>bin</v>
      </c>
      <c r="H335" s="24" t="s">
        <v>5</v>
      </c>
      <c r="I335">
        <v>0</v>
      </c>
    </row>
    <row r="336" spans="1:9" x14ac:dyDescent="0.35">
      <c r="A336" s="24" t="str">
        <f>+_xlfn.CONCAT(Tabla3_2[[#This Row],[Semana]],C336,Tabla3_2[[#This Row],[Variedad]],E336,G336,Tabla3_2[[#This Row],[Atributo]])</f>
        <v>44148NaranjaNavel LateComercializadora del Agro de LimaríbinViernes</v>
      </c>
      <c r="B336" s="6">
        <v>44148</v>
      </c>
      <c r="C336" s="24" t="s">
        <v>36</v>
      </c>
      <c r="D336" s="24" t="s">
        <v>34</v>
      </c>
      <c r="E336" s="24" t="s">
        <v>21</v>
      </c>
      <c r="F336" s="24" t="s">
        <v>33</v>
      </c>
      <c r="G336" s="24" t="str">
        <f>+VLOOKUP(Tabla3_2[[#This Row],[Unidad de
comercialización ]],Cod_empaque[],2,0)</f>
        <v>bin</v>
      </c>
      <c r="H336" s="24" t="s">
        <v>6</v>
      </c>
      <c r="I336">
        <v>0</v>
      </c>
    </row>
    <row r="337" spans="1:9" x14ac:dyDescent="0.35">
      <c r="A337" s="24" t="str">
        <f>+_xlfn.CONCAT(Tabla3_2[[#This Row],[Semana]],C337,Tabla3_2[[#This Row],[Variedad]],E337,G337,Tabla3_2[[#This Row],[Atributo]])</f>
        <v>44148NaranjaNavel LateTerminal La Palmera de La SerenabinLunes</v>
      </c>
      <c r="B337" s="6">
        <v>44148</v>
      </c>
      <c r="C337" s="24" t="s">
        <v>36</v>
      </c>
      <c r="D337" s="24" t="s">
        <v>34</v>
      </c>
      <c r="E337" s="24" t="s">
        <v>22</v>
      </c>
      <c r="F337" s="24" t="s">
        <v>33</v>
      </c>
      <c r="G337" s="24" t="str">
        <f>+VLOOKUP(Tabla3_2[[#This Row],[Unidad de
comercialización ]],Cod_empaque[],2,0)</f>
        <v>bin</v>
      </c>
      <c r="H337" s="24" t="s">
        <v>2</v>
      </c>
      <c r="I337">
        <v>297500</v>
      </c>
    </row>
    <row r="338" spans="1:9" x14ac:dyDescent="0.35">
      <c r="A338" s="24" t="str">
        <f>+_xlfn.CONCAT(Tabla3_2[[#This Row],[Semana]],C338,Tabla3_2[[#This Row],[Variedad]],E338,G338,Tabla3_2[[#This Row],[Atributo]])</f>
        <v>44148NaranjaNavel LateTerminal La Palmera de La SerenabinMartes</v>
      </c>
      <c r="B338" s="6">
        <v>44148</v>
      </c>
      <c r="C338" s="24" t="s">
        <v>36</v>
      </c>
      <c r="D338" s="24" t="s">
        <v>34</v>
      </c>
      <c r="E338" s="24" t="s">
        <v>22</v>
      </c>
      <c r="F338" s="24" t="s">
        <v>33</v>
      </c>
      <c r="G338" s="24" t="str">
        <f>+VLOOKUP(Tabla3_2[[#This Row],[Unidad de
comercialización ]],Cod_empaque[],2,0)</f>
        <v>bin</v>
      </c>
      <c r="H338" s="24" t="s">
        <v>3</v>
      </c>
      <c r="I338">
        <v>297500</v>
      </c>
    </row>
    <row r="339" spans="1:9" x14ac:dyDescent="0.35">
      <c r="A339" s="24" t="str">
        <f>+_xlfn.CONCAT(Tabla3_2[[#This Row],[Semana]],C339,Tabla3_2[[#This Row],[Variedad]],E339,G339,Tabla3_2[[#This Row],[Atributo]])</f>
        <v>44148NaranjaNavel LateTerminal La Palmera de La SerenabinMiércoles</v>
      </c>
      <c r="B339" s="6">
        <v>44148</v>
      </c>
      <c r="C339" s="24" t="s">
        <v>36</v>
      </c>
      <c r="D339" s="24" t="s">
        <v>34</v>
      </c>
      <c r="E339" s="24" t="s">
        <v>22</v>
      </c>
      <c r="F339" s="24" t="s">
        <v>33</v>
      </c>
      <c r="G339" s="24" t="str">
        <f>+VLOOKUP(Tabla3_2[[#This Row],[Unidad de
comercialización ]],Cod_empaque[],2,0)</f>
        <v>bin</v>
      </c>
      <c r="H339" s="24" t="s">
        <v>4</v>
      </c>
      <c r="I339">
        <v>0</v>
      </c>
    </row>
    <row r="340" spans="1:9" x14ac:dyDescent="0.35">
      <c r="A340" s="24" t="str">
        <f>+_xlfn.CONCAT(Tabla3_2[[#This Row],[Semana]],C340,Tabla3_2[[#This Row],[Variedad]],E340,G340,Tabla3_2[[#This Row],[Atributo]])</f>
        <v>44148NaranjaNavel LateTerminal La Palmera de La SerenabinJueves</v>
      </c>
      <c r="B340" s="6">
        <v>44148</v>
      </c>
      <c r="C340" s="24" t="s">
        <v>36</v>
      </c>
      <c r="D340" s="24" t="s">
        <v>34</v>
      </c>
      <c r="E340" s="24" t="s">
        <v>22</v>
      </c>
      <c r="F340" s="24" t="s">
        <v>33</v>
      </c>
      <c r="G340" s="24" t="str">
        <f>+VLOOKUP(Tabla3_2[[#This Row],[Unidad de
comercialización ]],Cod_empaque[],2,0)</f>
        <v>bin</v>
      </c>
      <c r="H340" s="24" t="s">
        <v>5</v>
      </c>
      <c r="I340">
        <v>302500</v>
      </c>
    </row>
    <row r="341" spans="1:9" x14ac:dyDescent="0.35">
      <c r="A341" s="24" t="str">
        <f>+_xlfn.CONCAT(Tabla3_2[[#This Row],[Semana]],C341,Tabla3_2[[#This Row],[Variedad]],E341,G341,Tabla3_2[[#This Row],[Atributo]])</f>
        <v>44148NaranjaNavel LateTerminal La Palmera de La SerenabinViernes</v>
      </c>
      <c r="B341" s="6">
        <v>44148</v>
      </c>
      <c r="C341" s="24" t="s">
        <v>36</v>
      </c>
      <c r="D341" s="24" t="s">
        <v>34</v>
      </c>
      <c r="E341" s="24" t="s">
        <v>22</v>
      </c>
      <c r="F341" s="24" t="s">
        <v>33</v>
      </c>
      <c r="G341" s="24" t="str">
        <f>+VLOOKUP(Tabla3_2[[#This Row],[Unidad de
comercialización ]],Cod_empaque[],2,0)</f>
        <v>bin</v>
      </c>
      <c r="H341" s="24" t="s">
        <v>6</v>
      </c>
      <c r="I341">
        <v>307500</v>
      </c>
    </row>
    <row r="342" spans="1:9" x14ac:dyDescent="0.35">
      <c r="A342" s="24" t="str">
        <f>+_xlfn.CONCAT(Tabla3_2[[#This Row],[Semana]],C342,Tabla3_2[[#This Row],[Variedad]],E342,G342,Tabla3_2[[#This Row],[Atributo]])</f>
        <v>44148NaranjaNavel LateVega Modelo de TemucobinLunes</v>
      </c>
      <c r="B342" s="6">
        <v>44148</v>
      </c>
      <c r="C342" s="24" t="s">
        <v>36</v>
      </c>
      <c r="D342" s="24" t="s">
        <v>34</v>
      </c>
      <c r="E342" s="24" t="s">
        <v>14</v>
      </c>
      <c r="F342" s="24" t="s">
        <v>33</v>
      </c>
      <c r="G342" s="24" t="str">
        <f>+VLOOKUP(Tabla3_2[[#This Row],[Unidad de
comercialización ]],Cod_empaque[],2,0)</f>
        <v>bin</v>
      </c>
      <c r="H342" s="24" t="s">
        <v>2</v>
      </c>
      <c r="I342">
        <v>0</v>
      </c>
    </row>
    <row r="343" spans="1:9" x14ac:dyDescent="0.35">
      <c r="A343" s="24" t="str">
        <f>+_xlfn.CONCAT(Tabla3_2[[#This Row],[Semana]],C343,Tabla3_2[[#This Row],[Variedad]],E343,G343,Tabla3_2[[#This Row],[Atributo]])</f>
        <v>44148NaranjaNavel LateVega Modelo de TemucobinMartes</v>
      </c>
      <c r="B343" s="6">
        <v>44148</v>
      </c>
      <c r="C343" s="24" t="s">
        <v>36</v>
      </c>
      <c r="D343" s="24" t="s">
        <v>34</v>
      </c>
      <c r="E343" s="24" t="s">
        <v>14</v>
      </c>
      <c r="F343" s="24" t="s">
        <v>33</v>
      </c>
      <c r="G343" s="24" t="str">
        <f>+VLOOKUP(Tabla3_2[[#This Row],[Unidad de
comercialización ]],Cod_empaque[],2,0)</f>
        <v>bin</v>
      </c>
      <c r="H343" s="24" t="s">
        <v>3</v>
      </c>
      <c r="I343">
        <v>0</v>
      </c>
    </row>
    <row r="344" spans="1:9" x14ac:dyDescent="0.35">
      <c r="A344" s="24" t="str">
        <f>+_xlfn.CONCAT(Tabla3_2[[#This Row],[Semana]],C344,Tabla3_2[[#This Row],[Variedad]],E344,G344,Tabla3_2[[#This Row],[Atributo]])</f>
        <v>44148NaranjaNavel LateVega Modelo de TemucobinMiércoles</v>
      </c>
      <c r="B344" s="6">
        <v>44148</v>
      </c>
      <c r="C344" s="24" t="s">
        <v>36</v>
      </c>
      <c r="D344" s="24" t="s">
        <v>34</v>
      </c>
      <c r="E344" s="24" t="s">
        <v>14</v>
      </c>
      <c r="F344" s="24" t="s">
        <v>33</v>
      </c>
      <c r="G344" s="24" t="str">
        <f>+VLOOKUP(Tabla3_2[[#This Row],[Unidad de
comercialización ]],Cod_empaque[],2,0)</f>
        <v>bin</v>
      </c>
      <c r="H344" s="24" t="s">
        <v>4</v>
      </c>
      <c r="I344">
        <v>0</v>
      </c>
    </row>
    <row r="345" spans="1:9" x14ac:dyDescent="0.35">
      <c r="A345" s="24" t="str">
        <f>+_xlfn.CONCAT(Tabla3_2[[#This Row],[Semana]],C345,Tabla3_2[[#This Row],[Variedad]],E345,G345,Tabla3_2[[#This Row],[Atributo]])</f>
        <v>44148NaranjaNavel LateVega Modelo de TemucobinJueves</v>
      </c>
      <c r="B345" s="6">
        <v>44148</v>
      </c>
      <c r="C345" s="24" t="s">
        <v>36</v>
      </c>
      <c r="D345" s="24" t="s">
        <v>34</v>
      </c>
      <c r="E345" s="24" t="s">
        <v>14</v>
      </c>
      <c r="F345" s="24" t="s">
        <v>33</v>
      </c>
      <c r="G345" s="24" t="str">
        <f>+VLOOKUP(Tabla3_2[[#This Row],[Unidad de
comercialización ]],Cod_empaque[],2,0)</f>
        <v>bin</v>
      </c>
      <c r="H345" s="24" t="s">
        <v>5</v>
      </c>
      <c r="I345">
        <v>320000</v>
      </c>
    </row>
    <row r="346" spans="1:9" x14ac:dyDescent="0.35">
      <c r="A346" s="24" t="str">
        <f>+_xlfn.CONCAT(Tabla3_2[[#This Row],[Semana]],C346,Tabla3_2[[#This Row],[Variedad]],E346,G346,Tabla3_2[[#This Row],[Atributo]])</f>
        <v>44148NaranjaNavel LateVega Modelo de TemucobinViernes</v>
      </c>
      <c r="B346" s="6">
        <v>44148</v>
      </c>
      <c r="C346" s="24" t="s">
        <v>36</v>
      </c>
      <c r="D346" s="24" t="s">
        <v>34</v>
      </c>
      <c r="E346" s="24" t="s">
        <v>14</v>
      </c>
      <c r="F346" s="24" t="s">
        <v>33</v>
      </c>
      <c r="G346" s="24" t="str">
        <f>+VLOOKUP(Tabla3_2[[#This Row],[Unidad de
comercialización ]],Cod_empaque[],2,0)</f>
        <v>bin</v>
      </c>
      <c r="H346" s="24" t="s">
        <v>6</v>
      </c>
      <c r="I346">
        <v>0</v>
      </c>
    </row>
    <row r="347" spans="1:9" x14ac:dyDescent="0.35">
      <c r="A347" s="24" t="str">
        <f>+_xlfn.CONCAT(Tabla3_2[[#This Row],[Semana]],C347,Tabla3_2[[#This Row],[Variedad]],E347,G347,Tabla3_2[[#This Row],[Atributo]])</f>
        <v>44148NaranjaValenciaMercado Mayorista Lo Valledor de SantiagobinLunes</v>
      </c>
      <c r="B347" s="6">
        <v>44148</v>
      </c>
      <c r="C347" s="24" t="s">
        <v>36</v>
      </c>
      <c r="D347" s="24" t="s">
        <v>35</v>
      </c>
      <c r="E347" s="24" t="s">
        <v>19</v>
      </c>
      <c r="F347" s="24" t="s">
        <v>33</v>
      </c>
      <c r="G347" s="24" t="str">
        <f>+VLOOKUP(Tabla3_2[[#This Row],[Unidad de
comercialización ]],Cod_empaque[],2,0)</f>
        <v>bin</v>
      </c>
      <c r="H347" s="24" t="s">
        <v>2</v>
      </c>
      <c r="I347">
        <v>307500</v>
      </c>
    </row>
    <row r="348" spans="1:9" x14ac:dyDescent="0.35">
      <c r="A348" s="24" t="str">
        <f>+_xlfn.CONCAT(Tabla3_2[[#This Row],[Semana]],C348,Tabla3_2[[#This Row],[Variedad]],E348,G348,Tabla3_2[[#This Row],[Atributo]])</f>
        <v>44148NaranjaValenciaMercado Mayorista Lo Valledor de SantiagobinMartes</v>
      </c>
      <c r="B348" s="6">
        <v>44148</v>
      </c>
      <c r="C348" s="24" t="s">
        <v>36</v>
      </c>
      <c r="D348" s="24" t="s">
        <v>35</v>
      </c>
      <c r="E348" s="24" t="s">
        <v>19</v>
      </c>
      <c r="F348" s="24" t="s">
        <v>33</v>
      </c>
      <c r="G348" s="24" t="str">
        <f>+VLOOKUP(Tabla3_2[[#This Row],[Unidad de
comercialización ]],Cod_empaque[],2,0)</f>
        <v>bin</v>
      </c>
      <c r="H348" s="24" t="s">
        <v>3</v>
      </c>
      <c r="I348">
        <v>311702</v>
      </c>
    </row>
    <row r="349" spans="1:9" x14ac:dyDescent="0.35">
      <c r="A349" s="24" t="str">
        <f>+_xlfn.CONCAT(Tabla3_2[[#This Row],[Semana]],C349,Tabla3_2[[#This Row],[Variedad]],E349,G349,Tabla3_2[[#This Row],[Atributo]])</f>
        <v>44148NaranjaValenciaMercado Mayorista Lo Valledor de SantiagobinMiércoles</v>
      </c>
      <c r="B349" s="6">
        <v>44148</v>
      </c>
      <c r="C349" s="24" t="s">
        <v>36</v>
      </c>
      <c r="D349" s="24" t="s">
        <v>35</v>
      </c>
      <c r="E349" s="24" t="s">
        <v>19</v>
      </c>
      <c r="F349" s="24" t="s">
        <v>33</v>
      </c>
      <c r="G349" s="24" t="str">
        <f>+VLOOKUP(Tabla3_2[[#This Row],[Unidad de
comercialización ]],Cod_empaque[],2,0)</f>
        <v>bin</v>
      </c>
      <c r="H349" s="24" t="s">
        <v>4</v>
      </c>
      <c r="I349">
        <v>307500</v>
      </c>
    </row>
    <row r="350" spans="1:9" x14ac:dyDescent="0.35">
      <c r="A350" s="24" t="str">
        <f>+_xlfn.CONCAT(Tabla3_2[[#This Row],[Semana]],C350,Tabla3_2[[#This Row],[Variedad]],E350,G350,Tabla3_2[[#This Row],[Atributo]])</f>
        <v>44148NaranjaValenciaMercado Mayorista Lo Valledor de SantiagobinJueves</v>
      </c>
      <c r="B350" s="6">
        <v>44148</v>
      </c>
      <c r="C350" s="24" t="s">
        <v>36</v>
      </c>
      <c r="D350" s="24" t="s">
        <v>35</v>
      </c>
      <c r="E350" s="24" t="s">
        <v>19</v>
      </c>
      <c r="F350" s="24" t="s">
        <v>33</v>
      </c>
      <c r="G350" s="24" t="str">
        <f>+VLOOKUP(Tabla3_2[[#This Row],[Unidad de
comercialización ]],Cod_empaque[],2,0)</f>
        <v>bin</v>
      </c>
      <c r="H350" s="24" t="s">
        <v>5</v>
      </c>
      <c r="I350">
        <v>305862</v>
      </c>
    </row>
    <row r="351" spans="1:9" x14ac:dyDescent="0.35">
      <c r="A351" s="24" t="str">
        <f>+_xlfn.CONCAT(Tabla3_2[[#This Row],[Semana]],C351,Tabla3_2[[#This Row],[Variedad]],E351,G351,Tabla3_2[[#This Row],[Atributo]])</f>
        <v>44148NaranjaValenciaMercado Mayorista Lo Valledor de SantiagobinViernes</v>
      </c>
      <c r="B351" s="6">
        <v>44148</v>
      </c>
      <c r="C351" s="24" t="s">
        <v>36</v>
      </c>
      <c r="D351" s="24" t="s">
        <v>35</v>
      </c>
      <c r="E351" s="24" t="s">
        <v>19</v>
      </c>
      <c r="F351" s="24" t="s">
        <v>33</v>
      </c>
      <c r="G351" s="24" t="str">
        <f>+VLOOKUP(Tabla3_2[[#This Row],[Unidad de
comercialización ]],Cod_empaque[],2,0)</f>
        <v>bin</v>
      </c>
      <c r="H351" s="24" t="s">
        <v>6</v>
      </c>
      <c r="I351">
        <v>310820</v>
      </c>
    </row>
    <row r="352" spans="1:9" hidden="1" x14ac:dyDescent="0.35">
      <c r="A352" s="24" t="str">
        <f>+_xlfn.CONCAT(Tabla3_2[[#This Row],[Semana]],C352,Tabla3_2[[#This Row],[Variedad]],E352,G352,Tabla3_2[[#This Row],[Atributo]])</f>
        <v>44148NaranjaLane LateVega Central Mapocho de Santiagomalla-18Lunes</v>
      </c>
      <c r="B352" s="6">
        <v>44148</v>
      </c>
      <c r="C352" s="24" t="s">
        <v>36</v>
      </c>
      <c r="D352" s="24" t="s">
        <v>32</v>
      </c>
      <c r="E352" s="24" t="s">
        <v>23</v>
      </c>
      <c r="F352" s="24" t="s">
        <v>20</v>
      </c>
      <c r="G352" s="24" t="str">
        <f>+VLOOKUP(Tabla3_2[[#This Row],[Unidad de
comercialización ]],Cod_empaque[],2,0)</f>
        <v>malla-18</v>
      </c>
      <c r="H352" s="24" t="s">
        <v>2</v>
      </c>
      <c r="I352">
        <v>0</v>
      </c>
    </row>
    <row r="353" spans="1:9" hidden="1" x14ac:dyDescent="0.35">
      <c r="A353" s="24" t="str">
        <f>+_xlfn.CONCAT(Tabla3_2[[#This Row],[Semana]],C353,Tabla3_2[[#This Row],[Variedad]],E353,G353,Tabla3_2[[#This Row],[Atributo]])</f>
        <v>44148NaranjaLane LateVega Central Mapocho de Santiagomalla-18Martes</v>
      </c>
      <c r="B353" s="6">
        <v>44148</v>
      </c>
      <c r="C353" s="24" t="s">
        <v>36</v>
      </c>
      <c r="D353" s="24" t="s">
        <v>32</v>
      </c>
      <c r="E353" s="24" t="s">
        <v>23</v>
      </c>
      <c r="F353" s="24" t="s">
        <v>20</v>
      </c>
      <c r="G353" s="24" t="str">
        <f>+VLOOKUP(Tabla3_2[[#This Row],[Unidad de
comercialización ]],Cod_empaque[],2,0)</f>
        <v>malla-18</v>
      </c>
      <c r="H353" s="24" t="s">
        <v>3</v>
      </c>
      <c r="I353">
        <v>0</v>
      </c>
    </row>
    <row r="354" spans="1:9" hidden="1" x14ac:dyDescent="0.35">
      <c r="A354" s="24" t="str">
        <f>+_xlfn.CONCAT(Tabla3_2[[#This Row],[Semana]],C354,Tabla3_2[[#This Row],[Variedad]],E354,G354,Tabla3_2[[#This Row],[Atributo]])</f>
        <v>44148NaranjaLane LateVega Central Mapocho de Santiagomalla-18Miércoles</v>
      </c>
      <c r="B354" s="6">
        <v>44148</v>
      </c>
      <c r="C354" s="24" t="s">
        <v>36</v>
      </c>
      <c r="D354" s="24" t="s">
        <v>32</v>
      </c>
      <c r="E354" s="24" t="s">
        <v>23</v>
      </c>
      <c r="F354" s="24" t="s">
        <v>20</v>
      </c>
      <c r="G354" s="24" t="str">
        <f>+VLOOKUP(Tabla3_2[[#This Row],[Unidad de
comercialización ]],Cod_empaque[],2,0)</f>
        <v>malla-18</v>
      </c>
      <c r="H354" s="24" t="s">
        <v>4</v>
      </c>
      <c r="I354">
        <v>11500</v>
      </c>
    </row>
    <row r="355" spans="1:9" hidden="1" x14ac:dyDescent="0.35">
      <c r="A355" s="24" t="str">
        <f>+_xlfn.CONCAT(Tabla3_2[[#This Row],[Semana]],C355,Tabla3_2[[#This Row],[Variedad]],E355,G355,Tabla3_2[[#This Row],[Atributo]])</f>
        <v>44148NaranjaLane LateVega Central Mapocho de Santiagomalla-18Jueves</v>
      </c>
      <c r="B355" s="6">
        <v>44148</v>
      </c>
      <c r="C355" s="24" t="s">
        <v>36</v>
      </c>
      <c r="D355" s="24" t="s">
        <v>32</v>
      </c>
      <c r="E355" s="24" t="s">
        <v>23</v>
      </c>
      <c r="F355" s="24" t="s">
        <v>20</v>
      </c>
      <c r="G355" s="24" t="str">
        <f>+VLOOKUP(Tabla3_2[[#This Row],[Unidad de
comercialización ]],Cod_empaque[],2,0)</f>
        <v>malla-18</v>
      </c>
      <c r="H355" s="24" t="s">
        <v>5</v>
      </c>
      <c r="I355">
        <v>11670</v>
      </c>
    </row>
    <row r="356" spans="1:9" hidden="1" x14ac:dyDescent="0.35">
      <c r="A356" s="24" t="str">
        <f>+_xlfn.CONCAT(Tabla3_2[[#This Row],[Semana]],C356,Tabla3_2[[#This Row],[Variedad]],E356,G356,Tabla3_2[[#This Row],[Atributo]])</f>
        <v>44148NaranjaLane LateVega Central Mapocho de Santiagomalla-18Viernes</v>
      </c>
      <c r="B356" s="6">
        <v>44148</v>
      </c>
      <c r="C356" s="24" t="s">
        <v>36</v>
      </c>
      <c r="D356" s="24" t="s">
        <v>32</v>
      </c>
      <c r="E356" s="24" t="s">
        <v>23</v>
      </c>
      <c r="F356" s="24" t="s">
        <v>20</v>
      </c>
      <c r="G356" s="24" t="str">
        <f>+VLOOKUP(Tabla3_2[[#This Row],[Unidad de
comercialización ]],Cod_empaque[],2,0)</f>
        <v>malla-18</v>
      </c>
      <c r="H356" s="24" t="s">
        <v>6</v>
      </c>
      <c r="I356">
        <v>0</v>
      </c>
    </row>
    <row r="357" spans="1:9" hidden="1" x14ac:dyDescent="0.35">
      <c r="A357" s="24" t="str">
        <f>+_xlfn.CONCAT(Tabla3_2[[#This Row],[Semana]],C357,Tabla3_2[[#This Row],[Variedad]],E357,G357,Tabla3_2[[#This Row],[Atributo]])</f>
        <v>44148NaranjaNavel LateVega Central Mapocho de Santiagomalla-18Lunes</v>
      </c>
      <c r="B357" s="6">
        <v>44148</v>
      </c>
      <c r="C357" s="24" t="s">
        <v>36</v>
      </c>
      <c r="D357" s="24" t="s">
        <v>34</v>
      </c>
      <c r="E357" s="24" t="s">
        <v>23</v>
      </c>
      <c r="F357" s="24" t="s">
        <v>20</v>
      </c>
      <c r="G357" s="24" t="str">
        <f>+VLOOKUP(Tabla3_2[[#This Row],[Unidad de
comercialización ]],Cod_empaque[],2,0)</f>
        <v>malla-18</v>
      </c>
      <c r="H357" s="24" t="s">
        <v>2</v>
      </c>
      <c r="I357">
        <v>11778</v>
      </c>
    </row>
    <row r="358" spans="1:9" hidden="1" x14ac:dyDescent="0.35">
      <c r="A358" s="24" t="str">
        <f>+_xlfn.CONCAT(Tabla3_2[[#This Row],[Semana]],C358,Tabla3_2[[#This Row],[Variedad]],E358,G358,Tabla3_2[[#This Row],[Atributo]])</f>
        <v>44148NaranjaNavel LateVega Central Mapocho de Santiagomalla-18Martes</v>
      </c>
      <c r="B358" s="6">
        <v>44148</v>
      </c>
      <c r="C358" s="24" t="s">
        <v>36</v>
      </c>
      <c r="D358" s="24" t="s">
        <v>34</v>
      </c>
      <c r="E358" s="24" t="s">
        <v>23</v>
      </c>
      <c r="F358" s="24" t="s">
        <v>20</v>
      </c>
      <c r="G358" s="24" t="str">
        <f>+VLOOKUP(Tabla3_2[[#This Row],[Unidad de
comercialización ]],Cod_empaque[],2,0)</f>
        <v>malla-18</v>
      </c>
      <c r="H358" s="24" t="s">
        <v>3</v>
      </c>
      <c r="I358">
        <v>0</v>
      </c>
    </row>
    <row r="359" spans="1:9" hidden="1" x14ac:dyDescent="0.35">
      <c r="A359" s="24" t="str">
        <f>+_xlfn.CONCAT(Tabla3_2[[#This Row],[Semana]],C359,Tabla3_2[[#This Row],[Variedad]],E359,G359,Tabla3_2[[#This Row],[Atributo]])</f>
        <v>44148NaranjaNavel LateVega Central Mapocho de Santiagomalla-18Miércoles</v>
      </c>
      <c r="B359" s="6">
        <v>44148</v>
      </c>
      <c r="C359" s="24" t="s">
        <v>36</v>
      </c>
      <c r="D359" s="24" t="s">
        <v>34</v>
      </c>
      <c r="E359" s="24" t="s">
        <v>23</v>
      </c>
      <c r="F359" s="24" t="s">
        <v>20</v>
      </c>
      <c r="G359" s="24" t="str">
        <f>+VLOOKUP(Tabla3_2[[#This Row],[Unidad de
comercialización ]],Cod_empaque[],2,0)</f>
        <v>malla-18</v>
      </c>
      <c r="H359" s="24" t="s">
        <v>4</v>
      </c>
      <c r="I359">
        <v>11500</v>
      </c>
    </row>
    <row r="360" spans="1:9" hidden="1" x14ac:dyDescent="0.35">
      <c r="A360" s="24" t="str">
        <f>+_xlfn.CONCAT(Tabla3_2[[#This Row],[Semana]],C360,Tabla3_2[[#This Row],[Variedad]],E360,G360,Tabla3_2[[#This Row],[Atributo]])</f>
        <v>44148NaranjaNavel LateVega Central Mapocho de Santiagomalla-18Jueves</v>
      </c>
      <c r="B360" s="6">
        <v>44148</v>
      </c>
      <c r="C360" s="24" t="s">
        <v>36</v>
      </c>
      <c r="D360" s="24" t="s">
        <v>34</v>
      </c>
      <c r="E360" s="24" t="s">
        <v>23</v>
      </c>
      <c r="F360" s="24" t="s">
        <v>20</v>
      </c>
      <c r="G360" s="24" t="str">
        <f>+VLOOKUP(Tabla3_2[[#This Row],[Unidad de
comercialización ]],Cod_empaque[],2,0)</f>
        <v>malla-18</v>
      </c>
      <c r="H360" s="24" t="s">
        <v>5</v>
      </c>
      <c r="I360">
        <v>0</v>
      </c>
    </row>
    <row r="361" spans="1:9" hidden="1" x14ac:dyDescent="0.35">
      <c r="A361" s="24" t="str">
        <f>+_xlfn.CONCAT(Tabla3_2[[#This Row],[Semana]],C361,Tabla3_2[[#This Row],[Variedad]],E361,G361,Tabla3_2[[#This Row],[Atributo]])</f>
        <v>44148NaranjaNavel LateVega Central Mapocho de Santiagomalla-18Viernes</v>
      </c>
      <c r="B361" s="6">
        <v>44148</v>
      </c>
      <c r="C361" s="24" t="s">
        <v>36</v>
      </c>
      <c r="D361" s="24" t="s">
        <v>34</v>
      </c>
      <c r="E361" s="24" t="s">
        <v>23</v>
      </c>
      <c r="F361" s="24" t="s">
        <v>20</v>
      </c>
      <c r="G361" s="24" t="str">
        <f>+VLOOKUP(Tabla3_2[[#This Row],[Unidad de
comercialización ]],Cod_empaque[],2,0)</f>
        <v>malla-18</v>
      </c>
      <c r="H361" s="24" t="s">
        <v>6</v>
      </c>
      <c r="I361">
        <v>11500</v>
      </c>
    </row>
    <row r="362" spans="1:9" x14ac:dyDescent="0.35">
      <c r="A362" s="24" t="str">
        <f>+_xlfn.CONCAT(Tabla3_2[[#This Row],[Semana]],C362,Tabla3_2[[#This Row],[Variedad]],E362,G362,Tabla3_2[[#This Row],[Atributo]])</f>
        <v>44141NaranjaLane LateMercado Mayorista Lo Valledor de SantiagobinLunes</v>
      </c>
      <c r="B362" s="6">
        <v>44141</v>
      </c>
      <c r="C362" s="24" t="s">
        <v>36</v>
      </c>
      <c r="D362" s="24" t="s">
        <v>32</v>
      </c>
      <c r="E362" s="24" t="s">
        <v>19</v>
      </c>
      <c r="F362" s="24" t="s">
        <v>33</v>
      </c>
      <c r="G362" s="24" t="str">
        <f>+VLOOKUP(Tabla3_2[[#This Row],[Unidad de
comercialización ]],Cod_empaque[],2,0)</f>
        <v>bin</v>
      </c>
      <c r="H362" s="24" t="s">
        <v>2</v>
      </c>
      <c r="I362">
        <v>0</v>
      </c>
    </row>
    <row r="363" spans="1:9" x14ac:dyDescent="0.35">
      <c r="A363" s="24" t="str">
        <f>+_xlfn.CONCAT(Tabla3_2[[#This Row],[Semana]],C363,Tabla3_2[[#This Row],[Variedad]],E363,G363,Tabla3_2[[#This Row],[Atributo]])</f>
        <v>44141NaranjaLane LateMercado Mayorista Lo Valledor de SantiagobinMartes</v>
      </c>
      <c r="B363" s="6">
        <v>44141</v>
      </c>
      <c r="C363" s="24" t="s">
        <v>36</v>
      </c>
      <c r="D363" s="24" t="s">
        <v>32</v>
      </c>
      <c r="E363" s="24" t="s">
        <v>19</v>
      </c>
      <c r="F363" s="24" t="s">
        <v>33</v>
      </c>
      <c r="G363" s="24" t="str">
        <f>+VLOOKUP(Tabla3_2[[#This Row],[Unidad de
comercialización ]],Cod_empaque[],2,0)</f>
        <v>bin</v>
      </c>
      <c r="H363" s="24" t="s">
        <v>3</v>
      </c>
      <c r="I363">
        <v>294615</v>
      </c>
    </row>
    <row r="364" spans="1:9" x14ac:dyDescent="0.35">
      <c r="A364" s="24" t="str">
        <f>+_xlfn.CONCAT(Tabla3_2[[#This Row],[Semana]],C364,Tabla3_2[[#This Row],[Variedad]],E364,G364,Tabla3_2[[#This Row],[Atributo]])</f>
        <v>44141NaranjaLane LateMercado Mayorista Lo Valledor de SantiagobinMiércoles</v>
      </c>
      <c r="B364" s="6">
        <v>44141</v>
      </c>
      <c r="C364" s="24" t="s">
        <v>36</v>
      </c>
      <c r="D364" s="24" t="s">
        <v>32</v>
      </c>
      <c r="E364" s="24" t="s">
        <v>19</v>
      </c>
      <c r="F364" s="24" t="s">
        <v>33</v>
      </c>
      <c r="G364" s="24" t="str">
        <f>+VLOOKUP(Tabla3_2[[#This Row],[Unidad de
comercialización ]],Cod_empaque[],2,0)</f>
        <v>bin</v>
      </c>
      <c r="H364" s="24" t="s">
        <v>4</v>
      </c>
      <c r="I364">
        <v>0</v>
      </c>
    </row>
    <row r="365" spans="1:9" x14ac:dyDescent="0.35">
      <c r="A365" s="24" t="str">
        <f>+_xlfn.CONCAT(Tabla3_2[[#This Row],[Semana]],C365,Tabla3_2[[#This Row],[Variedad]],E365,G365,Tabla3_2[[#This Row],[Atributo]])</f>
        <v>44141NaranjaLane LateMercado Mayorista Lo Valledor de SantiagobinJueves</v>
      </c>
      <c r="B365" s="6">
        <v>44141</v>
      </c>
      <c r="C365" s="24" t="s">
        <v>36</v>
      </c>
      <c r="D365" s="24" t="s">
        <v>32</v>
      </c>
      <c r="E365" s="24" t="s">
        <v>19</v>
      </c>
      <c r="F365" s="24" t="s">
        <v>33</v>
      </c>
      <c r="G365" s="24" t="str">
        <f>+VLOOKUP(Tabla3_2[[#This Row],[Unidad de
comercialización ]],Cod_empaque[],2,0)</f>
        <v>bin</v>
      </c>
      <c r="H365" s="24" t="s">
        <v>5</v>
      </c>
      <c r="I365">
        <v>320000</v>
      </c>
    </row>
    <row r="366" spans="1:9" x14ac:dyDescent="0.35">
      <c r="A366" s="24" t="str">
        <f>+_xlfn.CONCAT(Tabla3_2[[#This Row],[Semana]],C366,Tabla3_2[[#This Row],[Variedad]],E366,G366,Tabla3_2[[#This Row],[Atributo]])</f>
        <v>44141NaranjaLane LateMercado Mayorista Lo Valledor de SantiagobinViernes</v>
      </c>
      <c r="B366" s="6">
        <v>44141</v>
      </c>
      <c r="C366" s="24" t="s">
        <v>36</v>
      </c>
      <c r="D366" s="24" t="s">
        <v>32</v>
      </c>
      <c r="E366" s="24" t="s">
        <v>19</v>
      </c>
      <c r="F366" s="24" t="s">
        <v>33</v>
      </c>
      <c r="G366" s="24" t="str">
        <f>+VLOOKUP(Tabla3_2[[#This Row],[Unidad de
comercialización ]],Cod_empaque[],2,0)</f>
        <v>bin</v>
      </c>
      <c r="H366" s="24" t="s">
        <v>6</v>
      </c>
      <c r="I366">
        <v>320000</v>
      </c>
    </row>
    <row r="367" spans="1:9" x14ac:dyDescent="0.35">
      <c r="A367" s="24" t="str">
        <f>+_xlfn.CONCAT(Tabla3_2[[#This Row],[Semana]],C367,Tabla3_2[[#This Row],[Variedad]],E367,G367,Tabla3_2[[#This Row],[Atributo]])</f>
        <v>44141NaranjaNavel LateMercado Mayorista Lo Valledor de SantiagobinLunes</v>
      </c>
      <c r="B367" s="6">
        <v>44141</v>
      </c>
      <c r="C367" s="24" t="s">
        <v>36</v>
      </c>
      <c r="D367" s="24" t="s">
        <v>34</v>
      </c>
      <c r="E367" s="24" t="s">
        <v>19</v>
      </c>
      <c r="F367" s="24" t="s">
        <v>33</v>
      </c>
      <c r="G367" s="24" t="str">
        <f>+VLOOKUP(Tabla3_2[[#This Row],[Unidad de
comercialización ]],Cod_empaque[],2,0)</f>
        <v>bin</v>
      </c>
      <c r="H367" s="24" t="s">
        <v>2</v>
      </c>
      <c r="I367">
        <v>290000</v>
      </c>
    </row>
    <row r="368" spans="1:9" x14ac:dyDescent="0.35">
      <c r="A368" s="24" t="str">
        <f>+_xlfn.CONCAT(Tabla3_2[[#This Row],[Semana]],C368,Tabla3_2[[#This Row],[Variedad]],E368,G368,Tabla3_2[[#This Row],[Atributo]])</f>
        <v>44141NaranjaNavel LateMercado Mayorista Lo Valledor de SantiagobinMartes</v>
      </c>
      <c r="B368" s="6">
        <v>44141</v>
      </c>
      <c r="C368" s="24" t="s">
        <v>36</v>
      </c>
      <c r="D368" s="24" t="s">
        <v>34</v>
      </c>
      <c r="E368" s="24" t="s">
        <v>19</v>
      </c>
      <c r="F368" s="24" t="s">
        <v>33</v>
      </c>
      <c r="G368" s="24" t="str">
        <f>+VLOOKUP(Tabla3_2[[#This Row],[Unidad de
comercialización ]],Cod_empaque[],2,0)</f>
        <v>bin</v>
      </c>
      <c r="H368" s="24" t="s">
        <v>3</v>
      </c>
      <c r="I368">
        <v>300000</v>
      </c>
    </row>
    <row r="369" spans="1:9" x14ac:dyDescent="0.35">
      <c r="A369" s="24" t="str">
        <f>+_xlfn.CONCAT(Tabla3_2[[#This Row],[Semana]],C369,Tabla3_2[[#This Row],[Variedad]],E369,G369,Tabla3_2[[#This Row],[Atributo]])</f>
        <v>44141NaranjaNavel LateMercado Mayorista Lo Valledor de SantiagobinMiércoles</v>
      </c>
      <c r="B369" s="6">
        <v>44141</v>
      </c>
      <c r="C369" s="24" t="s">
        <v>36</v>
      </c>
      <c r="D369" s="24" t="s">
        <v>34</v>
      </c>
      <c r="E369" s="24" t="s">
        <v>19</v>
      </c>
      <c r="F369" s="24" t="s">
        <v>33</v>
      </c>
      <c r="G369" s="24" t="str">
        <f>+VLOOKUP(Tabla3_2[[#This Row],[Unidad de
comercialización ]],Cod_empaque[],2,0)</f>
        <v>bin</v>
      </c>
      <c r="H369" s="24" t="s">
        <v>4</v>
      </c>
      <c r="I369">
        <v>0</v>
      </c>
    </row>
    <row r="370" spans="1:9" x14ac:dyDescent="0.35">
      <c r="A370" s="24" t="str">
        <f>+_xlfn.CONCAT(Tabla3_2[[#This Row],[Semana]],C370,Tabla3_2[[#This Row],[Variedad]],E370,G370,Tabla3_2[[#This Row],[Atributo]])</f>
        <v>44141NaranjaNavel LateMercado Mayorista Lo Valledor de SantiagobinJueves</v>
      </c>
      <c r="B370" s="6">
        <v>44141</v>
      </c>
      <c r="C370" s="24" t="s">
        <v>36</v>
      </c>
      <c r="D370" s="24" t="s">
        <v>34</v>
      </c>
      <c r="E370" s="24" t="s">
        <v>19</v>
      </c>
      <c r="F370" s="24" t="s">
        <v>33</v>
      </c>
      <c r="G370" s="24" t="str">
        <f>+VLOOKUP(Tabla3_2[[#This Row],[Unidad de
comercialización ]],Cod_empaque[],2,0)</f>
        <v>bin</v>
      </c>
      <c r="H370" s="24" t="s">
        <v>5</v>
      </c>
      <c r="I370">
        <v>286216</v>
      </c>
    </row>
    <row r="371" spans="1:9" x14ac:dyDescent="0.35">
      <c r="A371" s="24" t="str">
        <f>+_xlfn.CONCAT(Tabla3_2[[#This Row],[Semana]],C371,Tabla3_2[[#This Row],[Variedad]],E371,G371,Tabla3_2[[#This Row],[Atributo]])</f>
        <v>44141NaranjaNavel LateMercado Mayorista Lo Valledor de SantiagobinViernes</v>
      </c>
      <c r="B371" s="6">
        <v>44141</v>
      </c>
      <c r="C371" s="24" t="s">
        <v>36</v>
      </c>
      <c r="D371" s="24" t="s">
        <v>34</v>
      </c>
      <c r="E371" s="24" t="s">
        <v>19</v>
      </c>
      <c r="F371" s="24" t="s">
        <v>33</v>
      </c>
      <c r="G371" s="24" t="str">
        <f>+VLOOKUP(Tabla3_2[[#This Row],[Unidad de
comercialización ]],Cod_empaque[],2,0)</f>
        <v>bin</v>
      </c>
      <c r="H371" s="24" t="s">
        <v>6</v>
      </c>
      <c r="I371">
        <v>300000</v>
      </c>
    </row>
    <row r="372" spans="1:9" x14ac:dyDescent="0.35">
      <c r="A372" s="24" t="str">
        <f>+_xlfn.CONCAT(Tabla3_2[[#This Row],[Semana]],C372,Tabla3_2[[#This Row],[Variedad]],E372,G372,Tabla3_2[[#This Row],[Atributo]])</f>
        <v>44141NaranjaNavel LateComercializadora del Agro de LimaríbinLunes</v>
      </c>
      <c r="B372" s="6">
        <v>44141</v>
      </c>
      <c r="C372" s="24" t="s">
        <v>36</v>
      </c>
      <c r="D372" s="24" t="s">
        <v>34</v>
      </c>
      <c r="E372" s="24" t="s">
        <v>21</v>
      </c>
      <c r="F372" s="24" t="s">
        <v>33</v>
      </c>
      <c r="G372" s="24" t="str">
        <f>+VLOOKUP(Tabla3_2[[#This Row],[Unidad de
comercialización ]],Cod_empaque[],2,0)</f>
        <v>bin</v>
      </c>
      <c r="H372" s="24" t="s">
        <v>2</v>
      </c>
      <c r="I372">
        <v>0</v>
      </c>
    </row>
    <row r="373" spans="1:9" x14ac:dyDescent="0.35">
      <c r="A373" s="24" t="str">
        <f>+_xlfn.CONCAT(Tabla3_2[[#This Row],[Semana]],C373,Tabla3_2[[#This Row],[Variedad]],E373,G373,Tabla3_2[[#This Row],[Atributo]])</f>
        <v>44141NaranjaNavel LateComercializadora del Agro de LimaríbinMartes</v>
      </c>
      <c r="B373" s="6">
        <v>44141</v>
      </c>
      <c r="C373" s="24" t="s">
        <v>36</v>
      </c>
      <c r="D373" s="24" t="s">
        <v>34</v>
      </c>
      <c r="E373" s="24" t="s">
        <v>21</v>
      </c>
      <c r="F373" s="24" t="s">
        <v>33</v>
      </c>
      <c r="G373" s="24" t="str">
        <f>+VLOOKUP(Tabla3_2[[#This Row],[Unidad de
comercialización ]],Cod_empaque[],2,0)</f>
        <v>bin</v>
      </c>
      <c r="H373" s="24" t="s">
        <v>3</v>
      </c>
      <c r="I373">
        <v>267500</v>
      </c>
    </row>
    <row r="374" spans="1:9" x14ac:dyDescent="0.35">
      <c r="A374" s="24" t="str">
        <f>+_xlfn.CONCAT(Tabla3_2[[#This Row],[Semana]],C374,Tabla3_2[[#This Row],[Variedad]],E374,G374,Tabla3_2[[#This Row],[Atributo]])</f>
        <v>44141NaranjaNavel LateComercializadora del Agro de LimaríbinMiércoles</v>
      </c>
      <c r="B374" s="6">
        <v>44141</v>
      </c>
      <c r="C374" s="24" t="s">
        <v>36</v>
      </c>
      <c r="D374" s="24" t="s">
        <v>34</v>
      </c>
      <c r="E374" s="24" t="s">
        <v>21</v>
      </c>
      <c r="F374" s="24" t="s">
        <v>33</v>
      </c>
      <c r="G374" s="24" t="str">
        <f>+VLOOKUP(Tabla3_2[[#This Row],[Unidad de
comercialización ]],Cod_empaque[],2,0)</f>
        <v>bin</v>
      </c>
      <c r="H374" s="24" t="s">
        <v>4</v>
      </c>
      <c r="I374">
        <v>277500</v>
      </c>
    </row>
    <row r="375" spans="1:9" x14ac:dyDescent="0.35">
      <c r="A375" s="24" t="str">
        <f>+_xlfn.CONCAT(Tabla3_2[[#This Row],[Semana]],C375,Tabla3_2[[#This Row],[Variedad]],E375,G375,Tabla3_2[[#This Row],[Atributo]])</f>
        <v>44141NaranjaNavel LateComercializadora del Agro de LimaríbinJueves</v>
      </c>
      <c r="B375" s="6">
        <v>44141</v>
      </c>
      <c r="C375" s="24" t="s">
        <v>36</v>
      </c>
      <c r="D375" s="24" t="s">
        <v>34</v>
      </c>
      <c r="E375" s="24" t="s">
        <v>21</v>
      </c>
      <c r="F375" s="24" t="s">
        <v>33</v>
      </c>
      <c r="G375" s="24" t="str">
        <f>+VLOOKUP(Tabla3_2[[#This Row],[Unidad de
comercialización ]],Cod_empaque[],2,0)</f>
        <v>bin</v>
      </c>
      <c r="H375" s="24" t="s">
        <v>5</v>
      </c>
      <c r="I375">
        <v>0</v>
      </c>
    </row>
    <row r="376" spans="1:9" x14ac:dyDescent="0.35">
      <c r="A376" s="24" t="str">
        <f>+_xlfn.CONCAT(Tabla3_2[[#This Row],[Semana]],C376,Tabla3_2[[#This Row],[Variedad]],E376,G376,Tabla3_2[[#This Row],[Atributo]])</f>
        <v>44141NaranjaNavel LateComercializadora del Agro de LimaríbinViernes</v>
      </c>
      <c r="B376" s="6">
        <v>44141</v>
      </c>
      <c r="C376" s="24" t="s">
        <v>36</v>
      </c>
      <c r="D376" s="24" t="s">
        <v>34</v>
      </c>
      <c r="E376" s="24" t="s">
        <v>21</v>
      </c>
      <c r="F376" s="24" t="s">
        <v>33</v>
      </c>
      <c r="G376" s="24" t="str">
        <f>+VLOOKUP(Tabla3_2[[#This Row],[Unidad de
comercialización ]],Cod_empaque[],2,0)</f>
        <v>bin</v>
      </c>
      <c r="H376" s="24" t="s">
        <v>6</v>
      </c>
      <c r="I376">
        <v>0</v>
      </c>
    </row>
    <row r="377" spans="1:9" x14ac:dyDescent="0.35">
      <c r="A377" s="24" t="str">
        <f>+_xlfn.CONCAT(Tabla3_2[[#This Row],[Semana]],C377,Tabla3_2[[#This Row],[Variedad]],E377,G377,Tabla3_2[[#This Row],[Atributo]])</f>
        <v>44141NaranjaNavel LateTerminal La Palmera de La SerenabinLunes</v>
      </c>
      <c r="B377" s="6">
        <v>44141</v>
      </c>
      <c r="C377" s="24" t="s">
        <v>36</v>
      </c>
      <c r="D377" s="24" t="s">
        <v>34</v>
      </c>
      <c r="E377" s="24" t="s">
        <v>22</v>
      </c>
      <c r="F377" s="24" t="s">
        <v>33</v>
      </c>
      <c r="G377" s="24" t="str">
        <f>+VLOOKUP(Tabla3_2[[#This Row],[Unidad de
comercialización ]],Cod_empaque[],2,0)</f>
        <v>bin</v>
      </c>
      <c r="H377" s="24" t="s">
        <v>2</v>
      </c>
      <c r="I377">
        <v>277500</v>
      </c>
    </row>
    <row r="378" spans="1:9" x14ac:dyDescent="0.35">
      <c r="A378" s="24" t="str">
        <f>+_xlfn.CONCAT(Tabla3_2[[#This Row],[Semana]],C378,Tabla3_2[[#This Row],[Variedad]],E378,G378,Tabla3_2[[#This Row],[Atributo]])</f>
        <v>44141NaranjaNavel LateTerminal La Palmera de La SerenabinMartes</v>
      </c>
      <c r="B378" s="6">
        <v>44141</v>
      </c>
      <c r="C378" s="24" t="s">
        <v>36</v>
      </c>
      <c r="D378" s="24" t="s">
        <v>34</v>
      </c>
      <c r="E378" s="24" t="s">
        <v>22</v>
      </c>
      <c r="F378" s="24" t="s">
        <v>33</v>
      </c>
      <c r="G378" s="24" t="str">
        <f>+VLOOKUP(Tabla3_2[[#This Row],[Unidad de
comercialización ]],Cod_empaque[],2,0)</f>
        <v>bin</v>
      </c>
      <c r="H378" s="24" t="s">
        <v>3</v>
      </c>
      <c r="I378">
        <v>277500</v>
      </c>
    </row>
    <row r="379" spans="1:9" x14ac:dyDescent="0.35">
      <c r="A379" s="24" t="str">
        <f>+_xlfn.CONCAT(Tabla3_2[[#This Row],[Semana]],C379,Tabla3_2[[#This Row],[Variedad]],E379,G379,Tabla3_2[[#This Row],[Atributo]])</f>
        <v>44141NaranjaNavel LateTerminal La Palmera de La SerenabinMiércoles</v>
      </c>
      <c r="B379" s="6">
        <v>44141</v>
      </c>
      <c r="C379" s="24" t="s">
        <v>36</v>
      </c>
      <c r="D379" s="24" t="s">
        <v>34</v>
      </c>
      <c r="E379" s="24" t="s">
        <v>22</v>
      </c>
      <c r="F379" s="24" t="s">
        <v>33</v>
      </c>
      <c r="G379" s="24" t="str">
        <f>+VLOOKUP(Tabla3_2[[#This Row],[Unidad de
comercialización ]],Cod_empaque[],2,0)</f>
        <v>bin</v>
      </c>
      <c r="H379" s="24" t="s">
        <v>4</v>
      </c>
      <c r="I379">
        <v>277500</v>
      </c>
    </row>
    <row r="380" spans="1:9" x14ac:dyDescent="0.35">
      <c r="A380" s="24" t="str">
        <f>+_xlfn.CONCAT(Tabla3_2[[#This Row],[Semana]],C380,Tabla3_2[[#This Row],[Variedad]],E380,G380,Tabla3_2[[#This Row],[Atributo]])</f>
        <v>44141NaranjaNavel LateTerminal La Palmera de La SerenabinJueves</v>
      </c>
      <c r="B380" s="6">
        <v>44141</v>
      </c>
      <c r="C380" s="24" t="s">
        <v>36</v>
      </c>
      <c r="D380" s="24" t="s">
        <v>34</v>
      </c>
      <c r="E380" s="24" t="s">
        <v>22</v>
      </c>
      <c r="F380" s="24" t="s">
        <v>33</v>
      </c>
      <c r="G380" s="24" t="str">
        <f>+VLOOKUP(Tabla3_2[[#This Row],[Unidad de
comercialización ]],Cod_empaque[],2,0)</f>
        <v>bin</v>
      </c>
      <c r="H380" s="24" t="s">
        <v>5</v>
      </c>
      <c r="I380">
        <v>287500</v>
      </c>
    </row>
    <row r="381" spans="1:9" x14ac:dyDescent="0.35">
      <c r="A381" s="24" t="str">
        <f>+_xlfn.CONCAT(Tabla3_2[[#This Row],[Semana]],C381,Tabla3_2[[#This Row],[Variedad]],E381,G381,Tabla3_2[[#This Row],[Atributo]])</f>
        <v>44141NaranjaNavel LateTerminal La Palmera de La SerenabinViernes</v>
      </c>
      <c r="B381" s="6">
        <v>44141</v>
      </c>
      <c r="C381" s="24" t="s">
        <v>36</v>
      </c>
      <c r="D381" s="24" t="s">
        <v>34</v>
      </c>
      <c r="E381" s="24" t="s">
        <v>22</v>
      </c>
      <c r="F381" s="24" t="s">
        <v>33</v>
      </c>
      <c r="G381" s="24" t="str">
        <f>+VLOOKUP(Tabla3_2[[#This Row],[Unidad de
comercialización ]],Cod_empaque[],2,0)</f>
        <v>bin</v>
      </c>
      <c r="H381" s="24" t="s">
        <v>6</v>
      </c>
      <c r="I381">
        <v>292500</v>
      </c>
    </row>
    <row r="382" spans="1:9" x14ac:dyDescent="0.35">
      <c r="A382" s="24" t="str">
        <f>+_xlfn.CONCAT(Tabla3_2[[#This Row],[Semana]],C382,Tabla3_2[[#This Row],[Variedad]],E382,G382,Tabla3_2[[#This Row],[Atributo]])</f>
        <v>44141NaranjaNavel LateVega Modelo de TemucobinLunes</v>
      </c>
      <c r="B382" s="6">
        <v>44141</v>
      </c>
      <c r="C382" s="24" t="s">
        <v>36</v>
      </c>
      <c r="D382" s="24" t="s">
        <v>34</v>
      </c>
      <c r="E382" s="24" t="s">
        <v>14</v>
      </c>
      <c r="F382" s="24" t="s">
        <v>33</v>
      </c>
      <c r="G382" s="24" t="str">
        <f>+VLOOKUP(Tabla3_2[[#This Row],[Unidad de
comercialización ]],Cod_empaque[],2,0)</f>
        <v>bin</v>
      </c>
      <c r="H382" s="24" t="s">
        <v>2</v>
      </c>
      <c r="I382">
        <v>0</v>
      </c>
    </row>
    <row r="383" spans="1:9" x14ac:dyDescent="0.35">
      <c r="A383" s="24" t="str">
        <f>+_xlfn.CONCAT(Tabla3_2[[#This Row],[Semana]],C383,Tabla3_2[[#This Row],[Variedad]],E383,G383,Tabla3_2[[#This Row],[Atributo]])</f>
        <v>44141NaranjaNavel LateVega Modelo de TemucobinMartes</v>
      </c>
      <c r="B383" s="6">
        <v>44141</v>
      </c>
      <c r="C383" s="24" t="s">
        <v>36</v>
      </c>
      <c r="D383" s="24" t="s">
        <v>34</v>
      </c>
      <c r="E383" s="24" t="s">
        <v>14</v>
      </c>
      <c r="F383" s="24" t="s">
        <v>33</v>
      </c>
      <c r="G383" s="24" t="str">
        <f>+VLOOKUP(Tabla3_2[[#This Row],[Unidad de
comercialización ]],Cod_empaque[],2,0)</f>
        <v>bin</v>
      </c>
      <c r="H383" s="24" t="s">
        <v>3</v>
      </c>
      <c r="I383">
        <v>0</v>
      </c>
    </row>
    <row r="384" spans="1:9" x14ac:dyDescent="0.35">
      <c r="A384" s="24" t="str">
        <f>+_xlfn.CONCAT(Tabla3_2[[#This Row],[Semana]],C384,Tabla3_2[[#This Row],[Variedad]],E384,G384,Tabla3_2[[#This Row],[Atributo]])</f>
        <v>44141NaranjaNavel LateVega Modelo de TemucobinMiércoles</v>
      </c>
      <c r="B384" s="6">
        <v>44141</v>
      </c>
      <c r="C384" s="24" t="s">
        <v>36</v>
      </c>
      <c r="D384" s="24" t="s">
        <v>34</v>
      </c>
      <c r="E384" s="24" t="s">
        <v>14</v>
      </c>
      <c r="F384" s="24" t="s">
        <v>33</v>
      </c>
      <c r="G384" s="24" t="str">
        <f>+VLOOKUP(Tabla3_2[[#This Row],[Unidad de
comercialización ]],Cod_empaque[],2,0)</f>
        <v>bin</v>
      </c>
      <c r="H384" s="24" t="s">
        <v>4</v>
      </c>
      <c r="I384">
        <v>292500</v>
      </c>
    </row>
    <row r="385" spans="1:9" x14ac:dyDescent="0.35">
      <c r="A385" s="24" t="str">
        <f>+_xlfn.CONCAT(Tabla3_2[[#This Row],[Semana]],C385,Tabla3_2[[#This Row],[Variedad]],E385,G385,Tabla3_2[[#This Row],[Atributo]])</f>
        <v>44141NaranjaNavel LateVega Modelo de TemucobinJueves</v>
      </c>
      <c r="B385" s="6">
        <v>44141</v>
      </c>
      <c r="C385" s="24" t="s">
        <v>36</v>
      </c>
      <c r="D385" s="24" t="s">
        <v>34</v>
      </c>
      <c r="E385" s="24" t="s">
        <v>14</v>
      </c>
      <c r="F385" s="24" t="s">
        <v>33</v>
      </c>
      <c r="G385" s="24" t="str">
        <f>+VLOOKUP(Tabla3_2[[#This Row],[Unidad de
comercialización ]],Cod_empaque[],2,0)</f>
        <v>bin</v>
      </c>
      <c r="H385" s="24" t="s">
        <v>5</v>
      </c>
      <c r="I385">
        <v>0</v>
      </c>
    </row>
    <row r="386" spans="1:9" x14ac:dyDescent="0.35">
      <c r="A386" s="24" t="str">
        <f>+_xlfn.CONCAT(Tabla3_2[[#This Row],[Semana]],C386,Tabla3_2[[#This Row],[Variedad]],E386,G386,Tabla3_2[[#This Row],[Atributo]])</f>
        <v>44141NaranjaNavel LateVega Modelo de TemucobinViernes</v>
      </c>
      <c r="B386" s="6">
        <v>44141</v>
      </c>
      <c r="C386" s="24" t="s">
        <v>36</v>
      </c>
      <c r="D386" s="24" t="s">
        <v>34</v>
      </c>
      <c r="E386" s="24" t="s">
        <v>14</v>
      </c>
      <c r="F386" s="24" t="s">
        <v>33</v>
      </c>
      <c r="G386" s="24" t="str">
        <f>+VLOOKUP(Tabla3_2[[#This Row],[Unidad de
comercialización ]],Cod_empaque[],2,0)</f>
        <v>bin</v>
      </c>
      <c r="H386" s="24" t="s">
        <v>6</v>
      </c>
      <c r="I386">
        <v>300000</v>
      </c>
    </row>
    <row r="387" spans="1:9" x14ac:dyDescent="0.35">
      <c r="A387" s="24" t="str">
        <f>+_xlfn.CONCAT(Tabla3_2[[#This Row],[Semana]],C387,Tabla3_2[[#This Row],[Variedad]],E387,G387,Tabla3_2[[#This Row],[Atributo]])</f>
        <v>44141NaranjaThompsonMercado Mayorista Lo Valledor de SantiagobinLunes</v>
      </c>
      <c r="B387" s="6">
        <v>44141</v>
      </c>
      <c r="C387" s="24" t="s">
        <v>36</v>
      </c>
      <c r="D387" s="24" t="s">
        <v>55</v>
      </c>
      <c r="E387" s="24" t="s">
        <v>19</v>
      </c>
      <c r="F387" s="24" t="s">
        <v>33</v>
      </c>
      <c r="G387" s="24" t="str">
        <f>+VLOOKUP(Tabla3_2[[#This Row],[Unidad de
comercialización ]],Cod_empaque[],2,0)</f>
        <v>bin</v>
      </c>
      <c r="H387" s="24" t="s">
        <v>2</v>
      </c>
      <c r="I387">
        <v>280000</v>
      </c>
    </row>
    <row r="388" spans="1:9" x14ac:dyDescent="0.35">
      <c r="A388" s="24" t="str">
        <f>+_xlfn.CONCAT(Tabla3_2[[#This Row],[Semana]],C388,Tabla3_2[[#This Row],[Variedad]],E388,G388,Tabla3_2[[#This Row],[Atributo]])</f>
        <v>44141NaranjaThompsonMercado Mayorista Lo Valledor de SantiagobinMartes</v>
      </c>
      <c r="B388" s="6">
        <v>44141</v>
      </c>
      <c r="C388" s="24" t="s">
        <v>36</v>
      </c>
      <c r="D388" s="24" t="s">
        <v>55</v>
      </c>
      <c r="E388" s="24" t="s">
        <v>19</v>
      </c>
      <c r="F388" s="24" t="s">
        <v>33</v>
      </c>
      <c r="G388" s="24" t="str">
        <f>+VLOOKUP(Tabla3_2[[#This Row],[Unidad de
comercialización ]],Cod_empaque[],2,0)</f>
        <v>bin</v>
      </c>
      <c r="H388" s="24" t="s">
        <v>3</v>
      </c>
      <c r="I388">
        <v>0</v>
      </c>
    </row>
    <row r="389" spans="1:9" x14ac:dyDescent="0.35">
      <c r="A389" s="24" t="str">
        <f>+_xlfn.CONCAT(Tabla3_2[[#This Row],[Semana]],C389,Tabla3_2[[#This Row],[Variedad]],E389,G389,Tabla3_2[[#This Row],[Atributo]])</f>
        <v>44141NaranjaThompsonMercado Mayorista Lo Valledor de SantiagobinMiércoles</v>
      </c>
      <c r="B389" s="6">
        <v>44141</v>
      </c>
      <c r="C389" s="24" t="s">
        <v>36</v>
      </c>
      <c r="D389" s="24" t="s">
        <v>55</v>
      </c>
      <c r="E389" s="24" t="s">
        <v>19</v>
      </c>
      <c r="F389" s="24" t="s">
        <v>33</v>
      </c>
      <c r="G389" s="24" t="str">
        <f>+VLOOKUP(Tabla3_2[[#This Row],[Unidad de
comercialización ]],Cod_empaque[],2,0)</f>
        <v>bin</v>
      </c>
      <c r="H389" s="24" t="s">
        <v>4</v>
      </c>
      <c r="I389">
        <v>0</v>
      </c>
    </row>
    <row r="390" spans="1:9" x14ac:dyDescent="0.35">
      <c r="A390" s="24" t="str">
        <f>+_xlfn.CONCAT(Tabla3_2[[#This Row],[Semana]],C390,Tabla3_2[[#This Row],[Variedad]],E390,G390,Tabla3_2[[#This Row],[Atributo]])</f>
        <v>44141NaranjaThompsonMercado Mayorista Lo Valledor de SantiagobinJueves</v>
      </c>
      <c r="B390" s="6">
        <v>44141</v>
      </c>
      <c r="C390" s="24" t="s">
        <v>36</v>
      </c>
      <c r="D390" s="24" t="s">
        <v>55</v>
      </c>
      <c r="E390" s="24" t="s">
        <v>19</v>
      </c>
      <c r="F390" s="24" t="s">
        <v>33</v>
      </c>
      <c r="G390" s="24" t="str">
        <f>+VLOOKUP(Tabla3_2[[#This Row],[Unidad de
comercialización ]],Cod_empaque[],2,0)</f>
        <v>bin</v>
      </c>
      <c r="H390" s="24" t="s">
        <v>5</v>
      </c>
      <c r="I390">
        <v>290000</v>
      </c>
    </row>
    <row r="391" spans="1:9" x14ac:dyDescent="0.35">
      <c r="A391" s="24" t="str">
        <f>+_xlfn.CONCAT(Tabla3_2[[#This Row],[Semana]],C391,Tabla3_2[[#This Row],[Variedad]],E391,G391,Tabla3_2[[#This Row],[Atributo]])</f>
        <v>44141NaranjaThompsonMercado Mayorista Lo Valledor de SantiagobinViernes</v>
      </c>
      <c r="B391" s="6">
        <v>44141</v>
      </c>
      <c r="C391" s="24" t="s">
        <v>36</v>
      </c>
      <c r="D391" s="24" t="s">
        <v>55</v>
      </c>
      <c r="E391" s="24" t="s">
        <v>19</v>
      </c>
      <c r="F391" s="24" t="s">
        <v>33</v>
      </c>
      <c r="G391" s="24" t="str">
        <f>+VLOOKUP(Tabla3_2[[#This Row],[Unidad de
comercialización ]],Cod_empaque[],2,0)</f>
        <v>bin</v>
      </c>
      <c r="H391" s="24" t="s">
        <v>6</v>
      </c>
      <c r="I391">
        <v>0</v>
      </c>
    </row>
    <row r="392" spans="1:9" x14ac:dyDescent="0.35">
      <c r="A392" s="24" t="str">
        <f>+_xlfn.CONCAT(Tabla3_2[[#This Row],[Semana]],C392,Tabla3_2[[#This Row],[Variedad]],E392,G392,Tabla3_2[[#This Row],[Atributo]])</f>
        <v>44141NaranjaValenciaMercado Mayorista Lo Valledor de SantiagobinLunes</v>
      </c>
      <c r="B392" s="6">
        <v>44141</v>
      </c>
      <c r="C392" s="24" t="s">
        <v>36</v>
      </c>
      <c r="D392" s="24" t="s">
        <v>35</v>
      </c>
      <c r="E392" s="24" t="s">
        <v>19</v>
      </c>
      <c r="F392" s="24" t="s">
        <v>33</v>
      </c>
      <c r="G392" s="24" t="str">
        <f>+VLOOKUP(Tabla3_2[[#This Row],[Unidad de
comercialización ]],Cod_empaque[],2,0)</f>
        <v>bin</v>
      </c>
      <c r="H392" s="24" t="s">
        <v>2</v>
      </c>
      <c r="I392">
        <v>296000</v>
      </c>
    </row>
    <row r="393" spans="1:9" x14ac:dyDescent="0.35">
      <c r="A393" s="24" t="str">
        <f>+_xlfn.CONCAT(Tabla3_2[[#This Row],[Semana]],C393,Tabla3_2[[#This Row],[Variedad]],E393,G393,Tabla3_2[[#This Row],[Atributo]])</f>
        <v>44141NaranjaValenciaMercado Mayorista Lo Valledor de SantiagobinMartes</v>
      </c>
      <c r="B393" s="6">
        <v>44141</v>
      </c>
      <c r="C393" s="24" t="s">
        <v>36</v>
      </c>
      <c r="D393" s="24" t="s">
        <v>35</v>
      </c>
      <c r="E393" s="24" t="s">
        <v>19</v>
      </c>
      <c r="F393" s="24" t="s">
        <v>33</v>
      </c>
      <c r="G393" s="24" t="str">
        <f>+VLOOKUP(Tabla3_2[[#This Row],[Unidad de
comercialización ]],Cod_empaque[],2,0)</f>
        <v>bin</v>
      </c>
      <c r="H393" s="24" t="s">
        <v>3</v>
      </c>
      <c r="I393">
        <v>292281</v>
      </c>
    </row>
    <row r="394" spans="1:9" x14ac:dyDescent="0.35">
      <c r="A394" s="24" t="str">
        <f>+_xlfn.CONCAT(Tabla3_2[[#This Row],[Semana]],C394,Tabla3_2[[#This Row],[Variedad]],E394,G394,Tabla3_2[[#This Row],[Atributo]])</f>
        <v>44141NaranjaValenciaMercado Mayorista Lo Valledor de SantiagobinMiércoles</v>
      </c>
      <c r="B394" s="6">
        <v>44141</v>
      </c>
      <c r="C394" s="24" t="s">
        <v>36</v>
      </c>
      <c r="D394" s="24" t="s">
        <v>35</v>
      </c>
      <c r="E394" s="24" t="s">
        <v>19</v>
      </c>
      <c r="F394" s="24" t="s">
        <v>33</v>
      </c>
      <c r="G394" s="24" t="str">
        <f>+VLOOKUP(Tabla3_2[[#This Row],[Unidad de
comercialización ]],Cod_empaque[],2,0)</f>
        <v>bin</v>
      </c>
      <c r="H394" s="24" t="s">
        <v>4</v>
      </c>
      <c r="I394">
        <v>305000</v>
      </c>
    </row>
    <row r="395" spans="1:9" x14ac:dyDescent="0.35">
      <c r="A395" s="24" t="str">
        <f>+_xlfn.CONCAT(Tabla3_2[[#This Row],[Semana]],C395,Tabla3_2[[#This Row],[Variedad]],E395,G395,Tabla3_2[[#This Row],[Atributo]])</f>
        <v>44141NaranjaValenciaMercado Mayorista Lo Valledor de SantiagobinJueves</v>
      </c>
      <c r="B395" s="6">
        <v>44141</v>
      </c>
      <c r="C395" s="24" t="s">
        <v>36</v>
      </c>
      <c r="D395" s="24" t="s">
        <v>35</v>
      </c>
      <c r="E395" s="24" t="s">
        <v>19</v>
      </c>
      <c r="F395" s="24" t="s">
        <v>33</v>
      </c>
      <c r="G395" s="24" t="str">
        <f>+VLOOKUP(Tabla3_2[[#This Row],[Unidad de
comercialización ]],Cod_empaque[],2,0)</f>
        <v>bin</v>
      </c>
      <c r="H395" s="24" t="s">
        <v>5</v>
      </c>
      <c r="I395">
        <v>301724</v>
      </c>
    </row>
    <row r="396" spans="1:9" x14ac:dyDescent="0.35">
      <c r="A396" s="24" t="str">
        <f>+_xlfn.CONCAT(Tabla3_2[[#This Row],[Semana]],C396,Tabla3_2[[#This Row],[Variedad]],E396,G396,Tabla3_2[[#This Row],[Atributo]])</f>
        <v>44141NaranjaValenciaMercado Mayorista Lo Valledor de SantiagobinViernes</v>
      </c>
      <c r="B396" s="6">
        <v>44141</v>
      </c>
      <c r="C396" s="24" t="s">
        <v>36</v>
      </c>
      <c r="D396" s="24" t="s">
        <v>35</v>
      </c>
      <c r="E396" s="24" t="s">
        <v>19</v>
      </c>
      <c r="F396" s="24" t="s">
        <v>33</v>
      </c>
      <c r="G396" s="24" t="str">
        <f>+VLOOKUP(Tabla3_2[[#This Row],[Unidad de
comercialización ]],Cod_empaque[],2,0)</f>
        <v>bin</v>
      </c>
      <c r="H396" s="24" t="s">
        <v>6</v>
      </c>
      <c r="I396">
        <v>310000</v>
      </c>
    </row>
    <row r="397" spans="1:9" x14ac:dyDescent="0.35">
      <c r="A397" s="24" t="str">
        <f>+_xlfn.CONCAT(Tabla3_2[[#This Row],[Semana]],C397,Tabla3_2[[#This Row],[Variedad]],E397,G397,Tabla3_2[[#This Row],[Atributo]])</f>
        <v>44141NaranjaValenciaMacroferia Regional de TalcabinLunes</v>
      </c>
      <c r="B397" s="6">
        <v>44141</v>
      </c>
      <c r="C397" s="24" t="s">
        <v>36</v>
      </c>
      <c r="D397" s="24" t="s">
        <v>35</v>
      </c>
      <c r="E397" s="24" t="s">
        <v>13</v>
      </c>
      <c r="F397" s="24" t="s">
        <v>33</v>
      </c>
      <c r="G397" s="24" t="str">
        <f>+VLOOKUP(Tabla3_2[[#This Row],[Unidad de
comercialización ]],Cod_empaque[],2,0)</f>
        <v>bin</v>
      </c>
      <c r="H397" s="24" t="s">
        <v>2</v>
      </c>
      <c r="I397">
        <v>0</v>
      </c>
    </row>
    <row r="398" spans="1:9" x14ac:dyDescent="0.35">
      <c r="A398" s="24" t="str">
        <f>+_xlfn.CONCAT(Tabla3_2[[#This Row],[Semana]],C398,Tabla3_2[[#This Row],[Variedad]],E398,G398,Tabla3_2[[#This Row],[Atributo]])</f>
        <v>44141NaranjaValenciaMacroferia Regional de TalcabinMartes</v>
      </c>
      <c r="B398" s="6">
        <v>44141</v>
      </c>
      <c r="C398" s="24" t="s">
        <v>36</v>
      </c>
      <c r="D398" s="24" t="s">
        <v>35</v>
      </c>
      <c r="E398" s="24" t="s">
        <v>13</v>
      </c>
      <c r="F398" s="24" t="s">
        <v>33</v>
      </c>
      <c r="G398" s="24" t="str">
        <f>+VLOOKUP(Tabla3_2[[#This Row],[Unidad de
comercialización ]],Cod_empaque[],2,0)</f>
        <v>bin</v>
      </c>
      <c r="H398" s="24" t="s">
        <v>3</v>
      </c>
      <c r="I398">
        <v>310000</v>
      </c>
    </row>
    <row r="399" spans="1:9" x14ac:dyDescent="0.35">
      <c r="A399" s="24" t="str">
        <f>+_xlfn.CONCAT(Tabla3_2[[#This Row],[Semana]],C399,Tabla3_2[[#This Row],[Variedad]],E399,G399,Tabla3_2[[#This Row],[Atributo]])</f>
        <v>44141NaranjaValenciaMacroferia Regional de TalcabinMiércoles</v>
      </c>
      <c r="B399" s="6">
        <v>44141</v>
      </c>
      <c r="C399" s="24" t="s">
        <v>36</v>
      </c>
      <c r="D399" s="24" t="s">
        <v>35</v>
      </c>
      <c r="E399" s="24" t="s">
        <v>13</v>
      </c>
      <c r="F399" s="24" t="s">
        <v>33</v>
      </c>
      <c r="G399" s="24" t="str">
        <f>+VLOOKUP(Tabla3_2[[#This Row],[Unidad de
comercialización ]],Cod_empaque[],2,0)</f>
        <v>bin</v>
      </c>
      <c r="H399" s="24" t="s">
        <v>4</v>
      </c>
      <c r="I399">
        <v>0</v>
      </c>
    </row>
    <row r="400" spans="1:9" x14ac:dyDescent="0.35">
      <c r="A400" s="24" t="str">
        <f>+_xlfn.CONCAT(Tabla3_2[[#This Row],[Semana]],C400,Tabla3_2[[#This Row],[Variedad]],E400,G400,Tabla3_2[[#This Row],[Atributo]])</f>
        <v>44141NaranjaValenciaMacroferia Regional de TalcabinJueves</v>
      </c>
      <c r="B400" s="6">
        <v>44141</v>
      </c>
      <c r="C400" s="24" t="s">
        <v>36</v>
      </c>
      <c r="D400" s="24" t="s">
        <v>35</v>
      </c>
      <c r="E400" s="24" t="s">
        <v>13</v>
      </c>
      <c r="F400" s="24" t="s">
        <v>33</v>
      </c>
      <c r="G400" s="24" t="str">
        <f>+VLOOKUP(Tabla3_2[[#This Row],[Unidad de
comercialización ]],Cod_empaque[],2,0)</f>
        <v>bin</v>
      </c>
      <c r="H400" s="24" t="s">
        <v>5</v>
      </c>
      <c r="I400">
        <v>0</v>
      </c>
    </row>
    <row r="401" spans="1:9" x14ac:dyDescent="0.35">
      <c r="A401" s="24" t="str">
        <f>+_xlfn.CONCAT(Tabla3_2[[#This Row],[Semana]],C401,Tabla3_2[[#This Row],[Variedad]],E401,G401,Tabla3_2[[#This Row],[Atributo]])</f>
        <v>44141NaranjaValenciaMacroferia Regional de TalcabinViernes</v>
      </c>
      <c r="B401" s="6">
        <v>44141</v>
      </c>
      <c r="C401" s="24" t="s">
        <v>36</v>
      </c>
      <c r="D401" s="24" t="s">
        <v>35</v>
      </c>
      <c r="E401" s="24" t="s">
        <v>13</v>
      </c>
      <c r="F401" s="24" t="s">
        <v>33</v>
      </c>
      <c r="G401" s="24" t="str">
        <f>+VLOOKUP(Tabla3_2[[#This Row],[Unidad de
comercialización ]],Cod_empaque[],2,0)</f>
        <v>bin</v>
      </c>
      <c r="H401" s="24" t="s">
        <v>6</v>
      </c>
      <c r="I401">
        <v>0</v>
      </c>
    </row>
    <row r="402" spans="1:9" x14ac:dyDescent="0.35">
      <c r="A402" s="24" t="str">
        <f>+_xlfn.CONCAT(Tabla3_2[[#This Row],[Semana]],C402,Tabla3_2[[#This Row],[Variedad]],E402,G402,Tabla3_2[[#This Row],[Atributo]])</f>
        <v>44141NaranjaValenciaVega Modelo de TemucobinLunes</v>
      </c>
      <c r="B402" s="6">
        <v>44141</v>
      </c>
      <c r="C402" s="24" t="s">
        <v>36</v>
      </c>
      <c r="D402" s="24" t="s">
        <v>35</v>
      </c>
      <c r="E402" s="24" t="s">
        <v>14</v>
      </c>
      <c r="F402" s="24" t="s">
        <v>33</v>
      </c>
      <c r="G402" s="24" t="str">
        <f>+VLOOKUP(Tabla3_2[[#This Row],[Unidad de
comercialización ]],Cod_empaque[],2,0)</f>
        <v>bin</v>
      </c>
      <c r="H402" s="24" t="s">
        <v>2</v>
      </c>
      <c r="I402">
        <v>0</v>
      </c>
    </row>
    <row r="403" spans="1:9" x14ac:dyDescent="0.35">
      <c r="A403" s="24" t="str">
        <f>+_xlfn.CONCAT(Tabla3_2[[#This Row],[Semana]],C403,Tabla3_2[[#This Row],[Variedad]],E403,G403,Tabla3_2[[#This Row],[Atributo]])</f>
        <v>44141NaranjaValenciaVega Modelo de TemucobinMartes</v>
      </c>
      <c r="B403" s="6">
        <v>44141</v>
      </c>
      <c r="C403" s="24" t="s">
        <v>36</v>
      </c>
      <c r="D403" s="24" t="s">
        <v>35</v>
      </c>
      <c r="E403" s="24" t="s">
        <v>14</v>
      </c>
      <c r="F403" s="24" t="s">
        <v>33</v>
      </c>
      <c r="G403" s="24" t="str">
        <f>+VLOOKUP(Tabla3_2[[#This Row],[Unidad de
comercialización ]],Cod_empaque[],2,0)</f>
        <v>bin</v>
      </c>
      <c r="H403" s="24" t="s">
        <v>3</v>
      </c>
      <c r="I403">
        <v>0</v>
      </c>
    </row>
    <row r="404" spans="1:9" x14ac:dyDescent="0.35">
      <c r="A404" s="24" t="str">
        <f>+_xlfn.CONCAT(Tabla3_2[[#This Row],[Semana]],C404,Tabla3_2[[#This Row],[Variedad]],E404,G404,Tabla3_2[[#This Row],[Atributo]])</f>
        <v>44141NaranjaValenciaVega Modelo de TemucobinMiércoles</v>
      </c>
      <c r="B404" s="6">
        <v>44141</v>
      </c>
      <c r="C404" s="24" t="s">
        <v>36</v>
      </c>
      <c r="D404" s="24" t="s">
        <v>35</v>
      </c>
      <c r="E404" s="24" t="s">
        <v>14</v>
      </c>
      <c r="F404" s="24" t="s">
        <v>33</v>
      </c>
      <c r="G404" s="24" t="str">
        <f>+VLOOKUP(Tabla3_2[[#This Row],[Unidad de
comercialización ]],Cod_empaque[],2,0)</f>
        <v>bin</v>
      </c>
      <c r="H404" s="24" t="s">
        <v>4</v>
      </c>
      <c r="I404">
        <v>0</v>
      </c>
    </row>
    <row r="405" spans="1:9" x14ac:dyDescent="0.35">
      <c r="A405" s="24" t="str">
        <f>+_xlfn.CONCAT(Tabla3_2[[#This Row],[Semana]],C405,Tabla3_2[[#This Row],[Variedad]],E405,G405,Tabla3_2[[#This Row],[Atributo]])</f>
        <v>44141NaranjaValenciaVega Modelo de TemucobinJueves</v>
      </c>
      <c r="B405" s="6">
        <v>44141</v>
      </c>
      <c r="C405" s="24" t="s">
        <v>36</v>
      </c>
      <c r="D405" s="24" t="s">
        <v>35</v>
      </c>
      <c r="E405" s="24" t="s">
        <v>14</v>
      </c>
      <c r="F405" s="24" t="s">
        <v>33</v>
      </c>
      <c r="G405" s="24" t="str">
        <f>+VLOOKUP(Tabla3_2[[#This Row],[Unidad de
comercialización ]],Cod_empaque[],2,0)</f>
        <v>bin</v>
      </c>
      <c r="H405" s="24" t="s">
        <v>5</v>
      </c>
      <c r="I405">
        <v>350000</v>
      </c>
    </row>
    <row r="406" spans="1:9" x14ac:dyDescent="0.35">
      <c r="A406" s="24" t="str">
        <f>+_xlfn.CONCAT(Tabla3_2[[#This Row],[Semana]],C406,Tabla3_2[[#This Row],[Variedad]],E406,G406,Tabla3_2[[#This Row],[Atributo]])</f>
        <v>44141NaranjaValenciaVega Modelo de TemucobinViernes</v>
      </c>
      <c r="B406" s="6">
        <v>44141</v>
      </c>
      <c r="C406" s="24" t="s">
        <v>36</v>
      </c>
      <c r="D406" s="24" t="s">
        <v>35</v>
      </c>
      <c r="E406" s="24" t="s">
        <v>14</v>
      </c>
      <c r="F406" s="24" t="s">
        <v>33</v>
      </c>
      <c r="G406" s="24" t="str">
        <f>+VLOOKUP(Tabla3_2[[#This Row],[Unidad de
comercialización ]],Cod_empaque[],2,0)</f>
        <v>bin</v>
      </c>
      <c r="H406" s="24" t="s">
        <v>6</v>
      </c>
      <c r="I406">
        <v>0</v>
      </c>
    </row>
    <row r="407" spans="1:9" hidden="1" x14ac:dyDescent="0.35">
      <c r="A407" s="24" t="str">
        <f>+_xlfn.CONCAT(Tabla3_2[[#This Row],[Semana]],C407,Tabla3_2[[#This Row],[Variedad]],E407,G407,Tabla3_2[[#This Row],[Atributo]])</f>
        <v>44141NaranjaLane LateVega Central Mapocho de Santiagomalla-18Lunes</v>
      </c>
      <c r="B407" s="6">
        <v>44141</v>
      </c>
      <c r="C407" s="24" t="s">
        <v>36</v>
      </c>
      <c r="D407" s="24" t="s">
        <v>32</v>
      </c>
      <c r="E407" s="24" t="s">
        <v>23</v>
      </c>
      <c r="F407" s="24" t="s">
        <v>20</v>
      </c>
      <c r="G407" s="24" t="str">
        <f>+VLOOKUP(Tabla3_2[[#This Row],[Unidad de
comercialización ]],Cod_empaque[],2,0)</f>
        <v>malla-18</v>
      </c>
      <c r="H407" s="24" t="s">
        <v>2</v>
      </c>
      <c r="I407">
        <v>11500</v>
      </c>
    </row>
    <row r="408" spans="1:9" hidden="1" x14ac:dyDescent="0.35">
      <c r="A408" s="24" t="str">
        <f>+_xlfn.CONCAT(Tabla3_2[[#This Row],[Semana]],C408,Tabla3_2[[#This Row],[Variedad]],E408,G408,Tabla3_2[[#This Row],[Atributo]])</f>
        <v>44141NaranjaLane LateVega Central Mapocho de Santiagomalla-18Martes</v>
      </c>
      <c r="B408" s="6">
        <v>44141</v>
      </c>
      <c r="C408" s="24" t="s">
        <v>36</v>
      </c>
      <c r="D408" s="24" t="s">
        <v>32</v>
      </c>
      <c r="E408" s="24" t="s">
        <v>23</v>
      </c>
      <c r="F408" s="24" t="s">
        <v>20</v>
      </c>
      <c r="G408" s="24" t="str">
        <f>+VLOOKUP(Tabla3_2[[#This Row],[Unidad de
comercialización ]],Cod_empaque[],2,0)</f>
        <v>malla-18</v>
      </c>
      <c r="H408" s="24" t="s">
        <v>3</v>
      </c>
      <c r="I408">
        <v>11500</v>
      </c>
    </row>
    <row r="409" spans="1:9" hidden="1" x14ac:dyDescent="0.35">
      <c r="A409" s="24" t="str">
        <f>+_xlfn.CONCAT(Tabla3_2[[#This Row],[Semana]],C409,Tabla3_2[[#This Row],[Variedad]],E409,G409,Tabla3_2[[#This Row],[Atributo]])</f>
        <v>44141NaranjaLane LateVega Central Mapocho de Santiagomalla-18Miércoles</v>
      </c>
      <c r="B409" s="6">
        <v>44141</v>
      </c>
      <c r="C409" s="24" t="s">
        <v>36</v>
      </c>
      <c r="D409" s="24" t="s">
        <v>32</v>
      </c>
      <c r="E409" s="24" t="s">
        <v>23</v>
      </c>
      <c r="F409" s="24" t="s">
        <v>20</v>
      </c>
      <c r="G409" s="24" t="str">
        <f>+VLOOKUP(Tabla3_2[[#This Row],[Unidad de
comercialización ]],Cod_empaque[],2,0)</f>
        <v>malla-18</v>
      </c>
      <c r="H409" s="24" t="s">
        <v>4</v>
      </c>
      <c r="I409">
        <v>0</v>
      </c>
    </row>
    <row r="410" spans="1:9" hidden="1" x14ac:dyDescent="0.35">
      <c r="A410" s="24" t="str">
        <f>+_xlfn.CONCAT(Tabla3_2[[#This Row],[Semana]],C410,Tabla3_2[[#This Row],[Variedad]],E410,G410,Tabla3_2[[#This Row],[Atributo]])</f>
        <v>44141NaranjaLane LateVega Central Mapocho de Santiagomalla-18Jueves</v>
      </c>
      <c r="B410" s="6">
        <v>44141</v>
      </c>
      <c r="C410" s="24" t="s">
        <v>36</v>
      </c>
      <c r="D410" s="24" t="s">
        <v>32</v>
      </c>
      <c r="E410" s="24" t="s">
        <v>23</v>
      </c>
      <c r="F410" s="24" t="s">
        <v>20</v>
      </c>
      <c r="G410" s="24" t="str">
        <f>+VLOOKUP(Tabla3_2[[#This Row],[Unidad de
comercialización ]],Cod_empaque[],2,0)</f>
        <v>malla-18</v>
      </c>
      <c r="H410" s="24" t="s">
        <v>5</v>
      </c>
      <c r="I410">
        <v>0</v>
      </c>
    </row>
    <row r="411" spans="1:9" hidden="1" x14ac:dyDescent="0.35">
      <c r="A411" s="24" t="str">
        <f>+_xlfn.CONCAT(Tabla3_2[[#This Row],[Semana]],C411,Tabla3_2[[#This Row],[Variedad]],E411,G411,Tabla3_2[[#This Row],[Atributo]])</f>
        <v>44141NaranjaLane LateVega Central Mapocho de Santiagomalla-18Viernes</v>
      </c>
      <c r="B411" s="6">
        <v>44141</v>
      </c>
      <c r="C411" s="24" t="s">
        <v>36</v>
      </c>
      <c r="D411" s="24" t="s">
        <v>32</v>
      </c>
      <c r="E411" s="24" t="s">
        <v>23</v>
      </c>
      <c r="F411" s="24" t="s">
        <v>20</v>
      </c>
      <c r="G411" s="24" t="str">
        <f>+VLOOKUP(Tabla3_2[[#This Row],[Unidad de
comercialización ]],Cod_empaque[],2,0)</f>
        <v>malla-18</v>
      </c>
      <c r="H411" s="24" t="s">
        <v>6</v>
      </c>
      <c r="I411">
        <v>0</v>
      </c>
    </row>
    <row r="412" spans="1:9" hidden="1" x14ac:dyDescent="0.35">
      <c r="A412" s="24" t="str">
        <f>+_xlfn.CONCAT(Tabla3_2[[#This Row],[Semana]],C412,Tabla3_2[[#This Row],[Variedad]],E412,G412,Tabla3_2[[#This Row],[Atributo]])</f>
        <v>44141NaranjaNavel LateVega Central Mapocho de Santiagomalla-18Lunes</v>
      </c>
      <c r="B412" s="6">
        <v>44141</v>
      </c>
      <c r="C412" s="24" t="s">
        <v>36</v>
      </c>
      <c r="D412" s="24" t="s">
        <v>34</v>
      </c>
      <c r="E412" s="24" t="s">
        <v>23</v>
      </c>
      <c r="F412" s="24" t="s">
        <v>20</v>
      </c>
      <c r="G412" s="24" t="str">
        <f>+VLOOKUP(Tabla3_2[[#This Row],[Unidad de
comercialización ]],Cod_empaque[],2,0)</f>
        <v>malla-18</v>
      </c>
      <c r="H412" s="24" t="s">
        <v>2</v>
      </c>
      <c r="I412">
        <v>11500</v>
      </c>
    </row>
    <row r="413" spans="1:9" hidden="1" x14ac:dyDescent="0.35">
      <c r="A413" s="24" t="str">
        <f>+_xlfn.CONCAT(Tabla3_2[[#This Row],[Semana]],C413,Tabla3_2[[#This Row],[Variedad]],E413,G413,Tabla3_2[[#This Row],[Atributo]])</f>
        <v>44141NaranjaNavel LateVega Central Mapocho de Santiagomalla-18Martes</v>
      </c>
      <c r="B413" s="6">
        <v>44141</v>
      </c>
      <c r="C413" s="24" t="s">
        <v>36</v>
      </c>
      <c r="D413" s="24" t="s">
        <v>34</v>
      </c>
      <c r="E413" s="24" t="s">
        <v>23</v>
      </c>
      <c r="F413" s="24" t="s">
        <v>20</v>
      </c>
      <c r="G413" s="24" t="str">
        <f>+VLOOKUP(Tabla3_2[[#This Row],[Unidad de
comercialización ]],Cod_empaque[],2,0)</f>
        <v>malla-18</v>
      </c>
      <c r="H413" s="24" t="s">
        <v>3</v>
      </c>
      <c r="I413">
        <v>11500</v>
      </c>
    </row>
    <row r="414" spans="1:9" hidden="1" x14ac:dyDescent="0.35">
      <c r="A414" s="24" t="str">
        <f>+_xlfn.CONCAT(Tabla3_2[[#This Row],[Semana]],C414,Tabla3_2[[#This Row],[Variedad]],E414,G414,Tabla3_2[[#This Row],[Atributo]])</f>
        <v>44141NaranjaNavel LateVega Central Mapocho de Santiagomalla-18Miércoles</v>
      </c>
      <c r="B414" s="6">
        <v>44141</v>
      </c>
      <c r="C414" s="24" t="s">
        <v>36</v>
      </c>
      <c r="D414" s="24" t="s">
        <v>34</v>
      </c>
      <c r="E414" s="24" t="s">
        <v>23</v>
      </c>
      <c r="F414" s="24" t="s">
        <v>20</v>
      </c>
      <c r="G414" s="24" t="str">
        <f>+VLOOKUP(Tabla3_2[[#This Row],[Unidad de
comercialización ]],Cod_empaque[],2,0)</f>
        <v>malla-18</v>
      </c>
      <c r="H414" s="24" t="s">
        <v>4</v>
      </c>
      <c r="I414">
        <v>0</v>
      </c>
    </row>
    <row r="415" spans="1:9" hidden="1" x14ac:dyDescent="0.35">
      <c r="A415" s="24" t="str">
        <f>+_xlfn.CONCAT(Tabla3_2[[#This Row],[Semana]],C415,Tabla3_2[[#This Row],[Variedad]],E415,G415,Tabla3_2[[#This Row],[Atributo]])</f>
        <v>44141NaranjaNavel LateVega Central Mapocho de Santiagomalla-18Jueves</v>
      </c>
      <c r="B415" s="6">
        <v>44141</v>
      </c>
      <c r="C415" s="24" t="s">
        <v>36</v>
      </c>
      <c r="D415" s="24" t="s">
        <v>34</v>
      </c>
      <c r="E415" s="24" t="s">
        <v>23</v>
      </c>
      <c r="F415" s="24" t="s">
        <v>20</v>
      </c>
      <c r="G415" s="24" t="str">
        <f>+VLOOKUP(Tabla3_2[[#This Row],[Unidad de
comercialización ]],Cod_empaque[],2,0)</f>
        <v>malla-18</v>
      </c>
      <c r="H415" s="24" t="s">
        <v>5</v>
      </c>
      <c r="I415">
        <v>0</v>
      </c>
    </row>
    <row r="416" spans="1:9" hidden="1" x14ac:dyDescent="0.35">
      <c r="A416" s="24" t="str">
        <f>+_xlfn.CONCAT(Tabla3_2[[#This Row],[Semana]],C416,Tabla3_2[[#This Row],[Variedad]],E416,G416,Tabla3_2[[#This Row],[Atributo]])</f>
        <v>44141NaranjaNavel LateVega Central Mapocho de Santiagomalla-18Viernes</v>
      </c>
      <c r="B416" s="6">
        <v>44141</v>
      </c>
      <c r="C416" s="24" t="s">
        <v>36</v>
      </c>
      <c r="D416" s="24" t="s">
        <v>34</v>
      </c>
      <c r="E416" s="24" t="s">
        <v>23</v>
      </c>
      <c r="F416" s="24" t="s">
        <v>20</v>
      </c>
      <c r="G416" s="24" t="str">
        <f>+VLOOKUP(Tabla3_2[[#This Row],[Unidad de
comercialización ]],Cod_empaque[],2,0)</f>
        <v>malla-18</v>
      </c>
      <c r="H416" s="24" t="s">
        <v>6</v>
      </c>
      <c r="I416">
        <v>0</v>
      </c>
    </row>
    <row r="417" spans="1:9" x14ac:dyDescent="0.35">
      <c r="A417" s="24" t="str">
        <f>+_xlfn.CONCAT(Tabla3_2[[#This Row],[Semana]],C417,Tabla3_2[[#This Row],[Variedad]],E417,G417,Tabla3_2[[#This Row],[Atributo]])</f>
        <v>44134NaranjaLane LateMercado Mayorista Lo Valledor de SantiagobinLunes</v>
      </c>
      <c r="B417" s="6">
        <v>44134</v>
      </c>
      <c r="C417" s="24" t="s">
        <v>36</v>
      </c>
      <c r="D417" s="24" t="s">
        <v>32</v>
      </c>
      <c r="E417" s="24" t="s">
        <v>19</v>
      </c>
      <c r="F417" s="24" t="s">
        <v>33</v>
      </c>
      <c r="G417" s="24" t="str">
        <f>+VLOOKUP(Tabla3_2[[#This Row],[Unidad de
comercialización ]],Cod_empaque[],2,0)</f>
        <v>bin</v>
      </c>
      <c r="H417" s="24" t="s">
        <v>2</v>
      </c>
      <c r="I417">
        <v>0</v>
      </c>
    </row>
    <row r="418" spans="1:9" x14ac:dyDescent="0.35">
      <c r="A418" s="24" t="str">
        <f>+_xlfn.CONCAT(Tabla3_2[[#This Row],[Semana]],C418,Tabla3_2[[#This Row],[Variedad]],E418,G418,Tabla3_2[[#This Row],[Atributo]])</f>
        <v>44134NaranjaLane LateMercado Mayorista Lo Valledor de SantiagobinMartes</v>
      </c>
      <c r="B418" s="6">
        <v>44134</v>
      </c>
      <c r="C418" s="24" t="s">
        <v>36</v>
      </c>
      <c r="D418" s="24" t="s">
        <v>32</v>
      </c>
      <c r="E418" s="24" t="s">
        <v>19</v>
      </c>
      <c r="F418" s="24" t="s">
        <v>33</v>
      </c>
      <c r="G418" s="24" t="str">
        <f>+VLOOKUP(Tabla3_2[[#This Row],[Unidad de
comercialización ]],Cod_empaque[],2,0)</f>
        <v>bin</v>
      </c>
      <c r="H418" s="24" t="s">
        <v>3</v>
      </c>
      <c r="I418">
        <v>0</v>
      </c>
    </row>
    <row r="419" spans="1:9" x14ac:dyDescent="0.35">
      <c r="A419" s="24" t="str">
        <f>+_xlfn.CONCAT(Tabla3_2[[#This Row],[Semana]],C419,Tabla3_2[[#This Row],[Variedad]],E419,G419,Tabla3_2[[#This Row],[Atributo]])</f>
        <v>44134NaranjaLane LateMercado Mayorista Lo Valledor de SantiagobinMiércoles</v>
      </c>
      <c r="B419" s="6">
        <v>44134</v>
      </c>
      <c r="C419" s="24" t="s">
        <v>36</v>
      </c>
      <c r="D419" s="24" t="s">
        <v>32</v>
      </c>
      <c r="E419" s="24" t="s">
        <v>19</v>
      </c>
      <c r="F419" s="24" t="s">
        <v>33</v>
      </c>
      <c r="G419" s="24" t="str">
        <f>+VLOOKUP(Tabla3_2[[#This Row],[Unidad de
comercialización ]],Cod_empaque[],2,0)</f>
        <v>bin</v>
      </c>
      <c r="H419" s="24" t="s">
        <v>4</v>
      </c>
      <c r="I419">
        <v>0</v>
      </c>
    </row>
    <row r="420" spans="1:9" x14ac:dyDescent="0.35">
      <c r="A420" s="24" t="str">
        <f>+_xlfn.CONCAT(Tabla3_2[[#This Row],[Semana]],C420,Tabla3_2[[#This Row],[Variedad]],E420,G420,Tabla3_2[[#This Row],[Atributo]])</f>
        <v>44134NaranjaLane LateMercado Mayorista Lo Valledor de SantiagobinJueves</v>
      </c>
      <c r="B420" s="6">
        <v>44134</v>
      </c>
      <c r="C420" s="24" t="s">
        <v>36</v>
      </c>
      <c r="D420" s="24" t="s">
        <v>32</v>
      </c>
      <c r="E420" s="24" t="s">
        <v>19</v>
      </c>
      <c r="F420" s="24" t="s">
        <v>33</v>
      </c>
      <c r="G420" s="24" t="str">
        <f>+VLOOKUP(Tabla3_2[[#This Row],[Unidad de
comercialización ]],Cod_empaque[],2,0)</f>
        <v>bin</v>
      </c>
      <c r="H420" s="24" t="s">
        <v>5</v>
      </c>
      <c r="I420">
        <v>300000</v>
      </c>
    </row>
    <row r="421" spans="1:9" x14ac:dyDescent="0.35">
      <c r="A421" s="24" t="str">
        <f>+_xlfn.CONCAT(Tabla3_2[[#This Row],[Semana]],C421,Tabla3_2[[#This Row],[Variedad]],E421,G421,Tabla3_2[[#This Row],[Atributo]])</f>
        <v>44134NaranjaLane LateMercado Mayorista Lo Valledor de SantiagobinViernes</v>
      </c>
      <c r="B421" s="6">
        <v>44134</v>
      </c>
      <c r="C421" s="24" t="s">
        <v>36</v>
      </c>
      <c r="D421" s="24" t="s">
        <v>32</v>
      </c>
      <c r="E421" s="24" t="s">
        <v>19</v>
      </c>
      <c r="F421" s="24" t="s">
        <v>33</v>
      </c>
      <c r="G421" s="24" t="str">
        <f>+VLOOKUP(Tabla3_2[[#This Row],[Unidad de
comercialización ]],Cod_empaque[],2,0)</f>
        <v>bin</v>
      </c>
      <c r="H421" s="24" t="s">
        <v>6</v>
      </c>
      <c r="I421">
        <v>300000</v>
      </c>
    </row>
    <row r="422" spans="1:9" x14ac:dyDescent="0.35">
      <c r="A422" s="24" t="str">
        <f>+_xlfn.CONCAT(Tabla3_2[[#This Row],[Semana]],C422,Tabla3_2[[#This Row],[Variedad]],E422,G422,Tabla3_2[[#This Row],[Atributo]])</f>
        <v>44134NaranjaNavel LateMercado Mayorista Lo Valledor de SantiagobinLunes</v>
      </c>
      <c r="B422" s="6">
        <v>44134</v>
      </c>
      <c r="C422" s="24" t="s">
        <v>36</v>
      </c>
      <c r="D422" s="24" t="s">
        <v>34</v>
      </c>
      <c r="E422" s="24" t="s">
        <v>19</v>
      </c>
      <c r="F422" s="24" t="s">
        <v>33</v>
      </c>
      <c r="G422" s="24" t="str">
        <f>+VLOOKUP(Tabla3_2[[#This Row],[Unidad de
comercialización ]],Cod_empaque[],2,0)</f>
        <v>bin</v>
      </c>
      <c r="H422" s="24" t="s">
        <v>2</v>
      </c>
      <c r="I422">
        <v>281750</v>
      </c>
    </row>
    <row r="423" spans="1:9" x14ac:dyDescent="0.35">
      <c r="A423" s="24" t="str">
        <f>+_xlfn.CONCAT(Tabla3_2[[#This Row],[Semana]],C423,Tabla3_2[[#This Row],[Variedad]],E423,G423,Tabla3_2[[#This Row],[Atributo]])</f>
        <v>44134NaranjaNavel LateMercado Mayorista Lo Valledor de SantiagobinMartes</v>
      </c>
      <c r="B423" s="6">
        <v>44134</v>
      </c>
      <c r="C423" s="24" t="s">
        <v>36</v>
      </c>
      <c r="D423" s="24" t="s">
        <v>34</v>
      </c>
      <c r="E423" s="24" t="s">
        <v>19</v>
      </c>
      <c r="F423" s="24" t="s">
        <v>33</v>
      </c>
      <c r="G423" s="24" t="str">
        <f>+VLOOKUP(Tabla3_2[[#This Row],[Unidad de
comercialización ]],Cod_empaque[],2,0)</f>
        <v>bin</v>
      </c>
      <c r="H423" s="24" t="s">
        <v>3</v>
      </c>
      <c r="I423">
        <v>277059</v>
      </c>
    </row>
    <row r="424" spans="1:9" x14ac:dyDescent="0.35">
      <c r="A424" s="24" t="str">
        <f>+_xlfn.CONCAT(Tabla3_2[[#This Row],[Semana]],C424,Tabla3_2[[#This Row],[Variedad]],E424,G424,Tabla3_2[[#This Row],[Atributo]])</f>
        <v>44134NaranjaNavel LateMercado Mayorista Lo Valledor de SantiagobinMiércoles</v>
      </c>
      <c r="B424" s="6">
        <v>44134</v>
      </c>
      <c r="C424" s="24" t="s">
        <v>36</v>
      </c>
      <c r="D424" s="24" t="s">
        <v>34</v>
      </c>
      <c r="E424" s="24" t="s">
        <v>19</v>
      </c>
      <c r="F424" s="24" t="s">
        <v>33</v>
      </c>
      <c r="G424" s="24" t="str">
        <f>+VLOOKUP(Tabla3_2[[#This Row],[Unidad de
comercialización ]],Cod_empaque[],2,0)</f>
        <v>bin</v>
      </c>
      <c r="H424" s="24" t="s">
        <v>4</v>
      </c>
      <c r="I424">
        <v>280000</v>
      </c>
    </row>
    <row r="425" spans="1:9" x14ac:dyDescent="0.35">
      <c r="A425" s="24" t="str">
        <f>+_xlfn.CONCAT(Tabla3_2[[#This Row],[Semana]],C425,Tabla3_2[[#This Row],[Variedad]],E425,G425,Tabla3_2[[#This Row],[Atributo]])</f>
        <v>44134NaranjaNavel LateMercado Mayorista Lo Valledor de SantiagobinJueves</v>
      </c>
      <c r="B425" s="6">
        <v>44134</v>
      </c>
      <c r="C425" s="24" t="s">
        <v>36</v>
      </c>
      <c r="D425" s="24" t="s">
        <v>34</v>
      </c>
      <c r="E425" s="24" t="s">
        <v>19</v>
      </c>
      <c r="F425" s="24" t="s">
        <v>33</v>
      </c>
      <c r="G425" s="24" t="str">
        <f>+VLOOKUP(Tabla3_2[[#This Row],[Unidad de
comercialización ]],Cod_empaque[],2,0)</f>
        <v>bin</v>
      </c>
      <c r="H425" s="24" t="s">
        <v>5</v>
      </c>
      <c r="I425">
        <v>270000</v>
      </c>
    </row>
    <row r="426" spans="1:9" x14ac:dyDescent="0.35">
      <c r="A426" s="24" t="str">
        <f>+_xlfn.CONCAT(Tabla3_2[[#This Row],[Semana]],C426,Tabla3_2[[#This Row],[Variedad]],E426,G426,Tabla3_2[[#This Row],[Atributo]])</f>
        <v>44134NaranjaNavel LateMercado Mayorista Lo Valledor de SantiagobinViernes</v>
      </c>
      <c r="B426" s="6">
        <v>44134</v>
      </c>
      <c r="C426" s="24" t="s">
        <v>36</v>
      </c>
      <c r="D426" s="24" t="s">
        <v>34</v>
      </c>
      <c r="E426" s="24" t="s">
        <v>19</v>
      </c>
      <c r="F426" s="24" t="s">
        <v>33</v>
      </c>
      <c r="G426" s="24" t="str">
        <f>+VLOOKUP(Tabla3_2[[#This Row],[Unidad de
comercialización ]],Cod_empaque[],2,0)</f>
        <v>bin</v>
      </c>
      <c r="H426" s="24" t="s">
        <v>6</v>
      </c>
      <c r="I426">
        <v>280000</v>
      </c>
    </row>
    <row r="427" spans="1:9" x14ac:dyDescent="0.35">
      <c r="A427" s="24" t="str">
        <f>+_xlfn.CONCAT(Tabla3_2[[#This Row],[Semana]],C427,Tabla3_2[[#This Row],[Variedad]],E427,G427,Tabla3_2[[#This Row],[Atributo]])</f>
        <v>44134NaranjaNavel LateComercializadora del Agro de LimaríbinLunes</v>
      </c>
      <c r="B427" s="6">
        <v>44134</v>
      </c>
      <c r="C427" s="24" t="s">
        <v>36</v>
      </c>
      <c r="D427" s="24" t="s">
        <v>34</v>
      </c>
      <c r="E427" s="24" t="s">
        <v>21</v>
      </c>
      <c r="F427" s="24" t="s">
        <v>33</v>
      </c>
      <c r="G427" s="24" t="str">
        <f>+VLOOKUP(Tabla3_2[[#This Row],[Unidad de
comercialización ]],Cod_empaque[],2,0)</f>
        <v>bin</v>
      </c>
      <c r="H427" s="24" t="s">
        <v>2</v>
      </c>
      <c r="I427">
        <v>0</v>
      </c>
    </row>
    <row r="428" spans="1:9" x14ac:dyDescent="0.35">
      <c r="A428" s="24" t="str">
        <f>+_xlfn.CONCAT(Tabla3_2[[#This Row],[Semana]],C428,Tabla3_2[[#This Row],[Variedad]],E428,G428,Tabla3_2[[#This Row],[Atributo]])</f>
        <v>44134NaranjaNavel LateComercializadora del Agro de LimaríbinMartes</v>
      </c>
      <c r="B428" s="6">
        <v>44134</v>
      </c>
      <c r="C428" s="24" t="s">
        <v>36</v>
      </c>
      <c r="D428" s="24" t="s">
        <v>34</v>
      </c>
      <c r="E428" s="24" t="s">
        <v>21</v>
      </c>
      <c r="F428" s="24" t="s">
        <v>33</v>
      </c>
      <c r="G428" s="24" t="str">
        <f>+VLOOKUP(Tabla3_2[[#This Row],[Unidad de
comercialización ]],Cod_empaque[],2,0)</f>
        <v>bin</v>
      </c>
      <c r="H428" s="24" t="s">
        <v>3</v>
      </c>
      <c r="I428">
        <v>287500</v>
      </c>
    </row>
    <row r="429" spans="1:9" x14ac:dyDescent="0.35">
      <c r="A429" s="24" t="str">
        <f>+_xlfn.CONCAT(Tabla3_2[[#This Row],[Semana]],C429,Tabla3_2[[#This Row],[Variedad]],E429,G429,Tabla3_2[[#This Row],[Atributo]])</f>
        <v>44134NaranjaNavel LateComercializadora del Agro de LimaríbinMiércoles</v>
      </c>
      <c r="B429" s="6">
        <v>44134</v>
      </c>
      <c r="C429" s="24" t="s">
        <v>36</v>
      </c>
      <c r="D429" s="24" t="s">
        <v>34</v>
      </c>
      <c r="E429" s="24" t="s">
        <v>21</v>
      </c>
      <c r="F429" s="24" t="s">
        <v>33</v>
      </c>
      <c r="G429" s="24" t="str">
        <f>+VLOOKUP(Tabla3_2[[#This Row],[Unidad de
comercialización ]],Cod_empaque[],2,0)</f>
        <v>bin</v>
      </c>
      <c r="H429" s="24" t="s">
        <v>4</v>
      </c>
      <c r="I429">
        <v>287500</v>
      </c>
    </row>
    <row r="430" spans="1:9" x14ac:dyDescent="0.35">
      <c r="A430" s="24" t="str">
        <f>+_xlfn.CONCAT(Tabla3_2[[#This Row],[Semana]],C430,Tabla3_2[[#This Row],[Variedad]],E430,G430,Tabla3_2[[#This Row],[Atributo]])</f>
        <v>44134NaranjaNavel LateComercializadora del Agro de LimaríbinJueves</v>
      </c>
      <c r="B430" s="6">
        <v>44134</v>
      </c>
      <c r="C430" s="24" t="s">
        <v>36</v>
      </c>
      <c r="D430" s="24" t="s">
        <v>34</v>
      </c>
      <c r="E430" s="24" t="s">
        <v>21</v>
      </c>
      <c r="F430" s="24" t="s">
        <v>33</v>
      </c>
      <c r="G430" s="24" t="str">
        <f>+VLOOKUP(Tabla3_2[[#This Row],[Unidad de
comercialización ]],Cod_empaque[],2,0)</f>
        <v>bin</v>
      </c>
      <c r="H430" s="24" t="s">
        <v>5</v>
      </c>
      <c r="I430">
        <v>0</v>
      </c>
    </row>
    <row r="431" spans="1:9" x14ac:dyDescent="0.35">
      <c r="A431" s="24" t="str">
        <f>+_xlfn.CONCAT(Tabla3_2[[#This Row],[Semana]],C431,Tabla3_2[[#This Row],[Variedad]],E431,G431,Tabla3_2[[#This Row],[Atributo]])</f>
        <v>44134NaranjaNavel LateComercializadora del Agro de LimaríbinViernes</v>
      </c>
      <c r="B431" s="6">
        <v>44134</v>
      </c>
      <c r="C431" s="24" t="s">
        <v>36</v>
      </c>
      <c r="D431" s="24" t="s">
        <v>34</v>
      </c>
      <c r="E431" s="24" t="s">
        <v>21</v>
      </c>
      <c r="F431" s="24" t="s">
        <v>33</v>
      </c>
      <c r="G431" s="24" t="str">
        <f>+VLOOKUP(Tabla3_2[[#This Row],[Unidad de
comercialización ]],Cod_empaque[],2,0)</f>
        <v>bin</v>
      </c>
      <c r="H431" s="24" t="s">
        <v>6</v>
      </c>
      <c r="I431">
        <v>0</v>
      </c>
    </row>
    <row r="432" spans="1:9" x14ac:dyDescent="0.35">
      <c r="A432" s="24" t="str">
        <f>+_xlfn.CONCAT(Tabla3_2[[#This Row],[Semana]],C432,Tabla3_2[[#This Row],[Variedad]],E432,G432,Tabla3_2[[#This Row],[Atributo]])</f>
        <v>44134NaranjaNavel LateTerminal La Palmera de La SerenabinLunes</v>
      </c>
      <c r="B432" s="6">
        <v>44134</v>
      </c>
      <c r="C432" s="24" t="s">
        <v>36</v>
      </c>
      <c r="D432" s="24" t="s">
        <v>34</v>
      </c>
      <c r="E432" s="24" t="s">
        <v>22</v>
      </c>
      <c r="F432" s="24" t="s">
        <v>33</v>
      </c>
      <c r="G432" s="24" t="str">
        <f>+VLOOKUP(Tabla3_2[[#This Row],[Unidad de
comercialización ]],Cod_empaque[],2,0)</f>
        <v>bin</v>
      </c>
      <c r="H432" s="24" t="s">
        <v>2</v>
      </c>
      <c r="I432">
        <v>297500</v>
      </c>
    </row>
    <row r="433" spans="1:9" x14ac:dyDescent="0.35">
      <c r="A433" s="24" t="str">
        <f>+_xlfn.CONCAT(Tabla3_2[[#This Row],[Semana]],C433,Tabla3_2[[#This Row],[Variedad]],E433,G433,Tabla3_2[[#This Row],[Atributo]])</f>
        <v>44134NaranjaNavel LateTerminal La Palmera de La SerenabinMartes</v>
      </c>
      <c r="B433" s="6">
        <v>44134</v>
      </c>
      <c r="C433" s="24" t="s">
        <v>36</v>
      </c>
      <c r="D433" s="24" t="s">
        <v>34</v>
      </c>
      <c r="E433" s="24" t="s">
        <v>22</v>
      </c>
      <c r="F433" s="24" t="s">
        <v>33</v>
      </c>
      <c r="G433" s="24" t="str">
        <f>+VLOOKUP(Tabla3_2[[#This Row],[Unidad de
comercialización ]],Cod_empaque[],2,0)</f>
        <v>bin</v>
      </c>
      <c r="H433" s="24" t="s">
        <v>3</v>
      </c>
      <c r="I433">
        <v>297500</v>
      </c>
    </row>
    <row r="434" spans="1:9" x14ac:dyDescent="0.35">
      <c r="A434" s="24" t="str">
        <f>+_xlfn.CONCAT(Tabla3_2[[#This Row],[Semana]],C434,Tabla3_2[[#This Row],[Variedad]],E434,G434,Tabla3_2[[#This Row],[Atributo]])</f>
        <v>44134NaranjaNavel LateTerminal La Palmera de La SerenabinMiércoles</v>
      </c>
      <c r="B434" s="6">
        <v>44134</v>
      </c>
      <c r="C434" s="24" t="s">
        <v>36</v>
      </c>
      <c r="D434" s="24" t="s">
        <v>34</v>
      </c>
      <c r="E434" s="24" t="s">
        <v>22</v>
      </c>
      <c r="F434" s="24" t="s">
        <v>33</v>
      </c>
      <c r="G434" s="24" t="str">
        <f>+VLOOKUP(Tabla3_2[[#This Row],[Unidad de
comercialización ]],Cod_empaque[],2,0)</f>
        <v>bin</v>
      </c>
      <c r="H434" s="24" t="s">
        <v>4</v>
      </c>
      <c r="I434">
        <v>297500</v>
      </c>
    </row>
    <row r="435" spans="1:9" x14ac:dyDescent="0.35">
      <c r="A435" s="24" t="str">
        <f>+_xlfn.CONCAT(Tabla3_2[[#This Row],[Semana]],C435,Tabla3_2[[#This Row],[Variedad]],E435,G435,Tabla3_2[[#This Row],[Atributo]])</f>
        <v>44134NaranjaNavel LateTerminal La Palmera de La SerenabinJueves</v>
      </c>
      <c r="B435" s="6">
        <v>44134</v>
      </c>
      <c r="C435" s="24" t="s">
        <v>36</v>
      </c>
      <c r="D435" s="24" t="s">
        <v>34</v>
      </c>
      <c r="E435" s="24" t="s">
        <v>22</v>
      </c>
      <c r="F435" s="24" t="s">
        <v>33</v>
      </c>
      <c r="G435" s="24" t="str">
        <f>+VLOOKUP(Tabla3_2[[#This Row],[Unidad de
comercialización ]],Cod_empaque[],2,0)</f>
        <v>bin</v>
      </c>
      <c r="H435" s="24" t="s">
        <v>5</v>
      </c>
      <c r="I435">
        <v>297500</v>
      </c>
    </row>
    <row r="436" spans="1:9" x14ac:dyDescent="0.35">
      <c r="A436" s="24" t="str">
        <f>+_xlfn.CONCAT(Tabla3_2[[#This Row],[Semana]],C436,Tabla3_2[[#This Row],[Variedad]],E436,G436,Tabla3_2[[#This Row],[Atributo]])</f>
        <v>44134NaranjaNavel LateTerminal La Palmera de La SerenabinViernes</v>
      </c>
      <c r="B436" s="6">
        <v>44134</v>
      </c>
      <c r="C436" s="24" t="s">
        <v>36</v>
      </c>
      <c r="D436" s="24" t="s">
        <v>34</v>
      </c>
      <c r="E436" s="24" t="s">
        <v>22</v>
      </c>
      <c r="F436" s="24" t="s">
        <v>33</v>
      </c>
      <c r="G436" s="24" t="str">
        <f>+VLOOKUP(Tabla3_2[[#This Row],[Unidad de
comercialización ]],Cod_empaque[],2,0)</f>
        <v>bin</v>
      </c>
      <c r="H436" s="24" t="s">
        <v>6</v>
      </c>
      <c r="I436">
        <v>297500</v>
      </c>
    </row>
    <row r="437" spans="1:9" x14ac:dyDescent="0.35">
      <c r="A437" s="24" t="str">
        <f>+_xlfn.CONCAT(Tabla3_2[[#This Row],[Semana]],C437,Tabla3_2[[#This Row],[Variedad]],E437,G437,Tabla3_2[[#This Row],[Atributo]])</f>
        <v>44134NaranjaNavel LateVega Modelo de TemucobinLunes</v>
      </c>
      <c r="B437" s="6">
        <v>44134</v>
      </c>
      <c r="C437" s="24" t="s">
        <v>36</v>
      </c>
      <c r="D437" s="24" t="s">
        <v>34</v>
      </c>
      <c r="E437" s="24" t="s">
        <v>14</v>
      </c>
      <c r="F437" s="24" t="s">
        <v>33</v>
      </c>
      <c r="G437" s="24" t="str">
        <f>+VLOOKUP(Tabla3_2[[#This Row],[Unidad de
comercialización ]],Cod_empaque[],2,0)</f>
        <v>bin</v>
      </c>
      <c r="H437" s="24" t="s">
        <v>2</v>
      </c>
      <c r="I437">
        <v>320000</v>
      </c>
    </row>
    <row r="438" spans="1:9" x14ac:dyDescent="0.35">
      <c r="A438" s="24" t="str">
        <f>+_xlfn.CONCAT(Tabla3_2[[#This Row],[Semana]],C438,Tabla3_2[[#This Row],[Variedad]],E438,G438,Tabla3_2[[#This Row],[Atributo]])</f>
        <v>44134NaranjaNavel LateVega Modelo de TemucobinMartes</v>
      </c>
      <c r="B438" s="6">
        <v>44134</v>
      </c>
      <c r="C438" s="24" t="s">
        <v>36</v>
      </c>
      <c r="D438" s="24" t="s">
        <v>34</v>
      </c>
      <c r="E438" s="24" t="s">
        <v>14</v>
      </c>
      <c r="F438" s="24" t="s">
        <v>33</v>
      </c>
      <c r="G438" s="24" t="str">
        <f>+VLOOKUP(Tabla3_2[[#This Row],[Unidad de
comercialización ]],Cod_empaque[],2,0)</f>
        <v>bin</v>
      </c>
      <c r="H438" s="24" t="s">
        <v>3</v>
      </c>
      <c r="I438">
        <v>320000</v>
      </c>
    </row>
    <row r="439" spans="1:9" x14ac:dyDescent="0.35">
      <c r="A439" s="24" t="str">
        <f>+_xlfn.CONCAT(Tabla3_2[[#This Row],[Semana]],C439,Tabla3_2[[#This Row],[Variedad]],E439,G439,Tabla3_2[[#This Row],[Atributo]])</f>
        <v>44134NaranjaNavel LateVega Modelo de TemucobinMiércoles</v>
      </c>
      <c r="B439" s="6">
        <v>44134</v>
      </c>
      <c r="C439" s="24" t="s">
        <v>36</v>
      </c>
      <c r="D439" s="24" t="s">
        <v>34</v>
      </c>
      <c r="E439" s="24" t="s">
        <v>14</v>
      </c>
      <c r="F439" s="24" t="s">
        <v>33</v>
      </c>
      <c r="G439" s="24" t="str">
        <f>+VLOOKUP(Tabla3_2[[#This Row],[Unidad de
comercialización ]],Cod_empaque[],2,0)</f>
        <v>bin</v>
      </c>
      <c r="H439" s="24" t="s">
        <v>4</v>
      </c>
      <c r="I439">
        <v>0</v>
      </c>
    </row>
    <row r="440" spans="1:9" x14ac:dyDescent="0.35">
      <c r="A440" s="24" t="str">
        <f>+_xlfn.CONCAT(Tabla3_2[[#This Row],[Semana]],C440,Tabla3_2[[#This Row],[Variedad]],E440,G440,Tabla3_2[[#This Row],[Atributo]])</f>
        <v>44134NaranjaNavel LateVega Modelo de TemucobinJueves</v>
      </c>
      <c r="B440" s="6">
        <v>44134</v>
      </c>
      <c r="C440" s="24" t="s">
        <v>36</v>
      </c>
      <c r="D440" s="24" t="s">
        <v>34</v>
      </c>
      <c r="E440" s="24" t="s">
        <v>14</v>
      </c>
      <c r="F440" s="24" t="s">
        <v>33</v>
      </c>
      <c r="G440" s="24" t="str">
        <f>+VLOOKUP(Tabla3_2[[#This Row],[Unidad de
comercialización ]],Cod_empaque[],2,0)</f>
        <v>bin</v>
      </c>
      <c r="H440" s="24" t="s">
        <v>5</v>
      </c>
      <c r="I440">
        <v>320000</v>
      </c>
    </row>
    <row r="441" spans="1:9" x14ac:dyDescent="0.35">
      <c r="A441" s="24" t="str">
        <f>+_xlfn.CONCAT(Tabla3_2[[#This Row],[Semana]],C441,Tabla3_2[[#This Row],[Variedad]],E441,G441,Tabla3_2[[#This Row],[Atributo]])</f>
        <v>44134NaranjaNavel LateVega Modelo de TemucobinViernes</v>
      </c>
      <c r="B441" s="6">
        <v>44134</v>
      </c>
      <c r="C441" s="24" t="s">
        <v>36</v>
      </c>
      <c r="D441" s="24" t="s">
        <v>34</v>
      </c>
      <c r="E441" s="24" t="s">
        <v>14</v>
      </c>
      <c r="F441" s="24" t="s">
        <v>33</v>
      </c>
      <c r="G441" s="24" t="str">
        <f>+VLOOKUP(Tabla3_2[[#This Row],[Unidad de
comercialización ]],Cod_empaque[],2,0)</f>
        <v>bin</v>
      </c>
      <c r="H441" s="24" t="s">
        <v>6</v>
      </c>
      <c r="I441">
        <v>0</v>
      </c>
    </row>
    <row r="442" spans="1:9" x14ac:dyDescent="0.35">
      <c r="A442" s="24" t="str">
        <f>+_xlfn.CONCAT(Tabla3_2[[#This Row],[Semana]],C442,Tabla3_2[[#This Row],[Variedad]],E442,G442,Tabla3_2[[#This Row],[Atributo]])</f>
        <v>44134NaranjaThompsonMercado Mayorista Lo Valledor de SantiagobinLunes</v>
      </c>
      <c r="B442" s="6">
        <v>44134</v>
      </c>
      <c r="C442" s="24" t="s">
        <v>36</v>
      </c>
      <c r="D442" s="24" t="s">
        <v>55</v>
      </c>
      <c r="E442" s="24" t="s">
        <v>19</v>
      </c>
      <c r="F442" s="24" t="s">
        <v>33</v>
      </c>
      <c r="G442" s="24" t="str">
        <f>+VLOOKUP(Tabla3_2[[#This Row],[Unidad de
comercialización ]],Cod_empaque[],2,0)</f>
        <v>bin</v>
      </c>
      <c r="H442" s="24" t="s">
        <v>2</v>
      </c>
      <c r="I442">
        <v>280000</v>
      </c>
    </row>
    <row r="443" spans="1:9" x14ac:dyDescent="0.35">
      <c r="A443" s="24" t="str">
        <f>+_xlfn.CONCAT(Tabla3_2[[#This Row],[Semana]],C443,Tabla3_2[[#This Row],[Variedad]],E443,G443,Tabla3_2[[#This Row],[Atributo]])</f>
        <v>44134NaranjaThompsonMercado Mayorista Lo Valledor de SantiagobinMartes</v>
      </c>
      <c r="B443" s="6">
        <v>44134</v>
      </c>
      <c r="C443" s="24" t="s">
        <v>36</v>
      </c>
      <c r="D443" s="24" t="s">
        <v>55</v>
      </c>
      <c r="E443" s="24" t="s">
        <v>19</v>
      </c>
      <c r="F443" s="24" t="s">
        <v>33</v>
      </c>
      <c r="G443" s="24" t="str">
        <f>+VLOOKUP(Tabla3_2[[#This Row],[Unidad de
comercialización ]],Cod_empaque[],2,0)</f>
        <v>bin</v>
      </c>
      <c r="H443" s="24" t="s">
        <v>3</v>
      </c>
      <c r="I443">
        <v>0</v>
      </c>
    </row>
    <row r="444" spans="1:9" x14ac:dyDescent="0.35">
      <c r="A444" s="24" t="str">
        <f>+_xlfn.CONCAT(Tabla3_2[[#This Row],[Semana]],C444,Tabla3_2[[#This Row],[Variedad]],E444,G444,Tabla3_2[[#This Row],[Atributo]])</f>
        <v>44134NaranjaThompsonMercado Mayorista Lo Valledor de SantiagobinMiércoles</v>
      </c>
      <c r="B444" s="6">
        <v>44134</v>
      </c>
      <c r="C444" s="24" t="s">
        <v>36</v>
      </c>
      <c r="D444" s="24" t="s">
        <v>55</v>
      </c>
      <c r="E444" s="24" t="s">
        <v>19</v>
      </c>
      <c r="F444" s="24" t="s">
        <v>33</v>
      </c>
      <c r="G444" s="24" t="str">
        <f>+VLOOKUP(Tabla3_2[[#This Row],[Unidad de
comercialización ]],Cod_empaque[],2,0)</f>
        <v>bin</v>
      </c>
      <c r="H444" s="24" t="s">
        <v>4</v>
      </c>
      <c r="I444">
        <v>280000</v>
      </c>
    </row>
    <row r="445" spans="1:9" x14ac:dyDescent="0.35">
      <c r="A445" s="24" t="str">
        <f>+_xlfn.CONCAT(Tabla3_2[[#This Row],[Semana]],C445,Tabla3_2[[#This Row],[Variedad]],E445,G445,Tabla3_2[[#This Row],[Atributo]])</f>
        <v>44134NaranjaThompsonMercado Mayorista Lo Valledor de SantiagobinJueves</v>
      </c>
      <c r="B445" s="6">
        <v>44134</v>
      </c>
      <c r="C445" s="24" t="s">
        <v>36</v>
      </c>
      <c r="D445" s="24" t="s">
        <v>55</v>
      </c>
      <c r="E445" s="24" t="s">
        <v>19</v>
      </c>
      <c r="F445" s="24" t="s">
        <v>33</v>
      </c>
      <c r="G445" s="24" t="str">
        <f>+VLOOKUP(Tabla3_2[[#This Row],[Unidad de
comercialización ]],Cod_empaque[],2,0)</f>
        <v>bin</v>
      </c>
      <c r="H445" s="24" t="s">
        <v>5</v>
      </c>
      <c r="I445">
        <v>280000</v>
      </c>
    </row>
    <row r="446" spans="1:9" x14ac:dyDescent="0.35">
      <c r="A446" s="24" t="str">
        <f>+_xlfn.CONCAT(Tabla3_2[[#This Row],[Semana]],C446,Tabla3_2[[#This Row],[Variedad]],E446,G446,Tabla3_2[[#This Row],[Atributo]])</f>
        <v>44134NaranjaThompsonMercado Mayorista Lo Valledor de SantiagobinViernes</v>
      </c>
      <c r="B446" s="6">
        <v>44134</v>
      </c>
      <c r="C446" s="24" t="s">
        <v>36</v>
      </c>
      <c r="D446" s="24" t="s">
        <v>55</v>
      </c>
      <c r="E446" s="24" t="s">
        <v>19</v>
      </c>
      <c r="F446" s="24" t="s">
        <v>33</v>
      </c>
      <c r="G446" s="24" t="str">
        <f>+VLOOKUP(Tabla3_2[[#This Row],[Unidad de
comercialización ]],Cod_empaque[],2,0)</f>
        <v>bin</v>
      </c>
      <c r="H446" s="24" t="s">
        <v>6</v>
      </c>
      <c r="I446">
        <v>0</v>
      </c>
    </row>
    <row r="447" spans="1:9" x14ac:dyDescent="0.35">
      <c r="A447" s="24" t="str">
        <f>+_xlfn.CONCAT(Tabla3_2[[#This Row],[Semana]],C447,Tabla3_2[[#This Row],[Variedad]],E447,G447,Tabla3_2[[#This Row],[Atributo]])</f>
        <v>44134NaranjaValenciaMercado Mayorista Lo Valledor de SantiagobinLunes</v>
      </c>
      <c r="B447" s="6">
        <v>44134</v>
      </c>
      <c r="C447" s="24" t="s">
        <v>36</v>
      </c>
      <c r="D447" s="24" t="s">
        <v>35</v>
      </c>
      <c r="E447" s="24" t="s">
        <v>19</v>
      </c>
      <c r="F447" s="24" t="s">
        <v>33</v>
      </c>
      <c r="G447" s="24" t="str">
        <f>+VLOOKUP(Tabla3_2[[#This Row],[Unidad de
comercialización ]],Cod_empaque[],2,0)</f>
        <v>bin</v>
      </c>
      <c r="H447" s="24" t="s">
        <v>2</v>
      </c>
      <c r="I447">
        <v>258043</v>
      </c>
    </row>
    <row r="448" spans="1:9" x14ac:dyDescent="0.35">
      <c r="A448" s="24" t="str">
        <f>+_xlfn.CONCAT(Tabla3_2[[#This Row],[Semana]],C448,Tabla3_2[[#This Row],[Variedad]],E448,G448,Tabla3_2[[#This Row],[Atributo]])</f>
        <v>44134NaranjaValenciaMercado Mayorista Lo Valledor de SantiagobinMartes</v>
      </c>
      <c r="B448" s="6">
        <v>44134</v>
      </c>
      <c r="C448" s="24" t="s">
        <v>36</v>
      </c>
      <c r="D448" s="24" t="s">
        <v>35</v>
      </c>
      <c r="E448" s="24" t="s">
        <v>19</v>
      </c>
      <c r="F448" s="24" t="s">
        <v>33</v>
      </c>
      <c r="G448" s="24" t="str">
        <f>+VLOOKUP(Tabla3_2[[#This Row],[Unidad de
comercialización ]],Cod_empaque[],2,0)</f>
        <v>bin</v>
      </c>
      <c r="H448" s="24" t="s">
        <v>3</v>
      </c>
      <c r="I448">
        <v>295000</v>
      </c>
    </row>
    <row r="449" spans="1:9" x14ac:dyDescent="0.35">
      <c r="A449" s="24" t="str">
        <f>+_xlfn.CONCAT(Tabla3_2[[#This Row],[Semana]],C449,Tabla3_2[[#This Row],[Variedad]],E449,G449,Tabla3_2[[#This Row],[Atributo]])</f>
        <v>44134NaranjaValenciaMercado Mayorista Lo Valledor de SantiagobinMiércoles</v>
      </c>
      <c r="B449" s="6">
        <v>44134</v>
      </c>
      <c r="C449" s="24" t="s">
        <v>36</v>
      </c>
      <c r="D449" s="24" t="s">
        <v>35</v>
      </c>
      <c r="E449" s="24" t="s">
        <v>19</v>
      </c>
      <c r="F449" s="24" t="s">
        <v>33</v>
      </c>
      <c r="G449" s="24" t="str">
        <f>+VLOOKUP(Tabla3_2[[#This Row],[Unidad de
comercialización ]],Cod_empaque[],2,0)</f>
        <v>bin</v>
      </c>
      <c r="H449" s="24" t="s">
        <v>4</v>
      </c>
      <c r="I449">
        <v>277826</v>
      </c>
    </row>
    <row r="450" spans="1:9" x14ac:dyDescent="0.35">
      <c r="A450" s="24" t="str">
        <f>+_xlfn.CONCAT(Tabla3_2[[#This Row],[Semana]],C450,Tabla3_2[[#This Row],[Variedad]],E450,G450,Tabla3_2[[#This Row],[Atributo]])</f>
        <v>44134NaranjaValenciaMercado Mayorista Lo Valledor de SantiagobinJueves</v>
      </c>
      <c r="B450" s="6">
        <v>44134</v>
      </c>
      <c r="C450" s="24" t="s">
        <v>36</v>
      </c>
      <c r="D450" s="24" t="s">
        <v>35</v>
      </c>
      <c r="E450" s="24" t="s">
        <v>19</v>
      </c>
      <c r="F450" s="24" t="s">
        <v>33</v>
      </c>
      <c r="G450" s="24" t="str">
        <f>+VLOOKUP(Tabla3_2[[#This Row],[Unidad de
comercialización ]],Cod_empaque[],2,0)</f>
        <v>bin</v>
      </c>
      <c r="H450" s="24" t="s">
        <v>5</v>
      </c>
      <c r="I450">
        <v>294667</v>
      </c>
    </row>
    <row r="451" spans="1:9" x14ac:dyDescent="0.35">
      <c r="A451" s="24" t="str">
        <f>+_xlfn.CONCAT(Tabla3_2[[#This Row],[Semana]],C451,Tabla3_2[[#This Row],[Variedad]],E451,G451,Tabla3_2[[#This Row],[Atributo]])</f>
        <v>44134NaranjaValenciaMercado Mayorista Lo Valledor de SantiagobinViernes</v>
      </c>
      <c r="B451" s="6">
        <v>44134</v>
      </c>
      <c r="C451" s="24" t="s">
        <v>36</v>
      </c>
      <c r="D451" s="24" t="s">
        <v>35</v>
      </c>
      <c r="E451" s="24" t="s">
        <v>19</v>
      </c>
      <c r="F451" s="24" t="s">
        <v>33</v>
      </c>
      <c r="G451" s="24" t="str">
        <f>+VLOOKUP(Tabla3_2[[#This Row],[Unidad de
comercialización ]],Cod_empaque[],2,0)</f>
        <v>bin</v>
      </c>
      <c r="H451" s="24" t="s">
        <v>6</v>
      </c>
      <c r="I451">
        <v>289796</v>
      </c>
    </row>
    <row r="452" spans="1:9" x14ac:dyDescent="0.35">
      <c r="A452" s="24" t="str">
        <f>+_xlfn.CONCAT(Tabla3_2[[#This Row],[Semana]],C452,Tabla3_2[[#This Row],[Variedad]],E452,G452,Tabla3_2[[#This Row],[Atributo]])</f>
        <v>44134NaranjaValenciaComercializadora del Agro de LimaríbinLunes</v>
      </c>
      <c r="B452" s="6">
        <v>44134</v>
      </c>
      <c r="C452" s="24" t="s">
        <v>36</v>
      </c>
      <c r="D452" s="24" t="s">
        <v>35</v>
      </c>
      <c r="E452" s="24" t="s">
        <v>21</v>
      </c>
      <c r="F452" s="24" t="s">
        <v>33</v>
      </c>
      <c r="G452" s="24" t="str">
        <f>+VLOOKUP(Tabla3_2[[#This Row],[Unidad de
comercialización ]],Cod_empaque[],2,0)</f>
        <v>bin</v>
      </c>
      <c r="H452" s="24" t="s">
        <v>2</v>
      </c>
      <c r="I452">
        <v>0</v>
      </c>
    </row>
    <row r="453" spans="1:9" x14ac:dyDescent="0.35">
      <c r="A453" s="24" t="str">
        <f>+_xlfn.CONCAT(Tabla3_2[[#This Row],[Semana]],C453,Tabla3_2[[#This Row],[Variedad]],E453,G453,Tabla3_2[[#This Row],[Atributo]])</f>
        <v>44134NaranjaValenciaComercializadora del Agro de LimaríbinMartes</v>
      </c>
      <c r="B453" s="6">
        <v>44134</v>
      </c>
      <c r="C453" s="24" t="s">
        <v>36</v>
      </c>
      <c r="D453" s="24" t="s">
        <v>35</v>
      </c>
      <c r="E453" s="24" t="s">
        <v>21</v>
      </c>
      <c r="F453" s="24" t="s">
        <v>33</v>
      </c>
      <c r="G453" s="24" t="str">
        <f>+VLOOKUP(Tabla3_2[[#This Row],[Unidad de
comercialización ]],Cod_empaque[],2,0)</f>
        <v>bin</v>
      </c>
      <c r="H453" s="24" t="s">
        <v>3</v>
      </c>
      <c r="I453">
        <v>0</v>
      </c>
    </row>
    <row r="454" spans="1:9" x14ac:dyDescent="0.35">
      <c r="A454" s="24" t="str">
        <f>+_xlfn.CONCAT(Tabla3_2[[#This Row],[Semana]],C454,Tabla3_2[[#This Row],[Variedad]],E454,G454,Tabla3_2[[#This Row],[Atributo]])</f>
        <v>44134NaranjaValenciaComercializadora del Agro de LimaríbinMiércoles</v>
      </c>
      <c r="B454" s="6">
        <v>44134</v>
      </c>
      <c r="C454" s="24" t="s">
        <v>36</v>
      </c>
      <c r="D454" s="24" t="s">
        <v>35</v>
      </c>
      <c r="E454" s="24" t="s">
        <v>21</v>
      </c>
      <c r="F454" s="24" t="s">
        <v>33</v>
      </c>
      <c r="G454" s="24" t="str">
        <f>+VLOOKUP(Tabla3_2[[#This Row],[Unidad de
comercialización ]],Cod_empaque[],2,0)</f>
        <v>bin</v>
      </c>
      <c r="H454" s="24" t="s">
        <v>4</v>
      </c>
      <c r="I454">
        <v>287500</v>
      </c>
    </row>
    <row r="455" spans="1:9" x14ac:dyDescent="0.35">
      <c r="A455" s="24" t="str">
        <f>+_xlfn.CONCAT(Tabla3_2[[#This Row],[Semana]],C455,Tabla3_2[[#This Row],[Variedad]],E455,G455,Tabla3_2[[#This Row],[Atributo]])</f>
        <v>44134NaranjaValenciaComercializadora del Agro de LimaríbinJueves</v>
      </c>
      <c r="B455" s="6">
        <v>44134</v>
      </c>
      <c r="C455" s="24" t="s">
        <v>36</v>
      </c>
      <c r="D455" s="24" t="s">
        <v>35</v>
      </c>
      <c r="E455" s="24" t="s">
        <v>21</v>
      </c>
      <c r="F455" s="24" t="s">
        <v>33</v>
      </c>
      <c r="G455" s="24" t="str">
        <f>+VLOOKUP(Tabla3_2[[#This Row],[Unidad de
comercialización ]],Cod_empaque[],2,0)</f>
        <v>bin</v>
      </c>
      <c r="H455" s="24" t="s">
        <v>5</v>
      </c>
      <c r="I455">
        <v>0</v>
      </c>
    </row>
    <row r="456" spans="1:9" x14ac:dyDescent="0.35">
      <c r="A456" s="24" t="str">
        <f>+_xlfn.CONCAT(Tabla3_2[[#This Row],[Semana]],C456,Tabla3_2[[#This Row],[Variedad]],E456,G456,Tabla3_2[[#This Row],[Atributo]])</f>
        <v>44134NaranjaValenciaComercializadora del Agro de LimaríbinViernes</v>
      </c>
      <c r="B456" s="6">
        <v>44134</v>
      </c>
      <c r="C456" s="24" t="s">
        <v>36</v>
      </c>
      <c r="D456" s="24" t="s">
        <v>35</v>
      </c>
      <c r="E456" s="24" t="s">
        <v>21</v>
      </c>
      <c r="F456" s="24" t="s">
        <v>33</v>
      </c>
      <c r="G456" s="24" t="str">
        <f>+VLOOKUP(Tabla3_2[[#This Row],[Unidad de
comercialización ]],Cod_empaque[],2,0)</f>
        <v>bin</v>
      </c>
      <c r="H456" s="24" t="s">
        <v>6</v>
      </c>
      <c r="I456">
        <v>0</v>
      </c>
    </row>
    <row r="457" spans="1:9" hidden="1" x14ac:dyDescent="0.35">
      <c r="A457" s="24" t="str">
        <f>+_xlfn.CONCAT(Tabla3_2[[#This Row],[Semana]],C457,Tabla3_2[[#This Row],[Variedad]],E457,G457,Tabla3_2[[#This Row],[Atributo]])</f>
        <v>44134NaranjaLane LateVega Central Mapocho de Santiagomalla-18Lunes</v>
      </c>
      <c r="B457" s="6">
        <v>44134</v>
      </c>
      <c r="C457" s="24" t="s">
        <v>36</v>
      </c>
      <c r="D457" s="24" t="s">
        <v>32</v>
      </c>
      <c r="E457" s="24" t="s">
        <v>23</v>
      </c>
      <c r="F457" s="24" t="s">
        <v>20</v>
      </c>
      <c r="G457" s="24" t="str">
        <f>+VLOOKUP(Tabla3_2[[#This Row],[Unidad de
comercialización ]],Cod_empaque[],2,0)</f>
        <v>malla-18</v>
      </c>
      <c r="H457" s="24" t="s">
        <v>2</v>
      </c>
      <c r="I457">
        <v>0</v>
      </c>
    </row>
    <row r="458" spans="1:9" hidden="1" x14ac:dyDescent="0.35">
      <c r="A458" s="24" t="str">
        <f>+_xlfn.CONCAT(Tabla3_2[[#This Row],[Semana]],C458,Tabla3_2[[#This Row],[Variedad]],E458,G458,Tabla3_2[[#This Row],[Atributo]])</f>
        <v>44134NaranjaLane LateVega Central Mapocho de Santiagomalla-18Martes</v>
      </c>
      <c r="B458" s="6">
        <v>44134</v>
      </c>
      <c r="C458" s="24" t="s">
        <v>36</v>
      </c>
      <c r="D458" s="24" t="s">
        <v>32</v>
      </c>
      <c r="E458" s="24" t="s">
        <v>23</v>
      </c>
      <c r="F458" s="24" t="s">
        <v>20</v>
      </c>
      <c r="G458" s="24" t="str">
        <f>+VLOOKUP(Tabla3_2[[#This Row],[Unidad de
comercialización ]],Cod_empaque[],2,0)</f>
        <v>malla-18</v>
      </c>
      <c r="H458" s="24" t="s">
        <v>3</v>
      </c>
      <c r="I458">
        <v>11500</v>
      </c>
    </row>
    <row r="459" spans="1:9" hidden="1" x14ac:dyDescent="0.35">
      <c r="A459" s="24" t="str">
        <f>+_xlfn.CONCAT(Tabla3_2[[#This Row],[Semana]],C459,Tabla3_2[[#This Row],[Variedad]],E459,G459,Tabla3_2[[#This Row],[Atributo]])</f>
        <v>44134NaranjaLane LateVega Central Mapocho de Santiagomalla-18Miércoles</v>
      </c>
      <c r="B459" s="6">
        <v>44134</v>
      </c>
      <c r="C459" s="24" t="s">
        <v>36</v>
      </c>
      <c r="D459" s="24" t="s">
        <v>32</v>
      </c>
      <c r="E459" s="24" t="s">
        <v>23</v>
      </c>
      <c r="F459" s="24" t="s">
        <v>20</v>
      </c>
      <c r="G459" s="24" t="str">
        <f>+VLOOKUP(Tabla3_2[[#This Row],[Unidad de
comercialización ]],Cod_empaque[],2,0)</f>
        <v>malla-18</v>
      </c>
      <c r="H459" s="24" t="s">
        <v>4</v>
      </c>
      <c r="I459">
        <v>11500</v>
      </c>
    </row>
    <row r="460" spans="1:9" hidden="1" x14ac:dyDescent="0.35">
      <c r="A460" s="24" t="str">
        <f>+_xlfn.CONCAT(Tabla3_2[[#This Row],[Semana]],C460,Tabla3_2[[#This Row],[Variedad]],E460,G460,Tabla3_2[[#This Row],[Atributo]])</f>
        <v>44134NaranjaLane LateVega Central Mapocho de Santiagomalla-18Jueves</v>
      </c>
      <c r="B460" s="6">
        <v>44134</v>
      </c>
      <c r="C460" s="24" t="s">
        <v>36</v>
      </c>
      <c r="D460" s="24" t="s">
        <v>32</v>
      </c>
      <c r="E460" s="24" t="s">
        <v>23</v>
      </c>
      <c r="F460" s="24" t="s">
        <v>20</v>
      </c>
      <c r="G460" s="24" t="str">
        <f>+VLOOKUP(Tabla3_2[[#This Row],[Unidad de
comercialización ]],Cod_empaque[],2,0)</f>
        <v>malla-18</v>
      </c>
      <c r="H460" s="24" t="s">
        <v>5</v>
      </c>
      <c r="I460">
        <v>12000</v>
      </c>
    </row>
    <row r="461" spans="1:9" hidden="1" x14ac:dyDescent="0.35">
      <c r="A461" s="24" t="str">
        <f>+_xlfn.CONCAT(Tabla3_2[[#This Row],[Semana]],C461,Tabla3_2[[#This Row],[Variedad]],E461,G461,Tabla3_2[[#This Row],[Atributo]])</f>
        <v>44134NaranjaLane LateVega Central Mapocho de Santiagomalla-18Viernes</v>
      </c>
      <c r="B461" s="6">
        <v>44134</v>
      </c>
      <c r="C461" s="24" t="s">
        <v>36</v>
      </c>
      <c r="D461" s="24" t="s">
        <v>32</v>
      </c>
      <c r="E461" s="24" t="s">
        <v>23</v>
      </c>
      <c r="F461" s="24" t="s">
        <v>20</v>
      </c>
      <c r="G461" s="24" t="str">
        <f>+VLOOKUP(Tabla3_2[[#This Row],[Unidad de
comercialización ]],Cod_empaque[],2,0)</f>
        <v>malla-18</v>
      </c>
      <c r="H461" s="24" t="s">
        <v>6</v>
      </c>
      <c r="I461">
        <v>11500</v>
      </c>
    </row>
    <row r="462" spans="1:9" hidden="1" x14ac:dyDescent="0.35">
      <c r="A462" s="24" t="str">
        <f>+_xlfn.CONCAT(Tabla3_2[[#This Row],[Semana]],C462,Tabla3_2[[#This Row],[Variedad]],E462,G462,Tabla3_2[[#This Row],[Atributo]])</f>
        <v>44134NaranjaNavel LateVega Central Mapocho de Santiagomalla-18Lunes</v>
      </c>
      <c r="B462" s="6">
        <v>44134</v>
      </c>
      <c r="C462" s="24" t="s">
        <v>36</v>
      </c>
      <c r="D462" s="24" t="s">
        <v>34</v>
      </c>
      <c r="E462" s="24" t="s">
        <v>23</v>
      </c>
      <c r="F462" s="24" t="s">
        <v>20</v>
      </c>
      <c r="G462" s="24" t="str">
        <f>+VLOOKUP(Tabla3_2[[#This Row],[Unidad de
comercialización ]],Cod_empaque[],2,0)</f>
        <v>malla-18</v>
      </c>
      <c r="H462" s="24" t="s">
        <v>2</v>
      </c>
      <c r="I462">
        <v>0</v>
      </c>
    </row>
    <row r="463" spans="1:9" hidden="1" x14ac:dyDescent="0.35">
      <c r="A463" s="24" t="str">
        <f>+_xlfn.CONCAT(Tabla3_2[[#This Row],[Semana]],C463,Tabla3_2[[#This Row],[Variedad]],E463,G463,Tabla3_2[[#This Row],[Atributo]])</f>
        <v>44134NaranjaNavel LateVega Central Mapocho de Santiagomalla-18Martes</v>
      </c>
      <c r="B463" s="6">
        <v>44134</v>
      </c>
      <c r="C463" s="24" t="s">
        <v>36</v>
      </c>
      <c r="D463" s="24" t="s">
        <v>34</v>
      </c>
      <c r="E463" s="24" t="s">
        <v>23</v>
      </c>
      <c r="F463" s="24" t="s">
        <v>20</v>
      </c>
      <c r="G463" s="24" t="str">
        <f>+VLOOKUP(Tabla3_2[[#This Row],[Unidad de
comercialización ]],Cod_empaque[],2,0)</f>
        <v>malla-18</v>
      </c>
      <c r="H463" s="24" t="s">
        <v>3</v>
      </c>
      <c r="I463">
        <v>11500</v>
      </c>
    </row>
    <row r="464" spans="1:9" hidden="1" x14ac:dyDescent="0.35">
      <c r="A464" s="24" t="str">
        <f>+_xlfn.CONCAT(Tabla3_2[[#This Row],[Semana]],C464,Tabla3_2[[#This Row],[Variedad]],E464,G464,Tabla3_2[[#This Row],[Atributo]])</f>
        <v>44134NaranjaNavel LateVega Central Mapocho de Santiagomalla-18Miércoles</v>
      </c>
      <c r="B464" s="6">
        <v>44134</v>
      </c>
      <c r="C464" s="24" t="s">
        <v>36</v>
      </c>
      <c r="D464" s="24" t="s">
        <v>34</v>
      </c>
      <c r="E464" s="24" t="s">
        <v>23</v>
      </c>
      <c r="F464" s="24" t="s">
        <v>20</v>
      </c>
      <c r="G464" s="24" t="str">
        <f>+VLOOKUP(Tabla3_2[[#This Row],[Unidad de
comercialización ]],Cod_empaque[],2,0)</f>
        <v>malla-18</v>
      </c>
      <c r="H464" s="24" t="s">
        <v>4</v>
      </c>
      <c r="I464">
        <v>0</v>
      </c>
    </row>
    <row r="465" spans="1:9" hidden="1" x14ac:dyDescent="0.35">
      <c r="A465" s="24" t="str">
        <f>+_xlfn.CONCAT(Tabla3_2[[#This Row],[Semana]],C465,Tabla3_2[[#This Row],[Variedad]],E465,G465,Tabla3_2[[#This Row],[Atributo]])</f>
        <v>44134NaranjaNavel LateVega Central Mapocho de Santiagomalla-18Jueves</v>
      </c>
      <c r="B465" s="6">
        <v>44134</v>
      </c>
      <c r="C465" s="24" t="s">
        <v>36</v>
      </c>
      <c r="D465" s="24" t="s">
        <v>34</v>
      </c>
      <c r="E465" s="24" t="s">
        <v>23</v>
      </c>
      <c r="F465" s="24" t="s">
        <v>20</v>
      </c>
      <c r="G465" s="24" t="str">
        <f>+VLOOKUP(Tabla3_2[[#This Row],[Unidad de
comercialización ]],Cod_empaque[],2,0)</f>
        <v>malla-18</v>
      </c>
      <c r="H465" s="24" t="s">
        <v>5</v>
      </c>
      <c r="I465">
        <v>11500</v>
      </c>
    </row>
    <row r="466" spans="1:9" hidden="1" x14ac:dyDescent="0.35">
      <c r="A466" s="24" t="str">
        <f>+_xlfn.CONCAT(Tabla3_2[[#This Row],[Semana]],C466,Tabla3_2[[#This Row],[Variedad]],E466,G466,Tabla3_2[[#This Row],[Atributo]])</f>
        <v>44134NaranjaNavel LateVega Central Mapocho de Santiagomalla-18Viernes</v>
      </c>
      <c r="B466" s="6">
        <v>44134</v>
      </c>
      <c r="C466" s="24" t="s">
        <v>36</v>
      </c>
      <c r="D466" s="24" t="s">
        <v>34</v>
      </c>
      <c r="E466" s="24" t="s">
        <v>23</v>
      </c>
      <c r="F466" s="24" t="s">
        <v>20</v>
      </c>
      <c r="G466" s="24" t="str">
        <f>+VLOOKUP(Tabla3_2[[#This Row],[Unidad de
comercialización ]],Cod_empaque[],2,0)</f>
        <v>malla-18</v>
      </c>
      <c r="H466" s="24" t="s">
        <v>6</v>
      </c>
      <c r="I466">
        <v>11473</v>
      </c>
    </row>
    <row r="467" spans="1:9" hidden="1" x14ac:dyDescent="0.35">
      <c r="A467" s="24" t="str">
        <f>+_xlfn.CONCAT(Tabla3_2[[#This Row],[Semana]],C467,Tabla3_2[[#This Row],[Variedad]],E467,G467,Tabla3_2[[#This Row],[Atributo]])</f>
        <v>44134LimónSin especificarMercado Mayorista Lo Valledor de Santiagomalla-18Lunes</v>
      </c>
      <c r="B467" s="6">
        <v>44134</v>
      </c>
      <c r="C467" s="24" t="s">
        <v>28</v>
      </c>
      <c r="D467" s="24" t="s">
        <v>18</v>
      </c>
      <c r="E467" s="24" t="s">
        <v>19</v>
      </c>
      <c r="F467" s="24" t="s">
        <v>20</v>
      </c>
      <c r="G467" s="24" t="str">
        <f>+VLOOKUP(Tabla3_2[[#This Row],[Unidad de
comercialización ]],Cod_empaque[],2,0)</f>
        <v>malla-18</v>
      </c>
      <c r="H467" s="24" t="s">
        <v>2</v>
      </c>
      <c r="I467">
        <v>5491</v>
      </c>
    </row>
    <row r="468" spans="1:9" hidden="1" x14ac:dyDescent="0.35">
      <c r="A468" s="24" t="str">
        <f>+_xlfn.CONCAT(Tabla3_2[[#This Row],[Semana]],C468,Tabla3_2[[#This Row],[Variedad]],E468,G468,Tabla3_2[[#This Row],[Atributo]])</f>
        <v>44134LimónSin especificarMercado Mayorista Lo Valledor de Santiagomalla-18Martes</v>
      </c>
      <c r="B468" s="6">
        <v>44134</v>
      </c>
      <c r="C468" s="24" t="s">
        <v>28</v>
      </c>
      <c r="D468" s="24" t="s">
        <v>18</v>
      </c>
      <c r="E468" s="24" t="s">
        <v>19</v>
      </c>
      <c r="F468" s="24" t="s">
        <v>20</v>
      </c>
      <c r="G468" s="24" t="str">
        <f>+VLOOKUP(Tabla3_2[[#This Row],[Unidad de
comercialización ]],Cod_empaque[],2,0)</f>
        <v>malla-18</v>
      </c>
      <c r="H468" s="24" t="s">
        <v>3</v>
      </c>
      <c r="I468">
        <v>5205</v>
      </c>
    </row>
    <row r="469" spans="1:9" hidden="1" x14ac:dyDescent="0.35">
      <c r="A469" s="24" t="str">
        <f>+_xlfn.CONCAT(Tabla3_2[[#This Row],[Semana]],C469,Tabla3_2[[#This Row],[Variedad]],E469,G469,Tabla3_2[[#This Row],[Atributo]])</f>
        <v>44134LimónSin especificarMercado Mayorista Lo Valledor de Santiagomalla-18Miércoles</v>
      </c>
      <c r="B469" s="6">
        <v>44134</v>
      </c>
      <c r="C469" s="24" t="s">
        <v>28</v>
      </c>
      <c r="D469" s="24" t="s">
        <v>18</v>
      </c>
      <c r="E469" s="24" t="s">
        <v>19</v>
      </c>
      <c r="F469" s="24" t="s">
        <v>20</v>
      </c>
      <c r="G469" s="24" t="str">
        <f>+VLOOKUP(Tabla3_2[[#This Row],[Unidad de
comercialización ]],Cod_empaque[],2,0)</f>
        <v>malla-18</v>
      </c>
      <c r="H469" s="24" t="s">
        <v>4</v>
      </c>
      <c r="I469">
        <v>5247</v>
      </c>
    </row>
    <row r="470" spans="1:9" hidden="1" x14ac:dyDescent="0.35">
      <c r="A470" s="24" t="str">
        <f>+_xlfn.CONCAT(Tabla3_2[[#This Row],[Semana]],C470,Tabla3_2[[#This Row],[Variedad]],E470,G470,Tabla3_2[[#This Row],[Atributo]])</f>
        <v>44134LimónSin especificarMercado Mayorista Lo Valledor de Santiagomalla-18Jueves</v>
      </c>
      <c r="B470" s="6">
        <v>44134</v>
      </c>
      <c r="C470" s="24" t="s">
        <v>28</v>
      </c>
      <c r="D470" s="24" t="s">
        <v>18</v>
      </c>
      <c r="E470" s="24" t="s">
        <v>19</v>
      </c>
      <c r="F470" s="24" t="s">
        <v>20</v>
      </c>
      <c r="G470" s="24" t="str">
        <f>+VLOOKUP(Tabla3_2[[#This Row],[Unidad de
comercialización ]],Cod_empaque[],2,0)</f>
        <v>malla-18</v>
      </c>
      <c r="H470" s="24" t="s">
        <v>5</v>
      </c>
      <c r="I470">
        <v>5139</v>
      </c>
    </row>
    <row r="471" spans="1:9" hidden="1" x14ac:dyDescent="0.35">
      <c r="A471" s="24" t="str">
        <f>+_xlfn.CONCAT(Tabla3_2[[#This Row],[Semana]],C471,Tabla3_2[[#This Row],[Variedad]],E471,G471,Tabla3_2[[#This Row],[Atributo]])</f>
        <v>44134LimónSin especificarMercado Mayorista Lo Valledor de Santiagomalla-18Viernes</v>
      </c>
      <c r="B471" s="6">
        <v>44134</v>
      </c>
      <c r="C471" s="24" t="s">
        <v>28</v>
      </c>
      <c r="D471" s="24" t="s">
        <v>18</v>
      </c>
      <c r="E471" s="24" t="s">
        <v>19</v>
      </c>
      <c r="F471" s="24" t="s">
        <v>20</v>
      </c>
      <c r="G471" s="24" t="str">
        <f>+VLOOKUP(Tabla3_2[[#This Row],[Unidad de
comercialización ]],Cod_empaque[],2,0)</f>
        <v>malla-18</v>
      </c>
      <c r="H471" s="24" t="s">
        <v>6</v>
      </c>
      <c r="I471">
        <v>5203</v>
      </c>
    </row>
    <row r="472" spans="1:9" hidden="1" x14ac:dyDescent="0.35">
      <c r="A472" s="24" t="str">
        <f>+_xlfn.CONCAT(Tabla3_2[[#This Row],[Semana]],C472,Tabla3_2[[#This Row],[Variedad]],E472,G472,Tabla3_2[[#This Row],[Atributo]])</f>
        <v>44134LimónSin especificarComercializadora del Agro de Limarímalla-18Lunes</v>
      </c>
      <c r="B472" s="6">
        <v>44134</v>
      </c>
      <c r="C472" s="24" t="s">
        <v>28</v>
      </c>
      <c r="D472" s="24" t="s">
        <v>18</v>
      </c>
      <c r="E472" s="24" t="s">
        <v>21</v>
      </c>
      <c r="F472" s="24" t="s">
        <v>20</v>
      </c>
      <c r="G472" s="24" t="str">
        <f>+VLOOKUP(Tabla3_2[[#This Row],[Unidad de
comercialización ]],Cod_empaque[],2,0)</f>
        <v>malla-18</v>
      </c>
      <c r="H472" s="24" t="s">
        <v>2</v>
      </c>
      <c r="I472">
        <v>0</v>
      </c>
    </row>
    <row r="473" spans="1:9" hidden="1" x14ac:dyDescent="0.35">
      <c r="A473" s="24" t="str">
        <f>+_xlfn.CONCAT(Tabla3_2[[#This Row],[Semana]],C473,Tabla3_2[[#This Row],[Variedad]],E473,G473,Tabla3_2[[#This Row],[Atributo]])</f>
        <v>44134LimónSin especificarComercializadora del Agro de Limarímalla-18Martes</v>
      </c>
      <c r="B473" s="6">
        <v>44134</v>
      </c>
      <c r="C473" s="24" t="s">
        <v>28</v>
      </c>
      <c r="D473" s="24" t="s">
        <v>18</v>
      </c>
      <c r="E473" s="24" t="s">
        <v>21</v>
      </c>
      <c r="F473" s="24" t="s">
        <v>20</v>
      </c>
      <c r="G473" s="24" t="str">
        <f>+VLOOKUP(Tabla3_2[[#This Row],[Unidad de
comercialización ]],Cod_empaque[],2,0)</f>
        <v>malla-18</v>
      </c>
      <c r="H473" s="24" t="s">
        <v>3</v>
      </c>
      <c r="I473">
        <v>4400</v>
      </c>
    </row>
    <row r="474" spans="1:9" hidden="1" x14ac:dyDescent="0.35">
      <c r="A474" s="24" t="str">
        <f>+_xlfn.CONCAT(Tabla3_2[[#This Row],[Semana]],C474,Tabla3_2[[#This Row],[Variedad]],E474,G474,Tabla3_2[[#This Row],[Atributo]])</f>
        <v>44134LimónSin especificarComercializadora del Agro de Limarímalla-18Miércoles</v>
      </c>
      <c r="B474" s="6">
        <v>44134</v>
      </c>
      <c r="C474" s="24" t="s">
        <v>28</v>
      </c>
      <c r="D474" s="24" t="s">
        <v>18</v>
      </c>
      <c r="E474" s="24" t="s">
        <v>21</v>
      </c>
      <c r="F474" s="24" t="s">
        <v>20</v>
      </c>
      <c r="G474" s="24" t="str">
        <f>+VLOOKUP(Tabla3_2[[#This Row],[Unidad de
comercialización ]],Cod_empaque[],2,0)</f>
        <v>malla-18</v>
      </c>
      <c r="H474" s="24" t="s">
        <v>4</v>
      </c>
      <c r="I474">
        <v>4400</v>
      </c>
    </row>
    <row r="475" spans="1:9" hidden="1" x14ac:dyDescent="0.35">
      <c r="A475" s="24" t="str">
        <f>+_xlfn.CONCAT(Tabla3_2[[#This Row],[Semana]],C475,Tabla3_2[[#This Row],[Variedad]],E475,G475,Tabla3_2[[#This Row],[Atributo]])</f>
        <v>44134LimónSin especificarComercializadora del Agro de Limarímalla-18Jueves</v>
      </c>
      <c r="B475" s="6">
        <v>44134</v>
      </c>
      <c r="C475" s="24" t="s">
        <v>28</v>
      </c>
      <c r="D475" s="24" t="s">
        <v>18</v>
      </c>
      <c r="E475" s="24" t="s">
        <v>21</v>
      </c>
      <c r="F475" s="24" t="s">
        <v>20</v>
      </c>
      <c r="G475" s="24" t="str">
        <f>+VLOOKUP(Tabla3_2[[#This Row],[Unidad de
comercialización ]],Cod_empaque[],2,0)</f>
        <v>malla-18</v>
      </c>
      <c r="H475" s="24" t="s">
        <v>5</v>
      </c>
      <c r="I475">
        <v>0</v>
      </c>
    </row>
    <row r="476" spans="1:9" hidden="1" x14ac:dyDescent="0.35">
      <c r="A476" s="24" t="str">
        <f>+_xlfn.CONCAT(Tabla3_2[[#This Row],[Semana]],C476,Tabla3_2[[#This Row],[Variedad]],E476,G476,Tabla3_2[[#This Row],[Atributo]])</f>
        <v>44134LimónSin especificarComercializadora del Agro de Limarímalla-18Viernes</v>
      </c>
      <c r="B476" s="6">
        <v>44134</v>
      </c>
      <c r="C476" s="24" t="s">
        <v>28</v>
      </c>
      <c r="D476" s="24" t="s">
        <v>18</v>
      </c>
      <c r="E476" s="24" t="s">
        <v>21</v>
      </c>
      <c r="F476" s="24" t="s">
        <v>20</v>
      </c>
      <c r="G476" s="24" t="str">
        <f>+VLOOKUP(Tabla3_2[[#This Row],[Unidad de
comercialización ]],Cod_empaque[],2,0)</f>
        <v>malla-18</v>
      </c>
      <c r="H476" s="24" t="s">
        <v>6</v>
      </c>
      <c r="I476">
        <v>0</v>
      </c>
    </row>
    <row r="477" spans="1:9" hidden="1" x14ac:dyDescent="0.35">
      <c r="A477" s="24" t="str">
        <f>+_xlfn.CONCAT(Tabla3_2[[#This Row],[Semana]],C477,Tabla3_2[[#This Row],[Variedad]],E477,G477,Tabla3_2[[#This Row],[Atributo]])</f>
        <v>44134LimónSin especificarTerminal La Palmera de La Serenamalla-18Lunes</v>
      </c>
      <c r="B477" s="6">
        <v>44134</v>
      </c>
      <c r="C477" s="24" t="s">
        <v>28</v>
      </c>
      <c r="D477" s="24" t="s">
        <v>18</v>
      </c>
      <c r="E477" s="24" t="s">
        <v>22</v>
      </c>
      <c r="F477" s="24" t="s">
        <v>20</v>
      </c>
      <c r="G477" s="24" t="str">
        <f>+VLOOKUP(Tabla3_2[[#This Row],[Unidad de
comercialización ]],Cod_empaque[],2,0)</f>
        <v>malla-18</v>
      </c>
      <c r="H477" s="24" t="s">
        <v>2</v>
      </c>
      <c r="I477">
        <v>4900</v>
      </c>
    </row>
    <row r="478" spans="1:9" hidden="1" x14ac:dyDescent="0.35">
      <c r="A478" s="24" t="str">
        <f>+_xlfn.CONCAT(Tabla3_2[[#This Row],[Semana]],C478,Tabla3_2[[#This Row],[Variedad]],E478,G478,Tabla3_2[[#This Row],[Atributo]])</f>
        <v>44134LimónSin especificarTerminal La Palmera de La Serenamalla-18Martes</v>
      </c>
      <c r="B478" s="6">
        <v>44134</v>
      </c>
      <c r="C478" s="24" t="s">
        <v>28</v>
      </c>
      <c r="D478" s="24" t="s">
        <v>18</v>
      </c>
      <c r="E478" s="24" t="s">
        <v>22</v>
      </c>
      <c r="F478" s="24" t="s">
        <v>20</v>
      </c>
      <c r="G478" s="24" t="str">
        <f>+VLOOKUP(Tabla3_2[[#This Row],[Unidad de
comercialización ]],Cod_empaque[],2,0)</f>
        <v>malla-18</v>
      </c>
      <c r="H478" s="24" t="s">
        <v>3</v>
      </c>
      <c r="I478">
        <v>0</v>
      </c>
    </row>
    <row r="479" spans="1:9" hidden="1" x14ac:dyDescent="0.35">
      <c r="A479" s="24" t="str">
        <f>+_xlfn.CONCAT(Tabla3_2[[#This Row],[Semana]],C479,Tabla3_2[[#This Row],[Variedad]],E479,G479,Tabla3_2[[#This Row],[Atributo]])</f>
        <v>44134LimónSin especificarTerminal La Palmera de La Serenamalla-18Miércoles</v>
      </c>
      <c r="B479" s="6">
        <v>44134</v>
      </c>
      <c r="C479" s="24" t="s">
        <v>28</v>
      </c>
      <c r="D479" s="24" t="s">
        <v>18</v>
      </c>
      <c r="E479" s="24" t="s">
        <v>22</v>
      </c>
      <c r="F479" s="24" t="s">
        <v>20</v>
      </c>
      <c r="G479" s="24" t="str">
        <f>+VLOOKUP(Tabla3_2[[#This Row],[Unidad de
comercialización ]],Cod_empaque[],2,0)</f>
        <v>malla-18</v>
      </c>
      <c r="H479" s="24" t="s">
        <v>4</v>
      </c>
      <c r="I479">
        <v>4900</v>
      </c>
    </row>
    <row r="480" spans="1:9" hidden="1" x14ac:dyDescent="0.35">
      <c r="A480" s="24" t="str">
        <f>+_xlfn.CONCAT(Tabla3_2[[#This Row],[Semana]],C480,Tabla3_2[[#This Row],[Variedad]],E480,G480,Tabla3_2[[#This Row],[Atributo]])</f>
        <v>44134LimónSin especificarTerminal La Palmera de La Serenamalla-18Jueves</v>
      </c>
      <c r="B480" s="6">
        <v>44134</v>
      </c>
      <c r="C480" s="24" t="s">
        <v>28</v>
      </c>
      <c r="D480" s="24" t="s">
        <v>18</v>
      </c>
      <c r="E480" s="24" t="s">
        <v>22</v>
      </c>
      <c r="F480" s="24" t="s">
        <v>20</v>
      </c>
      <c r="G480" s="24" t="str">
        <f>+VLOOKUP(Tabla3_2[[#This Row],[Unidad de
comercialización ]],Cod_empaque[],2,0)</f>
        <v>malla-18</v>
      </c>
      <c r="H480" s="24" t="s">
        <v>5</v>
      </c>
      <c r="I480">
        <v>4902</v>
      </c>
    </row>
    <row r="481" spans="1:9" hidden="1" x14ac:dyDescent="0.35">
      <c r="A481" s="24" t="str">
        <f>+_xlfn.CONCAT(Tabla3_2[[#This Row],[Semana]],C481,Tabla3_2[[#This Row],[Variedad]],E481,G481,Tabla3_2[[#This Row],[Atributo]])</f>
        <v>44134LimónSin especificarTerminal La Palmera de La Serenamalla-18Viernes</v>
      </c>
      <c r="B481" s="6">
        <v>44134</v>
      </c>
      <c r="C481" s="24" t="s">
        <v>28</v>
      </c>
      <c r="D481" s="24" t="s">
        <v>18</v>
      </c>
      <c r="E481" s="24" t="s">
        <v>22</v>
      </c>
      <c r="F481" s="24" t="s">
        <v>20</v>
      </c>
      <c r="G481" s="24" t="str">
        <f>+VLOOKUP(Tabla3_2[[#This Row],[Unidad de
comercialización ]],Cod_empaque[],2,0)</f>
        <v>malla-18</v>
      </c>
      <c r="H481" s="24" t="s">
        <v>6</v>
      </c>
      <c r="I481">
        <v>4902</v>
      </c>
    </row>
    <row r="482" spans="1:9" hidden="1" x14ac:dyDescent="0.35">
      <c r="A482" s="24" t="str">
        <f>+_xlfn.CONCAT(Tabla3_2[[#This Row],[Semana]],C482,Tabla3_2[[#This Row],[Variedad]],E482,G482,Tabla3_2[[#This Row],[Atributo]])</f>
        <v>44134LimónSin especificarVega Central Mapocho de Santiagomalla-18Lunes</v>
      </c>
      <c r="B482" s="6">
        <v>44134</v>
      </c>
      <c r="C482" s="24" t="s">
        <v>28</v>
      </c>
      <c r="D482" s="24" t="s">
        <v>18</v>
      </c>
      <c r="E482" s="24" t="s">
        <v>23</v>
      </c>
      <c r="F482" s="24" t="s">
        <v>20</v>
      </c>
      <c r="G482" s="24" t="str">
        <f>+VLOOKUP(Tabla3_2[[#This Row],[Unidad de
comercialización ]],Cod_empaque[],2,0)</f>
        <v>malla-18</v>
      </c>
      <c r="H482" s="24" t="s">
        <v>2</v>
      </c>
      <c r="I482">
        <v>6000</v>
      </c>
    </row>
    <row r="483" spans="1:9" hidden="1" x14ac:dyDescent="0.35">
      <c r="A483" s="24" t="str">
        <f>+_xlfn.CONCAT(Tabla3_2[[#This Row],[Semana]],C483,Tabla3_2[[#This Row],[Variedad]],E483,G483,Tabla3_2[[#This Row],[Atributo]])</f>
        <v>44134LimónSin especificarVega Central Mapocho de Santiagomalla-18Martes</v>
      </c>
      <c r="B483" s="6">
        <v>44134</v>
      </c>
      <c r="C483" s="24" t="s">
        <v>28</v>
      </c>
      <c r="D483" s="24" t="s">
        <v>18</v>
      </c>
      <c r="E483" s="24" t="s">
        <v>23</v>
      </c>
      <c r="F483" s="24" t="s">
        <v>20</v>
      </c>
      <c r="G483" s="24" t="str">
        <f>+VLOOKUP(Tabla3_2[[#This Row],[Unidad de
comercialización ]],Cod_empaque[],2,0)</f>
        <v>malla-18</v>
      </c>
      <c r="H483" s="24" t="s">
        <v>3</v>
      </c>
      <c r="I483">
        <v>5000</v>
      </c>
    </row>
    <row r="484" spans="1:9" hidden="1" x14ac:dyDescent="0.35">
      <c r="A484" s="24" t="str">
        <f>+_xlfn.CONCAT(Tabla3_2[[#This Row],[Semana]],C484,Tabla3_2[[#This Row],[Variedad]],E484,G484,Tabla3_2[[#This Row],[Atributo]])</f>
        <v>44134LimónSin especificarVega Central Mapocho de Santiagomalla-18Miércoles</v>
      </c>
      <c r="B484" s="6">
        <v>44134</v>
      </c>
      <c r="C484" s="24" t="s">
        <v>28</v>
      </c>
      <c r="D484" s="24" t="s">
        <v>18</v>
      </c>
      <c r="E484" s="24" t="s">
        <v>23</v>
      </c>
      <c r="F484" s="24" t="s">
        <v>20</v>
      </c>
      <c r="G484" s="24" t="str">
        <f>+VLOOKUP(Tabla3_2[[#This Row],[Unidad de
comercialización ]],Cod_empaque[],2,0)</f>
        <v>malla-18</v>
      </c>
      <c r="H484" s="24" t="s">
        <v>4</v>
      </c>
      <c r="I484">
        <v>6000</v>
      </c>
    </row>
    <row r="485" spans="1:9" hidden="1" x14ac:dyDescent="0.35">
      <c r="A485" s="24" t="str">
        <f>+_xlfn.CONCAT(Tabla3_2[[#This Row],[Semana]],C485,Tabla3_2[[#This Row],[Variedad]],E485,G485,Tabla3_2[[#This Row],[Atributo]])</f>
        <v>44134LimónSin especificarVega Central Mapocho de Santiagomalla-18Jueves</v>
      </c>
      <c r="B485" s="6">
        <v>44134</v>
      </c>
      <c r="C485" s="24" t="s">
        <v>28</v>
      </c>
      <c r="D485" s="24" t="s">
        <v>18</v>
      </c>
      <c r="E485" s="24" t="s">
        <v>23</v>
      </c>
      <c r="F485" s="24" t="s">
        <v>20</v>
      </c>
      <c r="G485" s="24" t="str">
        <f>+VLOOKUP(Tabla3_2[[#This Row],[Unidad de
comercialización ]],Cod_empaque[],2,0)</f>
        <v>malla-18</v>
      </c>
      <c r="H485" s="24" t="s">
        <v>5</v>
      </c>
      <c r="I485">
        <v>6000</v>
      </c>
    </row>
    <row r="486" spans="1:9" hidden="1" x14ac:dyDescent="0.35">
      <c r="A486" s="24" t="str">
        <f>+_xlfn.CONCAT(Tabla3_2[[#This Row],[Semana]],C486,Tabla3_2[[#This Row],[Variedad]],E486,G486,Tabla3_2[[#This Row],[Atributo]])</f>
        <v>44134LimónSin especificarVega Central Mapocho de Santiagomalla-18Viernes</v>
      </c>
      <c r="B486" s="6">
        <v>44134</v>
      </c>
      <c r="C486" s="24" t="s">
        <v>28</v>
      </c>
      <c r="D486" s="24" t="s">
        <v>18</v>
      </c>
      <c r="E486" s="24" t="s">
        <v>23</v>
      </c>
      <c r="F486" s="24" t="s">
        <v>20</v>
      </c>
      <c r="G486" s="24" t="str">
        <f>+VLOOKUP(Tabla3_2[[#This Row],[Unidad de
comercialización ]],Cod_empaque[],2,0)</f>
        <v>malla-18</v>
      </c>
      <c r="H486" s="24" t="s">
        <v>6</v>
      </c>
      <c r="I486">
        <v>6000</v>
      </c>
    </row>
    <row r="487" spans="1:9" hidden="1" x14ac:dyDescent="0.35">
      <c r="A487" s="24" t="str">
        <f>+_xlfn.CONCAT(Tabla3_2[[#This Row],[Semana]],C487,Tabla3_2[[#This Row],[Variedad]],E487,G487,Tabla3_2[[#This Row],[Atributo]])</f>
        <v>44134LimónSin especificarFemacal de La Caleramalla-16Lunes</v>
      </c>
      <c r="B487" s="6">
        <v>44134</v>
      </c>
      <c r="C487" s="24" t="s">
        <v>28</v>
      </c>
      <c r="D487" s="24" t="s">
        <v>18</v>
      </c>
      <c r="E487" s="24" t="s">
        <v>9</v>
      </c>
      <c r="F487" s="24" t="s">
        <v>24</v>
      </c>
      <c r="G487" s="24" t="str">
        <f>+VLOOKUP(Tabla3_2[[#This Row],[Unidad de
comercialización ]],Cod_empaque[],2,0)</f>
        <v>malla-16</v>
      </c>
      <c r="H487" s="24" t="s">
        <v>2</v>
      </c>
      <c r="I487">
        <v>3975</v>
      </c>
    </row>
    <row r="488" spans="1:9" hidden="1" x14ac:dyDescent="0.35">
      <c r="A488" s="24" t="str">
        <f>+_xlfn.CONCAT(Tabla3_2[[#This Row],[Semana]],C488,Tabla3_2[[#This Row],[Variedad]],E488,G488,Tabla3_2[[#This Row],[Atributo]])</f>
        <v>44134LimónSin especificarFemacal de La Caleramalla-16Martes</v>
      </c>
      <c r="B488" s="6">
        <v>44134</v>
      </c>
      <c r="C488" s="24" t="s">
        <v>28</v>
      </c>
      <c r="D488" s="24" t="s">
        <v>18</v>
      </c>
      <c r="E488" s="24" t="s">
        <v>9</v>
      </c>
      <c r="F488" s="24" t="s">
        <v>24</v>
      </c>
      <c r="G488" s="24" t="str">
        <f>+VLOOKUP(Tabla3_2[[#This Row],[Unidad de
comercialización ]],Cod_empaque[],2,0)</f>
        <v>malla-16</v>
      </c>
      <c r="H488" s="24" t="s">
        <v>3</v>
      </c>
      <c r="I488">
        <v>4020</v>
      </c>
    </row>
    <row r="489" spans="1:9" hidden="1" x14ac:dyDescent="0.35">
      <c r="A489" s="24" t="str">
        <f>+_xlfn.CONCAT(Tabla3_2[[#This Row],[Semana]],C489,Tabla3_2[[#This Row],[Variedad]],E489,G489,Tabla3_2[[#This Row],[Atributo]])</f>
        <v>44134LimónSin especificarFemacal de La Caleramalla-16Miércoles</v>
      </c>
      <c r="B489" s="6">
        <v>44134</v>
      </c>
      <c r="C489" s="24" t="s">
        <v>28</v>
      </c>
      <c r="D489" s="24" t="s">
        <v>18</v>
      </c>
      <c r="E489" s="24" t="s">
        <v>9</v>
      </c>
      <c r="F489" s="24" t="s">
        <v>24</v>
      </c>
      <c r="G489" s="24" t="str">
        <f>+VLOOKUP(Tabla3_2[[#This Row],[Unidad de
comercialización ]],Cod_empaque[],2,0)</f>
        <v>malla-16</v>
      </c>
      <c r="H489" s="24" t="s">
        <v>4</v>
      </c>
      <c r="I489">
        <v>4217</v>
      </c>
    </row>
    <row r="490" spans="1:9" hidden="1" x14ac:dyDescent="0.35">
      <c r="A490" s="24" t="str">
        <f>+_xlfn.CONCAT(Tabla3_2[[#This Row],[Semana]],C490,Tabla3_2[[#This Row],[Variedad]],E490,G490,Tabla3_2[[#This Row],[Atributo]])</f>
        <v>44134LimónSin especificarFemacal de La Caleramalla-16Jueves</v>
      </c>
      <c r="B490" s="6">
        <v>44134</v>
      </c>
      <c r="C490" s="24" t="s">
        <v>28</v>
      </c>
      <c r="D490" s="24" t="s">
        <v>18</v>
      </c>
      <c r="E490" s="24" t="s">
        <v>9</v>
      </c>
      <c r="F490" s="24" t="s">
        <v>24</v>
      </c>
      <c r="G490" s="24" t="str">
        <f>+VLOOKUP(Tabla3_2[[#This Row],[Unidad de
comercialización ]],Cod_empaque[],2,0)</f>
        <v>malla-16</v>
      </c>
      <c r="H490" s="24" t="s">
        <v>5</v>
      </c>
      <c r="I490">
        <v>4232</v>
      </c>
    </row>
    <row r="491" spans="1:9" hidden="1" x14ac:dyDescent="0.35">
      <c r="A491" s="24" t="str">
        <f>+_xlfn.CONCAT(Tabla3_2[[#This Row],[Semana]],C491,Tabla3_2[[#This Row],[Variedad]],E491,G491,Tabla3_2[[#This Row],[Atributo]])</f>
        <v>44134LimónSin especificarFemacal de La Caleramalla-16Viernes</v>
      </c>
      <c r="B491" s="6">
        <v>44134</v>
      </c>
      <c r="C491" s="24" t="s">
        <v>28</v>
      </c>
      <c r="D491" s="24" t="s">
        <v>18</v>
      </c>
      <c r="E491" s="24" t="s">
        <v>9</v>
      </c>
      <c r="F491" s="24" t="s">
        <v>24</v>
      </c>
      <c r="G491" s="24" t="str">
        <f>+VLOOKUP(Tabla3_2[[#This Row],[Unidad de
comercialización ]],Cod_empaque[],2,0)</f>
        <v>malla-16</v>
      </c>
      <c r="H491" s="24" t="s">
        <v>6</v>
      </c>
      <c r="I491">
        <v>4227</v>
      </c>
    </row>
    <row r="492" spans="1:9" hidden="1" x14ac:dyDescent="0.35">
      <c r="A492" s="24" t="str">
        <f>+_xlfn.CONCAT(Tabla3_2[[#This Row],[Semana]],C492,Tabla3_2[[#This Row],[Variedad]],E492,G492,Tabla3_2[[#This Row],[Atributo]])</f>
        <v>44134LimónSin especificarFeria Lagunitas de Puerto Monttmalla-16Lunes</v>
      </c>
      <c r="B492" s="6">
        <v>44134</v>
      </c>
      <c r="C492" s="24" t="s">
        <v>28</v>
      </c>
      <c r="D492" s="24" t="s">
        <v>18</v>
      </c>
      <c r="E492" s="24" t="s">
        <v>11</v>
      </c>
      <c r="F492" s="24" t="s">
        <v>24</v>
      </c>
      <c r="G492" s="24" t="str">
        <f>+VLOOKUP(Tabla3_2[[#This Row],[Unidad de
comercialización ]],Cod_empaque[],2,0)</f>
        <v>malla-16</v>
      </c>
      <c r="H492" s="24" t="s">
        <v>2</v>
      </c>
      <c r="I492">
        <v>9250</v>
      </c>
    </row>
    <row r="493" spans="1:9" hidden="1" x14ac:dyDescent="0.35">
      <c r="A493" s="24" t="str">
        <f>+_xlfn.CONCAT(Tabla3_2[[#This Row],[Semana]],C493,Tabla3_2[[#This Row],[Variedad]],E493,G493,Tabla3_2[[#This Row],[Atributo]])</f>
        <v>44134LimónSin especificarFeria Lagunitas de Puerto Monttmalla-16Martes</v>
      </c>
      <c r="B493" s="6">
        <v>44134</v>
      </c>
      <c r="C493" s="24" t="s">
        <v>28</v>
      </c>
      <c r="D493" s="24" t="s">
        <v>18</v>
      </c>
      <c r="E493" s="24" t="s">
        <v>11</v>
      </c>
      <c r="F493" s="24" t="s">
        <v>24</v>
      </c>
      <c r="G493" s="24" t="str">
        <f>+VLOOKUP(Tabla3_2[[#This Row],[Unidad de
comercialización ]],Cod_empaque[],2,0)</f>
        <v>malla-16</v>
      </c>
      <c r="H493" s="24" t="s">
        <v>3</v>
      </c>
      <c r="I493">
        <v>9500</v>
      </c>
    </row>
    <row r="494" spans="1:9" hidden="1" x14ac:dyDescent="0.35">
      <c r="A494" s="24" t="str">
        <f>+_xlfn.CONCAT(Tabla3_2[[#This Row],[Semana]],C494,Tabla3_2[[#This Row],[Variedad]],E494,G494,Tabla3_2[[#This Row],[Atributo]])</f>
        <v>44134LimónSin especificarFeria Lagunitas de Puerto Monttmalla-16Miércoles</v>
      </c>
      <c r="B494" s="6">
        <v>44134</v>
      </c>
      <c r="C494" s="24" t="s">
        <v>28</v>
      </c>
      <c r="D494" s="24" t="s">
        <v>18</v>
      </c>
      <c r="E494" s="24" t="s">
        <v>11</v>
      </c>
      <c r="F494" s="24" t="s">
        <v>24</v>
      </c>
      <c r="G494" s="24" t="str">
        <f>+VLOOKUP(Tabla3_2[[#This Row],[Unidad de
comercialización ]],Cod_empaque[],2,0)</f>
        <v>malla-16</v>
      </c>
      <c r="H494" s="24" t="s">
        <v>4</v>
      </c>
      <c r="I494">
        <v>0</v>
      </c>
    </row>
    <row r="495" spans="1:9" hidden="1" x14ac:dyDescent="0.35">
      <c r="A495" s="24" t="str">
        <f>+_xlfn.CONCAT(Tabla3_2[[#This Row],[Semana]],C495,Tabla3_2[[#This Row],[Variedad]],E495,G495,Tabla3_2[[#This Row],[Atributo]])</f>
        <v>44134LimónSin especificarFeria Lagunitas de Puerto Monttmalla-16Jueves</v>
      </c>
      <c r="B495" s="6">
        <v>44134</v>
      </c>
      <c r="C495" s="24" t="s">
        <v>28</v>
      </c>
      <c r="D495" s="24" t="s">
        <v>18</v>
      </c>
      <c r="E495" s="24" t="s">
        <v>11</v>
      </c>
      <c r="F495" s="24" t="s">
        <v>24</v>
      </c>
      <c r="G495" s="24" t="str">
        <f>+VLOOKUP(Tabla3_2[[#This Row],[Unidad de
comercialización ]],Cod_empaque[],2,0)</f>
        <v>malla-16</v>
      </c>
      <c r="H495" s="24" t="s">
        <v>5</v>
      </c>
      <c r="I495">
        <v>9250</v>
      </c>
    </row>
    <row r="496" spans="1:9" hidden="1" x14ac:dyDescent="0.35">
      <c r="A496" s="24" t="str">
        <f>+_xlfn.CONCAT(Tabla3_2[[#This Row],[Semana]],C496,Tabla3_2[[#This Row],[Variedad]],E496,G496,Tabla3_2[[#This Row],[Atributo]])</f>
        <v>44134LimónSin especificarFeria Lagunitas de Puerto Monttmalla-16Viernes</v>
      </c>
      <c r="B496" s="6">
        <v>44134</v>
      </c>
      <c r="C496" s="24" t="s">
        <v>28</v>
      </c>
      <c r="D496" s="24" t="s">
        <v>18</v>
      </c>
      <c r="E496" s="24" t="s">
        <v>11</v>
      </c>
      <c r="F496" s="24" t="s">
        <v>24</v>
      </c>
      <c r="G496" s="24" t="str">
        <f>+VLOOKUP(Tabla3_2[[#This Row],[Unidad de
comercialización ]],Cod_empaque[],2,0)</f>
        <v>malla-16</v>
      </c>
      <c r="H496" s="24" t="s">
        <v>6</v>
      </c>
      <c r="I496">
        <v>9250</v>
      </c>
    </row>
    <row r="497" spans="1:9" hidden="1" x14ac:dyDescent="0.35">
      <c r="A497" s="24" t="str">
        <f>+_xlfn.CONCAT(Tabla3_2[[#This Row],[Semana]],C497,Tabla3_2[[#This Row],[Variedad]],E497,G497,Tabla3_2[[#This Row],[Atributo]])</f>
        <v>44134LimónSin especificarMacroferia Regional de Talcamalla-16Lunes</v>
      </c>
      <c r="B497" s="6">
        <v>44134</v>
      </c>
      <c r="C497" s="24" t="s">
        <v>28</v>
      </c>
      <c r="D497" s="24" t="s">
        <v>18</v>
      </c>
      <c r="E497" s="24" t="s">
        <v>13</v>
      </c>
      <c r="F497" s="24" t="s">
        <v>24</v>
      </c>
      <c r="G497" s="24" t="str">
        <f>+VLOOKUP(Tabla3_2[[#This Row],[Unidad de
comercialización ]],Cod_empaque[],2,0)</f>
        <v>malla-16</v>
      </c>
      <c r="H497" s="24" t="s">
        <v>2</v>
      </c>
      <c r="I497">
        <v>6000</v>
      </c>
    </row>
    <row r="498" spans="1:9" hidden="1" x14ac:dyDescent="0.35">
      <c r="A498" s="24" t="str">
        <f>+_xlfn.CONCAT(Tabla3_2[[#This Row],[Semana]],C498,Tabla3_2[[#This Row],[Variedad]],E498,G498,Tabla3_2[[#This Row],[Atributo]])</f>
        <v>44134LimónSin especificarMacroferia Regional de Talcamalla-16Martes</v>
      </c>
      <c r="B498" s="6">
        <v>44134</v>
      </c>
      <c r="C498" s="24" t="s">
        <v>28</v>
      </c>
      <c r="D498" s="24" t="s">
        <v>18</v>
      </c>
      <c r="E498" s="24" t="s">
        <v>13</v>
      </c>
      <c r="F498" s="24" t="s">
        <v>24</v>
      </c>
      <c r="G498" s="24" t="str">
        <f>+VLOOKUP(Tabla3_2[[#This Row],[Unidad de
comercialización ]],Cod_empaque[],2,0)</f>
        <v>malla-16</v>
      </c>
      <c r="H498" s="24" t="s">
        <v>3</v>
      </c>
      <c r="I498">
        <v>0</v>
      </c>
    </row>
    <row r="499" spans="1:9" hidden="1" x14ac:dyDescent="0.35">
      <c r="A499" s="24" t="str">
        <f>+_xlfn.CONCAT(Tabla3_2[[#This Row],[Semana]],C499,Tabla3_2[[#This Row],[Variedad]],E499,G499,Tabla3_2[[#This Row],[Atributo]])</f>
        <v>44134LimónSin especificarMacroferia Regional de Talcamalla-16Miércoles</v>
      </c>
      <c r="B499" s="6">
        <v>44134</v>
      </c>
      <c r="C499" s="24" t="s">
        <v>28</v>
      </c>
      <c r="D499" s="24" t="s">
        <v>18</v>
      </c>
      <c r="E499" s="24" t="s">
        <v>13</v>
      </c>
      <c r="F499" s="24" t="s">
        <v>24</v>
      </c>
      <c r="G499" s="24" t="str">
        <f>+VLOOKUP(Tabla3_2[[#This Row],[Unidad de
comercialización ]],Cod_empaque[],2,0)</f>
        <v>malla-16</v>
      </c>
      <c r="H499" s="24" t="s">
        <v>4</v>
      </c>
      <c r="I499">
        <v>6000</v>
      </c>
    </row>
    <row r="500" spans="1:9" hidden="1" x14ac:dyDescent="0.35">
      <c r="A500" s="24" t="str">
        <f>+_xlfn.CONCAT(Tabla3_2[[#This Row],[Semana]],C500,Tabla3_2[[#This Row],[Variedad]],E500,G500,Tabla3_2[[#This Row],[Atributo]])</f>
        <v>44134LimónSin especificarMacroferia Regional de Talcamalla-16Jueves</v>
      </c>
      <c r="B500" s="6">
        <v>44134</v>
      </c>
      <c r="C500" s="24" t="s">
        <v>28</v>
      </c>
      <c r="D500" s="24" t="s">
        <v>18</v>
      </c>
      <c r="E500" s="24" t="s">
        <v>13</v>
      </c>
      <c r="F500" s="24" t="s">
        <v>24</v>
      </c>
      <c r="G500" s="24" t="str">
        <f>+VLOOKUP(Tabla3_2[[#This Row],[Unidad de
comercialización ]],Cod_empaque[],2,0)</f>
        <v>malla-16</v>
      </c>
      <c r="H500" s="24" t="s">
        <v>5</v>
      </c>
      <c r="I500">
        <v>0</v>
      </c>
    </row>
    <row r="501" spans="1:9" hidden="1" x14ac:dyDescent="0.35">
      <c r="A501" s="24" t="str">
        <f>+_xlfn.CONCAT(Tabla3_2[[#This Row],[Semana]],C501,Tabla3_2[[#This Row],[Variedad]],E501,G501,Tabla3_2[[#This Row],[Atributo]])</f>
        <v>44134LimónSin especificarMacroferia Regional de Talcamalla-16Viernes</v>
      </c>
      <c r="B501" s="6">
        <v>44134</v>
      </c>
      <c r="C501" s="24" t="s">
        <v>28</v>
      </c>
      <c r="D501" s="24" t="s">
        <v>18</v>
      </c>
      <c r="E501" s="24" t="s">
        <v>13</v>
      </c>
      <c r="F501" s="24" t="s">
        <v>24</v>
      </c>
      <c r="G501" s="24" t="str">
        <f>+VLOOKUP(Tabla3_2[[#This Row],[Unidad de
comercialización ]],Cod_empaque[],2,0)</f>
        <v>malla-16</v>
      </c>
      <c r="H501" s="24" t="s">
        <v>6</v>
      </c>
      <c r="I501">
        <v>0</v>
      </c>
    </row>
    <row r="502" spans="1:9" hidden="1" x14ac:dyDescent="0.35">
      <c r="A502" s="24" t="str">
        <f>+_xlfn.CONCAT(Tabla3_2[[#This Row],[Semana]],C502,Tabla3_2[[#This Row],[Variedad]],E502,G502,Tabla3_2[[#This Row],[Atributo]])</f>
        <v>44134LimónSin especificarTerminal Hortofrutícola Agro Chillánmalla-16Lunes</v>
      </c>
      <c r="B502" s="6">
        <v>44134</v>
      </c>
      <c r="C502" s="24" t="s">
        <v>28</v>
      </c>
      <c r="D502" s="24" t="s">
        <v>18</v>
      </c>
      <c r="E502" s="24" t="s">
        <v>25</v>
      </c>
      <c r="F502" s="24" t="s">
        <v>24</v>
      </c>
      <c r="G502" s="24" t="str">
        <f>+VLOOKUP(Tabla3_2[[#This Row],[Unidad de
comercialización ]],Cod_empaque[],2,0)</f>
        <v>malla-16</v>
      </c>
      <c r="H502" s="24" t="s">
        <v>2</v>
      </c>
      <c r="I502">
        <v>5750</v>
      </c>
    </row>
    <row r="503" spans="1:9" hidden="1" x14ac:dyDescent="0.35">
      <c r="A503" s="24" t="str">
        <f>+_xlfn.CONCAT(Tabla3_2[[#This Row],[Semana]],C503,Tabla3_2[[#This Row],[Variedad]],E503,G503,Tabla3_2[[#This Row],[Atributo]])</f>
        <v>44134LimónSin especificarTerminal Hortofrutícola Agro Chillánmalla-16Martes</v>
      </c>
      <c r="B503" s="6">
        <v>44134</v>
      </c>
      <c r="C503" s="24" t="s">
        <v>28</v>
      </c>
      <c r="D503" s="24" t="s">
        <v>18</v>
      </c>
      <c r="E503" s="24" t="s">
        <v>25</v>
      </c>
      <c r="F503" s="24" t="s">
        <v>24</v>
      </c>
      <c r="G503" s="24" t="str">
        <f>+VLOOKUP(Tabla3_2[[#This Row],[Unidad de
comercialización ]],Cod_empaque[],2,0)</f>
        <v>malla-16</v>
      </c>
      <c r="H503" s="24" t="s">
        <v>3</v>
      </c>
      <c r="I503">
        <v>5778</v>
      </c>
    </row>
    <row r="504" spans="1:9" hidden="1" x14ac:dyDescent="0.35">
      <c r="A504" s="24" t="str">
        <f>+_xlfn.CONCAT(Tabla3_2[[#This Row],[Semana]],C504,Tabla3_2[[#This Row],[Variedad]],E504,G504,Tabla3_2[[#This Row],[Atributo]])</f>
        <v>44134LimónSin especificarTerminal Hortofrutícola Agro Chillánmalla-16Miércoles</v>
      </c>
      <c r="B504" s="6">
        <v>44134</v>
      </c>
      <c r="C504" s="24" t="s">
        <v>28</v>
      </c>
      <c r="D504" s="24" t="s">
        <v>18</v>
      </c>
      <c r="E504" s="24" t="s">
        <v>25</v>
      </c>
      <c r="F504" s="24" t="s">
        <v>24</v>
      </c>
      <c r="G504" s="24" t="str">
        <f>+VLOOKUP(Tabla3_2[[#This Row],[Unidad de
comercialización ]],Cod_empaque[],2,0)</f>
        <v>malla-16</v>
      </c>
      <c r="H504" s="24" t="s">
        <v>4</v>
      </c>
      <c r="I504">
        <v>5773</v>
      </c>
    </row>
    <row r="505" spans="1:9" hidden="1" x14ac:dyDescent="0.35">
      <c r="A505" s="24" t="str">
        <f>+_xlfn.CONCAT(Tabla3_2[[#This Row],[Semana]],C505,Tabla3_2[[#This Row],[Variedad]],E505,G505,Tabla3_2[[#This Row],[Atributo]])</f>
        <v>44134LimónSin especificarTerminal Hortofrutícola Agro Chillánmalla-16Jueves</v>
      </c>
      <c r="B505" s="6">
        <v>44134</v>
      </c>
      <c r="C505" s="24" t="s">
        <v>28</v>
      </c>
      <c r="D505" s="24" t="s">
        <v>18</v>
      </c>
      <c r="E505" s="24" t="s">
        <v>25</v>
      </c>
      <c r="F505" s="24" t="s">
        <v>24</v>
      </c>
      <c r="G505" s="24" t="str">
        <f>+VLOOKUP(Tabla3_2[[#This Row],[Unidad de
comercialización ]],Cod_empaque[],2,0)</f>
        <v>malla-16</v>
      </c>
      <c r="H505" s="24" t="s">
        <v>5</v>
      </c>
      <c r="I505">
        <v>5733</v>
      </c>
    </row>
    <row r="506" spans="1:9" hidden="1" x14ac:dyDescent="0.35">
      <c r="A506" s="24" t="str">
        <f>+_xlfn.CONCAT(Tabla3_2[[#This Row],[Semana]],C506,Tabla3_2[[#This Row],[Variedad]],E506,G506,Tabla3_2[[#This Row],[Atributo]])</f>
        <v>44134LimónSin especificarTerminal Hortofrutícola Agro Chillánmalla-16Viernes</v>
      </c>
      <c r="B506" s="6">
        <v>44134</v>
      </c>
      <c r="C506" s="24" t="s">
        <v>28</v>
      </c>
      <c r="D506" s="24" t="s">
        <v>18</v>
      </c>
      <c r="E506" s="24" t="s">
        <v>25</v>
      </c>
      <c r="F506" s="24" t="s">
        <v>24</v>
      </c>
      <c r="G506" s="24" t="str">
        <f>+VLOOKUP(Tabla3_2[[#This Row],[Unidad de
comercialización ]],Cod_empaque[],2,0)</f>
        <v>malla-16</v>
      </c>
      <c r="H506" s="24" t="s">
        <v>6</v>
      </c>
      <c r="I506">
        <v>5773</v>
      </c>
    </row>
    <row r="507" spans="1:9" hidden="1" x14ac:dyDescent="0.35">
      <c r="A507" s="24" t="str">
        <f>+_xlfn.CONCAT(Tabla3_2[[#This Row],[Semana]],C507,Tabla3_2[[#This Row],[Variedad]],E507,G507,Tabla3_2[[#This Row],[Atributo]])</f>
        <v>44134LimónSin especificarVega Monumental Concepciónmalla-16Lunes</v>
      </c>
      <c r="B507" s="6">
        <v>44134</v>
      </c>
      <c r="C507" s="24" t="s">
        <v>28</v>
      </c>
      <c r="D507" s="24" t="s">
        <v>18</v>
      </c>
      <c r="E507" s="24" t="s">
        <v>26</v>
      </c>
      <c r="F507" s="24" t="s">
        <v>24</v>
      </c>
      <c r="G507" s="24" t="str">
        <f>+VLOOKUP(Tabla3_2[[#This Row],[Unidad de
comercialización ]],Cod_empaque[],2,0)</f>
        <v>malla-16</v>
      </c>
      <c r="H507" s="24" t="s">
        <v>2</v>
      </c>
      <c r="I507">
        <v>0</v>
      </c>
    </row>
    <row r="508" spans="1:9" hidden="1" x14ac:dyDescent="0.35">
      <c r="A508" s="24" t="str">
        <f>+_xlfn.CONCAT(Tabla3_2[[#This Row],[Semana]],C508,Tabla3_2[[#This Row],[Variedad]],E508,G508,Tabla3_2[[#This Row],[Atributo]])</f>
        <v>44134LimónSin especificarVega Monumental Concepciónmalla-16Martes</v>
      </c>
      <c r="B508" s="6">
        <v>44134</v>
      </c>
      <c r="C508" s="24" t="s">
        <v>28</v>
      </c>
      <c r="D508" s="24" t="s">
        <v>18</v>
      </c>
      <c r="E508" s="24" t="s">
        <v>26</v>
      </c>
      <c r="F508" s="24" t="s">
        <v>24</v>
      </c>
      <c r="G508" s="24" t="str">
        <f>+VLOOKUP(Tabla3_2[[#This Row],[Unidad de
comercialización ]],Cod_empaque[],2,0)</f>
        <v>malla-16</v>
      </c>
      <c r="H508" s="24" t="s">
        <v>3</v>
      </c>
      <c r="I508">
        <v>6500</v>
      </c>
    </row>
    <row r="509" spans="1:9" hidden="1" x14ac:dyDescent="0.35">
      <c r="A509" s="24" t="str">
        <f>+_xlfn.CONCAT(Tabla3_2[[#This Row],[Semana]],C509,Tabla3_2[[#This Row],[Variedad]],E509,G509,Tabla3_2[[#This Row],[Atributo]])</f>
        <v>44134LimónSin especificarVega Monumental Concepciónmalla-16Miércoles</v>
      </c>
      <c r="B509" s="6">
        <v>44134</v>
      </c>
      <c r="C509" s="24" t="s">
        <v>28</v>
      </c>
      <c r="D509" s="24" t="s">
        <v>18</v>
      </c>
      <c r="E509" s="24" t="s">
        <v>26</v>
      </c>
      <c r="F509" s="24" t="s">
        <v>24</v>
      </c>
      <c r="G509" s="24" t="str">
        <f>+VLOOKUP(Tabla3_2[[#This Row],[Unidad de
comercialización ]],Cod_empaque[],2,0)</f>
        <v>malla-16</v>
      </c>
      <c r="H509" s="24" t="s">
        <v>4</v>
      </c>
      <c r="I509">
        <v>6500</v>
      </c>
    </row>
    <row r="510" spans="1:9" hidden="1" x14ac:dyDescent="0.35">
      <c r="A510" s="24" t="str">
        <f>+_xlfn.CONCAT(Tabla3_2[[#This Row],[Semana]],C510,Tabla3_2[[#This Row],[Variedad]],E510,G510,Tabla3_2[[#This Row],[Atributo]])</f>
        <v>44134LimónSin especificarVega Monumental Concepciónmalla-16Jueves</v>
      </c>
      <c r="B510" s="6">
        <v>44134</v>
      </c>
      <c r="C510" s="24" t="s">
        <v>28</v>
      </c>
      <c r="D510" s="24" t="s">
        <v>18</v>
      </c>
      <c r="E510" s="24" t="s">
        <v>26</v>
      </c>
      <c r="F510" s="24" t="s">
        <v>24</v>
      </c>
      <c r="G510" s="24" t="str">
        <f>+VLOOKUP(Tabla3_2[[#This Row],[Unidad de
comercialización ]],Cod_empaque[],2,0)</f>
        <v>malla-16</v>
      </c>
      <c r="H510" s="24" t="s">
        <v>5</v>
      </c>
      <c r="I510">
        <v>0</v>
      </c>
    </row>
    <row r="511" spans="1:9" hidden="1" x14ac:dyDescent="0.35">
      <c r="A511" s="24" t="str">
        <f>+_xlfn.CONCAT(Tabla3_2[[#This Row],[Semana]],C511,Tabla3_2[[#This Row],[Variedad]],E511,G511,Tabla3_2[[#This Row],[Atributo]])</f>
        <v>44134LimónSin especificarVega Monumental Concepciónmalla-16Viernes</v>
      </c>
      <c r="B511" s="6">
        <v>44134</v>
      </c>
      <c r="C511" s="24" t="s">
        <v>28</v>
      </c>
      <c r="D511" s="24" t="s">
        <v>18</v>
      </c>
      <c r="E511" s="24" t="s">
        <v>26</v>
      </c>
      <c r="F511" s="24" t="s">
        <v>24</v>
      </c>
      <c r="G511" s="24" t="str">
        <f>+VLOOKUP(Tabla3_2[[#This Row],[Unidad de
comercialización ]],Cod_empaque[],2,0)</f>
        <v>malla-16</v>
      </c>
      <c r="H511" s="24" t="s">
        <v>6</v>
      </c>
      <c r="I511">
        <v>0</v>
      </c>
    </row>
    <row r="512" spans="1:9" hidden="1" x14ac:dyDescent="0.35">
      <c r="A512" s="24" t="str">
        <f>+_xlfn.CONCAT(Tabla3_2[[#This Row],[Semana]],C512,Tabla3_2[[#This Row],[Variedad]],E512,G512,Tabla3_2[[#This Row],[Atributo]])</f>
        <v>44127LimónSin especificarMercado Mayorista Lo Valledor de Santiagomalla-18Lunes</v>
      </c>
      <c r="B512" s="6">
        <v>44127</v>
      </c>
      <c r="C512" s="24" t="s">
        <v>28</v>
      </c>
      <c r="D512" s="24" t="s">
        <v>18</v>
      </c>
      <c r="E512" s="24" t="s">
        <v>19</v>
      </c>
      <c r="F512" s="24" t="s">
        <v>20</v>
      </c>
      <c r="G512" s="24" t="str">
        <f>+VLOOKUP(Tabla3_2[[#This Row],[Unidad de
comercialización ]],Cod_empaque[],2,0)</f>
        <v>malla-18</v>
      </c>
      <c r="H512" s="24" t="s">
        <v>2</v>
      </c>
      <c r="I512">
        <v>5745</v>
      </c>
    </row>
    <row r="513" spans="1:9" hidden="1" x14ac:dyDescent="0.35">
      <c r="A513" s="24" t="str">
        <f>+_xlfn.CONCAT(Tabla3_2[[#This Row],[Semana]],C513,Tabla3_2[[#This Row],[Variedad]],E513,G513,Tabla3_2[[#This Row],[Atributo]])</f>
        <v>44127LimónSin especificarMercado Mayorista Lo Valledor de Santiagomalla-18Martes</v>
      </c>
      <c r="B513" s="6">
        <v>44127</v>
      </c>
      <c r="C513" s="24" t="s">
        <v>28</v>
      </c>
      <c r="D513" s="24" t="s">
        <v>18</v>
      </c>
      <c r="E513" s="24" t="s">
        <v>19</v>
      </c>
      <c r="F513" s="24" t="s">
        <v>20</v>
      </c>
      <c r="G513" s="24" t="str">
        <f>+VLOOKUP(Tabla3_2[[#This Row],[Unidad de
comercialización ]],Cod_empaque[],2,0)</f>
        <v>malla-18</v>
      </c>
      <c r="H513" s="24" t="s">
        <v>3</v>
      </c>
      <c r="I513">
        <v>5013</v>
      </c>
    </row>
    <row r="514" spans="1:9" hidden="1" x14ac:dyDescent="0.35">
      <c r="A514" s="24" t="str">
        <f>+_xlfn.CONCAT(Tabla3_2[[#This Row],[Semana]],C514,Tabla3_2[[#This Row],[Variedad]],E514,G514,Tabla3_2[[#This Row],[Atributo]])</f>
        <v>44127LimónSin especificarMercado Mayorista Lo Valledor de Santiagomalla-18Miércoles</v>
      </c>
      <c r="B514" s="6">
        <v>44127</v>
      </c>
      <c r="C514" s="24" t="s">
        <v>28</v>
      </c>
      <c r="D514" s="24" t="s">
        <v>18</v>
      </c>
      <c r="E514" s="24" t="s">
        <v>19</v>
      </c>
      <c r="F514" s="24" t="s">
        <v>20</v>
      </c>
      <c r="G514" s="24" t="str">
        <f>+VLOOKUP(Tabla3_2[[#This Row],[Unidad de
comercialización ]],Cod_empaque[],2,0)</f>
        <v>malla-18</v>
      </c>
      <c r="H514" s="24" t="s">
        <v>4</v>
      </c>
      <c r="I514">
        <v>5075</v>
      </c>
    </row>
    <row r="515" spans="1:9" hidden="1" x14ac:dyDescent="0.35">
      <c r="A515" s="24" t="str">
        <f>+_xlfn.CONCAT(Tabla3_2[[#This Row],[Semana]],C515,Tabla3_2[[#This Row],[Variedad]],E515,G515,Tabla3_2[[#This Row],[Atributo]])</f>
        <v>44127LimónSin especificarMercado Mayorista Lo Valledor de Santiagomalla-18Jueves</v>
      </c>
      <c r="B515" s="6">
        <v>44127</v>
      </c>
      <c r="C515" s="24" t="s">
        <v>28</v>
      </c>
      <c r="D515" s="24" t="s">
        <v>18</v>
      </c>
      <c r="E515" s="24" t="s">
        <v>19</v>
      </c>
      <c r="F515" s="24" t="s">
        <v>20</v>
      </c>
      <c r="G515" s="24" t="str">
        <f>+VLOOKUP(Tabla3_2[[#This Row],[Unidad de
comercialización ]],Cod_empaque[],2,0)</f>
        <v>malla-18</v>
      </c>
      <c r="H515" s="24" t="s">
        <v>5</v>
      </c>
      <c r="I515">
        <v>5538</v>
      </c>
    </row>
    <row r="516" spans="1:9" hidden="1" x14ac:dyDescent="0.35">
      <c r="A516" s="24" t="str">
        <f>+_xlfn.CONCAT(Tabla3_2[[#This Row],[Semana]],C516,Tabla3_2[[#This Row],[Variedad]],E516,G516,Tabla3_2[[#This Row],[Atributo]])</f>
        <v>44127LimónSin especificarMercado Mayorista Lo Valledor de Santiagomalla-18Viernes</v>
      </c>
      <c r="B516" s="6">
        <v>44127</v>
      </c>
      <c r="C516" s="24" t="s">
        <v>28</v>
      </c>
      <c r="D516" s="24" t="s">
        <v>18</v>
      </c>
      <c r="E516" s="24" t="s">
        <v>19</v>
      </c>
      <c r="F516" s="24" t="s">
        <v>20</v>
      </c>
      <c r="G516" s="24" t="str">
        <f>+VLOOKUP(Tabla3_2[[#This Row],[Unidad de
comercialización ]],Cod_empaque[],2,0)</f>
        <v>malla-18</v>
      </c>
      <c r="H516" s="24" t="s">
        <v>6</v>
      </c>
      <c r="I516">
        <v>5602</v>
      </c>
    </row>
    <row r="517" spans="1:9" hidden="1" x14ac:dyDescent="0.35">
      <c r="A517" s="24" t="str">
        <f>+_xlfn.CONCAT(Tabla3_2[[#This Row],[Semana]],C517,Tabla3_2[[#This Row],[Variedad]],E517,G517,Tabla3_2[[#This Row],[Atributo]])</f>
        <v>44127LimónSin especificarComercializadora del Agro de Limarímalla-18Lunes</v>
      </c>
      <c r="B517" s="6">
        <v>44127</v>
      </c>
      <c r="C517" s="24" t="s">
        <v>28</v>
      </c>
      <c r="D517" s="24" t="s">
        <v>18</v>
      </c>
      <c r="E517" s="24" t="s">
        <v>21</v>
      </c>
      <c r="F517" s="24" t="s">
        <v>20</v>
      </c>
      <c r="G517" s="24" t="str">
        <f>+VLOOKUP(Tabla3_2[[#This Row],[Unidad de
comercialización ]],Cod_empaque[],2,0)</f>
        <v>malla-18</v>
      </c>
      <c r="H517" s="24" t="s">
        <v>2</v>
      </c>
      <c r="I517">
        <v>0</v>
      </c>
    </row>
    <row r="518" spans="1:9" hidden="1" x14ac:dyDescent="0.35">
      <c r="A518" s="24" t="str">
        <f>+_xlfn.CONCAT(Tabla3_2[[#This Row],[Semana]],C518,Tabla3_2[[#This Row],[Variedad]],E518,G518,Tabla3_2[[#This Row],[Atributo]])</f>
        <v>44127LimónSin especificarComercializadora del Agro de Limarímalla-18Martes</v>
      </c>
      <c r="B518" s="6">
        <v>44127</v>
      </c>
      <c r="C518" s="24" t="s">
        <v>28</v>
      </c>
      <c r="D518" s="24" t="s">
        <v>18</v>
      </c>
      <c r="E518" s="24" t="s">
        <v>21</v>
      </c>
      <c r="F518" s="24" t="s">
        <v>20</v>
      </c>
      <c r="G518" s="24" t="str">
        <f>+VLOOKUP(Tabla3_2[[#This Row],[Unidad de
comercialización ]],Cod_empaque[],2,0)</f>
        <v>malla-18</v>
      </c>
      <c r="H518" s="24" t="s">
        <v>3</v>
      </c>
      <c r="I518">
        <v>3900</v>
      </c>
    </row>
    <row r="519" spans="1:9" hidden="1" x14ac:dyDescent="0.35">
      <c r="A519" s="24" t="str">
        <f>+_xlfn.CONCAT(Tabla3_2[[#This Row],[Semana]],C519,Tabla3_2[[#This Row],[Variedad]],E519,G519,Tabla3_2[[#This Row],[Atributo]])</f>
        <v>44127LimónSin especificarComercializadora del Agro de Limarímalla-18Miércoles</v>
      </c>
      <c r="B519" s="6">
        <v>44127</v>
      </c>
      <c r="C519" s="24" t="s">
        <v>28</v>
      </c>
      <c r="D519" s="24" t="s">
        <v>18</v>
      </c>
      <c r="E519" s="24" t="s">
        <v>21</v>
      </c>
      <c r="F519" s="24" t="s">
        <v>20</v>
      </c>
      <c r="G519" s="24" t="str">
        <f>+VLOOKUP(Tabla3_2[[#This Row],[Unidad de
comercialización ]],Cod_empaque[],2,0)</f>
        <v>malla-18</v>
      </c>
      <c r="H519" s="24" t="s">
        <v>4</v>
      </c>
      <c r="I519">
        <v>3900</v>
      </c>
    </row>
    <row r="520" spans="1:9" hidden="1" x14ac:dyDescent="0.35">
      <c r="A520" s="24" t="str">
        <f>+_xlfn.CONCAT(Tabla3_2[[#This Row],[Semana]],C520,Tabla3_2[[#This Row],[Variedad]],E520,G520,Tabla3_2[[#This Row],[Atributo]])</f>
        <v>44127LimónSin especificarComercializadora del Agro de Limarímalla-18Jueves</v>
      </c>
      <c r="B520" s="6">
        <v>44127</v>
      </c>
      <c r="C520" s="24" t="s">
        <v>28</v>
      </c>
      <c r="D520" s="24" t="s">
        <v>18</v>
      </c>
      <c r="E520" s="24" t="s">
        <v>21</v>
      </c>
      <c r="F520" s="24" t="s">
        <v>20</v>
      </c>
      <c r="G520" s="24" t="str">
        <f>+VLOOKUP(Tabla3_2[[#This Row],[Unidad de
comercialización ]],Cod_empaque[],2,0)</f>
        <v>malla-18</v>
      </c>
      <c r="H520" s="24" t="s">
        <v>5</v>
      </c>
      <c r="I520">
        <v>0</v>
      </c>
    </row>
    <row r="521" spans="1:9" hidden="1" x14ac:dyDescent="0.35">
      <c r="A521" s="24" t="str">
        <f>+_xlfn.CONCAT(Tabla3_2[[#This Row],[Semana]],C521,Tabla3_2[[#This Row],[Variedad]],E521,G521,Tabla3_2[[#This Row],[Atributo]])</f>
        <v>44127LimónSin especificarComercializadora del Agro de Limarímalla-18Viernes</v>
      </c>
      <c r="B521" s="6">
        <v>44127</v>
      </c>
      <c r="C521" s="24" t="s">
        <v>28</v>
      </c>
      <c r="D521" s="24" t="s">
        <v>18</v>
      </c>
      <c r="E521" s="24" t="s">
        <v>21</v>
      </c>
      <c r="F521" s="24" t="s">
        <v>20</v>
      </c>
      <c r="G521" s="24" t="str">
        <f>+VLOOKUP(Tabla3_2[[#This Row],[Unidad de
comercialización ]],Cod_empaque[],2,0)</f>
        <v>malla-18</v>
      </c>
      <c r="H521" s="24" t="s">
        <v>6</v>
      </c>
      <c r="I521">
        <v>0</v>
      </c>
    </row>
    <row r="522" spans="1:9" hidden="1" x14ac:dyDescent="0.35">
      <c r="A522" s="24" t="str">
        <f>+_xlfn.CONCAT(Tabla3_2[[#This Row],[Semana]],C522,Tabla3_2[[#This Row],[Variedad]],E522,G522,Tabla3_2[[#This Row],[Atributo]])</f>
        <v>44127LimónSin especificarTerminal La Palmera de La Serenamalla-18Lunes</v>
      </c>
      <c r="B522" s="6">
        <v>44127</v>
      </c>
      <c r="C522" s="24" t="s">
        <v>28</v>
      </c>
      <c r="D522" s="24" t="s">
        <v>18</v>
      </c>
      <c r="E522" s="24" t="s">
        <v>22</v>
      </c>
      <c r="F522" s="24" t="s">
        <v>20</v>
      </c>
      <c r="G522" s="24" t="str">
        <f>+VLOOKUP(Tabla3_2[[#This Row],[Unidad de
comercialización ]],Cod_empaque[],2,0)</f>
        <v>malla-18</v>
      </c>
      <c r="H522" s="24" t="s">
        <v>2</v>
      </c>
      <c r="I522">
        <v>4893</v>
      </c>
    </row>
    <row r="523" spans="1:9" hidden="1" x14ac:dyDescent="0.35">
      <c r="A523" s="24" t="str">
        <f>+_xlfn.CONCAT(Tabla3_2[[#This Row],[Semana]],C523,Tabla3_2[[#This Row],[Variedad]],E523,G523,Tabla3_2[[#This Row],[Atributo]])</f>
        <v>44127LimónSin especificarTerminal La Palmera de La Serenamalla-18Martes</v>
      </c>
      <c r="B523" s="6">
        <v>44127</v>
      </c>
      <c r="C523" s="24" t="s">
        <v>28</v>
      </c>
      <c r="D523" s="24" t="s">
        <v>18</v>
      </c>
      <c r="E523" s="24" t="s">
        <v>22</v>
      </c>
      <c r="F523" s="24" t="s">
        <v>20</v>
      </c>
      <c r="G523" s="24" t="str">
        <f>+VLOOKUP(Tabla3_2[[#This Row],[Unidad de
comercialización ]],Cod_empaque[],2,0)</f>
        <v>malla-18</v>
      </c>
      <c r="H523" s="24" t="s">
        <v>3</v>
      </c>
      <c r="I523">
        <v>0</v>
      </c>
    </row>
    <row r="524" spans="1:9" hidden="1" x14ac:dyDescent="0.35">
      <c r="A524" s="24" t="str">
        <f>+_xlfn.CONCAT(Tabla3_2[[#This Row],[Semana]],C524,Tabla3_2[[#This Row],[Variedad]],E524,G524,Tabla3_2[[#This Row],[Atributo]])</f>
        <v>44127LimónSin especificarTerminal La Palmera de La Serenamalla-18Miércoles</v>
      </c>
      <c r="B524" s="6">
        <v>44127</v>
      </c>
      <c r="C524" s="24" t="s">
        <v>28</v>
      </c>
      <c r="D524" s="24" t="s">
        <v>18</v>
      </c>
      <c r="E524" s="24" t="s">
        <v>22</v>
      </c>
      <c r="F524" s="24" t="s">
        <v>20</v>
      </c>
      <c r="G524" s="24" t="str">
        <f>+VLOOKUP(Tabla3_2[[#This Row],[Unidad de
comercialización ]],Cod_empaque[],2,0)</f>
        <v>malla-18</v>
      </c>
      <c r="H524" s="24" t="s">
        <v>4</v>
      </c>
      <c r="I524">
        <v>4900</v>
      </c>
    </row>
    <row r="525" spans="1:9" hidden="1" x14ac:dyDescent="0.35">
      <c r="A525" s="24" t="str">
        <f>+_xlfn.CONCAT(Tabla3_2[[#This Row],[Semana]],C525,Tabla3_2[[#This Row],[Variedad]],E525,G525,Tabla3_2[[#This Row],[Atributo]])</f>
        <v>44127LimónSin especificarTerminal La Palmera de La Serenamalla-18Jueves</v>
      </c>
      <c r="B525" s="6">
        <v>44127</v>
      </c>
      <c r="C525" s="24" t="s">
        <v>28</v>
      </c>
      <c r="D525" s="24" t="s">
        <v>18</v>
      </c>
      <c r="E525" s="24" t="s">
        <v>22</v>
      </c>
      <c r="F525" s="24" t="s">
        <v>20</v>
      </c>
      <c r="G525" s="24" t="str">
        <f>+VLOOKUP(Tabla3_2[[#This Row],[Unidad de
comercialización ]],Cod_empaque[],2,0)</f>
        <v>malla-18</v>
      </c>
      <c r="H525" s="24" t="s">
        <v>5</v>
      </c>
      <c r="I525">
        <v>4900</v>
      </c>
    </row>
    <row r="526" spans="1:9" hidden="1" x14ac:dyDescent="0.35">
      <c r="A526" s="24" t="str">
        <f>+_xlfn.CONCAT(Tabla3_2[[#This Row],[Semana]],C526,Tabla3_2[[#This Row],[Variedad]],E526,G526,Tabla3_2[[#This Row],[Atributo]])</f>
        <v>44127LimónSin especificarTerminal La Palmera de La Serenamalla-18Viernes</v>
      </c>
      <c r="B526" s="6">
        <v>44127</v>
      </c>
      <c r="C526" s="24" t="s">
        <v>28</v>
      </c>
      <c r="D526" s="24" t="s">
        <v>18</v>
      </c>
      <c r="E526" s="24" t="s">
        <v>22</v>
      </c>
      <c r="F526" s="24" t="s">
        <v>20</v>
      </c>
      <c r="G526" s="24" t="str">
        <f>+VLOOKUP(Tabla3_2[[#This Row],[Unidad de
comercialización ]],Cod_empaque[],2,0)</f>
        <v>malla-18</v>
      </c>
      <c r="H526" s="24" t="s">
        <v>6</v>
      </c>
      <c r="I526">
        <v>4897</v>
      </c>
    </row>
    <row r="527" spans="1:9" hidden="1" x14ac:dyDescent="0.35">
      <c r="A527" s="24" t="str">
        <f>+_xlfn.CONCAT(Tabla3_2[[#This Row],[Semana]],C527,Tabla3_2[[#This Row],[Variedad]],E527,G527,Tabla3_2[[#This Row],[Atributo]])</f>
        <v>44127LimónSin especificarVega Central Mapocho de Santiagomalla-18Lunes</v>
      </c>
      <c r="B527" s="6">
        <v>44127</v>
      </c>
      <c r="C527" s="24" t="s">
        <v>28</v>
      </c>
      <c r="D527" s="24" t="s">
        <v>18</v>
      </c>
      <c r="E527" s="24" t="s">
        <v>23</v>
      </c>
      <c r="F527" s="24" t="s">
        <v>20</v>
      </c>
      <c r="G527" s="24" t="str">
        <f>+VLOOKUP(Tabla3_2[[#This Row],[Unidad de
comercialización ]],Cod_empaque[],2,0)</f>
        <v>malla-18</v>
      </c>
      <c r="H527" s="24" t="s">
        <v>2</v>
      </c>
      <c r="I527">
        <v>5000</v>
      </c>
    </row>
    <row r="528" spans="1:9" hidden="1" x14ac:dyDescent="0.35">
      <c r="A528" s="24" t="str">
        <f>+_xlfn.CONCAT(Tabla3_2[[#This Row],[Semana]],C528,Tabla3_2[[#This Row],[Variedad]],E528,G528,Tabla3_2[[#This Row],[Atributo]])</f>
        <v>44127LimónSin especificarVega Central Mapocho de Santiagomalla-18Martes</v>
      </c>
      <c r="B528" s="6">
        <v>44127</v>
      </c>
      <c r="C528" s="24" t="s">
        <v>28</v>
      </c>
      <c r="D528" s="24" t="s">
        <v>18</v>
      </c>
      <c r="E528" s="24" t="s">
        <v>23</v>
      </c>
      <c r="F528" s="24" t="s">
        <v>20</v>
      </c>
      <c r="G528" s="24" t="str">
        <f>+VLOOKUP(Tabla3_2[[#This Row],[Unidad de
comercialización ]],Cod_empaque[],2,0)</f>
        <v>malla-18</v>
      </c>
      <c r="H528" s="24" t="s">
        <v>3</v>
      </c>
      <c r="I528">
        <v>6000</v>
      </c>
    </row>
    <row r="529" spans="1:9" hidden="1" x14ac:dyDescent="0.35">
      <c r="A529" s="24" t="str">
        <f>+_xlfn.CONCAT(Tabla3_2[[#This Row],[Semana]],C529,Tabla3_2[[#This Row],[Variedad]],E529,G529,Tabla3_2[[#This Row],[Atributo]])</f>
        <v>44127LimónSin especificarVega Central Mapocho de Santiagomalla-18Miércoles</v>
      </c>
      <c r="B529" s="6">
        <v>44127</v>
      </c>
      <c r="C529" s="24" t="s">
        <v>28</v>
      </c>
      <c r="D529" s="24" t="s">
        <v>18</v>
      </c>
      <c r="E529" s="24" t="s">
        <v>23</v>
      </c>
      <c r="F529" s="24" t="s">
        <v>20</v>
      </c>
      <c r="G529" s="24" t="str">
        <f>+VLOOKUP(Tabla3_2[[#This Row],[Unidad de
comercialización ]],Cod_empaque[],2,0)</f>
        <v>malla-18</v>
      </c>
      <c r="H529" s="24" t="s">
        <v>4</v>
      </c>
      <c r="I529">
        <v>6000</v>
      </c>
    </row>
    <row r="530" spans="1:9" hidden="1" x14ac:dyDescent="0.35">
      <c r="A530" s="24" t="str">
        <f>+_xlfn.CONCAT(Tabla3_2[[#This Row],[Semana]],C530,Tabla3_2[[#This Row],[Variedad]],E530,G530,Tabla3_2[[#This Row],[Atributo]])</f>
        <v>44127LimónSin especificarVega Central Mapocho de Santiagomalla-18Jueves</v>
      </c>
      <c r="B530" s="6">
        <v>44127</v>
      </c>
      <c r="C530" s="24" t="s">
        <v>28</v>
      </c>
      <c r="D530" s="24" t="s">
        <v>18</v>
      </c>
      <c r="E530" s="24" t="s">
        <v>23</v>
      </c>
      <c r="F530" s="24" t="s">
        <v>20</v>
      </c>
      <c r="G530" s="24" t="str">
        <f>+VLOOKUP(Tabla3_2[[#This Row],[Unidad de
comercialización ]],Cod_empaque[],2,0)</f>
        <v>malla-18</v>
      </c>
      <c r="H530" s="24" t="s">
        <v>5</v>
      </c>
      <c r="I530">
        <v>5000</v>
      </c>
    </row>
    <row r="531" spans="1:9" hidden="1" x14ac:dyDescent="0.35">
      <c r="A531" s="24" t="str">
        <f>+_xlfn.CONCAT(Tabla3_2[[#This Row],[Semana]],C531,Tabla3_2[[#This Row],[Variedad]],E531,G531,Tabla3_2[[#This Row],[Atributo]])</f>
        <v>44127LimónSin especificarVega Central Mapocho de Santiagomalla-18Viernes</v>
      </c>
      <c r="B531" s="6">
        <v>44127</v>
      </c>
      <c r="C531" s="24" t="s">
        <v>28</v>
      </c>
      <c r="D531" s="24" t="s">
        <v>18</v>
      </c>
      <c r="E531" s="24" t="s">
        <v>23</v>
      </c>
      <c r="F531" s="24" t="s">
        <v>20</v>
      </c>
      <c r="G531" s="24" t="str">
        <f>+VLOOKUP(Tabla3_2[[#This Row],[Unidad de
comercialización ]],Cod_empaque[],2,0)</f>
        <v>malla-18</v>
      </c>
      <c r="H531" s="24" t="s">
        <v>6</v>
      </c>
      <c r="I531">
        <v>5000</v>
      </c>
    </row>
    <row r="532" spans="1:9" hidden="1" x14ac:dyDescent="0.35">
      <c r="A532" s="24" t="str">
        <f>+_xlfn.CONCAT(Tabla3_2[[#This Row],[Semana]],C532,Tabla3_2[[#This Row],[Variedad]],E532,G532,Tabla3_2[[#This Row],[Atributo]])</f>
        <v>44127LimónSin especificarFemacal de La Caleramalla-16Lunes</v>
      </c>
      <c r="B532" s="6">
        <v>44127</v>
      </c>
      <c r="C532" s="24" t="s">
        <v>28</v>
      </c>
      <c r="D532" s="24" t="s">
        <v>18</v>
      </c>
      <c r="E532" s="24" t="s">
        <v>9</v>
      </c>
      <c r="F532" s="24" t="s">
        <v>24</v>
      </c>
      <c r="G532" s="24" t="str">
        <f>+VLOOKUP(Tabla3_2[[#This Row],[Unidad de
comercialización ]],Cod_empaque[],2,0)</f>
        <v>malla-16</v>
      </c>
      <c r="H532" s="24" t="s">
        <v>2</v>
      </c>
      <c r="I532">
        <v>3786</v>
      </c>
    </row>
    <row r="533" spans="1:9" hidden="1" x14ac:dyDescent="0.35">
      <c r="A533" s="24" t="str">
        <f>+_xlfn.CONCAT(Tabla3_2[[#This Row],[Semana]],C533,Tabla3_2[[#This Row],[Variedad]],E533,G533,Tabla3_2[[#This Row],[Atributo]])</f>
        <v>44127LimónSin especificarFemacal de La Caleramalla-16Martes</v>
      </c>
      <c r="B533" s="6">
        <v>44127</v>
      </c>
      <c r="C533" s="24" t="s">
        <v>28</v>
      </c>
      <c r="D533" s="24" t="s">
        <v>18</v>
      </c>
      <c r="E533" s="24" t="s">
        <v>9</v>
      </c>
      <c r="F533" s="24" t="s">
        <v>24</v>
      </c>
      <c r="G533" s="24" t="str">
        <f>+VLOOKUP(Tabla3_2[[#This Row],[Unidad de
comercialización ]],Cod_empaque[],2,0)</f>
        <v>malla-16</v>
      </c>
      <c r="H533" s="24" t="s">
        <v>3</v>
      </c>
      <c r="I533">
        <v>3750</v>
      </c>
    </row>
    <row r="534" spans="1:9" hidden="1" x14ac:dyDescent="0.35">
      <c r="A534" s="24" t="str">
        <f>+_xlfn.CONCAT(Tabla3_2[[#This Row],[Semana]],C534,Tabla3_2[[#This Row],[Variedad]],E534,G534,Tabla3_2[[#This Row],[Atributo]])</f>
        <v>44127LimónSin especificarFemacal de La Caleramalla-16Miércoles</v>
      </c>
      <c r="B534" s="6">
        <v>44127</v>
      </c>
      <c r="C534" s="24" t="s">
        <v>28</v>
      </c>
      <c r="D534" s="24" t="s">
        <v>18</v>
      </c>
      <c r="E534" s="24" t="s">
        <v>9</v>
      </c>
      <c r="F534" s="24" t="s">
        <v>24</v>
      </c>
      <c r="G534" s="24" t="str">
        <f>+VLOOKUP(Tabla3_2[[#This Row],[Unidad de
comercialización ]],Cod_empaque[],2,0)</f>
        <v>malla-16</v>
      </c>
      <c r="H534" s="24" t="s">
        <v>4</v>
      </c>
      <c r="I534">
        <v>3785</v>
      </c>
    </row>
    <row r="535" spans="1:9" hidden="1" x14ac:dyDescent="0.35">
      <c r="A535" s="24" t="str">
        <f>+_xlfn.CONCAT(Tabla3_2[[#This Row],[Semana]],C535,Tabla3_2[[#This Row],[Variedad]],E535,G535,Tabla3_2[[#This Row],[Atributo]])</f>
        <v>44127LimónSin especificarFemacal de La Caleramalla-16Jueves</v>
      </c>
      <c r="B535" s="6">
        <v>44127</v>
      </c>
      <c r="C535" s="24" t="s">
        <v>28</v>
      </c>
      <c r="D535" s="24" t="s">
        <v>18</v>
      </c>
      <c r="E535" s="24" t="s">
        <v>9</v>
      </c>
      <c r="F535" s="24" t="s">
        <v>24</v>
      </c>
      <c r="G535" s="24" t="str">
        <f>+VLOOKUP(Tabla3_2[[#This Row],[Unidad de
comercialización ]],Cod_empaque[],2,0)</f>
        <v>malla-16</v>
      </c>
      <c r="H535" s="24" t="s">
        <v>5</v>
      </c>
      <c r="I535">
        <v>3784</v>
      </c>
    </row>
    <row r="536" spans="1:9" hidden="1" x14ac:dyDescent="0.35">
      <c r="A536" s="24" t="str">
        <f>+_xlfn.CONCAT(Tabla3_2[[#This Row],[Semana]],C536,Tabla3_2[[#This Row],[Variedad]],E536,G536,Tabla3_2[[#This Row],[Atributo]])</f>
        <v>44127LimónSin especificarFemacal de La Caleramalla-16Viernes</v>
      </c>
      <c r="B536" s="6">
        <v>44127</v>
      </c>
      <c r="C536" s="24" t="s">
        <v>28</v>
      </c>
      <c r="D536" s="24" t="s">
        <v>18</v>
      </c>
      <c r="E536" s="24" t="s">
        <v>9</v>
      </c>
      <c r="F536" s="24" t="s">
        <v>24</v>
      </c>
      <c r="G536" s="24" t="str">
        <f>+VLOOKUP(Tabla3_2[[#This Row],[Unidad de
comercialización ]],Cod_empaque[],2,0)</f>
        <v>malla-16</v>
      </c>
      <c r="H536" s="24" t="s">
        <v>6</v>
      </c>
      <c r="I536">
        <v>3791</v>
      </c>
    </row>
    <row r="537" spans="1:9" hidden="1" x14ac:dyDescent="0.35">
      <c r="A537" s="24" t="str">
        <f>+_xlfn.CONCAT(Tabla3_2[[#This Row],[Semana]],C537,Tabla3_2[[#This Row],[Variedad]],E537,G537,Tabla3_2[[#This Row],[Atributo]])</f>
        <v>44127LimónSin especificarFeria Lagunitas de Puerto Monttmalla-16Lunes</v>
      </c>
      <c r="B537" s="6">
        <v>44127</v>
      </c>
      <c r="C537" s="24" t="s">
        <v>28</v>
      </c>
      <c r="D537" s="24" t="s">
        <v>18</v>
      </c>
      <c r="E537" s="24" t="s">
        <v>11</v>
      </c>
      <c r="F537" s="24" t="s">
        <v>24</v>
      </c>
      <c r="G537" s="24" t="str">
        <f>+VLOOKUP(Tabla3_2[[#This Row],[Unidad de
comercialización ]],Cod_empaque[],2,0)</f>
        <v>malla-16</v>
      </c>
      <c r="H537" s="24" t="s">
        <v>2</v>
      </c>
      <c r="I537">
        <v>8250</v>
      </c>
    </row>
    <row r="538" spans="1:9" hidden="1" x14ac:dyDescent="0.35">
      <c r="A538" s="24" t="str">
        <f>+_xlfn.CONCAT(Tabla3_2[[#This Row],[Semana]],C538,Tabla3_2[[#This Row],[Variedad]],E538,G538,Tabla3_2[[#This Row],[Atributo]])</f>
        <v>44127LimónSin especificarFeria Lagunitas de Puerto Monttmalla-16Martes</v>
      </c>
      <c r="B538" s="6">
        <v>44127</v>
      </c>
      <c r="C538" s="24" t="s">
        <v>28</v>
      </c>
      <c r="D538" s="24" t="s">
        <v>18</v>
      </c>
      <c r="E538" s="24" t="s">
        <v>11</v>
      </c>
      <c r="F538" s="24" t="s">
        <v>24</v>
      </c>
      <c r="G538" s="24" t="str">
        <f>+VLOOKUP(Tabla3_2[[#This Row],[Unidad de
comercialización ]],Cod_empaque[],2,0)</f>
        <v>malla-16</v>
      </c>
      <c r="H538" s="24" t="s">
        <v>3</v>
      </c>
      <c r="I538">
        <v>9500</v>
      </c>
    </row>
    <row r="539" spans="1:9" hidden="1" x14ac:dyDescent="0.35">
      <c r="A539" s="24" t="str">
        <f>+_xlfn.CONCAT(Tabla3_2[[#This Row],[Semana]],C539,Tabla3_2[[#This Row],[Variedad]],E539,G539,Tabla3_2[[#This Row],[Atributo]])</f>
        <v>44127LimónSin especificarFeria Lagunitas de Puerto Monttmalla-16Miércoles</v>
      </c>
      <c r="B539" s="6">
        <v>44127</v>
      </c>
      <c r="C539" s="24" t="s">
        <v>28</v>
      </c>
      <c r="D539" s="24" t="s">
        <v>18</v>
      </c>
      <c r="E539" s="24" t="s">
        <v>11</v>
      </c>
      <c r="F539" s="24" t="s">
        <v>24</v>
      </c>
      <c r="G539" s="24" t="str">
        <f>+VLOOKUP(Tabla3_2[[#This Row],[Unidad de
comercialización ]],Cod_empaque[],2,0)</f>
        <v>malla-16</v>
      </c>
      <c r="H539" s="24" t="s">
        <v>4</v>
      </c>
      <c r="I539">
        <v>9500</v>
      </c>
    </row>
    <row r="540" spans="1:9" hidden="1" x14ac:dyDescent="0.35">
      <c r="A540" s="24" t="str">
        <f>+_xlfn.CONCAT(Tabla3_2[[#This Row],[Semana]],C540,Tabla3_2[[#This Row],[Variedad]],E540,G540,Tabla3_2[[#This Row],[Atributo]])</f>
        <v>44127LimónSin especificarFeria Lagunitas de Puerto Monttmalla-16Jueves</v>
      </c>
      <c r="B540" s="6">
        <v>44127</v>
      </c>
      <c r="C540" s="24" t="s">
        <v>28</v>
      </c>
      <c r="D540" s="24" t="s">
        <v>18</v>
      </c>
      <c r="E540" s="24" t="s">
        <v>11</v>
      </c>
      <c r="F540" s="24" t="s">
        <v>24</v>
      </c>
      <c r="G540" s="24" t="str">
        <f>+VLOOKUP(Tabla3_2[[#This Row],[Unidad de
comercialización ]],Cod_empaque[],2,0)</f>
        <v>malla-16</v>
      </c>
      <c r="H540" s="24" t="s">
        <v>5</v>
      </c>
      <c r="I540">
        <v>9500</v>
      </c>
    </row>
    <row r="541" spans="1:9" hidden="1" x14ac:dyDescent="0.35">
      <c r="A541" s="24" t="str">
        <f>+_xlfn.CONCAT(Tabla3_2[[#This Row],[Semana]],C541,Tabla3_2[[#This Row],[Variedad]],E541,G541,Tabla3_2[[#This Row],[Atributo]])</f>
        <v>44127LimónSin especificarFeria Lagunitas de Puerto Monttmalla-16Viernes</v>
      </c>
      <c r="B541" s="6">
        <v>44127</v>
      </c>
      <c r="C541" s="24" t="s">
        <v>28</v>
      </c>
      <c r="D541" s="24" t="s">
        <v>18</v>
      </c>
      <c r="E541" s="24" t="s">
        <v>11</v>
      </c>
      <c r="F541" s="24" t="s">
        <v>24</v>
      </c>
      <c r="G541" s="24" t="str">
        <f>+VLOOKUP(Tabla3_2[[#This Row],[Unidad de
comercialización ]],Cod_empaque[],2,0)</f>
        <v>malla-16</v>
      </c>
      <c r="H541" s="24" t="s">
        <v>6</v>
      </c>
      <c r="I541">
        <v>9250</v>
      </c>
    </row>
    <row r="542" spans="1:9" hidden="1" x14ac:dyDescent="0.35">
      <c r="A542" s="24" t="str">
        <f>+_xlfn.CONCAT(Tabla3_2[[#This Row],[Semana]],C542,Tabla3_2[[#This Row],[Variedad]],E542,G542,Tabla3_2[[#This Row],[Atributo]])</f>
        <v>44127LimónSin especificarMacroferia Regional de Talcamalla-16Lunes</v>
      </c>
      <c r="B542" s="6">
        <v>44127</v>
      </c>
      <c r="C542" s="24" t="s">
        <v>28</v>
      </c>
      <c r="D542" s="24" t="s">
        <v>18</v>
      </c>
      <c r="E542" s="24" t="s">
        <v>13</v>
      </c>
      <c r="F542" s="24" t="s">
        <v>24</v>
      </c>
      <c r="G542" s="24" t="str">
        <f>+VLOOKUP(Tabla3_2[[#This Row],[Unidad de
comercialización ]],Cod_empaque[],2,0)</f>
        <v>malla-16</v>
      </c>
      <c r="H542" s="24" t="s">
        <v>2</v>
      </c>
      <c r="I542">
        <v>0</v>
      </c>
    </row>
    <row r="543" spans="1:9" hidden="1" x14ac:dyDescent="0.35">
      <c r="A543" s="24" t="str">
        <f>+_xlfn.CONCAT(Tabla3_2[[#This Row],[Semana]],C543,Tabla3_2[[#This Row],[Variedad]],E543,G543,Tabla3_2[[#This Row],[Atributo]])</f>
        <v>44127LimónSin especificarMacroferia Regional de Talcamalla-16Martes</v>
      </c>
      <c r="B543" s="6">
        <v>44127</v>
      </c>
      <c r="C543" s="24" t="s">
        <v>28</v>
      </c>
      <c r="D543" s="24" t="s">
        <v>18</v>
      </c>
      <c r="E543" s="24" t="s">
        <v>13</v>
      </c>
      <c r="F543" s="24" t="s">
        <v>24</v>
      </c>
      <c r="G543" s="24" t="str">
        <f>+VLOOKUP(Tabla3_2[[#This Row],[Unidad de
comercialización ]],Cod_empaque[],2,0)</f>
        <v>malla-16</v>
      </c>
      <c r="H543" s="24" t="s">
        <v>3</v>
      </c>
      <c r="I543">
        <v>6000</v>
      </c>
    </row>
    <row r="544" spans="1:9" hidden="1" x14ac:dyDescent="0.35">
      <c r="A544" s="24" t="str">
        <f>+_xlfn.CONCAT(Tabla3_2[[#This Row],[Semana]],C544,Tabla3_2[[#This Row],[Variedad]],E544,G544,Tabla3_2[[#This Row],[Atributo]])</f>
        <v>44127LimónSin especificarMacroferia Regional de Talcamalla-16Miércoles</v>
      </c>
      <c r="B544" s="6">
        <v>44127</v>
      </c>
      <c r="C544" s="24" t="s">
        <v>28</v>
      </c>
      <c r="D544" s="24" t="s">
        <v>18</v>
      </c>
      <c r="E544" s="24" t="s">
        <v>13</v>
      </c>
      <c r="F544" s="24" t="s">
        <v>24</v>
      </c>
      <c r="G544" s="24" t="str">
        <f>+VLOOKUP(Tabla3_2[[#This Row],[Unidad de
comercialización ]],Cod_empaque[],2,0)</f>
        <v>malla-16</v>
      </c>
      <c r="H544" s="24" t="s">
        <v>4</v>
      </c>
      <c r="I544">
        <v>0</v>
      </c>
    </row>
    <row r="545" spans="1:9" hidden="1" x14ac:dyDescent="0.35">
      <c r="A545" s="24" t="str">
        <f>+_xlfn.CONCAT(Tabla3_2[[#This Row],[Semana]],C545,Tabla3_2[[#This Row],[Variedad]],E545,G545,Tabla3_2[[#This Row],[Atributo]])</f>
        <v>44127LimónSin especificarMacroferia Regional de Talcamalla-16Jueves</v>
      </c>
      <c r="B545" s="6">
        <v>44127</v>
      </c>
      <c r="C545" s="24" t="s">
        <v>28</v>
      </c>
      <c r="D545" s="24" t="s">
        <v>18</v>
      </c>
      <c r="E545" s="24" t="s">
        <v>13</v>
      </c>
      <c r="F545" s="24" t="s">
        <v>24</v>
      </c>
      <c r="G545" s="24" t="str">
        <f>+VLOOKUP(Tabla3_2[[#This Row],[Unidad de
comercialización ]],Cod_empaque[],2,0)</f>
        <v>malla-16</v>
      </c>
      <c r="H545" s="24" t="s">
        <v>5</v>
      </c>
      <c r="I545">
        <v>0</v>
      </c>
    </row>
    <row r="546" spans="1:9" hidden="1" x14ac:dyDescent="0.35">
      <c r="A546" s="24" t="str">
        <f>+_xlfn.CONCAT(Tabla3_2[[#This Row],[Semana]],C546,Tabla3_2[[#This Row],[Variedad]],E546,G546,Tabla3_2[[#This Row],[Atributo]])</f>
        <v>44127LimónSin especificarMacroferia Regional de Talcamalla-16Viernes</v>
      </c>
      <c r="B546" s="6">
        <v>44127</v>
      </c>
      <c r="C546" s="24" t="s">
        <v>28</v>
      </c>
      <c r="D546" s="24" t="s">
        <v>18</v>
      </c>
      <c r="E546" s="24" t="s">
        <v>13</v>
      </c>
      <c r="F546" s="24" t="s">
        <v>24</v>
      </c>
      <c r="G546" s="24" t="str">
        <f>+VLOOKUP(Tabla3_2[[#This Row],[Unidad de
comercialización ]],Cod_empaque[],2,0)</f>
        <v>malla-16</v>
      </c>
      <c r="H546" s="24" t="s">
        <v>6</v>
      </c>
      <c r="I546">
        <v>5500</v>
      </c>
    </row>
    <row r="547" spans="1:9" hidden="1" x14ac:dyDescent="0.35">
      <c r="A547" s="24" t="str">
        <f>+_xlfn.CONCAT(Tabla3_2[[#This Row],[Semana]],C547,Tabla3_2[[#This Row],[Variedad]],E547,G547,Tabla3_2[[#This Row],[Atributo]])</f>
        <v>44127LimónSin especificarTerminal Hortofrutícola Agro Chillánmalla-16Lunes</v>
      </c>
      <c r="B547" s="6">
        <v>44127</v>
      </c>
      <c r="C547" s="24" t="s">
        <v>28</v>
      </c>
      <c r="D547" s="24" t="s">
        <v>18</v>
      </c>
      <c r="E547" s="24" t="s">
        <v>25</v>
      </c>
      <c r="F547" s="24" t="s">
        <v>24</v>
      </c>
      <c r="G547" s="24" t="str">
        <f>+VLOOKUP(Tabla3_2[[#This Row],[Unidad de
comercialización ]],Cod_empaque[],2,0)</f>
        <v>malla-16</v>
      </c>
      <c r="H547" s="24" t="s">
        <v>2</v>
      </c>
      <c r="I547">
        <v>5278</v>
      </c>
    </row>
    <row r="548" spans="1:9" hidden="1" x14ac:dyDescent="0.35">
      <c r="A548" s="24" t="str">
        <f>+_xlfn.CONCAT(Tabla3_2[[#This Row],[Semana]],C548,Tabla3_2[[#This Row],[Variedad]],E548,G548,Tabla3_2[[#This Row],[Atributo]])</f>
        <v>44127LimónSin especificarTerminal Hortofrutícola Agro Chillánmalla-16Martes</v>
      </c>
      <c r="B548" s="6">
        <v>44127</v>
      </c>
      <c r="C548" s="24" t="s">
        <v>28</v>
      </c>
      <c r="D548" s="24" t="s">
        <v>18</v>
      </c>
      <c r="E548" s="24" t="s">
        <v>25</v>
      </c>
      <c r="F548" s="24" t="s">
        <v>24</v>
      </c>
      <c r="G548" s="24" t="str">
        <f>+VLOOKUP(Tabla3_2[[#This Row],[Unidad de
comercialización ]],Cod_empaque[],2,0)</f>
        <v>malla-16</v>
      </c>
      <c r="H548" s="24" t="s">
        <v>3</v>
      </c>
      <c r="I548">
        <v>5222</v>
      </c>
    </row>
    <row r="549" spans="1:9" hidden="1" x14ac:dyDescent="0.35">
      <c r="A549" s="24" t="str">
        <f>+_xlfn.CONCAT(Tabla3_2[[#This Row],[Semana]],C549,Tabla3_2[[#This Row],[Variedad]],E549,G549,Tabla3_2[[#This Row],[Atributo]])</f>
        <v>44127LimónSin especificarTerminal Hortofrutícola Agro Chillánmalla-16Miércoles</v>
      </c>
      <c r="B549" s="6">
        <v>44127</v>
      </c>
      <c r="C549" s="24" t="s">
        <v>28</v>
      </c>
      <c r="D549" s="24" t="s">
        <v>18</v>
      </c>
      <c r="E549" s="24" t="s">
        <v>25</v>
      </c>
      <c r="F549" s="24" t="s">
        <v>24</v>
      </c>
      <c r="G549" s="24" t="str">
        <f>+VLOOKUP(Tabla3_2[[#This Row],[Unidad de
comercialización ]],Cod_empaque[],2,0)</f>
        <v>malla-16</v>
      </c>
      <c r="H549" s="24" t="s">
        <v>4</v>
      </c>
      <c r="I549">
        <v>5707</v>
      </c>
    </row>
    <row r="550" spans="1:9" hidden="1" x14ac:dyDescent="0.35">
      <c r="A550" s="24" t="str">
        <f>+_xlfn.CONCAT(Tabla3_2[[#This Row],[Semana]],C550,Tabla3_2[[#This Row],[Variedad]],E550,G550,Tabla3_2[[#This Row],[Atributo]])</f>
        <v>44127LimónSin especificarTerminal Hortofrutícola Agro Chillánmalla-16Jueves</v>
      </c>
      <c r="B550" s="6">
        <v>44127</v>
      </c>
      <c r="C550" s="24" t="s">
        <v>28</v>
      </c>
      <c r="D550" s="24" t="s">
        <v>18</v>
      </c>
      <c r="E550" s="24" t="s">
        <v>25</v>
      </c>
      <c r="F550" s="24" t="s">
        <v>24</v>
      </c>
      <c r="G550" s="24" t="str">
        <f>+VLOOKUP(Tabla3_2[[#This Row],[Unidad de
comercialización ]],Cod_empaque[],2,0)</f>
        <v>malla-16</v>
      </c>
      <c r="H550" s="24" t="s">
        <v>5</v>
      </c>
      <c r="I550">
        <v>5765</v>
      </c>
    </row>
    <row r="551" spans="1:9" hidden="1" x14ac:dyDescent="0.35">
      <c r="A551" s="24" t="str">
        <f>+_xlfn.CONCAT(Tabla3_2[[#This Row],[Semana]],C551,Tabla3_2[[#This Row],[Variedad]],E551,G551,Tabla3_2[[#This Row],[Atributo]])</f>
        <v>44127LimónSin especificarTerminal Hortofrutícola Agro Chillánmalla-16Viernes</v>
      </c>
      <c r="B551" s="6">
        <v>44127</v>
      </c>
      <c r="C551" s="24" t="s">
        <v>28</v>
      </c>
      <c r="D551" s="24" t="s">
        <v>18</v>
      </c>
      <c r="E551" s="24" t="s">
        <v>25</v>
      </c>
      <c r="F551" s="24" t="s">
        <v>24</v>
      </c>
      <c r="G551" s="24" t="str">
        <f>+VLOOKUP(Tabla3_2[[#This Row],[Unidad de
comercialización ]],Cod_empaque[],2,0)</f>
        <v>malla-16</v>
      </c>
      <c r="H551" s="24" t="s">
        <v>6</v>
      </c>
      <c r="I551">
        <v>5778</v>
      </c>
    </row>
    <row r="552" spans="1:9" hidden="1" x14ac:dyDescent="0.35">
      <c r="A552" s="24" t="str">
        <f>+_xlfn.CONCAT(Tabla3_2[[#This Row],[Semana]],C552,Tabla3_2[[#This Row],[Variedad]],E552,G552,Tabla3_2[[#This Row],[Atributo]])</f>
        <v>44127LimónSin especificarVega Monumental Concepciónmalla-16Lunes</v>
      </c>
      <c r="B552" s="6">
        <v>44127</v>
      </c>
      <c r="C552" s="24" t="s">
        <v>28</v>
      </c>
      <c r="D552" s="24" t="s">
        <v>18</v>
      </c>
      <c r="E552" s="24" t="s">
        <v>26</v>
      </c>
      <c r="F552" s="24" t="s">
        <v>24</v>
      </c>
      <c r="G552" s="24" t="str">
        <f>+VLOOKUP(Tabla3_2[[#This Row],[Unidad de
comercialización ]],Cod_empaque[],2,0)</f>
        <v>malla-16</v>
      </c>
      <c r="H552" s="24" t="s">
        <v>2</v>
      </c>
      <c r="I552">
        <v>0</v>
      </c>
    </row>
    <row r="553" spans="1:9" hidden="1" x14ac:dyDescent="0.35">
      <c r="A553" s="24" t="str">
        <f>+_xlfn.CONCAT(Tabla3_2[[#This Row],[Semana]],C553,Tabla3_2[[#This Row],[Variedad]],E553,G553,Tabla3_2[[#This Row],[Atributo]])</f>
        <v>44127LimónSin especificarVega Monumental Concepciónmalla-16Martes</v>
      </c>
      <c r="B553" s="6">
        <v>44127</v>
      </c>
      <c r="C553" s="24" t="s">
        <v>28</v>
      </c>
      <c r="D553" s="24" t="s">
        <v>18</v>
      </c>
      <c r="E553" s="24" t="s">
        <v>26</v>
      </c>
      <c r="F553" s="24" t="s">
        <v>24</v>
      </c>
      <c r="G553" s="24" t="str">
        <f>+VLOOKUP(Tabla3_2[[#This Row],[Unidad de
comercialización ]],Cod_empaque[],2,0)</f>
        <v>malla-16</v>
      </c>
      <c r="H553" s="24" t="s">
        <v>3</v>
      </c>
      <c r="I553">
        <v>6500</v>
      </c>
    </row>
    <row r="554" spans="1:9" hidden="1" x14ac:dyDescent="0.35">
      <c r="A554" s="24" t="str">
        <f>+_xlfn.CONCAT(Tabla3_2[[#This Row],[Semana]],C554,Tabla3_2[[#This Row],[Variedad]],E554,G554,Tabla3_2[[#This Row],[Atributo]])</f>
        <v>44127LimónSin especificarVega Monumental Concepciónmalla-16Miércoles</v>
      </c>
      <c r="B554" s="6">
        <v>44127</v>
      </c>
      <c r="C554" s="24" t="s">
        <v>28</v>
      </c>
      <c r="D554" s="24" t="s">
        <v>18</v>
      </c>
      <c r="E554" s="24" t="s">
        <v>26</v>
      </c>
      <c r="F554" s="24" t="s">
        <v>24</v>
      </c>
      <c r="G554" s="24" t="str">
        <f>+VLOOKUP(Tabla3_2[[#This Row],[Unidad de
comercialización ]],Cod_empaque[],2,0)</f>
        <v>malla-16</v>
      </c>
      <c r="H554" s="24" t="s">
        <v>4</v>
      </c>
      <c r="I554">
        <v>6500</v>
      </c>
    </row>
    <row r="555" spans="1:9" hidden="1" x14ac:dyDescent="0.35">
      <c r="A555" s="24" t="str">
        <f>+_xlfn.CONCAT(Tabla3_2[[#This Row],[Semana]],C555,Tabla3_2[[#This Row],[Variedad]],E555,G555,Tabla3_2[[#This Row],[Atributo]])</f>
        <v>44127LimónSin especificarVega Monumental Concepciónmalla-16Jueves</v>
      </c>
      <c r="B555" s="6">
        <v>44127</v>
      </c>
      <c r="C555" s="24" t="s">
        <v>28</v>
      </c>
      <c r="D555" s="24" t="s">
        <v>18</v>
      </c>
      <c r="E555" s="24" t="s">
        <v>26</v>
      </c>
      <c r="F555" s="24" t="s">
        <v>24</v>
      </c>
      <c r="G555" s="24" t="str">
        <f>+VLOOKUP(Tabla3_2[[#This Row],[Unidad de
comercialización ]],Cod_empaque[],2,0)</f>
        <v>malla-16</v>
      </c>
      <c r="H555" s="24" t="s">
        <v>5</v>
      </c>
      <c r="I555">
        <v>6000</v>
      </c>
    </row>
    <row r="556" spans="1:9" hidden="1" x14ac:dyDescent="0.35">
      <c r="A556" s="24" t="str">
        <f>+_xlfn.CONCAT(Tabla3_2[[#This Row],[Semana]],C556,Tabla3_2[[#This Row],[Variedad]],E556,G556,Tabla3_2[[#This Row],[Atributo]])</f>
        <v>44127LimónSin especificarVega Monumental Concepciónmalla-16Viernes</v>
      </c>
      <c r="B556" s="6">
        <v>44127</v>
      </c>
      <c r="C556" s="24" t="s">
        <v>28</v>
      </c>
      <c r="D556" s="24" t="s">
        <v>18</v>
      </c>
      <c r="E556" s="24" t="s">
        <v>26</v>
      </c>
      <c r="F556" s="24" t="s">
        <v>24</v>
      </c>
      <c r="G556" s="24" t="str">
        <f>+VLOOKUP(Tabla3_2[[#This Row],[Unidad de
comercialización ]],Cod_empaque[],2,0)</f>
        <v>malla-16</v>
      </c>
      <c r="H556" s="24" t="s">
        <v>6</v>
      </c>
      <c r="I556">
        <v>6000</v>
      </c>
    </row>
    <row r="557" spans="1:9" x14ac:dyDescent="0.35">
      <c r="A557" s="24" t="str">
        <f>+_xlfn.CONCAT(Tabla3_2[[#This Row],[Semana]],C557,Tabla3_2[[#This Row],[Variedad]],E557,G557,Tabla3_2[[#This Row],[Atributo]])</f>
        <v>44127NaranjaLane LateMercado Mayorista Lo Valledor de SantiagobinLunes</v>
      </c>
      <c r="B557" s="6">
        <v>44127</v>
      </c>
      <c r="C557" s="24" t="s">
        <v>36</v>
      </c>
      <c r="D557" s="24" t="s">
        <v>32</v>
      </c>
      <c r="E557" s="24" t="s">
        <v>19</v>
      </c>
      <c r="F557" s="24" t="s">
        <v>33</v>
      </c>
      <c r="G557" s="24" t="str">
        <f>+VLOOKUP(Tabla3_2[[#This Row],[Unidad de
comercialización ]],Cod_empaque[],2,0)</f>
        <v>bin</v>
      </c>
      <c r="H557" s="24" t="s">
        <v>2</v>
      </c>
      <c r="I557">
        <v>0</v>
      </c>
    </row>
    <row r="558" spans="1:9" x14ac:dyDescent="0.35">
      <c r="A558" s="24" t="str">
        <f>+_xlfn.CONCAT(Tabla3_2[[#This Row],[Semana]],C558,Tabla3_2[[#This Row],[Variedad]],E558,G558,Tabla3_2[[#This Row],[Atributo]])</f>
        <v>44127NaranjaLane LateMercado Mayorista Lo Valledor de SantiagobinMartes</v>
      </c>
      <c r="B558" s="6">
        <v>44127</v>
      </c>
      <c r="C558" s="24" t="s">
        <v>36</v>
      </c>
      <c r="D558" s="24" t="s">
        <v>32</v>
      </c>
      <c r="E558" s="24" t="s">
        <v>19</v>
      </c>
      <c r="F558" s="24" t="s">
        <v>33</v>
      </c>
      <c r="G558" s="24" t="str">
        <f>+VLOOKUP(Tabla3_2[[#This Row],[Unidad de
comercialización ]],Cod_empaque[],2,0)</f>
        <v>bin</v>
      </c>
      <c r="H558" s="24" t="s">
        <v>3</v>
      </c>
      <c r="I558">
        <v>0</v>
      </c>
    </row>
    <row r="559" spans="1:9" x14ac:dyDescent="0.35">
      <c r="A559" s="24" t="str">
        <f>+_xlfn.CONCAT(Tabla3_2[[#This Row],[Semana]],C559,Tabla3_2[[#This Row],[Variedad]],E559,G559,Tabla3_2[[#This Row],[Atributo]])</f>
        <v>44127NaranjaLane LateMercado Mayorista Lo Valledor de SantiagobinMiércoles</v>
      </c>
      <c r="B559" s="6">
        <v>44127</v>
      </c>
      <c r="C559" s="24" t="s">
        <v>36</v>
      </c>
      <c r="D559" s="24" t="s">
        <v>32</v>
      </c>
      <c r="E559" s="24" t="s">
        <v>19</v>
      </c>
      <c r="F559" s="24" t="s">
        <v>33</v>
      </c>
      <c r="G559" s="24" t="str">
        <f>+VLOOKUP(Tabla3_2[[#This Row],[Unidad de
comercialización ]],Cod_empaque[],2,0)</f>
        <v>bin</v>
      </c>
      <c r="H559" s="24" t="s">
        <v>4</v>
      </c>
      <c r="I559">
        <v>0</v>
      </c>
    </row>
    <row r="560" spans="1:9" x14ac:dyDescent="0.35">
      <c r="A560" s="24" t="str">
        <f>+_xlfn.CONCAT(Tabla3_2[[#This Row],[Semana]],C560,Tabla3_2[[#This Row],[Variedad]],E560,G560,Tabla3_2[[#This Row],[Atributo]])</f>
        <v>44127NaranjaLane LateMercado Mayorista Lo Valledor de SantiagobinJueves</v>
      </c>
      <c r="B560" s="6">
        <v>44127</v>
      </c>
      <c r="C560" s="24" t="s">
        <v>36</v>
      </c>
      <c r="D560" s="24" t="s">
        <v>32</v>
      </c>
      <c r="E560" s="24" t="s">
        <v>19</v>
      </c>
      <c r="F560" s="24" t="s">
        <v>33</v>
      </c>
      <c r="G560" s="24" t="str">
        <f>+VLOOKUP(Tabla3_2[[#This Row],[Unidad de
comercialización ]],Cod_empaque[],2,0)</f>
        <v>bin</v>
      </c>
      <c r="H560" s="24" t="s">
        <v>5</v>
      </c>
      <c r="I560">
        <v>280000</v>
      </c>
    </row>
    <row r="561" spans="1:9" x14ac:dyDescent="0.35">
      <c r="A561" s="24" t="str">
        <f>+_xlfn.CONCAT(Tabla3_2[[#This Row],[Semana]],C561,Tabla3_2[[#This Row],[Variedad]],E561,G561,Tabla3_2[[#This Row],[Atributo]])</f>
        <v>44127NaranjaLane LateMercado Mayorista Lo Valledor de SantiagobinViernes</v>
      </c>
      <c r="B561" s="6">
        <v>44127</v>
      </c>
      <c r="C561" s="24" t="s">
        <v>36</v>
      </c>
      <c r="D561" s="24" t="s">
        <v>32</v>
      </c>
      <c r="E561" s="24" t="s">
        <v>19</v>
      </c>
      <c r="F561" s="24" t="s">
        <v>33</v>
      </c>
      <c r="G561" s="24" t="str">
        <f>+VLOOKUP(Tabla3_2[[#This Row],[Unidad de
comercialización ]],Cod_empaque[],2,0)</f>
        <v>bin</v>
      </c>
      <c r="H561" s="24" t="s">
        <v>6</v>
      </c>
      <c r="I561">
        <v>0</v>
      </c>
    </row>
    <row r="562" spans="1:9" x14ac:dyDescent="0.35">
      <c r="A562" s="24" t="str">
        <f>+_xlfn.CONCAT(Tabla3_2[[#This Row],[Semana]],C562,Tabla3_2[[#This Row],[Variedad]],E562,G562,Tabla3_2[[#This Row],[Atributo]])</f>
        <v>44127NaranjaNavel LateMercado Mayorista Lo Valledor de SantiagobinLunes</v>
      </c>
      <c r="B562" s="6">
        <v>44127</v>
      </c>
      <c r="C562" s="24" t="s">
        <v>36</v>
      </c>
      <c r="D562" s="24" t="s">
        <v>34</v>
      </c>
      <c r="E562" s="24" t="s">
        <v>19</v>
      </c>
      <c r="F562" s="24" t="s">
        <v>33</v>
      </c>
      <c r="G562" s="24" t="str">
        <f>+VLOOKUP(Tabla3_2[[#This Row],[Unidad de
comercialización ]],Cod_empaque[],2,0)</f>
        <v>bin</v>
      </c>
      <c r="H562" s="24" t="s">
        <v>2</v>
      </c>
      <c r="I562">
        <v>296863</v>
      </c>
    </row>
    <row r="563" spans="1:9" x14ac:dyDescent="0.35">
      <c r="A563" s="24" t="str">
        <f>+_xlfn.CONCAT(Tabla3_2[[#This Row],[Semana]],C563,Tabla3_2[[#This Row],[Variedad]],E563,G563,Tabla3_2[[#This Row],[Atributo]])</f>
        <v>44127NaranjaNavel LateMercado Mayorista Lo Valledor de SantiagobinMartes</v>
      </c>
      <c r="B563" s="6">
        <v>44127</v>
      </c>
      <c r="C563" s="24" t="s">
        <v>36</v>
      </c>
      <c r="D563" s="24" t="s">
        <v>34</v>
      </c>
      <c r="E563" s="24" t="s">
        <v>19</v>
      </c>
      <c r="F563" s="24" t="s">
        <v>33</v>
      </c>
      <c r="G563" s="24" t="str">
        <f>+VLOOKUP(Tabla3_2[[#This Row],[Unidad de
comercialización ]],Cod_empaque[],2,0)</f>
        <v>bin</v>
      </c>
      <c r="H563" s="24" t="s">
        <v>3</v>
      </c>
      <c r="I563">
        <v>310000</v>
      </c>
    </row>
    <row r="564" spans="1:9" x14ac:dyDescent="0.35">
      <c r="A564" s="24" t="str">
        <f>+_xlfn.CONCAT(Tabla3_2[[#This Row],[Semana]],C564,Tabla3_2[[#This Row],[Variedad]],E564,G564,Tabla3_2[[#This Row],[Atributo]])</f>
        <v>44127NaranjaNavel LateMercado Mayorista Lo Valledor de SantiagobinMiércoles</v>
      </c>
      <c r="B564" s="6">
        <v>44127</v>
      </c>
      <c r="C564" s="24" t="s">
        <v>36</v>
      </c>
      <c r="D564" s="24" t="s">
        <v>34</v>
      </c>
      <c r="E564" s="24" t="s">
        <v>19</v>
      </c>
      <c r="F564" s="24" t="s">
        <v>33</v>
      </c>
      <c r="G564" s="24" t="str">
        <f>+VLOOKUP(Tabla3_2[[#This Row],[Unidad de
comercialización ]],Cod_empaque[],2,0)</f>
        <v>bin</v>
      </c>
      <c r="H564" s="24" t="s">
        <v>4</v>
      </c>
      <c r="I564">
        <v>292593</v>
      </c>
    </row>
    <row r="565" spans="1:9" x14ac:dyDescent="0.35">
      <c r="A565" s="24" t="str">
        <f>+_xlfn.CONCAT(Tabla3_2[[#This Row],[Semana]],C565,Tabla3_2[[#This Row],[Variedad]],E565,G565,Tabla3_2[[#This Row],[Atributo]])</f>
        <v>44127NaranjaNavel LateMercado Mayorista Lo Valledor de SantiagobinJueves</v>
      </c>
      <c r="B565" s="6">
        <v>44127</v>
      </c>
      <c r="C565" s="24" t="s">
        <v>36</v>
      </c>
      <c r="D565" s="24" t="s">
        <v>34</v>
      </c>
      <c r="E565" s="24" t="s">
        <v>19</v>
      </c>
      <c r="F565" s="24" t="s">
        <v>33</v>
      </c>
      <c r="G565" s="24" t="str">
        <f>+VLOOKUP(Tabla3_2[[#This Row],[Unidad de
comercialización ]],Cod_empaque[],2,0)</f>
        <v>bin</v>
      </c>
      <c r="H565" s="24" t="s">
        <v>5</v>
      </c>
      <c r="I565">
        <v>285167</v>
      </c>
    </row>
    <row r="566" spans="1:9" x14ac:dyDescent="0.35">
      <c r="A566" s="24" t="str">
        <f>+_xlfn.CONCAT(Tabla3_2[[#This Row],[Semana]],C566,Tabla3_2[[#This Row],[Variedad]],E566,G566,Tabla3_2[[#This Row],[Atributo]])</f>
        <v>44127NaranjaNavel LateMercado Mayorista Lo Valledor de SantiagobinViernes</v>
      </c>
      <c r="B566" s="6">
        <v>44127</v>
      </c>
      <c r="C566" s="24" t="s">
        <v>36</v>
      </c>
      <c r="D566" s="24" t="s">
        <v>34</v>
      </c>
      <c r="E566" s="24" t="s">
        <v>19</v>
      </c>
      <c r="F566" s="24" t="s">
        <v>33</v>
      </c>
      <c r="G566" s="24" t="str">
        <f>+VLOOKUP(Tabla3_2[[#This Row],[Unidad de
comercialización ]],Cod_empaque[],2,0)</f>
        <v>bin</v>
      </c>
      <c r="H566" s="24" t="s">
        <v>6</v>
      </c>
      <c r="I566">
        <v>280000</v>
      </c>
    </row>
    <row r="567" spans="1:9" x14ac:dyDescent="0.35">
      <c r="A567" s="24" t="str">
        <f>+_xlfn.CONCAT(Tabla3_2[[#This Row],[Semana]],C567,Tabla3_2[[#This Row],[Variedad]],E567,G567,Tabla3_2[[#This Row],[Atributo]])</f>
        <v>44127NaranjaNavel LateComercializadora del Agro de LimaríbinLunes</v>
      </c>
      <c r="B567" s="6">
        <v>44127</v>
      </c>
      <c r="C567" s="24" t="s">
        <v>36</v>
      </c>
      <c r="D567" s="24" t="s">
        <v>34</v>
      </c>
      <c r="E567" s="24" t="s">
        <v>21</v>
      </c>
      <c r="F567" s="24" t="s">
        <v>33</v>
      </c>
      <c r="G567" s="24" t="str">
        <f>+VLOOKUP(Tabla3_2[[#This Row],[Unidad de
comercialización ]],Cod_empaque[],2,0)</f>
        <v>bin</v>
      </c>
      <c r="H567" s="24" t="s">
        <v>2</v>
      </c>
      <c r="I567">
        <v>0</v>
      </c>
    </row>
    <row r="568" spans="1:9" x14ac:dyDescent="0.35">
      <c r="A568" s="24" t="str">
        <f>+_xlfn.CONCAT(Tabla3_2[[#This Row],[Semana]],C568,Tabla3_2[[#This Row],[Variedad]],E568,G568,Tabla3_2[[#This Row],[Atributo]])</f>
        <v>44127NaranjaNavel LateComercializadora del Agro de LimaríbinMartes</v>
      </c>
      <c r="B568" s="6">
        <v>44127</v>
      </c>
      <c r="C568" s="24" t="s">
        <v>36</v>
      </c>
      <c r="D568" s="24" t="s">
        <v>34</v>
      </c>
      <c r="E568" s="24" t="s">
        <v>21</v>
      </c>
      <c r="F568" s="24" t="s">
        <v>33</v>
      </c>
      <c r="G568" s="24" t="str">
        <f>+VLOOKUP(Tabla3_2[[#This Row],[Unidad de
comercialización ]],Cod_empaque[],2,0)</f>
        <v>bin</v>
      </c>
      <c r="H568" s="24" t="s">
        <v>3</v>
      </c>
      <c r="I568">
        <v>297500</v>
      </c>
    </row>
    <row r="569" spans="1:9" x14ac:dyDescent="0.35">
      <c r="A569" s="24" t="str">
        <f>+_xlfn.CONCAT(Tabla3_2[[#This Row],[Semana]],C569,Tabla3_2[[#This Row],[Variedad]],E569,G569,Tabla3_2[[#This Row],[Atributo]])</f>
        <v>44127NaranjaNavel LateComercializadora del Agro de LimaríbinMiércoles</v>
      </c>
      <c r="B569" s="6">
        <v>44127</v>
      </c>
      <c r="C569" s="24" t="s">
        <v>36</v>
      </c>
      <c r="D569" s="24" t="s">
        <v>34</v>
      </c>
      <c r="E569" s="24" t="s">
        <v>21</v>
      </c>
      <c r="F569" s="24" t="s">
        <v>33</v>
      </c>
      <c r="G569" s="24" t="str">
        <f>+VLOOKUP(Tabla3_2[[#This Row],[Unidad de
comercialización ]],Cod_empaque[],2,0)</f>
        <v>bin</v>
      </c>
      <c r="H569" s="24" t="s">
        <v>4</v>
      </c>
      <c r="I569">
        <v>0</v>
      </c>
    </row>
    <row r="570" spans="1:9" x14ac:dyDescent="0.35">
      <c r="A570" s="24" t="str">
        <f>+_xlfn.CONCAT(Tabla3_2[[#This Row],[Semana]],C570,Tabla3_2[[#This Row],[Variedad]],E570,G570,Tabla3_2[[#This Row],[Atributo]])</f>
        <v>44127NaranjaNavel LateComercializadora del Agro de LimaríbinJueves</v>
      </c>
      <c r="B570" s="6">
        <v>44127</v>
      </c>
      <c r="C570" s="24" t="s">
        <v>36</v>
      </c>
      <c r="D570" s="24" t="s">
        <v>34</v>
      </c>
      <c r="E570" s="24" t="s">
        <v>21</v>
      </c>
      <c r="F570" s="24" t="s">
        <v>33</v>
      </c>
      <c r="G570" s="24" t="str">
        <f>+VLOOKUP(Tabla3_2[[#This Row],[Unidad de
comercialización ]],Cod_empaque[],2,0)</f>
        <v>bin</v>
      </c>
      <c r="H570" s="24" t="s">
        <v>5</v>
      </c>
      <c r="I570">
        <v>0</v>
      </c>
    </row>
    <row r="571" spans="1:9" x14ac:dyDescent="0.35">
      <c r="A571" s="24" t="str">
        <f>+_xlfn.CONCAT(Tabla3_2[[#This Row],[Semana]],C571,Tabla3_2[[#This Row],[Variedad]],E571,G571,Tabla3_2[[#This Row],[Atributo]])</f>
        <v>44127NaranjaNavel LateComercializadora del Agro de LimaríbinViernes</v>
      </c>
      <c r="B571" s="6">
        <v>44127</v>
      </c>
      <c r="C571" s="24" t="s">
        <v>36</v>
      </c>
      <c r="D571" s="24" t="s">
        <v>34</v>
      </c>
      <c r="E571" s="24" t="s">
        <v>21</v>
      </c>
      <c r="F571" s="24" t="s">
        <v>33</v>
      </c>
      <c r="G571" s="24" t="str">
        <f>+VLOOKUP(Tabla3_2[[#This Row],[Unidad de
comercialización ]],Cod_empaque[],2,0)</f>
        <v>bin</v>
      </c>
      <c r="H571" s="24" t="s">
        <v>6</v>
      </c>
      <c r="I571">
        <v>0</v>
      </c>
    </row>
    <row r="572" spans="1:9" x14ac:dyDescent="0.35">
      <c r="A572" s="24" t="str">
        <f>+_xlfn.CONCAT(Tabla3_2[[#This Row],[Semana]],C572,Tabla3_2[[#This Row],[Variedad]],E572,G572,Tabla3_2[[#This Row],[Atributo]])</f>
        <v>44127NaranjaNavel LateTerminal La Palmera de La SerenabinLunes</v>
      </c>
      <c r="B572" s="6">
        <v>44127</v>
      </c>
      <c r="C572" s="24" t="s">
        <v>36</v>
      </c>
      <c r="D572" s="24" t="s">
        <v>34</v>
      </c>
      <c r="E572" s="24" t="s">
        <v>22</v>
      </c>
      <c r="F572" s="24" t="s">
        <v>33</v>
      </c>
      <c r="G572" s="24" t="str">
        <f>+VLOOKUP(Tabla3_2[[#This Row],[Unidad de
comercialización ]],Cod_empaque[],2,0)</f>
        <v>bin</v>
      </c>
      <c r="H572" s="24" t="s">
        <v>2</v>
      </c>
      <c r="I572">
        <v>317500</v>
      </c>
    </row>
    <row r="573" spans="1:9" x14ac:dyDescent="0.35">
      <c r="A573" s="24" t="str">
        <f>+_xlfn.CONCAT(Tabla3_2[[#This Row],[Semana]],C573,Tabla3_2[[#This Row],[Variedad]],E573,G573,Tabla3_2[[#This Row],[Atributo]])</f>
        <v>44127NaranjaNavel LateTerminal La Palmera de La SerenabinMartes</v>
      </c>
      <c r="B573" s="6">
        <v>44127</v>
      </c>
      <c r="C573" s="24" t="s">
        <v>36</v>
      </c>
      <c r="D573" s="24" t="s">
        <v>34</v>
      </c>
      <c r="E573" s="24" t="s">
        <v>22</v>
      </c>
      <c r="F573" s="24" t="s">
        <v>33</v>
      </c>
      <c r="G573" s="24" t="str">
        <f>+VLOOKUP(Tabla3_2[[#This Row],[Unidad de
comercialización ]],Cod_empaque[],2,0)</f>
        <v>bin</v>
      </c>
      <c r="H573" s="24" t="s">
        <v>3</v>
      </c>
      <c r="I573">
        <v>317500</v>
      </c>
    </row>
    <row r="574" spans="1:9" x14ac:dyDescent="0.35">
      <c r="A574" s="24" t="str">
        <f>+_xlfn.CONCAT(Tabla3_2[[#This Row],[Semana]],C574,Tabla3_2[[#This Row],[Variedad]],E574,G574,Tabla3_2[[#This Row],[Atributo]])</f>
        <v>44127NaranjaNavel LateTerminal La Palmera de La SerenabinMiércoles</v>
      </c>
      <c r="B574" s="6">
        <v>44127</v>
      </c>
      <c r="C574" s="24" t="s">
        <v>36</v>
      </c>
      <c r="D574" s="24" t="s">
        <v>34</v>
      </c>
      <c r="E574" s="24" t="s">
        <v>22</v>
      </c>
      <c r="F574" s="24" t="s">
        <v>33</v>
      </c>
      <c r="G574" s="24" t="str">
        <f>+VLOOKUP(Tabla3_2[[#This Row],[Unidad de
comercialización ]],Cod_empaque[],2,0)</f>
        <v>bin</v>
      </c>
      <c r="H574" s="24" t="s">
        <v>4</v>
      </c>
      <c r="I574">
        <v>317500</v>
      </c>
    </row>
    <row r="575" spans="1:9" x14ac:dyDescent="0.35">
      <c r="A575" s="24" t="str">
        <f>+_xlfn.CONCAT(Tabla3_2[[#This Row],[Semana]],C575,Tabla3_2[[#This Row],[Variedad]],E575,G575,Tabla3_2[[#This Row],[Atributo]])</f>
        <v>44127NaranjaNavel LateTerminal La Palmera de La SerenabinJueves</v>
      </c>
      <c r="B575" s="6">
        <v>44127</v>
      </c>
      <c r="C575" s="24" t="s">
        <v>36</v>
      </c>
      <c r="D575" s="24" t="s">
        <v>34</v>
      </c>
      <c r="E575" s="24" t="s">
        <v>22</v>
      </c>
      <c r="F575" s="24" t="s">
        <v>33</v>
      </c>
      <c r="G575" s="24" t="str">
        <f>+VLOOKUP(Tabla3_2[[#This Row],[Unidad de
comercialización ]],Cod_empaque[],2,0)</f>
        <v>bin</v>
      </c>
      <c r="H575" s="24" t="s">
        <v>5</v>
      </c>
      <c r="I575">
        <v>312500</v>
      </c>
    </row>
    <row r="576" spans="1:9" x14ac:dyDescent="0.35">
      <c r="A576" s="24" t="str">
        <f>+_xlfn.CONCAT(Tabla3_2[[#This Row],[Semana]],C576,Tabla3_2[[#This Row],[Variedad]],E576,G576,Tabla3_2[[#This Row],[Atributo]])</f>
        <v>44127NaranjaNavel LateTerminal La Palmera de La SerenabinViernes</v>
      </c>
      <c r="B576" s="6">
        <v>44127</v>
      </c>
      <c r="C576" s="24" t="s">
        <v>36</v>
      </c>
      <c r="D576" s="24" t="s">
        <v>34</v>
      </c>
      <c r="E576" s="24" t="s">
        <v>22</v>
      </c>
      <c r="F576" s="24" t="s">
        <v>33</v>
      </c>
      <c r="G576" s="24" t="str">
        <f>+VLOOKUP(Tabla3_2[[#This Row],[Unidad de
comercialización ]],Cod_empaque[],2,0)</f>
        <v>bin</v>
      </c>
      <c r="H576" s="24" t="s">
        <v>6</v>
      </c>
      <c r="I576">
        <v>307500</v>
      </c>
    </row>
    <row r="577" spans="1:9" x14ac:dyDescent="0.35">
      <c r="A577" s="24" t="str">
        <f>+_xlfn.CONCAT(Tabla3_2[[#This Row],[Semana]],C577,Tabla3_2[[#This Row],[Variedad]],E577,G577,Tabla3_2[[#This Row],[Atributo]])</f>
        <v>44127NaranjaNavel LateVega Modelo de TemucobinLunes</v>
      </c>
      <c r="B577" s="6">
        <v>44127</v>
      </c>
      <c r="C577" s="24" t="s">
        <v>36</v>
      </c>
      <c r="D577" s="24" t="s">
        <v>34</v>
      </c>
      <c r="E577" s="24" t="s">
        <v>14</v>
      </c>
      <c r="F577" s="24" t="s">
        <v>33</v>
      </c>
      <c r="G577" s="24" t="str">
        <f>+VLOOKUP(Tabla3_2[[#This Row],[Unidad de
comercialización ]],Cod_empaque[],2,0)</f>
        <v>bin</v>
      </c>
      <c r="H577" s="24" t="s">
        <v>2</v>
      </c>
      <c r="I577">
        <v>0</v>
      </c>
    </row>
    <row r="578" spans="1:9" x14ac:dyDescent="0.35">
      <c r="A578" s="24" t="str">
        <f>+_xlfn.CONCAT(Tabla3_2[[#This Row],[Semana]],C578,Tabla3_2[[#This Row],[Variedad]],E578,G578,Tabla3_2[[#This Row],[Atributo]])</f>
        <v>44127NaranjaNavel LateVega Modelo de TemucobinMartes</v>
      </c>
      <c r="B578" s="6">
        <v>44127</v>
      </c>
      <c r="C578" s="24" t="s">
        <v>36</v>
      </c>
      <c r="D578" s="24" t="s">
        <v>34</v>
      </c>
      <c r="E578" s="24" t="s">
        <v>14</v>
      </c>
      <c r="F578" s="24" t="s">
        <v>33</v>
      </c>
      <c r="G578" s="24" t="str">
        <f>+VLOOKUP(Tabla3_2[[#This Row],[Unidad de
comercialización ]],Cod_empaque[],2,0)</f>
        <v>bin</v>
      </c>
      <c r="H578" s="24" t="s">
        <v>3</v>
      </c>
      <c r="I578">
        <v>320000</v>
      </c>
    </row>
    <row r="579" spans="1:9" x14ac:dyDescent="0.35">
      <c r="A579" s="24" t="str">
        <f>+_xlfn.CONCAT(Tabla3_2[[#This Row],[Semana]],C579,Tabla3_2[[#This Row],[Variedad]],E579,G579,Tabla3_2[[#This Row],[Atributo]])</f>
        <v>44127NaranjaNavel LateVega Modelo de TemucobinMiércoles</v>
      </c>
      <c r="B579" s="6">
        <v>44127</v>
      </c>
      <c r="C579" s="24" t="s">
        <v>36</v>
      </c>
      <c r="D579" s="24" t="s">
        <v>34</v>
      </c>
      <c r="E579" s="24" t="s">
        <v>14</v>
      </c>
      <c r="F579" s="24" t="s">
        <v>33</v>
      </c>
      <c r="G579" s="24" t="str">
        <f>+VLOOKUP(Tabla3_2[[#This Row],[Unidad de
comercialización ]],Cod_empaque[],2,0)</f>
        <v>bin</v>
      </c>
      <c r="H579" s="24" t="s">
        <v>4</v>
      </c>
      <c r="I579">
        <v>0</v>
      </c>
    </row>
    <row r="580" spans="1:9" x14ac:dyDescent="0.35">
      <c r="A580" s="24" t="str">
        <f>+_xlfn.CONCAT(Tabla3_2[[#This Row],[Semana]],C580,Tabla3_2[[#This Row],[Variedad]],E580,G580,Tabla3_2[[#This Row],[Atributo]])</f>
        <v>44127NaranjaNavel LateVega Modelo de TemucobinJueves</v>
      </c>
      <c r="B580" s="6">
        <v>44127</v>
      </c>
      <c r="C580" s="24" t="s">
        <v>36</v>
      </c>
      <c r="D580" s="24" t="s">
        <v>34</v>
      </c>
      <c r="E580" s="24" t="s">
        <v>14</v>
      </c>
      <c r="F580" s="24" t="s">
        <v>33</v>
      </c>
      <c r="G580" s="24" t="str">
        <f>+VLOOKUP(Tabla3_2[[#This Row],[Unidad de
comercialización ]],Cod_empaque[],2,0)</f>
        <v>bin</v>
      </c>
      <c r="H580" s="24" t="s">
        <v>5</v>
      </c>
      <c r="I580">
        <v>329091</v>
      </c>
    </row>
    <row r="581" spans="1:9" x14ac:dyDescent="0.35">
      <c r="A581" s="24" t="str">
        <f>+_xlfn.CONCAT(Tabla3_2[[#This Row],[Semana]],C581,Tabla3_2[[#This Row],[Variedad]],E581,G581,Tabla3_2[[#This Row],[Atributo]])</f>
        <v>44127NaranjaNavel LateVega Modelo de TemucobinViernes</v>
      </c>
      <c r="B581" s="6">
        <v>44127</v>
      </c>
      <c r="C581" s="24" t="s">
        <v>36</v>
      </c>
      <c r="D581" s="24" t="s">
        <v>34</v>
      </c>
      <c r="E581" s="24" t="s">
        <v>14</v>
      </c>
      <c r="F581" s="24" t="s">
        <v>33</v>
      </c>
      <c r="G581" s="24" t="str">
        <f>+VLOOKUP(Tabla3_2[[#This Row],[Unidad de
comercialización ]],Cod_empaque[],2,0)</f>
        <v>bin</v>
      </c>
      <c r="H581" s="24" t="s">
        <v>6</v>
      </c>
      <c r="I581">
        <v>0</v>
      </c>
    </row>
    <row r="582" spans="1:9" x14ac:dyDescent="0.35">
      <c r="A582" s="24" t="str">
        <f>+_xlfn.CONCAT(Tabla3_2[[#This Row],[Semana]],C582,Tabla3_2[[#This Row],[Variedad]],E582,G582,Tabla3_2[[#This Row],[Atributo]])</f>
        <v>44127NaranjaValenciaMercado Mayorista Lo Valledor de SantiagobinLunes</v>
      </c>
      <c r="B582" s="6">
        <v>44127</v>
      </c>
      <c r="C582" s="24" t="s">
        <v>36</v>
      </c>
      <c r="D582" s="24" t="s">
        <v>35</v>
      </c>
      <c r="E582" s="24" t="s">
        <v>19</v>
      </c>
      <c r="F582" s="24" t="s">
        <v>33</v>
      </c>
      <c r="G582" s="24" t="str">
        <f>+VLOOKUP(Tabla3_2[[#This Row],[Unidad de
comercialización ]],Cod_empaque[],2,0)</f>
        <v>bin</v>
      </c>
      <c r="H582" s="24" t="s">
        <v>2</v>
      </c>
      <c r="I582">
        <v>310000</v>
      </c>
    </row>
    <row r="583" spans="1:9" x14ac:dyDescent="0.35">
      <c r="A583" s="24" t="str">
        <f>+_xlfn.CONCAT(Tabla3_2[[#This Row],[Semana]],C583,Tabla3_2[[#This Row],[Variedad]],E583,G583,Tabla3_2[[#This Row],[Atributo]])</f>
        <v>44127NaranjaValenciaMercado Mayorista Lo Valledor de SantiagobinMartes</v>
      </c>
      <c r="B583" s="6">
        <v>44127</v>
      </c>
      <c r="C583" s="24" t="s">
        <v>36</v>
      </c>
      <c r="D583" s="24" t="s">
        <v>35</v>
      </c>
      <c r="E583" s="24" t="s">
        <v>19</v>
      </c>
      <c r="F583" s="24" t="s">
        <v>33</v>
      </c>
      <c r="G583" s="24" t="str">
        <f>+VLOOKUP(Tabla3_2[[#This Row],[Unidad de
comercialización ]],Cod_empaque[],2,0)</f>
        <v>bin</v>
      </c>
      <c r="H583" s="24" t="s">
        <v>3</v>
      </c>
      <c r="I583">
        <v>296863</v>
      </c>
    </row>
    <row r="584" spans="1:9" x14ac:dyDescent="0.35">
      <c r="A584" s="24" t="str">
        <f>+_xlfn.CONCAT(Tabla3_2[[#This Row],[Semana]],C584,Tabla3_2[[#This Row],[Variedad]],E584,G584,Tabla3_2[[#This Row],[Atributo]])</f>
        <v>44127NaranjaValenciaMercado Mayorista Lo Valledor de SantiagobinMiércoles</v>
      </c>
      <c r="B584" s="6">
        <v>44127</v>
      </c>
      <c r="C584" s="24" t="s">
        <v>36</v>
      </c>
      <c r="D584" s="24" t="s">
        <v>35</v>
      </c>
      <c r="E584" s="24" t="s">
        <v>19</v>
      </c>
      <c r="F584" s="24" t="s">
        <v>33</v>
      </c>
      <c r="G584" s="24" t="str">
        <f>+VLOOKUP(Tabla3_2[[#This Row],[Unidad de
comercialización ]],Cod_empaque[],2,0)</f>
        <v>bin</v>
      </c>
      <c r="H584" s="24" t="s">
        <v>4</v>
      </c>
      <c r="I584">
        <v>300000</v>
      </c>
    </row>
    <row r="585" spans="1:9" x14ac:dyDescent="0.35">
      <c r="A585" s="24" t="str">
        <f>+_xlfn.CONCAT(Tabla3_2[[#This Row],[Semana]],C585,Tabla3_2[[#This Row],[Variedad]],E585,G585,Tabla3_2[[#This Row],[Atributo]])</f>
        <v>44127NaranjaValenciaMercado Mayorista Lo Valledor de SantiagobinJueves</v>
      </c>
      <c r="B585" s="6">
        <v>44127</v>
      </c>
      <c r="C585" s="24" t="s">
        <v>36</v>
      </c>
      <c r="D585" s="24" t="s">
        <v>35</v>
      </c>
      <c r="E585" s="24" t="s">
        <v>19</v>
      </c>
      <c r="F585" s="24" t="s">
        <v>33</v>
      </c>
      <c r="G585" s="24" t="str">
        <f>+VLOOKUP(Tabla3_2[[#This Row],[Unidad de
comercialización ]],Cod_empaque[],2,0)</f>
        <v>bin</v>
      </c>
      <c r="H585" s="24" t="s">
        <v>5</v>
      </c>
      <c r="I585">
        <v>284167</v>
      </c>
    </row>
    <row r="586" spans="1:9" x14ac:dyDescent="0.35">
      <c r="A586" s="24" t="str">
        <f>+_xlfn.CONCAT(Tabla3_2[[#This Row],[Semana]],C586,Tabla3_2[[#This Row],[Variedad]],E586,G586,Tabla3_2[[#This Row],[Atributo]])</f>
        <v>44127NaranjaValenciaMercado Mayorista Lo Valledor de SantiagobinViernes</v>
      </c>
      <c r="B586" s="6">
        <v>44127</v>
      </c>
      <c r="C586" s="24" t="s">
        <v>36</v>
      </c>
      <c r="D586" s="24" t="s">
        <v>35</v>
      </c>
      <c r="E586" s="24" t="s">
        <v>19</v>
      </c>
      <c r="F586" s="24" t="s">
        <v>33</v>
      </c>
      <c r="G586" s="24" t="str">
        <f>+VLOOKUP(Tabla3_2[[#This Row],[Unidad de
comercialización ]],Cod_empaque[],2,0)</f>
        <v>bin</v>
      </c>
      <c r="H586" s="24" t="s">
        <v>6</v>
      </c>
      <c r="I586">
        <v>282564</v>
      </c>
    </row>
    <row r="587" spans="1:9" hidden="1" x14ac:dyDescent="0.35">
      <c r="A587" s="24" t="str">
        <f>+_xlfn.CONCAT(Tabla3_2[[#This Row],[Semana]],C587,Tabla3_2[[#This Row],[Variedad]],E587,G587,Tabla3_2[[#This Row],[Atributo]])</f>
        <v>44127NaranjaLane LateVega Central Mapocho de Santiagomalla-18Lunes</v>
      </c>
      <c r="B587" s="6">
        <v>44127</v>
      </c>
      <c r="C587" s="24" t="s">
        <v>36</v>
      </c>
      <c r="D587" s="24" t="s">
        <v>32</v>
      </c>
      <c r="E587" s="24" t="s">
        <v>23</v>
      </c>
      <c r="F587" s="24" t="s">
        <v>20</v>
      </c>
      <c r="G587" s="24" t="str">
        <f>+VLOOKUP(Tabla3_2[[#This Row],[Unidad de
comercialización ]],Cod_empaque[],2,0)</f>
        <v>malla-18</v>
      </c>
      <c r="H587" s="24" t="s">
        <v>2</v>
      </c>
      <c r="I587">
        <v>11500</v>
      </c>
    </row>
    <row r="588" spans="1:9" hidden="1" x14ac:dyDescent="0.35">
      <c r="A588" s="24" t="str">
        <f>+_xlfn.CONCAT(Tabla3_2[[#This Row],[Semana]],C588,Tabla3_2[[#This Row],[Variedad]],E588,G588,Tabla3_2[[#This Row],[Atributo]])</f>
        <v>44127NaranjaLane LateVega Central Mapocho de Santiagomalla-18Martes</v>
      </c>
      <c r="B588" s="6">
        <v>44127</v>
      </c>
      <c r="C588" s="24" t="s">
        <v>36</v>
      </c>
      <c r="D588" s="24" t="s">
        <v>32</v>
      </c>
      <c r="E588" s="24" t="s">
        <v>23</v>
      </c>
      <c r="F588" s="24" t="s">
        <v>20</v>
      </c>
      <c r="G588" s="24" t="str">
        <f>+VLOOKUP(Tabla3_2[[#This Row],[Unidad de
comercialización ]],Cod_empaque[],2,0)</f>
        <v>malla-18</v>
      </c>
      <c r="H588" s="24" t="s">
        <v>3</v>
      </c>
      <c r="I588">
        <v>0</v>
      </c>
    </row>
    <row r="589" spans="1:9" hidden="1" x14ac:dyDescent="0.35">
      <c r="A589" s="24" t="str">
        <f>+_xlfn.CONCAT(Tabla3_2[[#This Row],[Semana]],C589,Tabla3_2[[#This Row],[Variedad]],E589,G589,Tabla3_2[[#This Row],[Atributo]])</f>
        <v>44127NaranjaLane LateVega Central Mapocho de Santiagomalla-18Miércoles</v>
      </c>
      <c r="B589" s="6">
        <v>44127</v>
      </c>
      <c r="C589" s="24" t="s">
        <v>36</v>
      </c>
      <c r="D589" s="24" t="s">
        <v>32</v>
      </c>
      <c r="E589" s="24" t="s">
        <v>23</v>
      </c>
      <c r="F589" s="24" t="s">
        <v>20</v>
      </c>
      <c r="G589" s="24" t="str">
        <f>+VLOOKUP(Tabla3_2[[#This Row],[Unidad de
comercialización ]],Cod_empaque[],2,0)</f>
        <v>malla-18</v>
      </c>
      <c r="H589" s="24" t="s">
        <v>4</v>
      </c>
      <c r="I589">
        <v>0</v>
      </c>
    </row>
    <row r="590" spans="1:9" hidden="1" x14ac:dyDescent="0.35">
      <c r="A590" s="24" t="str">
        <f>+_xlfn.CONCAT(Tabla3_2[[#This Row],[Semana]],C590,Tabla3_2[[#This Row],[Variedad]],E590,G590,Tabla3_2[[#This Row],[Atributo]])</f>
        <v>44127NaranjaLane LateVega Central Mapocho de Santiagomalla-18Jueves</v>
      </c>
      <c r="B590" s="6">
        <v>44127</v>
      </c>
      <c r="C590" s="24" t="s">
        <v>36</v>
      </c>
      <c r="D590" s="24" t="s">
        <v>32</v>
      </c>
      <c r="E590" s="24" t="s">
        <v>23</v>
      </c>
      <c r="F590" s="24" t="s">
        <v>20</v>
      </c>
      <c r="G590" s="24" t="str">
        <f>+VLOOKUP(Tabla3_2[[#This Row],[Unidad de
comercialización ]],Cod_empaque[],2,0)</f>
        <v>malla-18</v>
      </c>
      <c r="H590" s="24" t="s">
        <v>5</v>
      </c>
      <c r="I590">
        <v>11700</v>
      </c>
    </row>
    <row r="591" spans="1:9" hidden="1" x14ac:dyDescent="0.35">
      <c r="A591" s="24" t="str">
        <f>+_xlfn.CONCAT(Tabla3_2[[#This Row],[Semana]],C591,Tabla3_2[[#This Row],[Variedad]],E591,G591,Tabla3_2[[#This Row],[Atributo]])</f>
        <v>44127NaranjaLane LateVega Central Mapocho de Santiagomalla-18Viernes</v>
      </c>
      <c r="B591" s="6">
        <v>44127</v>
      </c>
      <c r="C591" s="24" t="s">
        <v>36</v>
      </c>
      <c r="D591" s="24" t="s">
        <v>32</v>
      </c>
      <c r="E591" s="24" t="s">
        <v>23</v>
      </c>
      <c r="F591" s="24" t="s">
        <v>20</v>
      </c>
      <c r="G591" s="24" t="str">
        <f>+VLOOKUP(Tabla3_2[[#This Row],[Unidad de
comercialización ]],Cod_empaque[],2,0)</f>
        <v>malla-18</v>
      </c>
      <c r="H591" s="24" t="s">
        <v>6</v>
      </c>
      <c r="I591">
        <v>0</v>
      </c>
    </row>
    <row r="592" spans="1:9" hidden="1" x14ac:dyDescent="0.35">
      <c r="A592" s="24" t="str">
        <f>+_xlfn.CONCAT(Tabla3_2[[#This Row],[Semana]],C592,Tabla3_2[[#This Row],[Variedad]],E592,G592,Tabla3_2[[#This Row],[Atributo]])</f>
        <v>44127NaranjaNavel LateVega Central Mapocho de Santiagomalla-18Lunes</v>
      </c>
      <c r="B592" s="6">
        <v>44127</v>
      </c>
      <c r="C592" s="24" t="s">
        <v>36</v>
      </c>
      <c r="D592" s="24" t="s">
        <v>34</v>
      </c>
      <c r="E592" s="24" t="s">
        <v>23</v>
      </c>
      <c r="F592" s="24" t="s">
        <v>20</v>
      </c>
      <c r="G592" s="24" t="str">
        <f>+VLOOKUP(Tabla3_2[[#This Row],[Unidad de
comercialización ]],Cod_empaque[],2,0)</f>
        <v>malla-18</v>
      </c>
      <c r="H592" s="24" t="s">
        <v>2</v>
      </c>
      <c r="I592">
        <v>0</v>
      </c>
    </row>
    <row r="593" spans="1:9" hidden="1" x14ac:dyDescent="0.35">
      <c r="A593" s="24" t="str">
        <f>+_xlfn.CONCAT(Tabla3_2[[#This Row],[Semana]],C593,Tabla3_2[[#This Row],[Variedad]],E593,G593,Tabla3_2[[#This Row],[Atributo]])</f>
        <v>44127NaranjaNavel LateVega Central Mapocho de Santiagomalla-18Martes</v>
      </c>
      <c r="B593" s="6">
        <v>44127</v>
      </c>
      <c r="C593" s="24" t="s">
        <v>36</v>
      </c>
      <c r="D593" s="24" t="s">
        <v>34</v>
      </c>
      <c r="E593" s="24" t="s">
        <v>23</v>
      </c>
      <c r="F593" s="24" t="s">
        <v>20</v>
      </c>
      <c r="G593" s="24" t="str">
        <f>+VLOOKUP(Tabla3_2[[#This Row],[Unidad de
comercialización ]],Cod_empaque[],2,0)</f>
        <v>malla-18</v>
      </c>
      <c r="H593" s="24" t="s">
        <v>3</v>
      </c>
      <c r="I593">
        <v>11500</v>
      </c>
    </row>
    <row r="594" spans="1:9" hidden="1" x14ac:dyDescent="0.35">
      <c r="A594" s="24" t="str">
        <f>+_xlfn.CONCAT(Tabla3_2[[#This Row],[Semana]],C594,Tabla3_2[[#This Row],[Variedad]],E594,G594,Tabla3_2[[#This Row],[Atributo]])</f>
        <v>44127NaranjaNavel LateVega Central Mapocho de Santiagomalla-18Miércoles</v>
      </c>
      <c r="B594" s="6">
        <v>44127</v>
      </c>
      <c r="C594" s="24" t="s">
        <v>36</v>
      </c>
      <c r="D594" s="24" t="s">
        <v>34</v>
      </c>
      <c r="E594" s="24" t="s">
        <v>23</v>
      </c>
      <c r="F594" s="24" t="s">
        <v>20</v>
      </c>
      <c r="G594" s="24" t="str">
        <f>+VLOOKUP(Tabla3_2[[#This Row],[Unidad de
comercialización ]],Cod_empaque[],2,0)</f>
        <v>malla-18</v>
      </c>
      <c r="H594" s="24" t="s">
        <v>4</v>
      </c>
      <c r="I594">
        <v>11500</v>
      </c>
    </row>
    <row r="595" spans="1:9" hidden="1" x14ac:dyDescent="0.35">
      <c r="A595" s="24" t="str">
        <f>+_xlfn.CONCAT(Tabla3_2[[#This Row],[Semana]],C595,Tabla3_2[[#This Row],[Variedad]],E595,G595,Tabla3_2[[#This Row],[Atributo]])</f>
        <v>44127NaranjaNavel LateVega Central Mapocho de Santiagomalla-18Jueves</v>
      </c>
      <c r="B595" s="6">
        <v>44127</v>
      </c>
      <c r="C595" s="24" t="s">
        <v>36</v>
      </c>
      <c r="D595" s="24" t="s">
        <v>34</v>
      </c>
      <c r="E595" s="24" t="s">
        <v>23</v>
      </c>
      <c r="F595" s="24" t="s">
        <v>20</v>
      </c>
      <c r="G595" s="24" t="str">
        <f>+VLOOKUP(Tabla3_2[[#This Row],[Unidad de
comercialización ]],Cod_empaque[],2,0)</f>
        <v>malla-18</v>
      </c>
      <c r="H595" s="24" t="s">
        <v>5</v>
      </c>
      <c r="I595">
        <v>0</v>
      </c>
    </row>
    <row r="596" spans="1:9" hidden="1" x14ac:dyDescent="0.35">
      <c r="A596" s="24" t="str">
        <f>+_xlfn.CONCAT(Tabla3_2[[#This Row],[Semana]],C596,Tabla3_2[[#This Row],[Variedad]],E596,G596,Tabla3_2[[#This Row],[Atributo]])</f>
        <v>44127NaranjaNavel LateVega Central Mapocho de Santiagomalla-18Viernes</v>
      </c>
      <c r="B596" s="6">
        <v>44127</v>
      </c>
      <c r="C596" s="24" t="s">
        <v>36</v>
      </c>
      <c r="D596" s="24" t="s">
        <v>34</v>
      </c>
      <c r="E596" s="24" t="s">
        <v>23</v>
      </c>
      <c r="F596" s="24" t="s">
        <v>20</v>
      </c>
      <c r="G596" s="24" t="str">
        <f>+VLOOKUP(Tabla3_2[[#This Row],[Unidad de
comercialización ]],Cod_empaque[],2,0)</f>
        <v>malla-18</v>
      </c>
      <c r="H596" s="24" t="s">
        <v>6</v>
      </c>
      <c r="I596">
        <v>11500</v>
      </c>
    </row>
    <row r="597" spans="1:9" hidden="1" x14ac:dyDescent="0.35">
      <c r="A597" s="24" t="str">
        <f>+_xlfn.CONCAT(Tabla3_2[[#This Row],[Semana]],C597,Tabla3_2[[#This Row],[Variedad]],E597,G597,Tabla3_2[[#This Row],[Atributo]])</f>
        <v>44127NaranjaValenciaVega Central Mapocho de Santiagomalla-18Lunes</v>
      </c>
      <c r="B597" s="6">
        <v>44127</v>
      </c>
      <c r="C597" s="24" t="s">
        <v>36</v>
      </c>
      <c r="D597" s="24" t="s">
        <v>35</v>
      </c>
      <c r="E597" s="24" t="s">
        <v>23</v>
      </c>
      <c r="F597" s="24" t="s">
        <v>20</v>
      </c>
      <c r="G597" s="24" t="str">
        <f>+VLOOKUP(Tabla3_2[[#This Row],[Unidad de
comercialización ]],Cod_empaque[],2,0)</f>
        <v>malla-18</v>
      </c>
      <c r="H597" s="24" t="s">
        <v>2</v>
      </c>
      <c r="I597">
        <v>11000</v>
      </c>
    </row>
    <row r="598" spans="1:9" hidden="1" x14ac:dyDescent="0.35">
      <c r="A598" s="24" t="str">
        <f>+_xlfn.CONCAT(Tabla3_2[[#This Row],[Semana]],C598,Tabla3_2[[#This Row],[Variedad]],E598,G598,Tabla3_2[[#This Row],[Atributo]])</f>
        <v>44127NaranjaValenciaVega Central Mapocho de Santiagomalla-18Martes</v>
      </c>
      <c r="B598" s="6">
        <v>44127</v>
      </c>
      <c r="C598" s="24" t="s">
        <v>36</v>
      </c>
      <c r="D598" s="24" t="s">
        <v>35</v>
      </c>
      <c r="E598" s="24" t="s">
        <v>23</v>
      </c>
      <c r="F598" s="24" t="s">
        <v>20</v>
      </c>
      <c r="G598" s="24" t="str">
        <f>+VLOOKUP(Tabla3_2[[#This Row],[Unidad de
comercialización ]],Cod_empaque[],2,0)</f>
        <v>malla-18</v>
      </c>
      <c r="H598" s="24" t="s">
        <v>3</v>
      </c>
      <c r="I598">
        <v>0</v>
      </c>
    </row>
    <row r="599" spans="1:9" hidden="1" x14ac:dyDescent="0.35">
      <c r="A599" s="24" t="str">
        <f>+_xlfn.CONCAT(Tabla3_2[[#This Row],[Semana]],C599,Tabla3_2[[#This Row],[Variedad]],E599,G599,Tabla3_2[[#This Row],[Atributo]])</f>
        <v>44127NaranjaValenciaVega Central Mapocho de Santiagomalla-18Miércoles</v>
      </c>
      <c r="B599" s="6">
        <v>44127</v>
      </c>
      <c r="C599" s="24" t="s">
        <v>36</v>
      </c>
      <c r="D599" s="24" t="s">
        <v>35</v>
      </c>
      <c r="E599" s="24" t="s">
        <v>23</v>
      </c>
      <c r="F599" s="24" t="s">
        <v>20</v>
      </c>
      <c r="G599" s="24" t="str">
        <f>+VLOOKUP(Tabla3_2[[#This Row],[Unidad de
comercialización ]],Cod_empaque[],2,0)</f>
        <v>malla-18</v>
      </c>
      <c r="H599" s="24" t="s">
        <v>4</v>
      </c>
      <c r="I599">
        <v>0</v>
      </c>
    </row>
    <row r="600" spans="1:9" hidden="1" x14ac:dyDescent="0.35">
      <c r="A600" s="24" t="str">
        <f>+_xlfn.CONCAT(Tabla3_2[[#This Row],[Semana]],C600,Tabla3_2[[#This Row],[Variedad]],E600,G600,Tabla3_2[[#This Row],[Atributo]])</f>
        <v>44127NaranjaValenciaVega Central Mapocho de Santiagomalla-18Jueves</v>
      </c>
      <c r="B600" s="6">
        <v>44127</v>
      </c>
      <c r="C600" s="24" t="s">
        <v>36</v>
      </c>
      <c r="D600" s="24" t="s">
        <v>35</v>
      </c>
      <c r="E600" s="24" t="s">
        <v>23</v>
      </c>
      <c r="F600" s="24" t="s">
        <v>20</v>
      </c>
      <c r="G600" s="24" t="str">
        <f>+VLOOKUP(Tabla3_2[[#This Row],[Unidad de
comercialización ]],Cod_empaque[],2,0)</f>
        <v>malla-18</v>
      </c>
      <c r="H600" s="24" t="s">
        <v>5</v>
      </c>
      <c r="I600">
        <v>0</v>
      </c>
    </row>
    <row r="601" spans="1:9" hidden="1" x14ac:dyDescent="0.35">
      <c r="A601" s="24" t="str">
        <f>+_xlfn.CONCAT(Tabla3_2[[#This Row],[Semana]],C601,Tabla3_2[[#This Row],[Variedad]],E601,G601,Tabla3_2[[#This Row],[Atributo]])</f>
        <v>44127NaranjaValenciaVega Central Mapocho de Santiagomalla-18Viernes</v>
      </c>
      <c r="B601" s="6">
        <v>44127</v>
      </c>
      <c r="C601" s="24" t="s">
        <v>36</v>
      </c>
      <c r="D601" s="24" t="s">
        <v>35</v>
      </c>
      <c r="E601" s="24" t="s">
        <v>23</v>
      </c>
      <c r="F601" s="24" t="s">
        <v>20</v>
      </c>
      <c r="G601" s="24" t="str">
        <f>+VLOOKUP(Tabla3_2[[#This Row],[Unidad de
comercialización ]],Cod_empaque[],2,0)</f>
        <v>malla-18</v>
      </c>
      <c r="H601" s="24" t="s">
        <v>6</v>
      </c>
      <c r="I601">
        <v>0</v>
      </c>
    </row>
    <row r="602" spans="1:9" x14ac:dyDescent="0.35">
      <c r="A602" s="24" t="str">
        <f>+_xlfn.CONCAT(Tabla3_2[[#This Row],[Semana]],C602,Tabla3_2[[#This Row],[Variedad]],E602,G602,Tabla3_2[[#This Row],[Atributo]])</f>
        <v>44120NaranjaLane LateMercado Mayorista Lo Valledor de SantiagobinLunes</v>
      </c>
      <c r="B602" s="6">
        <v>44120</v>
      </c>
      <c r="C602" s="24" t="s">
        <v>36</v>
      </c>
      <c r="D602" s="24" t="s">
        <v>32</v>
      </c>
      <c r="E602" s="24" t="s">
        <v>19</v>
      </c>
      <c r="F602" s="24" t="s">
        <v>33</v>
      </c>
      <c r="G602" s="24" t="str">
        <f>+VLOOKUP(Tabla3_2[[#This Row],[Unidad de
comercialización ]],Cod_empaque[],2,0)</f>
        <v>bin</v>
      </c>
      <c r="H602" s="24" t="s">
        <v>2</v>
      </c>
      <c r="I602">
        <v>0</v>
      </c>
    </row>
    <row r="603" spans="1:9" x14ac:dyDescent="0.35">
      <c r="A603" s="24" t="str">
        <f>+_xlfn.CONCAT(Tabla3_2[[#This Row],[Semana]],C603,Tabla3_2[[#This Row],[Variedad]],E603,G603,Tabla3_2[[#This Row],[Atributo]])</f>
        <v>44120NaranjaLane LateMercado Mayorista Lo Valledor de SantiagobinMartes</v>
      </c>
      <c r="B603" s="6">
        <v>44120</v>
      </c>
      <c r="C603" s="24" t="s">
        <v>36</v>
      </c>
      <c r="D603" s="24" t="s">
        <v>32</v>
      </c>
      <c r="E603" s="24" t="s">
        <v>19</v>
      </c>
      <c r="F603" s="24" t="s">
        <v>33</v>
      </c>
      <c r="G603" s="24" t="str">
        <f>+VLOOKUP(Tabla3_2[[#This Row],[Unidad de
comercialización ]],Cod_empaque[],2,0)</f>
        <v>bin</v>
      </c>
      <c r="H603" s="24" t="s">
        <v>3</v>
      </c>
      <c r="I603">
        <v>294839</v>
      </c>
    </row>
    <row r="604" spans="1:9" x14ac:dyDescent="0.35">
      <c r="A604" s="24" t="str">
        <f>+_xlfn.CONCAT(Tabla3_2[[#This Row],[Semana]],C604,Tabla3_2[[#This Row],[Variedad]],E604,G604,Tabla3_2[[#This Row],[Atributo]])</f>
        <v>44120NaranjaLane LateMercado Mayorista Lo Valledor de SantiagobinMiércoles</v>
      </c>
      <c r="B604" s="6">
        <v>44120</v>
      </c>
      <c r="C604" s="24" t="s">
        <v>36</v>
      </c>
      <c r="D604" s="24" t="s">
        <v>32</v>
      </c>
      <c r="E604" s="24" t="s">
        <v>19</v>
      </c>
      <c r="F604" s="24" t="s">
        <v>33</v>
      </c>
      <c r="G604" s="24" t="str">
        <f>+VLOOKUP(Tabla3_2[[#This Row],[Unidad de
comercialización ]],Cod_empaque[],2,0)</f>
        <v>bin</v>
      </c>
      <c r="H604" s="24" t="s">
        <v>4</v>
      </c>
      <c r="I604">
        <v>290000</v>
      </c>
    </row>
    <row r="605" spans="1:9" x14ac:dyDescent="0.35">
      <c r="A605" s="24" t="str">
        <f>+_xlfn.CONCAT(Tabla3_2[[#This Row],[Semana]],C605,Tabla3_2[[#This Row],[Variedad]],E605,G605,Tabla3_2[[#This Row],[Atributo]])</f>
        <v>44120NaranjaLane LateMercado Mayorista Lo Valledor de SantiagobinJueves</v>
      </c>
      <c r="B605" s="6">
        <v>44120</v>
      </c>
      <c r="C605" s="24" t="s">
        <v>36</v>
      </c>
      <c r="D605" s="24" t="s">
        <v>32</v>
      </c>
      <c r="E605" s="24" t="s">
        <v>19</v>
      </c>
      <c r="F605" s="24" t="s">
        <v>33</v>
      </c>
      <c r="G605" s="24" t="str">
        <f>+VLOOKUP(Tabla3_2[[#This Row],[Unidad de
comercialización ]],Cod_empaque[],2,0)</f>
        <v>bin</v>
      </c>
      <c r="H605" s="24" t="s">
        <v>5</v>
      </c>
      <c r="I605">
        <v>0</v>
      </c>
    </row>
    <row r="606" spans="1:9" x14ac:dyDescent="0.35">
      <c r="A606" s="24" t="str">
        <f>+_xlfn.CONCAT(Tabla3_2[[#This Row],[Semana]],C606,Tabla3_2[[#This Row],[Variedad]],E606,G606,Tabla3_2[[#This Row],[Atributo]])</f>
        <v>44120NaranjaLane LateMercado Mayorista Lo Valledor de SantiagobinViernes</v>
      </c>
      <c r="B606" s="6">
        <v>44120</v>
      </c>
      <c r="C606" s="24" t="s">
        <v>36</v>
      </c>
      <c r="D606" s="24" t="s">
        <v>32</v>
      </c>
      <c r="E606" s="24" t="s">
        <v>19</v>
      </c>
      <c r="F606" s="24" t="s">
        <v>33</v>
      </c>
      <c r="G606" s="24" t="str">
        <f>+VLOOKUP(Tabla3_2[[#This Row],[Unidad de
comercialización ]],Cod_empaque[],2,0)</f>
        <v>bin</v>
      </c>
      <c r="H606" s="24" t="s">
        <v>6</v>
      </c>
      <c r="I606">
        <v>0</v>
      </c>
    </row>
    <row r="607" spans="1:9" x14ac:dyDescent="0.35">
      <c r="A607" s="24" t="str">
        <f>+_xlfn.CONCAT(Tabla3_2[[#This Row],[Semana]],C607,Tabla3_2[[#This Row],[Variedad]],E607,G607,Tabla3_2[[#This Row],[Atributo]])</f>
        <v>44120NaranjaLane LateComercializadora del Agro de LimaríbinLunes</v>
      </c>
      <c r="B607" s="6">
        <v>44120</v>
      </c>
      <c r="C607" s="24" t="s">
        <v>36</v>
      </c>
      <c r="D607" s="24" t="s">
        <v>32</v>
      </c>
      <c r="E607" s="24" t="s">
        <v>21</v>
      </c>
      <c r="F607" s="24" t="s">
        <v>33</v>
      </c>
      <c r="G607" s="24" t="str">
        <f>+VLOOKUP(Tabla3_2[[#This Row],[Unidad de
comercialización ]],Cod_empaque[],2,0)</f>
        <v>bin</v>
      </c>
      <c r="H607" s="24" t="s">
        <v>2</v>
      </c>
      <c r="I607">
        <v>0</v>
      </c>
    </row>
    <row r="608" spans="1:9" x14ac:dyDescent="0.35">
      <c r="A608" s="24" t="str">
        <f>+_xlfn.CONCAT(Tabla3_2[[#This Row],[Semana]],C608,Tabla3_2[[#This Row],[Variedad]],E608,G608,Tabla3_2[[#This Row],[Atributo]])</f>
        <v>44120NaranjaLane LateComercializadora del Agro de LimaríbinMartes</v>
      </c>
      <c r="B608" s="6">
        <v>44120</v>
      </c>
      <c r="C608" s="24" t="s">
        <v>36</v>
      </c>
      <c r="D608" s="24" t="s">
        <v>32</v>
      </c>
      <c r="E608" s="24" t="s">
        <v>21</v>
      </c>
      <c r="F608" s="24" t="s">
        <v>33</v>
      </c>
      <c r="G608" s="24" t="str">
        <f>+VLOOKUP(Tabla3_2[[#This Row],[Unidad de
comercialización ]],Cod_empaque[],2,0)</f>
        <v>bin</v>
      </c>
      <c r="H608" s="24" t="s">
        <v>3</v>
      </c>
      <c r="I608">
        <v>277500</v>
      </c>
    </row>
    <row r="609" spans="1:9" x14ac:dyDescent="0.35">
      <c r="A609" s="24" t="str">
        <f>+_xlfn.CONCAT(Tabla3_2[[#This Row],[Semana]],C609,Tabla3_2[[#This Row],[Variedad]],E609,G609,Tabla3_2[[#This Row],[Atributo]])</f>
        <v>44120NaranjaLane LateComercializadora del Agro de LimaríbinMiércoles</v>
      </c>
      <c r="B609" s="6">
        <v>44120</v>
      </c>
      <c r="C609" s="24" t="s">
        <v>36</v>
      </c>
      <c r="D609" s="24" t="s">
        <v>32</v>
      </c>
      <c r="E609" s="24" t="s">
        <v>21</v>
      </c>
      <c r="F609" s="24" t="s">
        <v>33</v>
      </c>
      <c r="G609" s="24" t="str">
        <f>+VLOOKUP(Tabla3_2[[#This Row],[Unidad de
comercialización ]],Cod_empaque[],2,0)</f>
        <v>bin</v>
      </c>
      <c r="H609" s="24" t="s">
        <v>4</v>
      </c>
      <c r="I609">
        <v>277500</v>
      </c>
    </row>
    <row r="610" spans="1:9" x14ac:dyDescent="0.35">
      <c r="A610" s="24" t="str">
        <f>+_xlfn.CONCAT(Tabla3_2[[#This Row],[Semana]],C610,Tabla3_2[[#This Row],[Variedad]],E610,G610,Tabla3_2[[#This Row],[Atributo]])</f>
        <v>44120NaranjaLane LateComercializadora del Agro de LimaríbinJueves</v>
      </c>
      <c r="B610" s="6">
        <v>44120</v>
      </c>
      <c r="C610" s="24" t="s">
        <v>36</v>
      </c>
      <c r="D610" s="24" t="s">
        <v>32</v>
      </c>
      <c r="E610" s="24" t="s">
        <v>21</v>
      </c>
      <c r="F610" s="24" t="s">
        <v>33</v>
      </c>
      <c r="G610" s="24" t="str">
        <f>+VLOOKUP(Tabla3_2[[#This Row],[Unidad de
comercialización ]],Cod_empaque[],2,0)</f>
        <v>bin</v>
      </c>
      <c r="H610" s="24" t="s">
        <v>5</v>
      </c>
      <c r="I610">
        <v>0</v>
      </c>
    </row>
    <row r="611" spans="1:9" x14ac:dyDescent="0.35">
      <c r="A611" s="24" t="str">
        <f>+_xlfn.CONCAT(Tabla3_2[[#This Row],[Semana]],C611,Tabla3_2[[#This Row],[Variedad]],E611,G611,Tabla3_2[[#This Row],[Atributo]])</f>
        <v>44120NaranjaLane LateComercializadora del Agro de LimaríbinViernes</v>
      </c>
      <c r="B611" s="6">
        <v>44120</v>
      </c>
      <c r="C611" s="24" t="s">
        <v>36</v>
      </c>
      <c r="D611" s="24" t="s">
        <v>32</v>
      </c>
      <c r="E611" s="24" t="s">
        <v>21</v>
      </c>
      <c r="F611" s="24" t="s">
        <v>33</v>
      </c>
      <c r="G611" s="24" t="str">
        <f>+VLOOKUP(Tabla3_2[[#This Row],[Unidad de
comercialización ]],Cod_empaque[],2,0)</f>
        <v>bin</v>
      </c>
      <c r="H611" s="24" t="s">
        <v>6</v>
      </c>
      <c r="I611">
        <v>0</v>
      </c>
    </row>
    <row r="612" spans="1:9" x14ac:dyDescent="0.35">
      <c r="A612" s="24" t="str">
        <f>+_xlfn.CONCAT(Tabla3_2[[#This Row],[Semana]],C612,Tabla3_2[[#This Row],[Variedad]],E612,G612,Tabla3_2[[#This Row],[Atributo]])</f>
        <v>44120NaranjaLane LateTerminal La Palmera de La SerenabinLunes</v>
      </c>
      <c r="B612" s="6">
        <v>44120</v>
      </c>
      <c r="C612" s="24" t="s">
        <v>36</v>
      </c>
      <c r="D612" s="24" t="s">
        <v>32</v>
      </c>
      <c r="E612" s="24" t="s">
        <v>22</v>
      </c>
      <c r="F612" s="24" t="s">
        <v>33</v>
      </c>
      <c r="G612" s="24" t="str">
        <f>+VLOOKUP(Tabla3_2[[#This Row],[Unidad de
comercialización ]],Cod_empaque[],2,0)</f>
        <v>bin</v>
      </c>
      <c r="H612" s="24" t="s">
        <v>2</v>
      </c>
      <c r="I612">
        <v>0</v>
      </c>
    </row>
    <row r="613" spans="1:9" x14ac:dyDescent="0.35">
      <c r="A613" s="24" t="str">
        <f>+_xlfn.CONCAT(Tabla3_2[[#This Row],[Semana]],C613,Tabla3_2[[#This Row],[Variedad]],E613,G613,Tabla3_2[[#This Row],[Atributo]])</f>
        <v>44120NaranjaLane LateTerminal La Palmera de La SerenabinMartes</v>
      </c>
      <c r="B613" s="6">
        <v>44120</v>
      </c>
      <c r="C613" s="24" t="s">
        <v>36</v>
      </c>
      <c r="D613" s="24" t="s">
        <v>32</v>
      </c>
      <c r="E613" s="24" t="s">
        <v>22</v>
      </c>
      <c r="F613" s="24" t="s">
        <v>33</v>
      </c>
      <c r="G613" s="24" t="str">
        <f>+VLOOKUP(Tabla3_2[[#This Row],[Unidad de
comercialización ]],Cod_empaque[],2,0)</f>
        <v>bin</v>
      </c>
      <c r="H613" s="24" t="s">
        <v>3</v>
      </c>
      <c r="I613">
        <v>0</v>
      </c>
    </row>
    <row r="614" spans="1:9" x14ac:dyDescent="0.35">
      <c r="A614" s="24" t="str">
        <f>+_xlfn.CONCAT(Tabla3_2[[#This Row],[Semana]],C614,Tabla3_2[[#This Row],[Variedad]],E614,G614,Tabla3_2[[#This Row],[Atributo]])</f>
        <v>44120NaranjaLane LateTerminal La Palmera de La SerenabinMiércoles</v>
      </c>
      <c r="B614" s="6">
        <v>44120</v>
      </c>
      <c r="C614" s="24" t="s">
        <v>36</v>
      </c>
      <c r="D614" s="24" t="s">
        <v>32</v>
      </c>
      <c r="E614" s="24" t="s">
        <v>22</v>
      </c>
      <c r="F614" s="24" t="s">
        <v>33</v>
      </c>
      <c r="G614" s="24" t="str">
        <f>+VLOOKUP(Tabla3_2[[#This Row],[Unidad de
comercialización ]],Cod_empaque[],2,0)</f>
        <v>bin</v>
      </c>
      <c r="H614" s="24" t="s">
        <v>4</v>
      </c>
      <c r="I614">
        <v>297500</v>
      </c>
    </row>
    <row r="615" spans="1:9" x14ac:dyDescent="0.35">
      <c r="A615" s="24" t="str">
        <f>+_xlfn.CONCAT(Tabla3_2[[#This Row],[Semana]],C615,Tabla3_2[[#This Row],[Variedad]],E615,G615,Tabla3_2[[#This Row],[Atributo]])</f>
        <v>44120NaranjaLane LateTerminal La Palmera de La SerenabinJueves</v>
      </c>
      <c r="B615" s="6">
        <v>44120</v>
      </c>
      <c r="C615" s="24" t="s">
        <v>36</v>
      </c>
      <c r="D615" s="24" t="s">
        <v>32</v>
      </c>
      <c r="E615" s="24" t="s">
        <v>22</v>
      </c>
      <c r="F615" s="24" t="s">
        <v>33</v>
      </c>
      <c r="G615" s="24" t="str">
        <f>+VLOOKUP(Tabla3_2[[#This Row],[Unidad de
comercialización ]],Cod_empaque[],2,0)</f>
        <v>bin</v>
      </c>
      <c r="H615" s="24" t="s">
        <v>5</v>
      </c>
      <c r="I615">
        <v>0</v>
      </c>
    </row>
    <row r="616" spans="1:9" x14ac:dyDescent="0.35">
      <c r="A616" s="24" t="str">
        <f>+_xlfn.CONCAT(Tabla3_2[[#This Row],[Semana]],C616,Tabla3_2[[#This Row],[Variedad]],E616,G616,Tabla3_2[[#This Row],[Atributo]])</f>
        <v>44120NaranjaLane LateTerminal La Palmera de La SerenabinViernes</v>
      </c>
      <c r="B616" s="6">
        <v>44120</v>
      </c>
      <c r="C616" s="24" t="s">
        <v>36</v>
      </c>
      <c r="D616" s="24" t="s">
        <v>32</v>
      </c>
      <c r="E616" s="24" t="s">
        <v>22</v>
      </c>
      <c r="F616" s="24" t="s">
        <v>33</v>
      </c>
      <c r="G616" s="24" t="str">
        <f>+VLOOKUP(Tabla3_2[[#This Row],[Unidad de
comercialización ]],Cod_empaque[],2,0)</f>
        <v>bin</v>
      </c>
      <c r="H616" s="24" t="s">
        <v>6</v>
      </c>
      <c r="I616">
        <v>0</v>
      </c>
    </row>
    <row r="617" spans="1:9" x14ac:dyDescent="0.35">
      <c r="A617" s="24" t="str">
        <f>+_xlfn.CONCAT(Tabla3_2[[#This Row],[Semana]],C617,Tabla3_2[[#This Row],[Variedad]],E617,G617,Tabla3_2[[#This Row],[Atributo]])</f>
        <v>44120NaranjaNavel LateMercado Mayorista Lo Valledor de SantiagobinLunes</v>
      </c>
      <c r="B617" s="6">
        <v>44120</v>
      </c>
      <c r="C617" s="24" t="s">
        <v>36</v>
      </c>
      <c r="D617" s="24" t="s">
        <v>34</v>
      </c>
      <c r="E617" s="24" t="s">
        <v>19</v>
      </c>
      <c r="F617" s="24" t="s">
        <v>33</v>
      </c>
      <c r="G617" s="24" t="str">
        <f>+VLOOKUP(Tabla3_2[[#This Row],[Unidad de
comercialización ]],Cod_empaque[],2,0)</f>
        <v>bin</v>
      </c>
      <c r="H617" s="24" t="s">
        <v>2</v>
      </c>
      <c r="I617">
        <v>0</v>
      </c>
    </row>
    <row r="618" spans="1:9" x14ac:dyDescent="0.35">
      <c r="A618" s="24" t="str">
        <f>+_xlfn.CONCAT(Tabla3_2[[#This Row],[Semana]],C618,Tabla3_2[[#This Row],[Variedad]],E618,G618,Tabla3_2[[#This Row],[Atributo]])</f>
        <v>44120NaranjaNavel LateMercado Mayorista Lo Valledor de SantiagobinMartes</v>
      </c>
      <c r="B618" s="6">
        <v>44120</v>
      </c>
      <c r="C618" s="24" t="s">
        <v>36</v>
      </c>
      <c r="D618" s="24" t="s">
        <v>34</v>
      </c>
      <c r="E618" s="24" t="s">
        <v>19</v>
      </c>
      <c r="F618" s="24" t="s">
        <v>33</v>
      </c>
      <c r="G618" s="24" t="str">
        <f>+VLOOKUP(Tabla3_2[[#This Row],[Unidad de
comercialización ]],Cod_empaque[],2,0)</f>
        <v>bin</v>
      </c>
      <c r="H618" s="24" t="s">
        <v>3</v>
      </c>
      <c r="I618">
        <v>0</v>
      </c>
    </row>
    <row r="619" spans="1:9" x14ac:dyDescent="0.35">
      <c r="A619" s="24" t="str">
        <f>+_xlfn.CONCAT(Tabla3_2[[#This Row],[Semana]],C619,Tabla3_2[[#This Row],[Variedad]],E619,G619,Tabla3_2[[#This Row],[Atributo]])</f>
        <v>44120NaranjaNavel LateMercado Mayorista Lo Valledor de SantiagobinMiércoles</v>
      </c>
      <c r="B619" s="6">
        <v>44120</v>
      </c>
      <c r="C619" s="24" t="s">
        <v>36</v>
      </c>
      <c r="D619" s="24" t="s">
        <v>34</v>
      </c>
      <c r="E619" s="24" t="s">
        <v>19</v>
      </c>
      <c r="F619" s="24" t="s">
        <v>33</v>
      </c>
      <c r="G619" s="24" t="str">
        <f>+VLOOKUP(Tabla3_2[[#This Row],[Unidad de
comercialización ]],Cod_empaque[],2,0)</f>
        <v>bin</v>
      </c>
      <c r="H619" s="24" t="s">
        <v>4</v>
      </c>
      <c r="I619">
        <v>300000</v>
      </c>
    </row>
    <row r="620" spans="1:9" x14ac:dyDescent="0.35">
      <c r="A620" s="24" t="str">
        <f>+_xlfn.CONCAT(Tabla3_2[[#This Row],[Semana]],C620,Tabla3_2[[#This Row],[Variedad]],E620,G620,Tabla3_2[[#This Row],[Atributo]])</f>
        <v>44120NaranjaNavel LateMercado Mayorista Lo Valledor de SantiagobinJueves</v>
      </c>
      <c r="B620" s="6">
        <v>44120</v>
      </c>
      <c r="C620" s="24" t="s">
        <v>36</v>
      </c>
      <c r="D620" s="24" t="s">
        <v>34</v>
      </c>
      <c r="E620" s="24" t="s">
        <v>19</v>
      </c>
      <c r="F620" s="24" t="s">
        <v>33</v>
      </c>
      <c r="G620" s="24" t="str">
        <f>+VLOOKUP(Tabla3_2[[#This Row],[Unidad de
comercialización ]],Cod_empaque[],2,0)</f>
        <v>bin</v>
      </c>
      <c r="H620" s="24" t="s">
        <v>5</v>
      </c>
      <c r="I620">
        <v>293043</v>
      </c>
    </row>
    <row r="621" spans="1:9" x14ac:dyDescent="0.35">
      <c r="A621" s="24" t="str">
        <f>+_xlfn.CONCAT(Tabla3_2[[#This Row],[Semana]],C621,Tabla3_2[[#This Row],[Variedad]],E621,G621,Tabla3_2[[#This Row],[Atributo]])</f>
        <v>44120NaranjaNavel LateMercado Mayorista Lo Valledor de SantiagobinViernes</v>
      </c>
      <c r="B621" s="6">
        <v>44120</v>
      </c>
      <c r="C621" s="24" t="s">
        <v>36</v>
      </c>
      <c r="D621" s="24" t="s">
        <v>34</v>
      </c>
      <c r="E621" s="24" t="s">
        <v>19</v>
      </c>
      <c r="F621" s="24" t="s">
        <v>33</v>
      </c>
      <c r="G621" s="24" t="str">
        <f>+VLOOKUP(Tabla3_2[[#This Row],[Unidad de
comercialización ]],Cod_empaque[],2,0)</f>
        <v>bin</v>
      </c>
      <c r="H621" s="24" t="s">
        <v>6</v>
      </c>
      <c r="I621">
        <v>295000</v>
      </c>
    </row>
    <row r="622" spans="1:9" x14ac:dyDescent="0.35">
      <c r="A622" s="24" t="str">
        <f>+_xlfn.CONCAT(Tabla3_2[[#This Row],[Semana]],C622,Tabla3_2[[#This Row],[Variedad]],E622,G622,Tabla3_2[[#This Row],[Atributo]])</f>
        <v>44120NaranjaNavel LateTerminal La Palmera de La SerenabinLunes</v>
      </c>
      <c r="B622" s="6">
        <v>44120</v>
      </c>
      <c r="C622" s="24" t="s">
        <v>36</v>
      </c>
      <c r="D622" s="24" t="s">
        <v>34</v>
      </c>
      <c r="E622" s="24" t="s">
        <v>22</v>
      </c>
      <c r="F622" s="24" t="s">
        <v>33</v>
      </c>
      <c r="G622" s="24" t="str">
        <f>+VLOOKUP(Tabla3_2[[#This Row],[Unidad de
comercialización ]],Cod_empaque[],2,0)</f>
        <v>bin</v>
      </c>
      <c r="H622" s="24" t="s">
        <v>2</v>
      </c>
      <c r="I622">
        <v>0</v>
      </c>
    </row>
    <row r="623" spans="1:9" x14ac:dyDescent="0.35">
      <c r="A623" s="24" t="str">
        <f>+_xlfn.CONCAT(Tabla3_2[[#This Row],[Semana]],C623,Tabla3_2[[#This Row],[Variedad]],E623,G623,Tabla3_2[[#This Row],[Atributo]])</f>
        <v>44120NaranjaNavel LateTerminal La Palmera de La SerenabinMartes</v>
      </c>
      <c r="B623" s="6">
        <v>44120</v>
      </c>
      <c r="C623" s="24" t="s">
        <v>36</v>
      </c>
      <c r="D623" s="24" t="s">
        <v>34</v>
      </c>
      <c r="E623" s="24" t="s">
        <v>22</v>
      </c>
      <c r="F623" s="24" t="s">
        <v>33</v>
      </c>
      <c r="G623" s="24" t="str">
        <f>+VLOOKUP(Tabla3_2[[#This Row],[Unidad de
comercialización ]],Cod_empaque[],2,0)</f>
        <v>bin</v>
      </c>
      <c r="H623" s="24" t="s">
        <v>3</v>
      </c>
      <c r="I623">
        <v>297500</v>
      </c>
    </row>
    <row r="624" spans="1:9" x14ac:dyDescent="0.35">
      <c r="A624" s="24" t="str">
        <f>+_xlfn.CONCAT(Tabla3_2[[#This Row],[Semana]],C624,Tabla3_2[[#This Row],[Variedad]],E624,G624,Tabla3_2[[#This Row],[Atributo]])</f>
        <v>44120NaranjaNavel LateTerminal La Palmera de La SerenabinMiércoles</v>
      </c>
      <c r="B624" s="6">
        <v>44120</v>
      </c>
      <c r="C624" s="24" t="s">
        <v>36</v>
      </c>
      <c r="D624" s="24" t="s">
        <v>34</v>
      </c>
      <c r="E624" s="24" t="s">
        <v>22</v>
      </c>
      <c r="F624" s="24" t="s">
        <v>33</v>
      </c>
      <c r="G624" s="24" t="str">
        <f>+VLOOKUP(Tabla3_2[[#This Row],[Unidad de
comercialización ]],Cod_empaque[],2,0)</f>
        <v>bin</v>
      </c>
      <c r="H624" s="24" t="s">
        <v>4</v>
      </c>
      <c r="I624">
        <v>0</v>
      </c>
    </row>
    <row r="625" spans="1:9" x14ac:dyDescent="0.35">
      <c r="A625" s="24" t="str">
        <f>+_xlfn.CONCAT(Tabla3_2[[#This Row],[Semana]],C625,Tabla3_2[[#This Row],[Variedad]],E625,G625,Tabla3_2[[#This Row],[Atributo]])</f>
        <v>44120NaranjaNavel LateTerminal La Palmera de La SerenabinJueves</v>
      </c>
      <c r="B625" s="6">
        <v>44120</v>
      </c>
      <c r="C625" s="24" t="s">
        <v>36</v>
      </c>
      <c r="D625" s="24" t="s">
        <v>34</v>
      </c>
      <c r="E625" s="24" t="s">
        <v>22</v>
      </c>
      <c r="F625" s="24" t="s">
        <v>33</v>
      </c>
      <c r="G625" s="24" t="str">
        <f>+VLOOKUP(Tabla3_2[[#This Row],[Unidad de
comercialización ]],Cod_empaque[],2,0)</f>
        <v>bin</v>
      </c>
      <c r="H625" s="24" t="s">
        <v>5</v>
      </c>
      <c r="I625">
        <v>297500</v>
      </c>
    </row>
    <row r="626" spans="1:9" x14ac:dyDescent="0.35">
      <c r="A626" s="24" t="str">
        <f>+_xlfn.CONCAT(Tabla3_2[[#This Row],[Semana]],C626,Tabla3_2[[#This Row],[Variedad]],E626,G626,Tabla3_2[[#This Row],[Atributo]])</f>
        <v>44120NaranjaNavel LateTerminal La Palmera de La SerenabinViernes</v>
      </c>
      <c r="B626" s="6">
        <v>44120</v>
      </c>
      <c r="C626" s="24" t="s">
        <v>36</v>
      </c>
      <c r="D626" s="24" t="s">
        <v>34</v>
      </c>
      <c r="E626" s="24" t="s">
        <v>22</v>
      </c>
      <c r="F626" s="24" t="s">
        <v>33</v>
      </c>
      <c r="G626" s="24" t="str">
        <f>+VLOOKUP(Tabla3_2[[#This Row],[Unidad de
comercialización ]],Cod_empaque[],2,0)</f>
        <v>bin</v>
      </c>
      <c r="H626" s="24" t="s">
        <v>6</v>
      </c>
      <c r="I626">
        <v>297500</v>
      </c>
    </row>
    <row r="627" spans="1:9" x14ac:dyDescent="0.35">
      <c r="A627" s="24" t="str">
        <f>+_xlfn.CONCAT(Tabla3_2[[#This Row],[Semana]],C627,Tabla3_2[[#This Row],[Variedad]],E627,G627,Tabla3_2[[#This Row],[Atributo]])</f>
        <v>44120NaranjaNavel LateVega Modelo de TemucobinLunes</v>
      </c>
      <c r="B627" s="6">
        <v>44120</v>
      </c>
      <c r="C627" s="24" t="s">
        <v>36</v>
      </c>
      <c r="D627" s="24" t="s">
        <v>34</v>
      </c>
      <c r="E627" s="24" t="s">
        <v>14</v>
      </c>
      <c r="F627" s="24" t="s">
        <v>33</v>
      </c>
      <c r="G627" s="24" t="str">
        <f>+VLOOKUP(Tabla3_2[[#This Row],[Unidad de
comercialización ]],Cod_empaque[],2,0)</f>
        <v>bin</v>
      </c>
      <c r="H627" s="24" t="s">
        <v>2</v>
      </c>
      <c r="I627">
        <v>0</v>
      </c>
    </row>
    <row r="628" spans="1:9" x14ac:dyDescent="0.35">
      <c r="A628" s="24" t="str">
        <f>+_xlfn.CONCAT(Tabla3_2[[#This Row],[Semana]],C628,Tabla3_2[[#This Row],[Variedad]],E628,G628,Tabla3_2[[#This Row],[Atributo]])</f>
        <v>44120NaranjaNavel LateVega Modelo de TemucobinMartes</v>
      </c>
      <c r="B628" s="6">
        <v>44120</v>
      </c>
      <c r="C628" s="24" t="s">
        <v>36</v>
      </c>
      <c r="D628" s="24" t="s">
        <v>34</v>
      </c>
      <c r="E628" s="24" t="s">
        <v>14</v>
      </c>
      <c r="F628" s="24" t="s">
        <v>33</v>
      </c>
      <c r="G628" s="24" t="str">
        <f>+VLOOKUP(Tabla3_2[[#This Row],[Unidad de
comercialización ]],Cod_empaque[],2,0)</f>
        <v>bin</v>
      </c>
      <c r="H628" s="24" t="s">
        <v>3</v>
      </c>
      <c r="I628">
        <v>320000</v>
      </c>
    </row>
    <row r="629" spans="1:9" x14ac:dyDescent="0.35">
      <c r="A629" s="24" t="str">
        <f>+_xlfn.CONCAT(Tabla3_2[[#This Row],[Semana]],C629,Tabla3_2[[#This Row],[Variedad]],E629,G629,Tabla3_2[[#This Row],[Atributo]])</f>
        <v>44120NaranjaNavel LateVega Modelo de TemucobinMiércoles</v>
      </c>
      <c r="B629" s="6">
        <v>44120</v>
      </c>
      <c r="C629" s="24" t="s">
        <v>36</v>
      </c>
      <c r="D629" s="24" t="s">
        <v>34</v>
      </c>
      <c r="E629" s="24" t="s">
        <v>14</v>
      </c>
      <c r="F629" s="24" t="s">
        <v>33</v>
      </c>
      <c r="G629" s="24" t="str">
        <f>+VLOOKUP(Tabla3_2[[#This Row],[Unidad de
comercialización ]],Cod_empaque[],2,0)</f>
        <v>bin</v>
      </c>
      <c r="H629" s="24" t="s">
        <v>4</v>
      </c>
      <c r="I629">
        <v>320000</v>
      </c>
    </row>
    <row r="630" spans="1:9" x14ac:dyDescent="0.35">
      <c r="A630" s="24" t="str">
        <f>+_xlfn.CONCAT(Tabla3_2[[#This Row],[Semana]],C630,Tabla3_2[[#This Row],[Variedad]],E630,G630,Tabla3_2[[#This Row],[Atributo]])</f>
        <v>44120NaranjaNavel LateVega Modelo de TemucobinJueves</v>
      </c>
      <c r="B630" s="6">
        <v>44120</v>
      </c>
      <c r="C630" s="24" t="s">
        <v>36</v>
      </c>
      <c r="D630" s="24" t="s">
        <v>34</v>
      </c>
      <c r="E630" s="24" t="s">
        <v>14</v>
      </c>
      <c r="F630" s="24" t="s">
        <v>33</v>
      </c>
      <c r="G630" s="24" t="str">
        <f>+VLOOKUP(Tabla3_2[[#This Row],[Unidad de
comercialización ]],Cod_empaque[],2,0)</f>
        <v>bin</v>
      </c>
      <c r="H630" s="24" t="s">
        <v>5</v>
      </c>
      <c r="I630">
        <v>320000</v>
      </c>
    </row>
    <row r="631" spans="1:9" x14ac:dyDescent="0.35">
      <c r="A631" s="24" t="str">
        <f>+_xlfn.CONCAT(Tabla3_2[[#This Row],[Semana]],C631,Tabla3_2[[#This Row],[Variedad]],E631,G631,Tabla3_2[[#This Row],[Atributo]])</f>
        <v>44120NaranjaNavel LateVega Modelo de TemucobinViernes</v>
      </c>
      <c r="B631" s="6">
        <v>44120</v>
      </c>
      <c r="C631" s="24" t="s">
        <v>36</v>
      </c>
      <c r="D631" s="24" t="s">
        <v>34</v>
      </c>
      <c r="E631" s="24" t="s">
        <v>14</v>
      </c>
      <c r="F631" s="24" t="s">
        <v>33</v>
      </c>
      <c r="G631" s="24" t="str">
        <f>+VLOOKUP(Tabla3_2[[#This Row],[Unidad de
comercialización ]],Cod_empaque[],2,0)</f>
        <v>bin</v>
      </c>
      <c r="H631" s="24" t="s">
        <v>6</v>
      </c>
      <c r="I631">
        <v>0</v>
      </c>
    </row>
    <row r="632" spans="1:9" x14ac:dyDescent="0.35">
      <c r="A632" s="24" t="str">
        <f>+_xlfn.CONCAT(Tabla3_2[[#This Row],[Semana]],C632,Tabla3_2[[#This Row],[Variedad]],E632,G632,Tabla3_2[[#This Row],[Atributo]])</f>
        <v>44120NaranjaValenciaMercado Mayorista Lo Valledor de SantiagobinLunes</v>
      </c>
      <c r="B632" s="6">
        <v>44120</v>
      </c>
      <c r="C632" s="24" t="s">
        <v>36</v>
      </c>
      <c r="D632" s="24" t="s">
        <v>35</v>
      </c>
      <c r="E632" s="24" t="s">
        <v>19</v>
      </c>
      <c r="F632" s="24" t="s">
        <v>33</v>
      </c>
      <c r="G632" s="24" t="str">
        <f>+VLOOKUP(Tabla3_2[[#This Row],[Unidad de
comercialización ]],Cod_empaque[],2,0)</f>
        <v>bin</v>
      </c>
      <c r="H632" s="24" t="s">
        <v>2</v>
      </c>
      <c r="I632">
        <v>0</v>
      </c>
    </row>
    <row r="633" spans="1:9" x14ac:dyDescent="0.35">
      <c r="A633" s="24" t="str">
        <f>+_xlfn.CONCAT(Tabla3_2[[#This Row],[Semana]],C633,Tabla3_2[[#This Row],[Variedad]],E633,G633,Tabla3_2[[#This Row],[Atributo]])</f>
        <v>44120NaranjaValenciaMercado Mayorista Lo Valledor de SantiagobinMartes</v>
      </c>
      <c r="B633" s="6">
        <v>44120</v>
      </c>
      <c r="C633" s="24" t="s">
        <v>36</v>
      </c>
      <c r="D633" s="24" t="s">
        <v>35</v>
      </c>
      <c r="E633" s="24" t="s">
        <v>19</v>
      </c>
      <c r="F633" s="24" t="s">
        <v>33</v>
      </c>
      <c r="G633" s="24" t="str">
        <f>+VLOOKUP(Tabla3_2[[#This Row],[Unidad de
comercialización ]],Cod_empaque[],2,0)</f>
        <v>bin</v>
      </c>
      <c r="H633" s="24" t="s">
        <v>3</v>
      </c>
      <c r="I633">
        <v>290000</v>
      </c>
    </row>
    <row r="634" spans="1:9" x14ac:dyDescent="0.35">
      <c r="A634" s="24" t="str">
        <f>+_xlfn.CONCAT(Tabla3_2[[#This Row],[Semana]],C634,Tabla3_2[[#This Row],[Variedad]],E634,G634,Tabla3_2[[#This Row],[Atributo]])</f>
        <v>44120NaranjaValenciaMercado Mayorista Lo Valledor de SantiagobinMiércoles</v>
      </c>
      <c r="B634" s="6">
        <v>44120</v>
      </c>
      <c r="C634" s="24" t="s">
        <v>36</v>
      </c>
      <c r="D634" s="24" t="s">
        <v>35</v>
      </c>
      <c r="E634" s="24" t="s">
        <v>19</v>
      </c>
      <c r="F634" s="24" t="s">
        <v>33</v>
      </c>
      <c r="G634" s="24" t="str">
        <f>+VLOOKUP(Tabla3_2[[#This Row],[Unidad de
comercialización ]],Cod_empaque[],2,0)</f>
        <v>bin</v>
      </c>
      <c r="H634" s="24" t="s">
        <v>4</v>
      </c>
      <c r="I634">
        <v>300000</v>
      </c>
    </row>
    <row r="635" spans="1:9" x14ac:dyDescent="0.35">
      <c r="A635" s="24" t="str">
        <f>+_xlfn.CONCAT(Tabla3_2[[#This Row],[Semana]],C635,Tabla3_2[[#This Row],[Variedad]],E635,G635,Tabla3_2[[#This Row],[Atributo]])</f>
        <v>44120NaranjaValenciaMercado Mayorista Lo Valledor de SantiagobinJueves</v>
      </c>
      <c r="B635" s="6">
        <v>44120</v>
      </c>
      <c r="C635" s="24" t="s">
        <v>36</v>
      </c>
      <c r="D635" s="24" t="s">
        <v>35</v>
      </c>
      <c r="E635" s="24" t="s">
        <v>19</v>
      </c>
      <c r="F635" s="24" t="s">
        <v>33</v>
      </c>
      <c r="G635" s="24" t="str">
        <f>+VLOOKUP(Tabla3_2[[#This Row],[Unidad de
comercialización ]],Cod_empaque[],2,0)</f>
        <v>bin</v>
      </c>
      <c r="H635" s="24" t="s">
        <v>5</v>
      </c>
      <c r="I635">
        <v>290000</v>
      </c>
    </row>
    <row r="636" spans="1:9" x14ac:dyDescent="0.35">
      <c r="A636" s="24" t="str">
        <f>+_xlfn.CONCAT(Tabla3_2[[#This Row],[Semana]],C636,Tabla3_2[[#This Row],[Variedad]],E636,G636,Tabla3_2[[#This Row],[Atributo]])</f>
        <v>44120NaranjaValenciaMercado Mayorista Lo Valledor de SantiagobinViernes</v>
      </c>
      <c r="B636" s="6">
        <v>44120</v>
      </c>
      <c r="C636" s="24" t="s">
        <v>36</v>
      </c>
      <c r="D636" s="24" t="s">
        <v>35</v>
      </c>
      <c r="E636" s="24" t="s">
        <v>19</v>
      </c>
      <c r="F636" s="24" t="s">
        <v>33</v>
      </c>
      <c r="G636" s="24" t="str">
        <f>+VLOOKUP(Tabla3_2[[#This Row],[Unidad de
comercialización ]],Cod_empaque[],2,0)</f>
        <v>bin</v>
      </c>
      <c r="H636" s="24" t="s">
        <v>6</v>
      </c>
      <c r="I636">
        <v>0</v>
      </c>
    </row>
    <row r="637" spans="1:9" hidden="1" x14ac:dyDescent="0.35">
      <c r="A637" s="24" t="str">
        <f>+_xlfn.CONCAT(Tabla3_2[[#This Row],[Semana]],C637,Tabla3_2[[#This Row],[Variedad]],E637,G637,Tabla3_2[[#This Row],[Atributo]])</f>
        <v>44120LimónSin especificarMercado Mayorista Lo Valledor de Santiagomalla-18Lunes</v>
      </c>
      <c r="B637" s="6">
        <v>44120</v>
      </c>
      <c r="C637" s="24" t="s">
        <v>28</v>
      </c>
      <c r="D637" s="24" t="s">
        <v>18</v>
      </c>
      <c r="E637" s="24" t="s">
        <v>19</v>
      </c>
      <c r="F637" s="24" t="s">
        <v>20</v>
      </c>
      <c r="G637" s="24" t="str">
        <f>+VLOOKUP(Tabla3_2[[#This Row],[Unidad de
comercialización ]],Cod_empaque[],2,0)</f>
        <v>malla-18</v>
      </c>
      <c r="H637" s="24" t="s">
        <v>2</v>
      </c>
      <c r="I637">
        <v>0</v>
      </c>
    </row>
    <row r="638" spans="1:9" hidden="1" x14ac:dyDescent="0.35">
      <c r="A638" s="24" t="str">
        <f>+_xlfn.CONCAT(Tabla3_2[[#This Row],[Semana]],C638,Tabla3_2[[#This Row],[Variedad]],E638,G638,Tabla3_2[[#This Row],[Atributo]])</f>
        <v>44120LimónSin especificarMercado Mayorista Lo Valledor de Santiagomalla-18Martes</v>
      </c>
      <c r="B638" s="6">
        <v>44120</v>
      </c>
      <c r="C638" s="24" t="s">
        <v>28</v>
      </c>
      <c r="D638" s="24" t="s">
        <v>18</v>
      </c>
      <c r="E638" s="24" t="s">
        <v>19</v>
      </c>
      <c r="F638" s="24" t="s">
        <v>20</v>
      </c>
      <c r="G638" s="24" t="str">
        <f>+VLOOKUP(Tabla3_2[[#This Row],[Unidad de
comercialización ]],Cod_empaque[],2,0)</f>
        <v>malla-18</v>
      </c>
      <c r="H638" s="24" t="s">
        <v>3</v>
      </c>
      <c r="I638">
        <v>5000</v>
      </c>
    </row>
    <row r="639" spans="1:9" hidden="1" x14ac:dyDescent="0.35">
      <c r="A639" s="24" t="str">
        <f>+_xlfn.CONCAT(Tabla3_2[[#This Row],[Semana]],C639,Tabla3_2[[#This Row],[Variedad]],E639,G639,Tabla3_2[[#This Row],[Atributo]])</f>
        <v>44120LimónSin especificarMercado Mayorista Lo Valledor de Santiagomalla-18Miércoles</v>
      </c>
      <c r="B639" s="6">
        <v>44120</v>
      </c>
      <c r="C639" s="24" t="s">
        <v>28</v>
      </c>
      <c r="D639" s="24" t="s">
        <v>18</v>
      </c>
      <c r="E639" s="24" t="s">
        <v>19</v>
      </c>
      <c r="F639" s="24" t="s">
        <v>20</v>
      </c>
      <c r="G639" s="24" t="str">
        <f>+VLOOKUP(Tabla3_2[[#This Row],[Unidad de
comercialización ]],Cod_empaque[],2,0)</f>
        <v>malla-18</v>
      </c>
      <c r="H639" s="24" t="s">
        <v>4</v>
      </c>
      <c r="I639">
        <v>5000</v>
      </c>
    </row>
    <row r="640" spans="1:9" hidden="1" x14ac:dyDescent="0.35">
      <c r="A640" s="24" t="str">
        <f>+_xlfn.CONCAT(Tabla3_2[[#This Row],[Semana]],C640,Tabla3_2[[#This Row],[Variedad]],E640,G640,Tabla3_2[[#This Row],[Atributo]])</f>
        <v>44120LimónSin especificarMercado Mayorista Lo Valledor de Santiagomalla-18Jueves</v>
      </c>
      <c r="B640" s="6">
        <v>44120</v>
      </c>
      <c r="C640" s="24" t="s">
        <v>28</v>
      </c>
      <c r="D640" s="24" t="s">
        <v>18</v>
      </c>
      <c r="E640" s="24" t="s">
        <v>19</v>
      </c>
      <c r="F640" s="24" t="s">
        <v>20</v>
      </c>
      <c r="G640" s="24" t="str">
        <f>+VLOOKUP(Tabla3_2[[#This Row],[Unidad de
comercialización ]],Cod_empaque[],2,0)</f>
        <v>malla-18</v>
      </c>
      <c r="H640" s="24" t="s">
        <v>5</v>
      </c>
      <c r="I640">
        <v>5000</v>
      </c>
    </row>
    <row r="641" spans="1:9" hidden="1" x14ac:dyDescent="0.35">
      <c r="A641" s="24" t="str">
        <f>+_xlfn.CONCAT(Tabla3_2[[#This Row],[Semana]],C641,Tabla3_2[[#This Row],[Variedad]],E641,G641,Tabla3_2[[#This Row],[Atributo]])</f>
        <v>44120LimónSin especificarMercado Mayorista Lo Valledor de Santiagomalla-18Viernes</v>
      </c>
      <c r="B641" s="6">
        <v>44120</v>
      </c>
      <c r="C641" s="24" t="s">
        <v>28</v>
      </c>
      <c r="D641" s="24" t="s">
        <v>18</v>
      </c>
      <c r="E641" s="24" t="s">
        <v>19</v>
      </c>
      <c r="F641" s="24" t="s">
        <v>20</v>
      </c>
      <c r="G641" s="24" t="str">
        <f>+VLOOKUP(Tabla3_2[[#This Row],[Unidad de
comercialización ]],Cod_empaque[],2,0)</f>
        <v>malla-18</v>
      </c>
      <c r="H641" s="24" t="s">
        <v>6</v>
      </c>
      <c r="I641">
        <v>5000</v>
      </c>
    </row>
    <row r="642" spans="1:9" hidden="1" x14ac:dyDescent="0.35">
      <c r="A642" s="24" t="str">
        <f>+_xlfn.CONCAT(Tabla3_2[[#This Row],[Semana]],C642,Tabla3_2[[#This Row],[Variedad]],E642,G642,Tabla3_2[[#This Row],[Atributo]])</f>
        <v>44120LimónSin especificarComercializadora del Agro de Limarímalla-18Lunes</v>
      </c>
      <c r="B642" s="6">
        <v>44120</v>
      </c>
      <c r="C642" s="24" t="s">
        <v>28</v>
      </c>
      <c r="D642" s="24" t="s">
        <v>18</v>
      </c>
      <c r="E642" s="24" t="s">
        <v>21</v>
      </c>
      <c r="F642" s="24" t="s">
        <v>20</v>
      </c>
      <c r="G642" s="24" t="str">
        <f>+VLOOKUP(Tabla3_2[[#This Row],[Unidad de
comercialización ]],Cod_empaque[],2,0)</f>
        <v>malla-18</v>
      </c>
      <c r="H642" s="24" t="s">
        <v>2</v>
      </c>
      <c r="I642">
        <v>0</v>
      </c>
    </row>
    <row r="643" spans="1:9" hidden="1" x14ac:dyDescent="0.35">
      <c r="A643" s="24" t="str">
        <f>+_xlfn.CONCAT(Tabla3_2[[#This Row],[Semana]],C643,Tabla3_2[[#This Row],[Variedad]],E643,G643,Tabla3_2[[#This Row],[Atributo]])</f>
        <v>44120LimónSin especificarComercializadora del Agro de Limarímalla-18Martes</v>
      </c>
      <c r="B643" s="6">
        <v>44120</v>
      </c>
      <c r="C643" s="24" t="s">
        <v>28</v>
      </c>
      <c r="D643" s="24" t="s">
        <v>18</v>
      </c>
      <c r="E643" s="24" t="s">
        <v>21</v>
      </c>
      <c r="F643" s="24" t="s">
        <v>20</v>
      </c>
      <c r="G643" s="24" t="str">
        <f>+VLOOKUP(Tabla3_2[[#This Row],[Unidad de
comercialización ]],Cod_empaque[],2,0)</f>
        <v>malla-18</v>
      </c>
      <c r="H643" s="24" t="s">
        <v>3</v>
      </c>
      <c r="I643">
        <v>4400</v>
      </c>
    </row>
    <row r="644" spans="1:9" hidden="1" x14ac:dyDescent="0.35">
      <c r="A644" s="24" t="str">
        <f>+_xlfn.CONCAT(Tabla3_2[[#This Row],[Semana]],C644,Tabla3_2[[#This Row],[Variedad]],E644,G644,Tabla3_2[[#This Row],[Atributo]])</f>
        <v>44120LimónSin especificarComercializadora del Agro de Limarímalla-18Miércoles</v>
      </c>
      <c r="B644" s="6">
        <v>44120</v>
      </c>
      <c r="C644" s="24" t="s">
        <v>28</v>
      </c>
      <c r="D644" s="24" t="s">
        <v>18</v>
      </c>
      <c r="E644" s="24" t="s">
        <v>21</v>
      </c>
      <c r="F644" s="24" t="s">
        <v>20</v>
      </c>
      <c r="G644" s="24" t="str">
        <f>+VLOOKUP(Tabla3_2[[#This Row],[Unidad de
comercialización ]],Cod_empaque[],2,0)</f>
        <v>malla-18</v>
      </c>
      <c r="H644" s="24" t="s">
        <v>4</v>
      </c>
      <c r="I644">
        <v>4400</v>
      </c>
    </row>
    <row r="645" spans="1:9" hidden="1" x14ac:dyDescent="0.35">
      <c r="A645" s="24" t="str">
        <f>+_xlfn.CONCAT(Tabla3_2[[#This Row],[Semana]],C645,Tabla3_2[[#This Row],[Variedad]],E645,G645,Tabla3_2[[#This Row],[Atributo]])</f>
        <v>44120LimónSin especificarComercializadora del Agro de Limarímalla-18Jueves</v>
      </c>
      <c r="B645" s="6">
        <v>44120</v>
      </c>
      <c r="C645" s="24" t="s">
        <v>28</v>
      </c>
      <c r="D645" s="24" t="s">
        <v>18</v>
      </c>
      <c r="E645" s="24" t="s">
        <v>21</v>
      </c>
      <c r="F645" s="24" t="s">
        <v>20</v>
      </c>
      <c r="G645" s="24" t="str">
        <f>+VLOOKUP(Tabla3_2[[#This Row],[Unidad de
comercialización ]],Cod_empaque[],2,0)</f>
        <v>malla-18</v>
      </c>
      <c r="H645" s="24" t="s">
        <v>5</v>
      </c>
      <c r="I645">
        <v>0</v>
      </c>
    </row>
    <row r="646" spans="1:9" hidden="1" x14ac:dyDescent="0.35">
      <c r="A646" s="24" t="str">
        <f>+_xlfn.CONCAT(Tabla3_2[[#This Row],[Semana]],C646,Tabla3_2[[#This Row],[Variedad]],E646,G646,Tabla3_2[[#This Row],[Atributo]])</f>
        <v>44120LimónSin especificarComercializadora del Agro de Limarímalla-18Viernes</v>
      </c>
      <c r="B646" s="6">
        <v>44120</v>
      </c>
      <c r="C646" s="24" t="s">
        <v>28</v>
      </c>
      <c r="D646" s="24" t="s">
        <v>18</v>
      </c>
      <c r="E646" s="24" t="s">
        <v>21</v>
      </c>
      <c r="F646" s="24" t="s">
        <v>20</v>
      </c>
      <c r="G646" s="24" t="str">
        <f>+VLOOKUP(Tabla3_2[[#This Row],[Unidad de
comercialización ]],Cod_empaque[],2,0)</f>
        <v>malla-18</v>
      </c>
      <c r="H646" s="24" t="s">
        <v>6</v>
      </c>
      <c r="I646">
        <v>0</v>
      </c>
    </row>
    <row r="647" spans="1:9" hidden="1" x14ac:dyDescent="0.35">
      <c r="A647" s="24" t="str">
        <f>+_xlfn.CONCAT(Tabla3_2[[#This Row],[Semana]],C647,Tabla3_2[[#This Row],[Variedad]],E647,G647,Tabla3_2[[#This Row],[Atributo]])</f>
        <v>44120LimónSin especificarTerminal La Palmera de La Serenamalla-18Lunes</v>
      </c>
      <c r="B647" s="6">
        <v>44120</v>
      </c>
      <c r="C647" s="24" t="s">
        <v>28</v>
      </c>
      <c r="D647" s="24" t="s">
        <v>18</v>
      </c>
      <c r="E647" s="24" t="s">
        <v>22</v>
      </c>
      <c r="F647" s="24" t="s">
        <v>20</v>
      </c>
      <c r="G647" s="24" t="str">
        <f>+VLOOKUP(Tabla3_2[[#This Row],[Unidad de
comercialización ]],Cod_empaque[],2,0)</f>
        <v>malla-18</v>
      </c>
      <c r="H647" s="24" t="s">
        <v>2</v>
      </c>
      <c r="I647">
        <v>0</v>
      </c>
    </row>
    <row r="648" spans="1:9" hidden="1" x14ac:dyDescent="0.35">
      <c r="A648" s="24" t="str">
        <f>+_xlfn.CONCAT(Tabla3_2[[#This Row],[Semana]],C648,Tabla3_2[[#This Row],[Variedad]],E648,G648,Tabla3_2[[#This Row],[Atributo]])</f>
        <v>44120LimónSin especificarTerminal La Palmera de La Serenamalla-18Martes</v>
      </c>
      <c r="B648" s="6">
        <v>44120</v>
      </c>
      <c r="C648" s="24" t="s">
        <v>28</v>
      </c>
      <c r="D648" s="24" t="s">
        <v>18</v>
      </c>
      <c r="E648" s="24" t="s">
        <v>22</v>
      </c>
      <c r="F648" s="24" t="s">
        <v>20</v>
      </c>
      <c r="G648" s="24" t="str">
        <f>+VLOOKUP(Tabla3_2[[#This Row],[Unidad de
comercialización ]],Cod_empaque[],2,0)</f>
        <v>malla-18</v>
      </c>
      <c r="H648" s="24" t="s">
        <v>3</v>
      </c>
      <c r="I648">
        <v>0</v>
      </c>
    </row>
    <row r="649" spans="1:9" hidden="1" x14ac:dyDescent="0.35">
      <c r="A649" s="24" t="str">
        <f>+_xlfn.CONCAT(Tabla3_2[[#This Row],[Semana]],C649,Tabla3_2[[#This Row],[Variedad]],E649,G649,Tabla3_2[[#This Row],[Atributo]])</f>
        <v>44120LimónSin especificarTerminal La Palmera de La Serenamalla-18Miércoles</v>
      </c>
      <c r="B649" s="6">
        <v>44120</v>
      </c>
      <c r="C649" s="24" t="s">
        <v>28</v>
      </c>
      <c r="D649" s="24" t="s">
        <v>18</v>
      </c>
      <c r="E649" s="24" t="s">
        <v>22</v>
      </c>
      <c r="F649" s="24" t="s">
        <v>20</v>
      </c>
      <c r="G649" s="24" t="str">
        <f>+VLOOKUP(Tabla3_2[[#This Row],[Unidad de
comercialización ]],Cod_empaque[],2,0)</f>
        <v>malla-18</v>
      </c>
      <c r="H649" s="24" t="s">
        <v>4</v>
      </c>
      <c r="I649">
        <v>0</v>
      </c>
    </row>
    <row r="650" spans="1:9" hidden="1" x14ac:dyDescent="0.35">
      <c r="A650" s="24" t="str">
        <f>+_xlfn.CONCAT(Tabla3_2[[#This Row],[Semana]],C650,Tabla3_2[[#This Row],[Variedad]],E650,G650,Tabla3_2[[#This Row],[Atributo]])</f>
        <v>44120LimónSin especificarTerminal La Palmera de La Serenamalla-18Jueves</v>
      </c>
      <c r="B650" s="6">
        <v>44120</v>
      </c>
      <c r="C650" s="24" t="s">
        <v>28</v>
      </c>
      <c r="D650" s="24" t="s">
        <v>18</v>
      </c>
      <c r="E650" s="24" t="s">
        <v>22</v>
      </c>
      <c r="F650" s="24" t="s">
        <v>20</v>
      </c>
      <c r="G650" s="24" t="str">
        <f>+VLOOKUP(Tabla3_2[[#This Row],[Unidad de
comercialización ]],Cod_empaque[],2,0)</f>
        <v>malla-18</v>
      </c>
      <c r="H650" s="24" t="s">
        <v>5</v>
      </c>
      <c r="I650">
        <v>4400</v>
      </c>
    </row>
    <row r="651" spans="1:9" hidden="1" x14ac:dyDescent="0.35">
      <c r="A651" s="24" t="str">
        <f>+_xlfn.CONCAT(Tabla3_2[[#This Row],[Semana]],C651,Tabla3_2[[#This Row],[Variedad]],E651,G651,Tabla3_2[[#This Row],[Atributo]])</f>
        <v>44120LimónSin especificarTerminal La Palmera de La Serenamalla-18Viernes</v>
      </c>
      <c r="B651" s="6">
        <v>44120</v>
      </c>
      <c r="C651" s="24" t="s">
        <v>28</v>
      </c>
      <c r="D651" s="24" t="s">
        <v>18</v>
      </c>
      <c r="E651" s="24" t="s">
        <v>22</v>
      </c>
      <c r="F651" s="24" t="s">
        <v>20</v>
      </c>
      <c r="G651" s="24" t="str">
        <f>+VLOOKUP(Tabla3_2[[#This Row],[Unidad de
comercialización ]],Cod_empaque[],2,0)</f>
        <v>malla-18</v>
      </c>
      <c r="H651" s="24" t="s">
        <v>6</v>
      </c>
      <c r="I651">
        <v>4403</v>
      </c>
    </row>
    <row r="652" spans="1:9" hidden="1" x14ac:dyDescent="0.35">
      <c r="A652" s="24" t="str">
        <f>+_xlfn.CONCAT(Tabla3_2[[#This Row],[Semana]],C652,Tabla3_2[[#This Row],[Variedad]],E652,G652,Tabla3_2[[#This Row],[Atributo]])</f>
        <v>44120LimónSin especificarVega Central Mapocho de Santiagomalla-18Lunes</v>
      </c>
      <c r="B652" s="6">
        <v>44120</v>
      </c>
      <c r="C652" s="24" t="s">
        <v>28</v>
      </c>
      <c r="D652" s="24" t="s">
        <v>18</v>
      </c>
      <c r="E652" s="24" t="s">
        <v>23</v>
      </c>
      <c r="F652" s="24" t="s">
        <v>20</v>
      </c>
      <c r="G652" s="24" t="str">
        <f>+VLOOKUP(Tabla3_2[[#This Row],[Unidad de
comercialización ]],Cod_empaque[],2,0)</f>
        <v>malla-18</v>
      </c>
      <c r="H652" s="24" t="s">
        <v>2</v>
      </c>
      <c r="I652">
        <v>0</v>
      </c>
    </row>
    <row r="653" spans="1:9" hidden="1" x14ac:dyDescent="0.35">
      <c r="A653" s="24" t="str">
        <f>+_xlfn.CONCAT(Tabla3_2[[#This Row],[Semana]],C653,Tabla3_2[[#This Row],[Variedad]],E653,G653,Tabla3_2[[#This Row],[Atributo]])</f>
        <v>44120LimónSin especificarVega Central Mapocho de Santiagomalla-18Martes</v>
      </c>
      <c r="B653" s="6">
        <v>44120</v>
      </c>
      <c r="C653" s="24" t="s">
        <v>28</v>
      </c>
      <c r="D653" s="24" t="s">
        <v>18</v>
      </c>
      <c r="E653" s="24" t="s">
        <v>23</v>
      </c>
      <c r="F653" s="24" t="s">
        <v>20</v>
      </c>
      <c r="G653" s="24" t="str">
        <f>+VLOOKUP(Tabla3_2[[#This Row],[Unidad de
comercialización ]],Cod_empaque[],2,0)</f>
        <v>malla-18</v>
      </c>
      <c r="H653" s="24" t="s">
        <v>3</v>
      </c>
      <c r="I653">
        <v>5340</v>
      </c>
    </row>
    <row r="654" spans="1:9" hidden="1" x14ac:dyDescent="0.35">
      <c r="A654" s="24" t="str">
        <f>+_xlfn.CONCAT(Tabla3_2[[#This Row],[Semana]],C654,Tabla3_2[[#This Row],[Variedad]],E654,G654,Tabla3_2[[#This Row],[Atributo]])</f>
        <v>44120LimónSin especificarVega Central Mapocho de Santiagomalla-18Miércoles</v>
      </c>
      <c r="B654" s="6">
        <v>44120</v>
      </c>
      <c r="C654" s="24" t="s">
        <v>28</v>
      </c>
      <c r="D654" s="24" t="s">
        <v>18</v>
      </c>
      <c r="E654" s="24" t="s">
        <v>23</v>
      </c>
      <c r="F654" s="24" t="s">
        <v>20</v>
      </c>
      <c r="G654" s="24" t="str">
        <f>+VLOOKUP(Tabla3_2[[#This Row],[Unidad de
comercialización ]],Cod_empaque[],2,0)</f>
        <v>malla-18</v>
      </c>
      <c r="H654" s="24" t="s">
        <v>4</v>
      </c>
      <c r="I654">
        <v>5278</v>
      </c>
    </row>
    <row r="655" spans="1:9" hidden="1" x14ac:dyDescent="0.35">
      <c r="A655" s="24" t="str">
        <f>+_xlfn.CONCAT(Tabla3_2[[#This Row],[Semana]],C655,Tabla3_2[[#This Row],[Variedad]],E655,G655,Tabla3_2[[#This Row],[Atributo]])</f>
        <v>44120LimónSin especificarVega Central Mapocho de Santiagomalla-18Jueves</v>
      </c>
      <c r="B655" s="6">
        <v>44120</v>
      </c>
      <c r="C655" s="24" t="s">
        <v>28</v>
      </c>
      <c r="D655" s="24" t="s">
        <v>18</v>
      </c>
      <c r="E655" s="24" t="s">
        <v>23</v>
      </c>
      <c r="F655" s="24" t="s">
        <v>20</v>
      </c>
      <c r="G655" s="24" t="str">
        <f>+VLOOKUP(Tabla3_2[[#This Row],[Unidad de
comercialización ]],Cod_empaque[],2,0)</f>
        <v>malla-18</v>
      </c>
      <c r="H655" s="24" t="s">
        <v>5</v>
      </c>
      <c r="I655">
        <v>5261</v>
      </c>
    </row>
    <row r="656" spans="1:9" hidden="1" x14ac:dyDescent="0.35">
      <c r="A656" s="24" t="str">
        <f>+_xlfn.CONCAT(Tabla3_2[[#This Row],[Semana]],C656,Tabla3_2[[#This Row],[Variedad]],E656,G656,Tabla3_2[[#This Row],[Atributo]])</f>
        <v>44120LimónSin especificarVega Central Mapocho de Santiagomalla-18Viernes</v>
      </c>
      <c r="B656" s="6">
        <v>44120</v>
      </c>
      <c r="C656" s="24" t="s">
        <v>28</v>
      </c>
      <c r="D656" s="24" t="s">
        <v>18</v>
      </c>
      <c r="E656" s="24" t="s">
        <v>23</v>
      </c>
      <c r="F656" s="24" t="s">
        <v>20</v>
      </c>
      <c r="G656" s="24" t="str">
        <f>+VLOOKUP(Tabla3_2[[#This Row],[Unidad de
comercialización ]],Cod_empaque[],2,0)</f>
        <v>malla-18</v>
      </c>
      <c r="H656" s="24" t="s">
        <v>6</v>
      </c>
      <c r="I656">
        <v>5729</v>
      </c>
    </row>
    <row r="657" spans="1:9" hidden="1" x14ac:dyDescent="0.35">
      <c r="A657" s="24" t="str">
        <f>+_xlfn.CONCAT(Tabla3_2[[#This Row],[Semana]],C657,Tabla3_2[[#This Row],[Variedad]],E657,G657,Tabla3_2[[#This Row],[Atributo]])</f>
        <v>44120LimónSin especificarFemacal de La Caleramalla-16Lunes</v>
      </c>
      <c r="B657" s="6">
        <v>44120</v>
      </c>
      <c r="C657" s="24" t="s">
        <v>28</v>
      </c>
      <c r="D657" s="24" t="s">
        <v>18</v>
      </c>
      <c r="E657" s="24" t="s">
        <v>9</v>
      </c>
      <c r="F657" s="24" t="s">
        <v>24</v>
      </c>
      <c r="G657" s="24" t="str">
        <f>+VLOOKUP(Tabla3_2[[#This Row],[Unidad de
comercialización ]],Cod_empaque[],2,0)</f>
        <v>malla-16</v>
      </c>
      <c r="H657" s="24" t="s">
        <v>2</v>
      </c>
      <c r="I657">
        <v>0</v>
      </c>
    </row>
    <row r="658" spans="1:9" hidden="1" x14ac:dyDescent="0.35">
      <c r="A658" s="24" t="str">
        <f>+_xlfn.CONCAT(Tabla3_2[[#This Row],[Semana]],C658,Tabla3_2[[#This Row],[Variedad]],E658,G658,Tabla3_2[[#This Row],[Atributo]])</f>
        <v>44120LimónSin especificarFemacal de La Caleramalla-16Martes</v>
      </c>
      <c r="B658" s="6">
        <v>44120</v>
      </c>
      <c r="C658" s="24" t="s">
        <v>28</v>
      </c>
      <c r="D658" s="24" t="s">
        <v>18</v>
      </c>
      <c r="E658" s="24" t="s">
        <v>9</v>
      </c>
      <c r="F658" s="24" t="s">
        <v>24</v>
      </c>
      <c r="G658" s="24" t="str">
        <f>+VLOOKUP(Tabla3_2[[#This Row],[Unidad de
comercialización ]],Cod_empaque[],2,0)</f>
        <v>malla-16</v>
      </c>
      <c r="H658" s="24" t="s">
        <v>3</v>
      </c>
      <c r="I658">
        <v>3745</v>
      </c>
    </row>
    <row r="659" spans="1:9" hidden="1" x14ac:dyDescent="0.35">
      <c r="A659" s="24" t="str">
        <f>+_xlfn.CONCAT(Tabla3_2[[#This Row],[Semana]],C659,Tabla3_2[[#This Row],[Variedad]],E659,G659,Tabla3_2[[#This Row],[Atributo]])</f>
        <v>44120LimónSin especificarFemacal de La Caleramalla-16Miércoles</v>
      </c>
      <c r="B659" s="6">
        <v>44120</v>
      </c>
      <c r="C659" s="24" t="s">
        <v>28</v>
      </c>
      <c r="D659" s="24" t="s">
        <v>18</v>
      </c>
      <c r="E659" s="24" t="s">
        <v>9</v>
      </c>
      <c r="F659" s="24" t="s">
        <v>24</v>
      </c>
      <c r="G659" s="24" t="str">
        <f>+VLOOKUP(Tabla3_2[[#This Row],[Unidad de
comercialización ]],Cod_empaque[],2,0)</f>
        <v>malla-16</v>
      </c>
      <c r="H659" s="24" t="s">
        <v>4</v>
      </c>
      <c r="I659">
        <v>3755</v>
      </c>
    </row>
    <row r="660" spans="1:9" hidden="1" x14ac:dyDescent="0.35">
      <c r="A660" s="24" t="str">
        <f>+_xlfn.CONCAT(Tabla3_2[[#This Row],[Semana]],C660,Tabla3_2[[#This Row],[Variedad]],E660,G660,Tabla3_2[[#This Row],[Atributo]])</f>
        <v>44120LimónSin especificarFemacal de La Caleramalla-16Jueves</v>
      </c>
      <c r="B660" s="6">
        <v>44120</v>
      </c>
      <c r="C660" s="24" t="s">
        <v>28</v>
      </c>
      <c r="D660" s="24" t="s">
        <v>18</v>
      </c>
      <c r="E660" s="24" t="s">
        <v>9</v>
      </c>
      <c r="F660" s="24" t="s">
        <v>24</v>
      </c>
      <c r="G660" s="24" t="str">
        <f>+VLOOKUP(Tabla3_2[[#This Row],[Unidad de
comercialización ]],Cod_empaque[],2,0)</f>
        <v>malla-16</v>
      </c>
      <c r="H660" s="24" t="s">
        <v>5</v>
      </c>
      <c r="I660">
        <v>3790</v>
      </c>
    </row>
    <row r="661" spans="1:9" hidden="1" x14ac:dyDescent="0.35">
      <c r="A661" s="24" t="str">
        <f>+_xlfn.CONCAT(Tabla3_2[[#This Row],[Semana]],C661,Tabla3_2[[#This Row],[Variedad]],E661,G661,Tabla3_2[[#This Row],[Atributo]])</f>
        <v>44120LimónSin especificarFemacal de La Caleramalla-16Viernes</v>
      </c>
      <c r="B661" s="6">
        <v>44120</v>
      </c>
      <c r="C661" s="24" t="s">
        <v>28</v>
      </c>
      <c r="D661" s="24" t="s">
        <v>18</v>
      </c>
      <c r="E661" s="24" t="s">
        <v>9</v>
      </c>
      <c r="F661" s="24" t="s">
        <v>24</v>
      </c>
      <c r="G661" s="24" t="str">
        <f>+VLOOKUP(Tabla3_2[[#This Row],[Unidad de
comercialización ]],Cod_empaque[],2,0)</f>
        <v>malla-16</v>
      </c>
      <c r="H661" s="24" t="s">
        <v>6</v>
      </c>
      <c r="I661">
        <v>3783</v>
      </c>
    </row>
    <row r="662" spans="1:9" hidden="1" x14ac:dyDescent="0.35">
      <c r="A662" s="24" t="str">
        <f>+_xlfn.CONCAT(Tabla3_2[[#This Row],[Semana]],C662,Tabla3_2[[#This Row],[Variedad]],E662,G662,Tabla3_2[[#This Row],[Atributo]])</f>
        <v>44120LimónSin especificarFeria Lagunitas de Puerto Monttmalla-16Lunes</v>
      </c>
      <c r="B662" s="6">
        <v>44120</v>
      </c>
      <c r="C662" s="24" t="s">
        <v>28</v>
      </c>
      <c r="D662" s="24" t="s">
        <v>18</v>
      </c>
      <c r="E662" s="24" t="s">
        <v>11</v>
      </c>
      <c r="F662" s="24" t="s">
        <v>24</v>
      </c>
      <c r="G662" s="24" t="str">
        <f>+VLOOKUP(Tabla3_2[[#This Row],[Unidad de
comercialización ]],Cod_empaque[],2,0)</f>
        <v>malla-16</v>
      </c>
      <c r="H662" s="24" t="s">
        <v>2</v>
      </c>
      <c r="I662">
        <v>0</v>
      </c>
    </row>
    <row r="663" spans="1:9" hidden="1" x14ac:dyDescent="0.35">
      <c r="A663" s="24" t="str">
        <f>+_xlfn.CONCAT(Tabla3_2[[#This Row],[Semana]],C663,Tabla3_2[[#This Row],[Variedad]],E663,G663,Tabla3_2[[#This Row],[Atributo]])</f>
        <v>44120LimónSin especificarFeria Lagunitas de Puerto Monttmalla-16Martes</v>
      </c>
      <c r="B663" s="6">
        <v>44120</v>
      </c>
      <c r="C663" s="24" t="s">
        <v>28</v>
      </c>
      <c r="D663" s="24" t="s">
        <v>18</v>
      </c>
      <c r="E663" s="24" t="s">
        <v>11</v>
      </c>
      <c r="F663" s="24" t="s">
        <v>24</v>
      </c>
      <c r="G663" s="24" t="str">
        <f>+VLOOKUP(Tabla3_2[[#This Row],[Unidad de
comercialización ]],Cod_empaque[],2,0)</f>
        <v>malla-16</v>
      </c>
      <c r="H663" s="24" t="s">
        <v>3</v>
      </c>
      <c r="I663">
        <v>8250</v>
      </c>
    </row>
    <row r="664" spans="1:9" hidden="1" x14ac:dyDescent="0.35">
      <c r="A664" s="24" t="str">
        <f>+_xlfn.CONCAT(Tabla3_2[[#This Row],[Semana]],C664,Tabla3_2[[#This Row],[Variedad]],E664,G664,Tabla3_2[[#This Row],[Atributo]])</f>
        <v>44120LimónSin especificarFeria Lagunitas de Puerto Monttmalla-16Miércoles</v>
      </c>
      <c r="B664" s="6">
        <v>44120</v>
      </c>
      <c r="C664" s="24" t="s">
        <v>28</v>
      </c>
      <c r="D664" s="24" t="s">
        <v>18</v>
      </c>
      <c r="E664" s="24" t="s">
        <v>11</v>
      </c>
      <c r="F664" s="24" t="s">
        <v>24</v>
      </c>
      <c r="G664" s="24" t="str">
        <f>+VLOOKUP(Tabla3_2[[#This Row],[Unidad de
comercialización ]],Cod_empaque[],2,0)</f>
        <v>malla-16</v>
      </c>
      <c r="H664" s="24" t="s">
        <v>4</v>
      </c>
      <c r="I664">
        <v>8250</v>
      </c>
    </row>
    <row r="665" spans="1:9" hidden="1" x14ac:dyDescent="0.35">
      <c r="A665" s="24" t="str">
        <f>+_xlfn.CONCAT(Tabla3_2[[#This Row],[Semana]],C665,Tabla3_2[[#This Row],[Variedad]],E665,G665,Tabla3_2[[#This Row],[Atributo]])</f>
        <v>44120LimónSin especificarFeria Lagunitas de Puerto Monttmalla-16Jueves</v>
      </c>
      <c r="B665" s="6">
        <v>44120</v>
      </c>
      <c r="C665" s="24" t="s">
        <v>28</v>
      </c>
      <c r="D665" s="24" t="s">
        <v>18</v>
      </c>
      <c r="E665" s="24" t="s">
        <v>11</v>
      </c>
      <c r="F665" s="24" t="s">
        <v>24</v>
      </c>
      <c r="G665" s="24" t="str">
        <f>+VLOOKUP(Tabla3_2[[#This Row],[Unidad de
comercialización ]],Cod_empaque[],2,0)</f>
        <v>malla-16</v>
      </c>
      <c r="H665" s="24" t="s">
        <v>5</v>
      </c>
      <c r="I665">
        <v>8250</v>
      </c>
    </row>
    <row r="666" spans="1:9" hidden="1" x14ac:dyDescent="0.35">
      <c r="A666" s="24" t="str">
        <f>+_xlfn.CONCAT(Tabla3_2[[#This Row],[Semana]],C666,Tabla3_2[[#This Row],[Variedad]],E666,G666,Tabla3_2[[#This Row],[Atributo]])</f>
        <v>44120LimónSin especificarFeria Lagunitas de Puerto Monttmalla-16Viernes</v>
      </c>
      <c r="B666" s="6">
        <v>44120</v>
      </c>
      <c r="C666" s="24" t="s">
        <v>28</v>
      </c>
      <c r="D666" s="24" t="s">
        <v>18</v>
      </c>
      <c r="E666" s="24" t="s">
        <v>11</v>
      </c>
      <c r="F666" s="24" t="s">
        <v>24</v>
      </c>
      <c r="G666" s="24" t="str">
        <f>+VLOOKUP(Tabla3_2[[#This Row],[Unidad de
comercialización ]],Cod_empaque[],2,0)</f>
        <v>malla-16</v>
      </c>
      <c r="H666" s="24" t="s">
        <v>6</v>
      </c>
      <c r="I666">
        <v>8250</v>
      </c>
    </row>
    <row r="667" spans="1:9" hidden="1" x14ac:dyDescent="0.35">
      <c r="A667" s="24" t="str">
        <f>+_xlfn.CONCAT(Tabla3_2[[#This Row],[Semana]],C667,Tabla3_2[[#This Row],[Variedad]],E667,G667,Tabla3_2[[#This Row],[Atributo]])</f>
        <v>44120LimónSin especificarMacroferia Regional de Talcamalla-16Lunes</v>
      </c>
      <c r="B667" s="6">
        <v>44120</v>
      </c>
      <c r="C667" s="24" t="s">
        <v>28</v>
      </c>
      <c r="D667" s="24" t="s">
        <v>18</v>
      </c>
      <c r="E667" s="24" t="s">
        <v>13</v>
      </c>
      <c r="F667" s="24" t="s">
        <v>24</v>
      </c>
      <c r="G667" s="24" t="str">
        <f>+VLOOKUP(Tabla3_2[[#This Row],[Unidad de
comercialización ]],Cod_empaque[],2,0)</f>
        <v>malla-16</v>
      </c>
      <c r="H667" s="24" t="s">
        <v>2</v>
      </c>
      <c r="I667">
        <v>0</v>
      </c>
    </row>
    <row r="668" spans="1:9" hidden="1" x14ac:dyDescent="0.35">
      <c r="A668" s="24" t="str">
        <f>+_xlfn.CONCAT(Tabla3_2[[#This Row],[Semana]],C668,Tabla3_2[[#This Row],[Variedad]],E668,G668,Tabla3_2[[#This Row],[Atributo]])</f>
        <v>44120LimónSin especificarMacroferia Regional de Talcamalla-16Martes</v>
      </c>
      <c r="B668" s="6">
        <v>44120</v>
      </c>
      <c r="C668" s="24" t="s">
        <v>28</v>
      </c>
      <c r="D668" s="24" t="s">
        <v>18</v>
      </c>
      <c r="E668" s="24" t="s">
        <v>13</v>
      </c>
      <c r="F668" s="24" t="s">
        <v>24</v>
      </c>
      <c r="G668" s="24" t="str">
        <f>+VLOOKUP(Tabla3_2[[#This Row],[Unidad de
comercialización ]],Cod_empaque[],2,0)</f>
        <v>malla-16</v>
      </c>
      <c r="H668" s="24" t="s">
        <v>3</v>
      </c>
      <c r="I668">
        <v>5500</v>
      </c>
    </row>
    <row r="669" spans="1:9" hidden="1" x14ac:dyDescent="0.35">
      <c r="A669" s="24" t="str">
        <f>+_xlfn.CONCAT(Tabla3_2[[#This Row],[Semana]],C669,Tabla3_2[[#This Row],[Variedad]],E669,G669,Tabla3_2[[#This Row],[Atributo]])</f>
        <v>44120LimónSin especificarMacroferia Regional de Talcamalla-16Miércoles</v>
      </c>
      <c r="B669" s="6">
        <v>44120</v>
      </c>
      <c r="C669" s="24" t="s">
        <v>28</v>
      </c>
      <c r="D669" s="24" t="s">
        <v>18</v>
      </c>
      <c r="E669" s="24" t="s">
        <v>13</v>
      </c>
      <c r="F669" s="24" t="s">
        <v>24</v>
      </c>
      <c r="G669" s="24" t="str">
        <f>+VLOOKUP(Tabla3_2[[#This Row],[Unidad de
comercialización ]],Cod_empaque[],2,0)</f>
        <v>malla-16</v>
      </c>
      <c r="H669" s="24" t="s">
        <v>4</v>
      </c>
      <c r="I669">
        <v>6000</v>
      </c>
    </row>
    <row r="670" spans="1:9" hidden="1" x14ac:dyDescent="0.35">
      <c r="A670" s="24" t="str">
        <f>+_xlfn.CONCAT(Tabla3_2[[#This Row],[Semana]],C670,Tabla3_2[[#This Row],[Variedad]],E670,G670,Tabla3_2[[#This Row],[Atributo]])</f>
        <v>44120LimónSin especificarMacroferia Regional de Talcamalla-16Jueves</v>
      </c>
      <c r="B670" s="6">
        <v>44120</v>
      </c>
      <c r="C670" s="24" t="s">
        <v>28</v>
      </c>
      <c r="D670" s="24" t="s">
        <v>18</v>
      </c>
      <c r="E670" s="24" t="s">
        <v>13</v>
      </c>
      <c r="F670" s="24" t="s">
        <v>24</v>
      </c>
      <c r="G670" s="24" t="str">
        <f>+VLOOKUP(Tabla3_2[[#This Row],[Unidad de
comercialización ]],Cod_empaque[],2,0)</f>
        <v>malla-16</v>
      </c>
      <c r="H670" s="24" t="s">
        <v>5</v>
      </c>
      <c r="I670">
        <v>0</v>
      </c>
    </row>
    <row r="671" spans="1:9" hidden="1" x14ac:dyDescent="0.35">
      <c r="A671" s="24" t="str">
        <f>+_xlfn.CONCAT(Tabla3_2[[#This Row],[Semana]],C671,Tabla3_2[[#This Row],[Variedad]],E671,G671,Tabla3_2[[#This Row],[Atributo]])</f>
        <v>44120LimónSin especificarMacroferia Regional de Talcamalla-16Viernes</v>
      </c>
      <c r="B671" s="6">
        <v>44120</v>
      </c>
      <c r="C671" s="24" t="s">
        <v>28</v>
      </c>
      <c r="D671" s="24" t="s">
        <v>18</v>
      </c>
      <c r="E671" s="24" t="s">
        <v>13</v>
      </c>
      <c r="F671" s="24" t="s">
        <v>24</v>
      </c>
      <c r="G671" s="24" t="str">
        <f>+VLOOKUP(Tabla3_2[[#This Row],[Unidad de
comercialización ]],Cod_empaque[],2,0)</f>
        <v>malla-16</v>
      </c>
      <c r="H671" s="24" t="s">
        <v>6</v>
      </c>
      <c r="I671">
        <v>0</v>
      </c>
    </row>
    <row r="672" spans="1:9" hidden="1" x14ac:dyDescent="0.35">
      <c r="A672" s="24" t="str">
        <f>+_xlfn.CONCAT(Tabla3_2[[#This Row],[Semana]],C672,Tabla3_2[[#This Row],[Variedad]],E672,G672,Tabla3_2[[#This Row],[Atributo]])</f>
        <v>44120LimónSin especificarTerminal Hortofrutícola Agro Chillánmalla-16Lunes</v>
      </c>
      <c r="B672" s="6">
        <v>44120</v>
      </c>
      <c r="C672" s="24" t="s">
        <v>28</v>
      </c>
      <c r="D672" s="24" t="s">
        <v>18</v>
      </c>
      <c r="E672" s="24" t="s">
        <v>25</v>
      </c>
      <c r="F672" s="24" t="s">
        <v>24</v>
      </c>
      <c r="G672" s="24" t="str">
        <f>+VLOOKUP(Tabla3_2[[#This Row],[Unidad de
comercialización ]],Cod_empaque[],2,0)</f>
        <v>malla-16</v>
      </c>
      <c r="H672" s="24" t="s">
        <v>2</v>
      </c>
      <c r="I672">
        <v>0</v>
      </c>
    </row>
    <row r="673" spans="1:9" hidden="1" x14ac:dyDescent="0.35">
      <c r="A673" s="24" t="str">
        <f>+_xlfn.CONCAT(Tabla3_2[[#This Row],[Semana]],C673,Tabla3_2[[#This Row],[Variedad]],E673,G673,Tabla3_2[[#This Row],[Atributo]])</f>
        <v>44120LimónSin especificarTerminal Hortofrutícola Agro Chillánmalla-16Martes</v>
      </c>
      <c r="B673" s="6">
        <v>44120</v>
      </c>
      <c r="C673" s="24" t="s">
        <v>28</v>
      </c>
      <c r="D673" s="24" t="s">
        <v>18</v>
      </c>
      <c r="E673" s="24" t="s">
        <v>25</v>
      </c>
      <c r="F673" s="24" t="s">
        <v>24</v>
      </c>
      <c r="G673" s="24" t="str">
        <f>+VLOOKUP(Tabla3_2[[#This Row],[Unidad de
comercialización ]],Cod_empaque[],2,0)</f>
        <v>malla-16</v>
      </c>
      <c r="H673" s="24" t="s">
        <v>3</v>
      </c>
      <c r="I673">
        <v>5174</v>
      </c>
    </row>
    <row r="674" spans="1:9" hidden="1" x14ac:dyDescent="0.35">
      <c r="A674" s="24" t="str">
        <f>+_xlfn.CONCAT(Tabla3_2[[#This Row],[Semana]],C674,Tabla3_2[[#This Row],[Variedad]],E674,G674,Tabla3_2[[#This Row],[Atributo]])</f>
        <v>44120LimónSin especificarTerminal Hortofrutícola Agro Chillánmalla-16Miércoles</v>
      </c>
      <c r="B674" s="6">
        <v>44120</v>
      </c>
      <c r="C674" s="24" t="s">
        <v>28</v>
      </c>
      <c r="D674" s="24" t="s">
        <v>18</v>
      </c>
      <c r="E674" s="24" t="s">
        <v>25</v>
      </c>
      <c r="F674" s="24" t="s">
        <v>24</v>
      </c>
      <c r="G674" s="24" t="str">
        <f>+VLOOKUP(Tabla3_2[[#This Row],[Unidad de
comercialización ]],Cod_empaque[],2,0)</f>
        <v>malla-16</v>
      </c>
      <c r="H674" s="24" t="s">
        <v>4</v>
      </c>
      <c r="I674">
        <v>5300</v>
      </c>
    </row>
    <row r="675" spans="1:9" hidden="1" x14ac:dyDescent="0.35">
      <c r="A675" s="24" t="str">
        <f>+_xlfn.CONCAT(Tabla3_2[[#This Row],[Semana]],C675,Tabla3_2[[#This Row],[Variedad]],E675,G675,Tabla3_2[[#This Row],[Atributo]])</f>
        <v>44120LimónSin especificarTerminal Hortofrutícola Agro Chillánmalla-16Jueves</v>
      </c>
      <c r="B675" s="6">
        <v>44120</v>
      </c>
      <c r="C675" s="24" t="s">
        <v>28</v>
      </c>
      <c r="D675" s="24" t="s">
        <v>18</v>
      </c>
      <c r="E675" s="24" t="s">
        <v>25</v>
      </c>
      <c r="F675" s="24" t="s">
        <v>24</v>
      </c>
      <c r="G675" s="24" t="str">
        <f>+VLOOKUP(Tabla3_2[[#This Row],[Unidad de
comercialización ]],Cod_empaque[],2,0)</f>
        <v>malla-16</v>
      </c>
      <c r="H675" s="24" t="s">
        <v>5</v>
      </c>
      <c r="I675">
        <v>5286</v>
      </c>
    </row>
    <row r="676" spans="1:9" hidden="1" x14ac:dyDescent="0.35">
      <c r="A676" s="24" t="str">
        <f>+_xlfn.CONCAT(Tabla3_2[[#This Row],[Semana]],C676,Tabla3_2[[#This Row],[Variedad]],E676,G676,Tabla3_2[[#This Row],[Atributo]])</f>
        <v>44120LimónSin especificarTerminal Hortofrutícola Agro Chillánmalla-16Viernes</v>
      </c>
      <c r="B676" s="6">
        <v>44120</v>
      </c>
      <c r="C676" s="24" t="s">
        <v>28</v>
      </c>
      <c r="D676" s="24" t="s">
        <v>18</v>
      </c>
      <c r="E676" s="24" t="s">
        <v>25</v>
      </c>
      <c r="F676" s="24" t="s">
        <v>24</v>
      </c>
      <c r="G676" s="24" t="str">
        <f>+VLOOKUP(Tabla3_2[[#This Row],[Unidad de
comercialización ]],Cod_empaque[],2,0)</f>
        <v>malla-16</v>
      </c>
      <c r="H676" s="24" t="s">
        <v>6</v>
      </c>
      <c r="I676">
        <v>5267</v>
      </c>
    </row>
    <row r="677" spans="1:9" hidden="1" x14ac:dyDescent="0.35">
      <c r="A677" s="24" t="str">
        <f>+_xlfn.CONCAT(Tabla3_2[[#This Row],[Semana]],C677,Tabla3_2[[#This Row],[Variedad]],E677,G677,Tabla3_2[[#This Row],[Atributo]])</f>
        <v>44120LimónSin especificarVega Monumental Concepciónmalla-16Lunes</v>
      </c>
      <c r="B677" s="6">
        <v>44120</v>
      </c>
      <c r="C677" s="24" t="s">
        <v>28</v>
      </c>
      <c r="D677" s="24" t="s">
        <v>18</v>
      </c>
      <c r="E677" s="24" t="s">
        <v>26</v>
      </c>
      <c r="F677" s="24" t="s">
        <v>24</v>
      </c>
      <c r="G677" s="24" t="str">
        <f>+VLOOKUP(Tabla3_2[[#This Row],[Unidad de
comercialización ]],Cod_empaque[],2,0)</f>
        <v>malla-16</v>
      </c>
      <c r="H677" s="24" t="s">
        <v>2</v>
      </c>
      <c r="I677">
        <v>0</v>
      </c>
    </row>
    <row r="678" spans="1:9" hidden="1" x14ac:dyDescent="0.35">
      <c r="A678" s="24" t="str">
        <f>+_xlfn.CONCAT(Tabla3_2[[#This Row],[Semana]],C678,Tabla3_2[[#This Row],[Variedad]],E678,G678,Tabla3_2[[#This Row],[Atributo]])</f>
        <v>44120LimónSin especificarVega Monumental Concepciónmalla-16Martes</v>
      </c>
      <c r="B678" s="6">
        <v>44120</v>
      </c>
      <c r="C678" s="24" t="s">
        <v>28</v>
      </c>
      <c r="D678" s="24" t="s">
        <v>18</v>
      </c>
      <c r="E678" s="24" t="s">
        <v>26</v>
      </c>
      <c r="F678" s="24" t="s">
        <v>24</v>
      </c>
      <c r="G678" s="24" t="str">
        <f>+VLOOKUP(Tabla3_2[[#This Row],[Unidad de
comercialización ]],Cod_empaque[],2,0)</f>
        <v>malla-16</v>
      </c>
      <c r="H678" s="24" t="s">
        <v>3</v>
      </c>
      <c r="I678">
        <v>5500</v>
      </c>
    </row>
    <row r="679" spans="1:9" hidden="1" x14ac:dyDescent="0.35">
      <c r="A679" s="24" t="str">
        <f>+_xlfn.CONCAT(Tabla3_2[[#This Row],[Semana]],C679,Tabla3_2[[#This Row],[Variedad]],E679,G679,Tabla3_2[[#This Row],[Atributo]])</f>
        <v>44120LimónSin especificarVega Monumental Concepciónmalla-16Miércoles</v>
      </c>
      <c r="B679" s="6">
        <v>44120</v>
      </c>
      <c r="C679" s="24" t="s">
        <v>28</v>
      </c>
      <c r="D679" s="24" t="s">
        <v>18</v>
      </c>
      <c r="E679" s="24" t="s">
        <v>26</v>
      </c>
      <c r="F679" s="24" t="s">
        <v>24</v>
      </c>
      <c r="G679" s="24" t="str">
        <f>+VLOOKUP(Tabla3_2[[#This Row],[Unidad de
comercialización ]],Cod_empaque[],2,0)</f>
        <v>malla-16</v>
      </c>
      <c r="H679" s="24" t="s">
        <v>4</v>
      </c>
      <c r="I679">
        <v>5500</v>
      </c>
    </row>
    <row r="680" spans="1:9" hidden="1" x14ac:dyDescent="0.35">
      <c r="A680" s="24" t="str">
        <f>+_xlfn.CONCAT(Tabla3_2[[#This Row],[Semana]],C680,Tabla3_2[[#This Row],[Variedad]],E680,G680,Tabla3_2[[#This Row],[Atributo]])</f>
        <v>44120LimónSin especificarVega Monumental Concepciónmalla-16Jueves</v>
      </c>
      <c r="B680" s="6">
        <v>44120</v>
      </c>
      <c r="C680" s="24" t="s">
        <v>28</v>
      </c>
      <c r="D680" s="24" t="s">
        <v>18</v>
      </c>
      <c r="E680" s="24" t="s">
        <v>26</v>
      </c>
      <c r="F680" s="24" t="s">
        <v>24</v>
      </c>
      <c r="G680" s="24" t="str">
        <f>+VLOOKUP(Tabla3_2[[#This Row],[Unidad de
comercialización ]],Cod_empaque[],2,0)</f>
        <v>malla-16</v>
      </c>
      <c r="H680" s="24" t="s">
        <v>5</v>
      </c>
      <c r="I680">
        <v>5500</v>
      </c>
    </row>
    <row r="681" spans="1:9" hidden="1" x14ac:dyDescent="0.35">
      <c r="A681" s="24" t="str">
        <f>+_xlfn.CONCAT(Tabla3_2[[#This Row],[Semana]],C681,Tabla3_2[[#This Row],[Variedad]],E681,G681,Tabla3_2[[#This Row],[Atributo]])</f>
        <v>44120LimónSin especificarVega Monumental Concepciónmalla-16Viernes</v>
      </c>
      <c r="B681" s="6">
        <v>44120</v>
      </c>
      <c r="C681" s="24" t="s">
        <v>28</v>
      </c>
      <c r="D681" s="24" t="s">
        <v>18</v>
      </c>
      <c r="E681" s="24" t="s">
        <v>26</v>
      </c>
      <c r="F681" s="24" t="s">
        <v>24</v>
      </c>
      <c r="G681" s="24" t="str">
        <f>+VLOOKUP(Tabla3_2[[#This Row],[Unidad de
comercialización ]],Cod_empaque[],2,0)</f>
        <v>malla-16</v>
      </c>
      <c r="H681" s="24" t="s">
        <v>6</v>
      </c>
      <c r="I681">
        <v>0</v>
      </c>
    </row>
    <row r="682" spans="1:9" hidden="1" x14ac:dyDescent="0.35">
      <c r="A682" s="24" t="str">
        <f>+_xlfn.CONCAT(Tabla3_2[[#This Row],[Semana]],C682,Tabla3_2[[#This Row],[Variedad]],E682,G682,Tabla3_2[[#This Row],[Atributo]])</f>
        <v>44113LimónSin especificarMercado Mayorista Lo Valledor de Santiagomalla-18Lunes</v>
      </c>
      <c r="B682" s="6">
        <v>44113</v>
      </c>
      <c r="C682" s="24" t="s">
        <v>28</v>
      </c>
      <c r="D682" s="24" t="s">
        <v>18</v>
      </c>
      <c r="E682" s="24" t="s">
        <v>19</v>
      </c>
      <c r="F682" s="24" t="s">
        <v>20</v>
      </c>
      <c r="G682" s="24" t="str">
        <f>+VLOOKUP(Tabla3_2[[#This Row],[Unidad de
comercialización ]],Cod_empaque[],2,0)</f>
        <v>malla-18</v>
      </c>
      <c r="H682" s="24" t="s">
        <v>2</v>
      </c>
      <c r="I682">
        <v>4897</v>
      </c>
    </row>
    <row r="683" spans="1:9" hidden="1" x14ac:dyDescent="0.35">
      <c r="A683" s="24" t="str">
        <f>+_xlfn.CONCAT(Tabla3_2[[#This Row],[Semana]],C683,Tabla3_2[[#This Row],[Variedad]],E683,G683,Tabla3_2[[#This Row],[Atributo]])</f>
        <v>44113LimónSin especificarMercado Mayorista Lo Valledor de Santiagomalla-18Martes</v>
      </c>
      <c r="B683" s="6">
        <v>44113</v>
      </c>
      <c r="C683" s="24" t="s">
        <v>28</v>
      </c>
      <c r="D683" s="24" t="s">
        <v>18</v>
      </c>
      <c r="E683" s="24" t="s">
        <v>19</v>
      </c>
      <c r="F683" s="24" t="s">
        <v>20</v>
      </c>
      <c r="G683" s="24" t="str">
        <f>+VLOOKUP(Tabla3_2[[#This Row],[Unidad de
comercialización ]],Cod_empaque[],2,0)</f>
        <v>malla-18</v>
      </c>
      <c r="H683" s="24" t="s">
        <v>3</v>
      </c>
      <c r="I683">
        <v>5103</v>
      </c>
    </row>
    <row r="684" spans="1:9" hidden="1" x14ac:dyDescent="0.35">
      <c r="A684" s="24" t="str">
        <f>+_xlfn.CONCAT(Tabla3_2[[#This Row],[Semana]],C684,Tabla3_2[[#This Row],[Variedad]],E684,G684,Tabla3_2[[#This Row],[Atributo]])</f>
        <v>44113LimónSin especificarMercado Mayorista Lo Valledor de Santiagomalla-18Miércoles</v>
      </c>
      <c r="B684" s="6">
        <v>44113</v>
      </c>
      <c r="C684" s="24" t="s">
        <v>28</v>
      </c>
      <c r="D684" s="24" t="s">
        <v>18</v>
      </c>
      <c r="E684" s="24" t="s">
        <v>19</v>
      </c>
      <c r="F684" s="24" t="s">
        <v>20</v>
      </c>
      <c r="G684" s="24" t="str">
        <f>+VLOOKUP(Tabla3_2[[#This Row],[Unidad de
comercialización ]],Cod_empaque[],2,0)</f>
        <v>malla-18</v>
      </c>
      <c r="H684" s="24" t="s">
        <v>4</v>
      </c>
      <c r="I684">
        <v>5157</v>
      </c>
    </row>
    <row r="685" spans="1:9" hidden="1" x14ac:dyDescent="0.35">
      <c r="A685" s="24" t="str">
        <f>+_xlfn.CONCAT(Tabla3_2[[#This Row],[Semana]],C685,Tabla3_2[[#This Row],[Variedad]],E685,G685,Tabla3_2[[#This Row],[Atributo]])</f>
        <v>44113LimónSin especificarMercado Mayorista Lo Valledor de Santiagomalla-18Jueves</v>
      </c>
      <c r="B685" s="6">
        <v>44113</v>
      </c>
      <c r="C685" s="24" t="s">
        <v>28</v>
      </c>
      <c r="D685" s="24" t="s">
        <v>18</v>
      </c>
      <c r="E685" s="24" t="s">
        <v>19</v>
      </c>
      <c r="F685" s="24" t="s">
        <v>20</v>
      </c>
      <c r="G685" s="24" t="str">
        <f>+VLOOKUP(Tabla3_2[[#This Row],[Unidad de
comercialización ]],Cod_empaque[],2,0)</f>
        <v>malla-18</v>
      </c>
      <c r="H685" s="24" t="s">
        <v>5</v>
      </c>
      <c r="I685">
        <v>5000</v>
      </c>
    </row>
    <row r="686" spans="1:9" hidden="1" x14ac:dyDescent="0.35">
      <c r="A686" s="24" t="str">
        <f>+_xlfn.CONCAT(Tabla3_2[[#This Row],[Semana]],C686,Tabla3_2[[#This Row],[Variedad]],E686,G686,Tabla3_2[[#This Row],[Atributo]])</f>
        <v>44113LimónSin especificarMercado Mayorista Lo Valledor de Santiagomalla-18Viernes</v>
      </c>
      <c r="B686" s="6">
        <v>44113</v>
      </c>
      <c r="C686" s="24" t="s">
        <v>28</v>
      </c>
      <c r="D686" s="24" t="s">
        <v>18</v>
      </c>
      <c r="E686" s="24" t="s">
        <v>19</v>
      </c>
      <c r="F686" s="24" t="s">
        <v>20</v>
      </c>
      <c r="G686" s="24" t="str">
        <f>+VLOOKUP(Tabla3_2[[#This Row],[Unidad de
comercialización ]],Cod_empaque[],2,0)</f>
        <v>malla-18</v>
      </c>
      <c r="H686" s="24" t="s">
        <v>6</v>
      </c>
      <c r="I686">
        <v>5000</v>
      </c>
    </row>
    <row r="687" spans="1:9" hidden="1" x14ac:dyDescent="0.35">
      <c r="A687" s="24" t="str">
        <f>+_xlfn.CONCAT(Tabla3_2[[#This Row],[Semana]],C687,Tabla3_2[[#This Row],[Variedad]],E687,G687,Tabla3_2[[#This Row],[Atributo]])</f>
        <v>44113LimónSin especificarComercializadora del Agro de Limarímalla-18Lunes</v>
      </c>
      <c r="B687" s="6">
        <v>44113</v>
      </c>
      <c r="C687" s="24" t="s">
        <v>28</v>
      </c>
      <c r="D687" s="24" t="s">
        <v>18</v>
      </c>
      <c r="E687" s="24" t="s">
        <v>21</v>
      </c>
      <c r="F687" s="24" t="s">
        <v>20</v>
      </c>
      <c r="G687" s="24" t="str">
        <f>+VLOOKUP(Tabla3_2[[#This Row],[Unidad de
comercialización ]],Cod_empaque[],2,0)</f>
        <v>malla-18</v>
      </c>
      <c r="H687" s="24" t="s">
        <v>2</v>
      </c>
      <c r="I687">
        <v>0</v>
      </c>
    </row>
    <row r="688" spans="1:9" hidden="1" x14ac:dyDescent="0.35">
      <c r="A688" s="24" t="str">
        <f>+_xlfn.CONCAT(Tabla3_2[[#This Row],[Semana]],C688,Tabla3_2[[#This Row],[Variedad]],E688,G688,Tabla3_2[[#This Row],[Atributo]])</f>
        <v>44113LimónSin especificarComercializadora del Agro de Limarímalla-18Martes</v>
      </c>
      <c r="B688" s="6">
        <v>44113</v>
      </c>
      <c r="C688" s="24" t="s">
        <v>28</v>
      </c>
      <c r="D688" s="24" t="s">
        <v>18</v>
      </c>
      <c r="E688" s="24" t="s">
        <v>21</v>
      </c>
      <c r="F688" s="24" t="s">
        <v>20</v>
      </c>
      <c r="G688" s="24" t="str">
        <f>+VLOOKUP(Tabla3_2[[#This Row],[Unidad de
comercialización ]],Cod_empaque[],2,0)</f>
        <v>malla-18</v>
      </c>
      <c r="H688" s="24" t="s">
        <v>3</v>
      </c>
      <c r="I688">
        <v>4400</v>
      </c>
    </row>
    <row r="689" spans="1:9" hidden="1" x14ac:dyDescent="0.35">
      <c r="A689" s="24" t="str">
        <f>+_xlfn.CONCAT(Tabla3_2[[#This Row],[Semana]],C689,Tabla3_2[[#This Row],[Variedad]],E689,G689,Tabla3_2[[#This Row],[Atributo]])</f>
        <v>44113LimónSin especificarComercializadora del Agro de Limarímalla-18Miércoles</v>
      </c>
      <c r="B689" s="6">
        <v>44113</v>
      </c>
      <c r="C689" s="24" t="s">
        <v>28</v>
      </c>
      <c r="D689" s="24" t="s">
        <v>18</v>
      </c>
      <c r="E689" s="24" t="s">
        <v>21</v>
      </c>
      <c r="F689" s="24" t="s">
        <v>20</v>
      </c>
      <c r="G689" s="24" t="str">
        <f>+VLOOKUP(Tabla3_2[[#This Row],[Unidad de
comercialización ]],Cod_empaque[],2,0)</f>
        <v>malla-18</v>
      </c>
      <c r="H689" s="24" t="s">
        <v>4</v>
      </c>
      <c r="I689">
        <v>4400</v>
      </c>
    </row>
    <row r="690" spans="1:9" hidden="1" x14ac:dyDescent="0.35">
      <c r="A690" s="24" t="str">
        <f>+_xlfn.CONCAT(Tabla3_2[[#This Row],[Semana]],C690,Tabla3_2[[#This Row],[Variedad]],E690,G690,Tabla3_2[[#This Row],[Atributo]])</f>
        <v>44113LimónSin especificarComercializadora del Agro de Limarímalla-18Jueves</v>
      </c>
      <c r="B690" s="6">
        <v>44113</v>
      </c>
      <c r="C690" s="24" t="s">
        <v>28</v>
      </c>
      <c r="D690" s="24" t="s">
        <v>18</v>
      </c>
      <c r="E690" s="24" t="s">
        <v>21</v>
      </c>
      <c r="F690" s="24" t="s">
        <v>20</v>
      </c>
      <c r="G690" s="24" t="str">
        <f>+VLOOKUP(Tabla3_2[[#This Row],[Unidad de
comercialización ]],Cod_empaque[],2,0)</f>
        <v>malla-18</v>
      </c>
      <c r="H690" s="24" t="s">
        <v>5</v>
      </c>
      <c r="I690">
        <v>0</v>
      </c>
    </row>
    <row r="691" spans="1:9" hidden="1" x14ac:dyDescent="0.35">
      <c r="A691" s="24" t="str">
        <f>+_xlfn.CONCAT(Tabla3_2[[#This Row],[Semana]],C691,Tabla3_2[[#This Row],[Variedad]],E691,G691,Tabla3_2[[#This Row],[Atributo]])</f>
        <v>44113LimónSin especificarComercializadora del Agro de Limarímalla-18Viernes</v>
      </c>
      <c r="B691" s="6">
        <v>44113</v>
      </c>
      <c r="C691" s="24" t="s">
        <v>28</v>
      </c>
      <c r="D691" s="24" t="s">
        <v>18</v>
      </c>
      <c r="E691" s="24" t="s">
        <v>21</v>
      </c>
      <c r="F691" s="24" t="s">
        <v>20</v>
      </c>
      <c r="G691" s="24" t="str">
        <f>+VLOOKUP(Tabla3_2[[#This Row],[Unidad de
comercialización ]],Cod_empaque[],2,0)</f>
        <v>malla-18</v>
      </c>
      <c r="H691" s="24" t="s">
        <v>6</v>
      </c>
      <c r="I691">
        <v>0</v>
      </c>
    </row>
    <row r="692" spans="1:9" hidden="1" x14ac:dyDescent="0.35">
      <c r="A692" s="24" t="str">
        <f>+_xlfn.CONCAT(Tabla3_2[[#This Row],[Semana]],C692,Tabla3_2[[#This Row],[Variedad]],E692,G692,Tabla3_2[[#This Row],[Atributo]])</f>
        <v>44113LimónSin especificarTerminal Hortofrutícola Agro Chillánmalla-18Lunes</v>
      </c>
      <c r="B692" s="6">
        <v>44113</v>
      </c>
      <c r="C692" s="24" t="s">
        <v>28</v>
      </c>
      <c r="D692" s="24" t="s">
        <v>18</v>
      </c>
      <c r="E692" s="24" t="s">
        <v>25</v>
      </c>
      <c r="F692" s="24" t="s">
        <v>20</v>
      </c>
      <c r="G692" s="24" t="str">
        <f>+VLOOKUP(Tabla3_2[[#This Row],[Unidad de
comercialización ]],Cod_empaque[],2,0)</f>
        <v>malla-18</v>
      </c>
      <c r="H692" s="24" t="s">
        <v>2</v>
      </c>
      <c r="I692">
        <v>0</v>
      </c>
    </row>
    <row r="693" spans="1:9" hidden="1" x14ac:dyDescent="0.35">
      <c r="A693" s="24" t="str">
        <f>+_xlfn.CONCAT(Tabla3_2[[#This Row],[Semana]],C693,Tabla3_2[[#This Row],[Variedad]],E693,G693,Tabla3_2[[#This Row],[Atributo]])</f>
        <v>44113LimónSin especificarTerminal Hortofrutícola Agro Chillánmalla-18Martes</v>
      </c>
      <c r="B693" s="6">
        <v>44113</v>
      </c>
      <c r="C693" s="24" t="s">
        <v>28</v>
      </c>
      <c r="D693" s="24" t="s">
        <v>18</v>
      </c>
      <c r="E693" s="24" t="s">
        <v>25</v>
      </c>
      <c r="F693" s="24" t="s">
        <v>20</v>
      </c>
      <c r="G693" s="24" t="str">
        <f>+VLOOKUP(Tabla3_2[[#This Row],[Unidad de
comercialización ]],Cod_empaque[],2,0)</f>
        <v>malla-18</v>
      </c>
      <c r="H693" s="24" t="s">
        <v>3</v>
      </c>
      <c r="I693">
        <v>0</v>
      </c>
    </row>
    <row r="694" spans="1:9" hidden="1" x14ac:dyDescent="0.35">
      <c r="A694" s="24" t="str">
        <f>+_xlfn.CONCAT(Tabla3_2[[#This Row],[Semana]],C694,Tabla3_2[[#This Row],[Variedad]],E694,G694,Tabla3_2[[#This Row],[Atributo]])</f>
        <v>44113LimónSin especificarTerminal Hortofrutícola Agro Chillánmalla-18Miércoles</v>
      </c>
      <c r="B694" s="6">
        <v>44113</v>
      </c>
      <c r="C694" s="24" t="s">
        <v>28</v>
      </c>
      <c r="D694" s="24" t="s">
        <v>18</v>
      </c>
      <c r="E694" s="24" t="s">
        <v>25</v>
      </c>
      <c r="F694" s="24" t="s">
        <v>20</v>
      </c>
      <c r="G694" s="24" t="str">
        <f>+VLOOKUP(Tabla3_2[[#This Row],[Unidad de
comercialización ]],Cod_empaque[],2,0)</f>
        <v>malla-18</v>
      </c>
      <c r="H694" s="24" t="s">
        <v>4</v>
      </c>
      <c r="I694">
        <v>6266</v>
      </c>
    </row>
    <row r="695" spans="1:9" hidden="1" x14ac:dyDescent="0.35">
      <c r="A695" s="24" t="str">
        <f>+_xlfn.CONCAT(Tabla3_2[[#This Row],[Semana]],C695,Tabla3_2[[#This Row],[Variedad]],E695,G695,Tabla3_2[[#This Row],[Atributo]])</f>
        <v>44113LimónSin especificarTerminal Hortofrutícola Agro Chillánmalla-18Jueves</v>
      </c>
      <c r="B695" s="6">
        <v>44113</v>
      </c>
      <c r="C695" s="24" t="s">
        <v>28</v>
      </c>
      <c r="D695" s="24" t="s">
        <v>18</v>
      </c>
      <c r="E695" s="24" t="s">
        <v>25</v>
      </c>
      <c r="F695" s="24" t="s">
        <v>20</v>
      </c>
      <c r="G695" s="24" t="str">
        <f>+VLOOKUP(Tabla3_2[[#This Row],[Unidad de
comercialización ]],Cod_empaque[],2,0)</f>
        <v>malla-18</v>
      </c>
      <c r="H695" s="24" t="s">
        <v>5</v>
      </c>
      <c r="I695">
        <v>0</v>
      </c>
    </row>
    <row r="696" spans="1:9" hidden="1" x14ac:dyDescent="0.35">
      <c r="A696" s="24" t="str">
        <f>+_xlfn.CONCAT(Tabla3_2[[#This Row],[Semana]],C696,Tabla3_2[[#This Row],[Variedad]],E696,G696,Tabla3_2[[#This Row],[Atributo]])</f>
        <v>44113LimónSin especificarTerminal Hortofrutícola Agro Chillánmalla-18Viernes</v>
      </c>
      <c r="B696" s="6">
        <v>44113</v>
      </c>
      <c r="C696" s="24" t="s">
        <v>28</v>
      </c>
      <c r="D696" s="24" t="s">
        <v>18</v>
      </c>
      <c r="E696" s="24" t="s">
        <v>25</v>
      </c>
      <c r="F696" s="24" t="s">
        <v>20</v>
      </c>
      <c r="G696" s="24" t="str">
        <f>+VLOOKUP(Tabla3_2[[#This Row],[Unidad de
comercialización ]],Cod_empaque[],2,0)</f>
        <v>malla-18</v>
      </c>
      <c r="H696" s="24" t="s">
        <v>6</v>
      </c>
      <c r="I696">
        <v>0</v>
      </c>
    </row>
    <row r="697" spans="1:9" hidden="1" x14ac:dyDescent="0.35">
      <c r="A697" s="24" t="str">
        <f>+_xlfn.CONCAT(Tabla3_2[[#This Row],[Semana]],C697,Tabla3_2[[#This Row],[Variedad]],E697,G697,Tabla3_2[[#This Row],[Atributo]])</f>
        <v>44113LimónSin especificarTerminal La Palmera de La Serenamalla-18Lunes</v>
      </c>
      <c r="B697" s="6">
        <v>44113</v>
      </c>
      <c r="C697" s="24" t="s">
        <v>28</v>
      </c>
      <c r="D697" s="24" t="s">
        <v>18</v>
      </c>
      <c r="E697" s="24" t="s">
        <v>22</v>
      </c>
      <c r="F697" s="24" t="s">
        <v>20</v>
      </c>
      <c r="G697" s="24" t="str">
        <f>+VLOOKUP(Tabla3_2[[#This Row],[Unidad de
comercialización ]],Cod_empaque[],2,0)</f>
        <v>malla-18</v>
      </c>
      <c r="H697" s="24" t="s">
        <v>2</v>
      </c>
      <c r="I697">
        <v>4400</v>
      </c>
    </row>
    <row r="698" spans="1:9" hidden="1" x14ac:dyDescent="0.35">
      <c r="A698" s="24" t="str">
        <f>+_xlfn.CONCAT(Tabla3_2[[#This Row],[Semana]],C698,Tabla3_2[[#This Row],[Variedad]],E698,G698,Tabla3_2[[#This Row],[Atributo]])</f>
        <v>44113LimónSin especificarTerminal La Palmera de La Serenamalla-18Martes</v>
      </c>
      <c r="B698" s="6">
        <v>44113</v>
      </c>
      <c r="C698" s="24" t="s">
        <v>28</v>
      </c>
      <c r="D698" s="24" t="s">
        <v>18</v>
      </c>
      <c r="E698" s="24" t="s">
        <v>22</v>
      </c>
      <c r="F698" s="24" t="s">
        <v>20</v>
      </c>
      <c r="G698" s="24" t="str">
        <f>+VLOOKUP(Tabla3_2[[#This Row],[Unidad de
comercialización ]],Cod_empaque[],2,0)</f>
        <v>malla-18</v>
      </c>
      <c r="H698" s="24" t="s">
        <v>3</v>
      </c>
      <c r="I698">
        <v>0</v>
      </c>
    </row>
    <row r="699" spans="1:9" hidden="1" x14ac:dyDescent="0.35">
      <c r="A699" s="24" t="str">
        <f>+_xlfn.CONCAT(Tabla3_2[[#This Row],[Semana]],C699,Tabla3_2[[#This Row],[Variedad]],E699,G699,Tabla3_2[[#This Row],[Atributo]])</f>
        <v>44113LimónSin especificarTerminal La Palmera de La Serenamalla-18Miércoles</v>
      </c>
      <c r="B699" s="6">
        <v>44113</v>
      </c>
      <c r="C699" s="24" t="s">
        <v>28</v>
      </c>
      <c r="D699" s="24" t="s">
        <v>18</v>
      </c>
      <c r="E699" s="24" t="s">
        <v>22</v>
      </c>
      <c r="F699" s="24" t="s">
        <v>20</v>
      </c>
      <c r="G699" s="24" t="str">
        <f>+VLOOKUP(Tabla3_2[[#This Row],[Unidad de
comercialización ]],Cod_empaque[],2,0)</f>
        <v>malla-18</v>
      </c>
      <c r="H699" s="24" t="s">
        <v>4</v>
      </c>
      <c r="I699">
        <v>4400</v>
      </c>
    </row>
    <row r="700" spans="1:9" hidden="1" x14ac:dyDescent="0.35">
      <c r="A700" s="24" t="str">
        <f>+_xlfn.CONCAT(Tabla3_2[[#This Row],[Semana]],C700,Tabla3_2[[#This Row],[Variedad]],E700,G700,Tabla3_2[[#This Row],[Atributo]])</f>
        <v>44113LimónSin especificarTerminal La Palmera de La Serenamalla-18Jueves</v>
      </c>
      <c r="B700" s="6">
        <v>44113</v>
      </c>
      <c r="C700" s="24" t="s">
        <v>28</v>
      </c>
      <c r="D700" s="24" t="s">
        <v>18</v>
      </c>
      <c r="E700" s="24" t="s">
        <v>22</v>
      </c>
      <c r="F700" s="24" t="s">
        <v>20</v>
      </c>
      <c r="G700" s="24" t="str">
        <f>+VLOOKUP(Tabla3_2[[#This Row],[Unidad de
comercialización ]],Cod_empaque[],2,0)</f>
        <v>malla-18</v>
      </c>
      <c r="H700" s="24" t="s">
        <v>5</v>
      </c>
      <c r="I700">
        <v>4400</v>
      </c>
    </row>
    <row r="701" spans="1:9" hidden="1" x14ac:dyDescent="0.35">
      <c r="A701" s="24" t="str">
        <f>+_xlfn.CONCAT(Tabla3_2[[#This Row],[Semana]],C701,Tabla3_2[[#This Row],[Variedad]],E701,G701,Tabla3_2[[#This Row],[Atributo]])</f>
        <v>44113LimónSin especificarTerminal La Palmera de La Serenamalla-18Viernes</v>
      </c>
      <c r="B701" s="6">
        <v>44113</v>
      </c>
      <c r="C701" s="24" t="s">
        <v>28</v>
      </c>
      <c r="D701" s="24" t="s">
        <v>18</v>
      </c>
      <c r="E701" s="24" t="s">
        <v>22</v>
      </c>
      <c r="F701" s="24" t="s">
        <v>20</v>
      </c>
      <c r="G701" s="24" t="str">
        <f>+VLOOKUP(Tabla3_2[[#This Row],[Unidad de
comercialización ]],Cod_empaque[],2,0)</f>
        <v>malla-18</v>
      </c>
      <c r="H701" s="24" t="s">
        <v>6</v>
      </c>
      <c r="I701">
        <v>4400</v>
      </c>
    </row>
    <row r="702" spans="1:9" hidden="1" x14ac:dyDescent="0.35">
      <c r="A702" s="24" t="str">
        <f>+_xlfn.CONCAT(Tabla3_2[[#This Row],[Semana]],C702,Tabla3_2[[#This Row],[Variedad]],E702,G702,Tabla3_2[[#This Row],[Atributo]])</f>
        <v>44113LimónSin especificarVega Central Mapocho de Santiagomalla-18Lunes</v>
      </c>
      <c r="B702" s="6">
        <v>44113</v>
      </c>
      <c r="C702" s="24" t="s">
        <v>28</v>
      </c>
      <c r="D702" s="24" t="s">
        <v>18</v>
      </c>
      <c r="E702" s="24" t="s">
        <v>23</v>
      </c>
      <c r="F702" s="24" t="s">
        <v>20</v>
      </c>
      <c r="G702" s="24" t="str">
        <f>+VLOOKUP(Tabla3_2[[#This Row],[Unidad de
comercialización ]],Cod_empaque[],2,0)</f>
        <v>malla-18</v>
      </c>
      <c r="H702" s="24" t="s">
        <v>2</v>
      </c>
      <c r="I702">
        <v>4800</v>
      </c>
    </row>
    <row r="703" spans="1:9" hidden="1" x14ac:dyDescent="0.35">
      <c r="A703" s="24" t="str">
        <f>+_xlfn.CONCAT(Tabla3_2[[#This Row],[Semana]],C703,Tabla3_2[[#This Row],[Variedad]],E703,G703,Tabla3_2[[#This Row],[Atributo]])</f>
        <v>44113LimónSin especificarVega Central Mapocho de Santiagomalla-18Martes</v>
      </c>
      <c r="B703" s="6">
        <v>44113</v>
      </c>
      <c r="C703" s="24" t="s">
        <v>28</v>
      </c>
      <c r="D703" s="24" t="s">
        <v>18</v>
      </c>
      <c r="E703" s="24" t="s">
        <v>23</v>
      </c>
      <c r="F703" s="24" t="s">
        <v>20</v>
      </c>
      <c r="G703" s="24" t="str">
        <f>+VLOOKUP(Tabla3_2[[#This Row],[Unidad de
comercialización ]],Cod_empaque[],2,0)</f>
        <v>malla-18</v>
      </c>
      <c r="H703" s="24" t="s">
        <v>3</v>
      </c>
      <c r="I703">
        <v>5690</v>
      </c>
    </row>
    <row r="704" spans="1:9" hidden="1" x14ac:dyDescent="0.35">
      <c r="A704" s="24" t="str">
        <f>+_xlfn.CONCAT(Tabla3_2[[#This Row],[Semana]],C704,Tabla3_2[[#This Row],[Variedad]],E704,G704,Tabla3_2[[#This Row],[Atributo]])</f>
        <v>44113LimónSin especificarVega Central Mapocho de Santiagomalla-18Miércoles</v>
      </c>
      <c r="B704" s="6">
        <v>44113</v>
      </c>
      <c r="C704" s="24" t="s">
        <v>28</v>
      </c>
      <c r="D704" s="24" t="s">
        <v>18</v>
      </c>
      <c r="E704" s="24" t="s">
        <v>23</v>
      </c>
      <c r="F704" s="24" t="s">
        <v>20</v>
      </c>
      <c r="G704" s="24" t="str">
        <f>+VLOOKUP(Tabla3_2[[#This Row],[Unidad de
comercialización ]],Cod_empaque[],2,0)</f>
        <v>malla-18</v>
      </c>
      <c r="H704" s="24" t="s">
        <v>4</v>
      </c>
      <c r="I704">
        <v>5835</v>
      </c>
    </row>
    <row r="705" spans="1:9" hidden="1" x14ac:dyDescent="0.35">
      <c r="A705" s="24" t="str">
        <f>+_xlfn.CONCAT(Tabla3_2[[#This Row],[Semana]],C705,Tabla3_2[[#This Row],[Variedad]],E705,G705,Tabla3_2[[#This Row],[Atributo]])</f>
        <v>44113LimónSin especificarVega Central Mapocho de Santiagomalla-18Jueves</v>
      </c>
      <c r="B705" s="6">
        <v>44113</v>
      </c>
      <c r="C705" s="24" t="s">
        <v>28</v>
      </c>
      <c r="D705" s="24" t="s">
        <v>18</v>
      </c>
      <c r="E705" s="24" t="s">
        <v>23</v>
      </c>
      <c r="F705" s="24" t="s">
        <v>20</v>
      </c>
      <c r="G705" s="24" t="str">
        <f>+VLOOKUP(Tabla3_2[[#This Row],[Unidad de
comercialización ]],Cod_empaque[],2,0)</f>
        <v>malla-18</v>
      </c>
      <c r="H705" s="24" t="s">
        <v>5</v>
      </c>
      <c r="I705">
        <v>5665</v>
      </c>
    </row>
    <row r="706" spans="1:9" hidden="1" x14ac:dyDescent="0.35">
      <c r="A706" s="24" t="str">
        <f>+_xlfn.CONCAT(Tabla3_2[[#This Row],[Semana]],C706,Tabla3_2[[#This Row],[Variedad]],E706,G706,Tabla3_2[[#This Row],[Atributo]])</f>
        <v>44113LimónSin especificarVega Central Mapocho de Santiagomalla-18Viernes</v>
      </c>
      <c r="B706" s="6">
        <v>44113</v>
      </c>
      <c r="C706" s="24" t="s">
        <v>28</v>
      </c>
      <c r="D706" s="24" t="s">
        <v>18</v>
      </c>
      <c r="E706" s="24" t="s">
        <v>23</v>
      </c>
      <c r="F706" s="24" t="s">
        <v>20</v>
      </c>
      <c r="G706" s="24" t="str">
        <f>+VLOOKUP(Tabla3_2[[#This Row],[Unidad de
comercialización ]],Cod_empaque[],2,0)</f>
        <v>malla-18</v>
      </c>
      <c r="H706" s="24" t="s">
        <v>6</v>
      </c>
      <c r="I706">
        <v>5777</v>
      </c>
    </row>
    <row r="707" spans="1:9" hidden="1" x14ac:dyDescent="0.35">
      <c r="A707" s="24" t="str">
        <f>+_xlfn.CONCAT(Tabla3_2[[#This Row],[Semana]],C707,Tabla3_2[[#This Row],[Variedad]],E707,G707,Tabla3_2[[#This Row],[Atributo]])</f>
        <v>44113LimónSin especificarFemacal de La Caleramalla-16Lunes</v>
      </c>
      <c r="B707" s="6">
        <v>44113</v>
      </c>
      <c r="C707" s="24" t="s">
        <v>28</v>
      </c>
      <c r="D707" s="24" t="s">
        <v>18</v>
      </c>
      <c r="E707" s="24" t="s">
        <v>9</v>
      </c>
      <c r="F707" s="24" t="s">
        <v>24</v>
      </c>
      <c r="G707" s="24" t="str">
        <f>+VLOOKUP(Tabla3_2[[#This Row],[Unidad de
comercialización ]],Cod_empaque[],2,0)</f>
        <v>malla-16</v>
      </c>
      <c r="H707" s="24" t="s">
        <v>2</v>
      </c>
      <c r="I707">
        <v>3236</v>
      </c>
    </row>
    <row r="708" spans="1:9" hidden="1" x14ac:dyDescent="0.35">
      <c r="A708" s="24" t="str">
        <f>+_xlfn.CONCAT(Tabla3_2[[#This Row],[Semana]],C708,Tabla3_2[[#This Row],[Variedad]],E708,G708,Tabla3_2[[#This Row],[Atributo]])</f>
        <v>44113LimónSin especificarFemacal de La Caleramalla-16Martes</v>
      </c>
      <c r="B708" s="6">
        <v>44113</v>
      </c>
      <c r="C708" s="24" t="s">
        <v>28</v>
      </c>
      <c r="D708" s="24" t="s">
        <v>18</v>
      </c>
      <c r="E708" s="24" t="s">
        <v>9</v>
      </c>
      <c r="F708" s="24" t="s">
        <v>24</v>
      </c>
      <c r="G708" s="24" t="str">
        <f>+VLOOKUP(Tabla3_2[[#This Row],[Unidad de
comercialización ]],Cod_empaque[],2,0)</f>
        <v>malla-16</v>
      </c>
      <c r="H708" s="24" t="s">
        <v>3</v>
      </c>
      <c r="I708">
        <v>3223</v>
      </c>
    </row>
    <row r="709" spans="1:9" hidden="1" x14ac:dyDescent="0.35">
      <c r="A709" s="24" t="str">
        <f>+_xlfn.CONCAT(Tabla3_2[[#This Row],[Semana]],C709,Tabla3_2[[#This Row],[Variedad]],E709,G709,Tabla3_2[[#This Row],[Atributo]])</f>
        <v>44113LimónSin especificarFemacal de La Caleramalla-16Miércoles</v>
      </c>
      <c r="B709" s="6">
        <v>44113</v>
      </c>
      <c r="C709" s="24" t="s">
        <v>28</v>
      </c>
      <c r="D709" s="24" t="s">
        <v>18</v>
      </c>
      <c r="E709" s="24" t="s">
        <v>9</v>
      </c>
      <c r="F709" s="24" t="s">
        <v>24</v>
      </c>
      <c r="G709" s="24" t="str">
        <f>+VLOOKUP(Tabla3_2[[#This Row],[Unidad de
comercialización ]],Cod_empaque[],2,0)</f>
        <v>malla-16</v>
      </c>
      <c r="H709" s="24" t="s">
        <v>4</v>
      </c>
      <c r="I709">
        <v>3245</v>
      </c>
    </row>
    <row r="710" spans="1:9" hidden="1" x14ac:dyDescent="0.35">
      <c r="A710" s="24" t="str">
        <f>+_xlfn.CONCAT(Tabla3_2[[#This Row],[Semana]],C710,Tabla3_2[[#This Row],[Variedad]],E710,G710,Tabla3_2[[#This Row],[Atributo]])</f>
        <v>44113LimónSin especificarFemacal de La Caleramalla-16Jueves</v>
      </c>
      <c r="B710" s="6">
        <v>44113</v>
      </c>
      <c r="C710" s="24" t="s">
        <v>28</v>
      </c>
      <c r="D710" s="24" t="s">
        <v>18</v>
      </c>
      <c r="E710" s="24" t="s">
        <v>9</v>
      </c>
      <c r="F710" s="24" t="s">
        <v>24</v>
      </c>
      <c r="G710" s="24" t="str">
        <f>+VLOOKUP(Tabla3_2[[#This Row],[Unidad de
comercialización ]],Cod_empaque[],2,0)</f>
        <v>malla-16</v>
      </c>
      <c r="H710" s="24" t="s">
        <v>5</v>
      </c>
      <c r="I710">
        <v>3238</v>
      </c>
    </row>
    <row r="711" spans="1:9" hidden="1" x14ac:dyDescent="0.35">
      <c r="A711" s="24" t="str">
        <f>+_xlfn.CONCAT(Tabla3_2[[#This Row],[Semana]],C711,Tabla3_2[[#This Row],[Variedad]],E711,G711,Tabla3_2[[#This Row],[Atributo]])</f>
        <v>44113LimónSin especificarFemacal de La Caleramalla-16Viernes</v>
      </c>
      <c r="B711" s="6">
        <v>44113</v>
      </c>
      <c r="C711" s="24" t="s">
        <v>28</v>
      </c>
      <c r="D711" s="24" t="s">
        <v>18</v>
      </c>
      <c r="E711" s="24" t="s">
        <v>9</v>
      </c>
      <c r="F711" s="24" t="s">
        <v>24</v>
      </c>
      <c r="G711" s="24" t="str">
        <f>+VLOOKUP(Tabla3_2[[#This Row],[Unidad de
comercialización ]],Cod_empaque[],2,0)</f>
        <v>malla-16</v>
      </c>
      <c r="H711" s="24" t="s">
        <v>6</v>
      </c>
      <c r="I711">
        <v>3244</v>
      </c>
    </row>
    <row r="712" spans="1:9" hidden="1" x14ac:dyDescent="0.35">
      <c r="A712" s="24" t="str">
        <f>+_xlfn.CONCAT(Tabla3_2[[#This Row],[Semana]],C712,Tabla3_2[[#This Row],[Variedad]],E712,G712,Tabla3_2[[#This Row],[Atributo]])</f>
        <v>44113LimónSin especificarFeria Lagunitas de Puerto Monttmalla-16Lunes</v>
      </c>
      <c r="B712" s="6">
        <v>44113</v>
      </c>
      <c r="C712" s="24" t="s">
        <v>28</v>
      </c>
      <c r="D712" s="24" t="s">
        <v>18</v>
      </c>
      <c r="E712" s="24" t="s">
        <v>11</v>
      </c>
      <c r="F712" s="24" t="s">
        <v>24</v>
      </c>
      <c r="G712" s="24" t="str">
        <f>+VLOOKUP(Tabla3_2[[#This Row],[Unidad de
comercialización ]],Cod_empaque[],2,0)</f>
        <v>malla-16</v>
      </c>
      <c r="H712" s="24" t="s">
        <v>2</v>
      </c>
      <c r="I712">
        <v>8750</v>
      </c>
    </row>
    <row r="713" spans="1:9" hidden="1" x14ac:dyDescent="0.35">
      <c r="A713" s="24" t="str">
        <f>+_xlfn.CONCAT(Tabla3_2[[#This Row],[Semana]],C713,Tabla3_2[[#This Row],[Variedad]],E713,G713,Tabla3_2[[#This Row],[Atributo]])</f>
        <v>44113LimónSin especificarFeria Lagunitas de Puerto Monttmalla-16Martes</v>
      </c>
      <c r="B713" s="6">
        <v>44113</v>
      </c>
      <c r="C713" s="24" t="s">
        <v>28</v>
      </c>
      <c r="D713" s="24" t="s">
        <v>18</v>
      </c>
      <c r="E713" s="24" t="s">
        <v>11</v>
      </c>
      <c r="F713" s="24" t="s">
        <v>24</v>
      </c>
      <c r="G713" s="24" t="str">
        <f>+VLOOKUP(Tabla3_2[[#This Row],[Unidad de
comercialización ]],Cod_empaque[],2,0)</f>
        <v>malla-16</v>
      </c>
      <c r="H713" s="24" t="s">
        <v>3</v>
      </c>
      <c r="I713">
        <v>8750</v>
      </c>
    </row>
    <row r="714" spans="1:9" hidden="1" x14ac:dyDescent="0.35">
      <c r="A714" s="24" t="str">
        <f>+_xlfn.CONCAT(Tabla3_2[[#This Row],[Semana]],C714,Tabla3_2[[#This Row],[Variedad]],E714,G714,Tabla3_2[[#This Row],[Atributo]])</f>
        <v>44113LimónSin especificarFeria Lagunitas de Puerto Monttmalla-16Miércoles</v>
      </c>
      <c r="B714" s="6">
        <v>44113</v>
      </c>
      <c r="C714" s="24" t="s">
        <v>28</v>
      </c>
      <c r="D714" s="24" t="s">
        <v>18</v>
      </c>
      <c r="E714" s="24" t="s">
        <v>11</v>
      </c>
      <c r="F714" s="24" t="s">
        <v>24</v>
      </c>
      <c r="G714" s="24" t="str">
        <f>+VLOOKUP(Tabla3_2[[#This Row],[Unidad de
comercialización ]],Cod_empaque[],2,0)</f>
        <v>malla-16</v>
      </c>
      <c r="H714" s="24" t="s">
        <v>4</v>
      </c>
      <c r="I714">
        <v>8750</v>
      </c>
    </row>
    <row r="715" spans="1:9" hidden="1" x14ac:dyDescent="0.35">
      <c r="A715" s="24" t="str">
        <f>+_xlfn.CONCAT(Tabla3_2[[#This Row],[Semana]],C715,Tabla3_2[[#This Row],[Variedad]],E715,G715,Tabla3_2[[#This Row],[Atributo]])</f>
        <v>44113LimónSin especificarFeria Lagunitas de Puerto Monttmalla-16Jueves</v>
      </c>
      <c r="B715" s="6">
        <v>44113</v>
      </c>
      <c r="C715" s="24" t="s">
        <v>28</v>
      </c>
      <c r="D715" s="24" t="s">
        <v>18</v>
      </c>
      <c r="E715" s="24" t="s">
        <v>11</v>
      </c>
      <c r="F715" s="24" t="s">
        <v>24</v>
      </c>
      <c r="G715" s="24" t="str">
        <f>+VLOOKUP(Tabla3_2[[#This Row],[Unidad de
comercialización ]],Cod_empaque[],2,0)</f>
        <v>malla-16</v>
      </c>
      <c r="H715" s="24" t="s">
        <v>5</v>
      </c>
      <c r="I715">
        <v>8750</v>
      </c>
    </row>
    <row r="716" spans="1:9" hidden="1" x14ac:dyDescent="0.35">
      <c r="A716" s="24" t="str">
        <f>+_xlfn.CONCAT(Tabla3_2[[#This Row],[Semana]],C716,Tabla3_2[[#This Row],[Variedad]],E716,G716,Tabla3_2[[#This Row],[Atributo]])</f>
        <v>44113LimónSin especificarFeria Lagunitas de Puerto Monttmalla-16Viernes</v>
      </c>
      <c r="B716" s="6">
        <v>44113</v>
      </c>
      <c r="C716" s="24" t="s">
        <v>28</v>
      </c>
      <c r="D716" s="24" t="s">
        <v>18</v>
      </c>
      <c r="E716" s="24" t="s">
        <v>11</v>
      </c>
      <c r="F716" s="24" t="s">
        <v>24</v>
      </c>
      <c r="G716" s="24" t="str">
        <f>+VLOOKUP(Tabla3_2[[#This Row],[Unidad de
comercialización ]],Cod_empaque[],2,0)</f>
        <v>malla-16</v>
      </c>
      <c r="H716" s="24" t="s">
        <v>6</v>
      </c>
      <c r="I716">
        <v>8750</v>
      </c>
    </row>
    <row r="717" spans="1:9" hidden="1" x14ac:dyDescent="0.35">
      <c r="A717" s="24" t="str">
        <f>+_xlfn.CONCAT(Tabla3_2[[#This Row],[Semana]],C717,Tabla3_2[[#This Row],[Variedad]],E717,G717,Tabla3_2[[#This Row],[Atributo]])</f>
        <v>44113LimónSin especificarMacroferia Regional de Talcamalla-16Lunes</v>
      </c>
      <c r="B717" s="6">
        <v>44113</v>
      </c>
      <c r="C717" s="24" t="s">
        <v>28</v>
      </c>
      <c r="D717" s="24" t="s">
        <v>18</v>
      </c>
      <c r="E717" s="24" t="s">
        <v>13</v>
      </c>
      <c r="F717" s="24" t="s">
        <v>24</v>
      </c>
      <c r="G717" s="24" t="str">
        <f>+VLOOKUP(Tabla3_2[[#This Row],[Unidad de
comercialización ]],Cod_empaque[],2,0)</f>
        <v>malla-16</v>
      </c>
      <c r="H717" s="24" t="s">
        <v>2</v>
      </c>
      <c r="I717">
        <v>5000</v>
      </c>
    </row>
    <row r="718" spans="1:9" hidden="1" x14ac:dyDescent="0.35">
      <c r="A718" s="24" t="str">
        <f>+_xlfn.CONCAT(Tabla3_2[[#This Row],[Semana]],C718,Tabla3_2[[#This Row],[Variedad]],E718,G718,Tabla3_2[[#This Row],[Atributo]])</f>
        <v>44113LimónSin especificarMacroferia Regional de Talcamalla-16Martes</v>
      </c>
      <c r="B718" s="6">
        <v>44113</v>
      </c>
      <c r="C718" s="24" t="s">
        <v>28</v>
      </c>
      <c r="D718" s="24" t="s">
        <v>18</v>
      </c>
      <c r="E718" s="24" t="s">
        <v>13</v>
      </c>
      <c r="F718" s="24" t="s">
        <v>24</v>
      </c>
      <c r="G718" s="24" t="str">
        <f>+VLOOKUP(Tabla3_2[[#This Row],[Unidad de
comercialización ]],Cod_empaque[],2,0)</f>
        <v>malla-16</v>
      </c>
      <c r="H718" s="24" t="s">
        <v>3</v>
      </c>
      <c r="I718">
        <v>5000</v>
      </c>
    </row>
    <row r="719" spans="1:9" hidden="1" x14ac:dyDescent="0.35">
      <c r="A719" s="24" t="str">
        <f>+_xlfn.CONCAT(Tabla3_2[[#This Row],[Semana]],C719,Tabla3_2[[#This Row],[Variedad]],E719,G719,Tabla3_2[[#This Row],[Atributo]])</f>
        <v>44113LimónSin especificarMacroferia Regional de Talcamalla-16Miércoles</v>
      </c>
      <c r="B719" s="6">
        <v>44113</v>
      </c>
      <c r="C719" s="24" t="s">
        <v>28</v>
      </c>
      <c r="D719" s="24" t="s">
        <v>18</v>
      </c>
      <c r="E719" s="24" t="s">
        <v>13</v>
      </c>
      <c r="F719" s="24" t="s">
        <v>24</v>
      </c>
      <c r="G719" s="24" t="str">
        <f>+VLOOKUP(Tabla3_2[[#This Row],[Unidad de
comercialización ]],Cod_empaque[],2,0)</f>
        <v>malla-16</v>
      </c>
      <c r="H719" s="24" t="s">
        <v>4</v>
      </c>
      <c r="I719">
        <v>0</v>
      </c>
    </row>
    <row r="720" spans="1:9" hidden="1" x14ac:dyDescent="0.35">
      <c r="A720" s="24" t="str">
        <f>+_xlfn.CONCAT(Tabla3_2[[#This Row],[Semana]],C720,Tabla3_2[[#This Row],[Variedad]],E720,G720,Tabla3_2[[#This Row],[Atributo]])</f>
        <v>44113LimónSin especificarMacroferia Regional de Talcamalla-16Jueves</v>
      </c>
      <c r="B720" s="6">
        <v>44113</v>
      </c>
      <c r="C720" s="24" t="s">
        <v>28</v>
      </c>
      <c r="D720" s="24" t="s">
        <v>18</v>
      </c>
      <c r="E720" s="24" t="s">
        <v>13</v>
      </c>
      <c r="F720" s="24" t="s">
        <v>24</v>
      </c>
      <c r="G720" s="24" t="str">
        <f>+VLOOKUP(Tabla3_2[[#This Row],[Unidad de
comercialización ]],Cod_empaque[],2,0)</f>
        <v>malla-16</v>
      </c>
      <c r="H720" s="24" t="s">
        <v>5</v>
      </c>
      <c r="I720">
        <v>0</v>
      </c>
    </row>
    <row r="721" spans="1:9" hidden="1" x14ac:dyDescent="0.35">
      <c r="A721" s="24" t="str">
        <f>+_xlfn.CONCAT(Tabla3_2[[#This Row],[Semana]],C721,Tabla3_2[[#This Row],[Variedad]],E721,G721,Tabla3_2[[#This Row],[Atributo]])</f>
        <v>44113LimónSin especificarMacroferia Regional de Talcamalla-16Viernes</v>
      </c>
      <c r="B721" s="6">
        <v>44113</v>
      </c>
      <c r="C721" s="24" t="s">
        <v>28</v>
      </c>
      <c r="D721" s="24" t="s">
        <v>18</v>
      </c>
      <c r="E721" s="24" t="s">
        <v>13</v>
      </c>
      <c r="F721" s="24" t="s">
        <v>24</v>
      </c>
      <c r="G721" s="24" t="str">
        <f>+VLOOKUP(Tabla3_2[[#This Row],[Unidad de
comercialización ]],Cod_empaque[],2,0)</f>
        <v>malla-16</v>
      </c>
      <c r="H721" s="24" t="s">
        <v>6</v>
      </c>
      <c r="I721">
        <v>6000</v>
      </c>
    </row>
    <row r="722" spans="1:9" hidden="1" x14ac:dyDescent="0.35">
      <c r="A722" s="24" t="str">
        <f>+_xlfn.CONCAT(Tabla3_2[[#This Row],[Semana]],C722,Tabla3_2[[#This Row],[Variedad]],E722,G722,Tabla3_2[[#This Row],[Atributo]])</f>
        <v>44113LimónSin especificarTerminal Hortofrutícola Agro Chillánmalla-16Lunes</v>
      </c>
      <c r="B722" s="6">
        <v>44113</v>
      </c>
      <c r="C722" s="24" t="s">
        <v>28</v>
      </c>
      <c r="D722" s="24" t="s">
        <v>18</v>
      </c>
      <c r="E722" s="24" t="s">
        <v>25</v>
      </c>
      <c r="F722" s="24" t="s">
        <v>24</v>
      </c>
      <c r="G722" s="24" t="str">
        <f>+VLOOKUP(Tabla3_2[[#This Row],[Unidad de
comercialización ]],Cod_empaque[],2,0)</f>
        <v>malla-16</v>
      </c>
      <c r="H722" s="24" t="s">
        <v>2</v>
      </c>
      <c r="I722">
        <v>5733</v>
      </c>
    </row>
    <row r="723" spans="1:9" hidden="1" x14ac:dyDescent="0.35">
      <c r="A723" s="24" t="str">
        <f>+_xlfn.CONCAT(Tabla3_2[[#This Row],[Semana]],C723,Tabla3_2[[#This Row],[Variedad]],E723,G723,Tabla3_2[[#This Row],[Atributo]])</f>
        <v>44113LimónSin especificarTerminal Hortofrutícola Agro Chillánmalla-16Martes</v>
      </c>
      <c r="B723" s="6">
        <v>44113</v>
      </c>
      <c r="C723" s="24" t="s">
        <v>28</v>
      </c>
      <c r="D723" s="24" t="s">
        <v>18</v>
      </c>
      <c r="E723" s="24" t="s">
        <v>25</v>
      </c>
      <c r="F723" s="24" t="s">
        <v>24</v>
      </c>
      <c r="G723" s="24" t="str">
        <f>+VLOOKUP(Tabla3_2[[#This Row],[Unidad de
comercialización ]],Cod_empaque[],2,0)</f>
        <v>malla-16</v>
      </c>
      <c r="H723" s="24" t="s">
        <v>3</v>
      </c>
      <c r="I723">
        <v>5700</v>
      </c>
    </row>
    <row r="724" spans="1:9" hidden="1" x14ac:dyDescent="0.35">
      <c r="A724" s="24" t="str">
        <f>+_xlfn.CONCAT(Tabla3_2[[#This Row],[Semana]],C724,Tabla3_2[[#This Row],[Variedad]],E724,G724,Tabla3_2[[#This Row],[Atributo]])</f>
        <v>44113LimónSin especificarTerminal Hortofrutícola Agro Chillánmalla-16Miércoles</v>
      </c>
      <c r="B724" s="6">
        <v>44113</v>
      </c>
      <c r="C724" s="24" t="s">
        <v>28</v>
      </c>
      <c r="D724" s="24" t="s">
        <v>18</v>
      </c>
      <c r="E724" s="24" t="s">
        <v>25</v>
      </c>
      <c r="F724" s="24" t="s">
        <v>24</v>
      </c>
      <c r="G724" s="24" t="str">
        <f>+VLOOKUP(Tabla3_2[[#This Row],[Unidad de
comercialización ]],Cod_empaque[],2,0)</f>
        <v>malla-16</v>
      </c>
      <c r="H724" s="24" t="s">
        <v>4</v>
      </c>
      <c r="I724">
        <v>5765</v>
      </c>
    </row>
    <row r="725" spans="1:9" hidden="1" x14ac:dyDescent="0.35">
      <c r="A725" s="24" t="str">
        <f>+_xlfn.CONCAT(Tabla3_2[[#This Row],[Semana]],C725,Tabla3_2[[#This Row],[Variedad]],E725,G725,Tabla3_2[[#This Row],[Atributo]])</f>
        <v>44113LimónSin especificarTerminal Hortofrutícola Agro Chillánmalla-16Jueves</v>
      </c>
      <c r="B725" s="6">
        <v>44113</v>
      </c>
      <c r="C725" s="24" t="s">
        <v>28</v>
      </c>
      <c r="D725" s="24" t="s">
        <v>18</v>
      </c>
      <c r="E725" s="24" t="s">
        <v>25</v>
      </c>
      <c r="F725" s="24" t="s">
        <v>24</v>
      </c>
      <c r="G725" s="24" t="str">
        <f>+VLOOKUP(Tabla3_2[[#This Row],[Unidad de
comercialización ]],Cod_empaque[],2,0)</f>
        <v>malla-16</v>
      </c>
      <c r="H725" s="24" t="s">
        <v>5</v>
      </c>
      <c r="I725">
        <v>5778</v>
      </c>
    </row>
    <row r="726" spans="1:9" hidden="1" x14ac:dyDescent="0.35">
      <c r="A726" s="24" t="str">
        <f>+_xlfn.CONCAT(Tabla3_2[[#This Row],[Semana]],C726,Tabla3_2[[#This Row],[Variedad]],E726,G726,Tabla3_2[[#This Row],[Atributo]])</f>
        <v>44113LimónSin especificarTerminal Hortofrutícola Agro Chillánmalla-16Viernes</v>
      </c>
      <c r="B726" s="6">
        <v>44113</v>
      </c>
      <c r="C726" s="24" t="s">
        <v>28</v>
      </c>
      <c r="D726" s="24" t="s">
        <v>18</v>
      </c>
      <c r="E726" s="24" t="s">
        <v>25</v>
      </c>
      <c r="F726" s="24" t="s">
        <v>24</v>
      </c>
      <c r="G726" s="24" t="str">
        <f>+VLOOKUP(Tabla3_2[[#This Row],[Unidad de
comercialización ]],Cod_empaque[],2,0)</f>
        <v>malla-16</v>
      </c>
      <c r="H726" s="24" t="s">
        <v>6</v>
      </c>
      <c r="I726">
        <v>5802</v>
      </c>
    </row>
    <row r="727" spans="1:9" hidden="1" x14ac:dyDescent="0.35">
      <c r="A727" s="24" t="str">
        <f>+_xlfn.CONCAT(Tabla3_2[[#This Row],[Semana]],C727,Tabla3_2[[#This Row],[Variedad]],E727,G727,Tabla3_2[[#This Row],[Atributo]])</f>
        <v>44113LimónSin especificarVega Monumental Concepciónmalla-16Lunes</v>
      </c>
      <c r="B727" s="6">
        <v>44113</v>
      </c>
      <c r="C727" s="24" t="s">
        <v>28</v>
      </c>
      <c r="D727" s="24" t="s">
        <v>18</v>
      </c>
      <c r="E727" s="24" t="s">
        <v>26</v>
      </c>
      <c r="F727" s="24" t="s">
        <v>24</v>
      </c>
      <c r="G727" s="24" t="str">
        <f>+VLOOKUP(Tabla3_2[[#This Row],[Unidad de
comercialización ]],Cod_empaque[],2,0)</f>
        <v>malla-16</v>
      </c>
      <c r="H727" s="24" t="s">
        <v>2</v>
      </c>
      <c r="I727">
        <v>0</v>
      </c>
    </row>
    <row r="728" spans="1:9" hidden="1" x14ac:dyDescent="0.35">
      <c r="A728" s="24" t="str">
        <f>+_xlfn.CONCAT(Tabla3_2[[#This Row],[Semana]],C728,Tabla3_2[[#This Row],[Variedad]],E728,G728,Tabla3_2[[#This Row],[Atributo]])</f>
        <v>44113LimónSin especificarVega Monumental Concepciónmalla-16Martes</v>
      </c>
      <c r="B728" s="6">
        <v>44113</v>
      </c>
      <c r="C728" s="24" t="s">
        <v>28</v>
      </c>
      <c r="D728" s="24" t="s">
        <v>18</v>
      </c>
      <c r="E728" s="24" t="s">
        <v>26</v>
      </c>
      <c r="F728" s="24" t="s">
        <v>24</v>
      </c>
      <c r="G728" s="24" t="str">
        <f>+VLOOKUP(Tabla3_2[[#This Row],[Unidad de
comercialización ]],Cod_empaque[],2,0)</f>
        <v>malla-16</v>
      </c>
      <c r="H728" s="24" t="s">
        <v>3</v>
      </c>
      <c r="I728">
        <v>5500</v>
      </c>
    </row>
    <row r="729" spans="1:9" hidden="1" x14ac:dyDescent="0.35">
      <c r="A729" s="24" t="str">
        <f>+_xlfn.CONCAT(Tabla3_2[[#This Row],[Semana]],C729,Tabla3_2[[#This Row],[Variedad]],E729,G729,Tabla3_2[[#This Row],[Atributo]])</f>
        <v>44113LimónSin especificarVega Monumental Concepciónmalla-16Miércoles</v>
      </c>
      <c r="B729" s="6">
        <v>44113</v>
      </c>
      <c r="C729" s="24" t="s">
        <v>28</v>
      </c>
      <c r="D729" s="24" t="s">
        <v>18</v>
      </c>
      <c r="E729" s="24" t="s">
        <v>26</v>
      </c>
      <c r="F729" s="24" t="s">
        <v>24</v>
      </c>
      <c r="G729" s="24" t="str">
        <f>+VLOOKUP(Tabla3_2[[#This Row],[Unidad de
comercialización ]],Cod_empaque[],2,0)</f>
        <v>malla-16</v>
      </c>
      <c r="H729" s="24" t="s">
        <v>4</v>
      </c>
      <c r="I729">
        <v>5500</v>
      </c>
    </row>
    <row r="730" spans="1:9" hidden="1" x14ac:dyDescent="0.35">
      <c r="A730" s="24" t="str">
        <f>+_xlfn.CONCAT(Tabla3_2[[#This Row],[Semana]],C730,Tabla3_2[[#This Row],[Variedad]],E730,G730,Tabla3_2[[#This Row],[Atributo]])</f>
        <v>44113LimónSin especificarVega Monumental Concepciónmalla-16Jueves</v>
      </c>
      <c r="B730" s="6">
        <v>44113</v>
      </c>
      <c r="C730" s="24" t="s">
        <v>28</v>
      </c>
      <c r="D730" s="24" t="s">
        <v>18</v>
      </c>
      <c r="E730" s="24" t="s">
        <v>26</v>
      </c>
      <c r="F730" s="24" t="s">
        <v>24</v>
      </c>
      <c r="G730" s="24" t="str">
        <f>+VLOOKUP(Tabla3_2[[#This Row],[Unidad de
comercialización ]],Cod_empaque[],2,0)</f>
        <v>malla-16</v>
      </c>
      <c r="H730" s="24" t="s">
        <v>5</v>
      </c>
      <c r="I730">
        <v>5500</v>
      </c>
    </row>
    <row r="731" spans="1:9" hidden="1" x14ac:dyDescent="0.35">
      <c r="A731" s="24" t="str">
        <f>+_xlfn.CONCAT(Tabla3_2[[#This Row],[Semana]],C731,Tabla3_2[[#This Row],[Variedad]],E731,G731,Tabla3_2[[#This Row],[Atributo]])</f>
        <v>44113LimónSin especificarVega Monumental Concepciónmalla-16Viernes</v>
      </c>
      <c r="B731" s="6">
        <v>44113</v>
      </c>
      <c r="C731" s="24" t="s">
        <v>28</v>
      </c>
      <c r="D731" s="24" t="s">
        <v>18</v>
      </c>
      <c r="E731" s="24" t="s">
        <v>26</v>
      </c>
      <c r="F731" s="24" t="s">
        <v>24</v>
      </c>
      <c r="G731" s="24" t="str">
        <f>+VLOOKUP(Tabla3_2[[#This Row],[Unidad de
comercialización ]],Cod_empaque[],2,0)</f>
        <v>malla-16</v>
      </c>
      <c r="H731" s="24" t="s">
        <v>6</v>
      </c>
      <c r="I731">
        <v>5500</v>
      </c>
    </row>
    <row r="732" spans="1:9" x14ac:dyDescent="0.35">
      <c r="A732" s="24" t="str">
        <f>+_xlfn.CONCAT(Tabla3_2[[#This Row],[Semana]],C732,Tabla3_2[[#This Row],[Variedad]],E732,G732,Tabla3_2[[#This Row],[Atributo]])</f>
        <v>44113NaranjaLane LateMercado Mayorista Lo Valledor de SantiagobinLunes</v>
      </c>
      <c r="B732" s="6">
        <v>44113</v>
      </c>
      <c r="C732" s="24" t="s">
        <v>36</v>
      </c>
      <c r="D732" s="24" t="s">
        <v>32</v>
      </c>
      <c r="E732" s="24" t="s">
        <v>19</v>
      </c>
      <c r="F732" s="24" t="s">
        <v>33</v>
      </c>
      <c r="G732" s="24" t="str">
        <f>+VLOOKUP(Tabla3_2[[#This Row],[Unidad de
comercialización ]],Cod_empaque[],2,0)</f>
        <v>bin</v>
      </c>
      <c r="H732" s="24" t="s">
        <v>2</v>
      </c>
      <c r="I732">
        <v>0</v>
      </c>
    </row>
    <row r="733" spans="1:9" x14ac:dyDescent="0.35">
      <c r="A733" s="24" t="str">
        <f>+_xlfn.CONCAT(Tabla3_2[[#This Row],[Semana]],C733,Tabla3_2[[#This Row],[Variedad]],E733,G733,Tabla3_2[[#This Row],[Atributo]])</f>
        <v>44113NaranjaLane LateMercado Mayorista Lo Valledor de SantiagobinMartes</v>
      </c>
      <c r="B733" s="6">
        <v>44113</v>
      </c>
      <c r="C733" s="24" t="s">
        <v>36</v>
      </c>
      <c r="D733" s="24" t="s">
        <v>32</v>
      </c>
      <c r="E733" s="24" t="s">
        <v>19</v>
      </c>
      <c r="F733" s="24" t="s">
        <v>33</v>
      </c>
      <c r="G733" s="24" t="str">
        <f>+VLOOKUP(Tabla3_2[[#This Row],[Unidad de
comercialización ]],Cod_empaque[],2,0)</f>
        <v>bin</v>
      </c>
      <c r="H733" s="24" t="s">
        <v>3</v>
      </c>
      <c r="I733">
        <v>290000</v>
      </c>
    </row>
    <row r="734" spans="1:9" x14ac:dyDescent="0.35">
      <c r="A734" s="24" t="str">
        <f>+_xlfn.CONCAT(Tabla3_2[[#This Row],[Semana]],C734,Tabla3_2[[#This Row],[Variedad]],E734,G734,Tabla3_2[[#This Row],[Atributo]])</f>
        <v>44113NaranjaLane LateMercado Mayorista Lo Valledor de SantiagobinMiércoles</v>
      </c>
      <c r="B734" s="6">
        <v>44113</v>
      </c>
      <c r="C734" s="24" t="s">
        <v>36</v>
      </c>
      <c r="D734" s="24" t="s">
        <v>32</v>
      </c>
      <c r="E734" s="24" t="s">
        <v>19</v>
      </c>
      <c r="F734" s="24" t="s">
        <v>33</v>
      </c>
      <c r="G734" s="24" t="str">
        <f>+VLOOKUP(Tabla3_2[[#This Row],[Unidad de
comercialización ]],Cod_empaque[],2,0)</f>
        <v>bin</v>
      </c>
      <c r="H734" s="24" t="s">
        <v>4</v>
      </c>
      <c r="I734">
        <v>290000</v>
      </c>
    </row>
    <row r="735" spans="1:9" x14ac:dyDescent="0.35">
      <c r="A735" s="24" t="str">
        <f>+_xlfn.CONCAT(Tabla3_2[[#This Row],[Semana]],C735,Tabla3_2[[#This Row],[Variedad]],E735,G735,Tabla3_2[[#This Row],[Atributo]])</f>
        <v>44113NaranjaLane LateMercado Mayorista Lo Valledor de SantiagobinJueves</v>
      </c>
      <c r="B735" s="6">
        <v>44113</v>
      </c>
      <c r="C735" s="24" t="s">
        <v>36</v>
      </c>
      <c r="D735" s="24" t="s">
        <v>32</v>
      </c>
      <c r="E735" s="24" t="s">
        <v>19</v>
      </c>
      <c r="F735" s="24" t="s">
        <v>33</v>
      </c>
      <c r="G735" s="24" t="str">
        <f>+VLOOKUP(Tabla3_2[[#This Row],[Unidad de
comercialización ]],Cod_empaque[],2,0)</f>
        <v>bin</v>
      </c>
      <c r="H735" s="24" t="s">
        <v>5</v>
      </c>
      <c r="I735">
        <v>290000</v>
      </c>
    </row>
    <row r="736" spans="1:9" x14ac:dyDescent="0.35">
      <c r="A736" s="24" t="str">
        <f>+_xlfn.CONCAT(Tabla3_2[[#This Row],[Semana]],C736,Tabla3_2[[#This Row],[Variedad]],E736,G736,Tabla3_2[[#This Row],[Atributo]])</f>
        <v>44113NaranjaLane LateMercado Mayorista Lo Valledor de SantiagobinViernes</v>
      </c>
      <c r="B736" s="6">
        <v>44113</v>
      </c>
      <c r="C736" s="24" t="s">
        <v>36</v>
      </c>
      <c r="D736" s="24" t="s">
        <v>32</v>
      </c>
      <c r="E736" s="24" t="s">
        <v>19</v>
      </c>
      <c r="F736" s="24" t="s">
        <v>33</v>
      </c>
      <c r="G736" s="24" t="str">
        <f>+VLOOKUP(Tabla3_2[[#This Row],[Unidad de
comercialización ]],Cod_empaque[],2,0)</f>
        <v>bin</v>
      </c>
      <c r="H736" s="24" t="s">
        <v>6</v>
      </c>
      <c r="I736">
        <v>0</v>
      </c>
    </row>
    <row r="737" spans="1:9" x14ac:dyDescent="0.35">
      <c r="A737" s="24" t="str">
        <f>+_xlfn.CONCAT(Tabla3_2[[#This Row],[Semana]],C737,Tabla3_2[[#This Row],[Variedad]],E737,G737,Tabla3_2[[#This Row],[Atributo]])</f>
        <v>44113NaranjaLane LateComercializadora del Agro de LimaríbinLunes</v>
      </c>
      <c r="B737" s="6">
        <v>44113</v>
      </c>
      <c r="C737" s="24" t="s">
        <v>36</v>
      </c>
      <c r="D737" s="24" t="s">
        <v>32</v>
      </c>
      <c r="E737" s="24" t="s">
        <v>21</v>
      </c>
      <c r="F737" s="24" t="s">
        <v>33</v>
      </c>
      <c r="G737" s="24" t="str">
        <f>+VLOOKUP(Tabla3_2[[#This Row],[Unidad de
comercialización ]],Cod_empaque[],2,0)</f>
        <v>bin</v>
      </c>
      <c r="H737" s="24" t="s">
        <v>2</v>
      </c>
      <c r="I737">
        <v>0</v>
      </c>
    </row>
    <row r="738" spans="1:9" x14ac:dyDescent="0.35">
      <c r="A738" s="24" t="str">
        <f>+_xlfn.CONCAT(Tabla3_2[[#This Row],[Semana]],C738,Tabla3_2[[#This Row],[Variedad]],E738,G738,Tabla3_2[[#This Row],[Atributo]])</f>
        <v>44113NaranjaLane LateComercializadora del Agro de LimaríbinMartes</v>
      </c>
      <c r="B738" s="6">
        <v>44113</v>
      </c>
      <c r="C738" s="24" t="s">
        <v>36</v>
      </c>
      <c r="D738" s="24" t="s">
        <v>32</v>
      </c>
      <c r="E738" s="24" t="s">
        <v>21</v>
      </c>
      <c r="F738" s="24" t="s">
        <v>33</v>
      </c>
      <c r="G738" s="24" t="str">
        <f>+VLOOKUP(Tabla3_2[[#This Row],[Unidad de
comercialización ]],Cod_empaque[],2,0)</f>
        <v>bin</v>
      </c>
      <c r="H738" s="24" t="s">
        <v>3</v>
      </c>
      <c r="I738">
        <v>277500</v>
      </c>
    </row>
    <row r="739" spans="1:9" x14ac:dyDescent="0.35">
      <c r="A739" s="24" t="str">
        <f>+_xlfn.CONCAT(Tabla3_2[[#This Row],[Semana]],C739,Tabla3_2[[#This Row],[Variedad]],E739,G739,Tabla3_2[[#This Row],[Atributo]])</f>
        <v>44113NaranjaLane LateComercializadora del Agro de LimaríbinMiércoles</v>
      </c>
      <c r="B739" s="6">
        <v>44113</v>
      </c>
      <c r="C739" s="24" t="s">
        <v>36</v>
      </c>
      <c r="D739" s="24" t="s">
        <v>32</v>
      </c>
      <c r="E739" s="24" t="s">
        <v>21</v>
      </c>
      <c r="F739" s="24" t="s">
        <v>33</v>
      </c>
      <c r="G739" s="24" t="str">
        <f>+VLOOKUP(Tabla3_2[[#This Row],[Unidad de
comercialización ]],Cod_empaque[],2,0)</f>
        <v>bin</v>
      </c>
      <c r="H739" s="24" t="s">
        <v>4</v>
      </c>
      <c r="I739">
        <v>277500</v>
      </c>
    </row>
    <row r="740" spans="1:9" x14ac:dyDescent="0.35">
      <c r="A740" s="24" t="str">
        <f>+_xlfn.CONCAT(Tabla3_2[[#This Row],[Semana]],C740,Tabla3_2[[#This Row],[Variedad]],E740,G740,Tabla3_2[[#This Row],[Atributo]])</f>
        <v>44113NaranjaLane LateComercializadora del Agro de LimaríbinJueves</v>
      </c>
      <c r="B740" s="6">
        <v>44113</v>
      </c>
      <c r="C740" s="24" t="s">
        <v>36</v>
      </c>
      <c r="D740" s="24" t="s">
        <v>32</v>
      </c>
      <c r="E740" s="24" t="s">
        <v>21</v>
      </c>
      <c r="F740" s="24" t="s">
        <v>33</v>
      </c>
      <c r="G740" s="24" t="str">
        <f>+VLOOKUP(Tabla3_2[[#This Row],[Unidad de
comercialización ]],Cod_empaque[],2,0)</f>
        <v>bin</v>
      </c>
      <c r="H740" s="24" t="s">
        <v>5</v>
      </c>
      <c r="I740">
        <v>0</v>
      </c>
    </row>
    <row r="741" spans="1:9" x14ac:dyDescent="0.35">
      <c r="A741" s="24" t="str">
        <f>+_xlfn.CONCAT(Tabla3_2[[#This Row],[Semana]],C741,Tabla3_2[[#This Row],[Variedad]],E741,G741,Tabla3_2[[#This Row],[Atributo]])</f>
        <v>44113NaranjaLane LateComercializadora del Agro de LimaríbinViernes</v>
      </c>
      <c r="B741" s="6">
        <v>44113</v>
      </c>
      <c r="C741" s="24" t="s">
        <v>36</v>
      </c>
      <c r="D741" s="24" t="s">
        <v>32</v>
      </c>
      <c r="E741" s="24" t="s">
        <v>21</v>
      </c>
      <c r="F741" s="24" t="s">
        <v>33</v>
      </c>
      <c r="G741" s="24" t="str">
        <f>+VLOOKUP(Tabla3_2[[#This Row],[Unidad de
comercialización ]],Cod_empaque[],2,0)</f>
        <v>bin</v>
      </c>
      <c r="H741" s="24" t="s">
        <v>6</v>
      </c>
      <c r="I741">
        <v>0</v>
      </c>
    </row>
    <row r="742" spans="1:9" x14ac:dyDescent="0.35">
      <c r="A742" s="24" t="str">
        <f>+_xlfn.CONCAT(Tabla3_2[[#This Row],[Semana]],C742,Tabla3_2[[#This Row],[Variedad]],E742,G742,Tabla3_2[[#This Row],[Atributo]])</f>
        <v>44113NaranjaLane LateTerminal La Palmera de La SerenabinLunes</v>
      </c>
      <c r="B742" s="6">
        <v>44113</v>
      </c>
      <c r="C742" s="24" t="s">
        <v>36</v>
      </c>
      <c r="D742" s="24" t="s">
        <v>32</v>
      </c>
      <c r="E742" s="24" t="s">
        <v>22</v>
      </c>
      <c r="F742" s="24" t="s">
        <v>33</v>
      </c>
      <c r="G742" s="24" t="str">
        <f>+VLOOKUP(Tabla3_2[[#This Row],[Unidad de
comercialización ]],Cod_empaque[],2,0)</f>
        <v>bin</v>
      </c>
      <c r="H742" s="24" t="s">
        <v>2</v>
      </c>
      <c r="I742">
        <v>297500</v>
      </c>
    </row>
    <row r="743" spans="1:9" x14ac:dyDescent="0.35">
      <c r="A743" s="24" t="str">
        <f>+_xlfn.CONCAT(Tabla3_2[[#This Row],[Semana]],C743,Tabla3_2[[#This Row],[Variedad]],E743,G743,Tabla3_2[[#This Row],[Atributo]])</f>
        <v>44113NaranjaLane LateTerminal La Palmera de La SerenabinMartes</v>
      </c>
      <c r="B743" s="6">
        <v>44113</v>
      </c>
      <c r="C743" s="24" t="s">
        <v>36</v>
      </c>
      <c r="D743" s="24" t="s">
        <v>32</v>
      </c>
      <c r="E743" s="24" t="s">
        <v>22</v>
      </c>
      <c r="F743" s="24" t="s">
        <v>33</v>
      </c>
      <c r="G743" s="24" t="str">
        <f>+VLOOKUP(Tabla3_2[[#This Row],[Unidad de
comercialización ]],Cod_empaque[],2,0)</f>
        <v>bin</v>
      </c>
      <c r="H743" s="24" t="s">
        <v>3</v>
      </c>
      <c r="I743">
        <v>0</v>
      </c>
    </row>
    <row r="744" spans="1:9" x14ac:dyDescent="0.35">
      <c r="A744" s="24" t="str">
        <f>+_xlfn.CONCAT(Tabla3_2[[#This Row],[Semana]],C744,Tabla3_2[[#This Row],[Variedad]],E744,G744,Tabla3_2[[#This Row],[Atributo]])</f>
        <v>44113NaranjaLane LateTerminal La Palmera de La SerenabinMiércoles</v>
      </c>
      <c r="B744" s="6">
        <v>44113</v>
      </c>
      <c r="C744" s="24" t="s">
        <v>36</v>
      </c>
      <c r="D744" s="24" t="s">
        <v>32</v>
      </c>
      <c r="E744" s="24" t="s">
        <v>22</v>
      </c>
      <c r="F744" s="24" t="s">
        <v>33</v>
      </c>
      <c r="G744" s="24" t="str">
        <f>+VLOOKUP(Tabla3_2[[#This Row],[Unidad de
comercialización ]],Cod_empaque[],2,0)</f>
        <v>bin</v>
      </c>
      <c r="H744" s="24" t="s">
        <v>4</v>
      </c>
      <c r="I744">
        <v>297500</v>
      </c>
    </row>
    <row r="745" spans="1:9" x14ac:dyDescent="0.35">
      <c r="A745" s="24" t="str">
        <f>+_xlfn.CONCAT(Tabla3_2[[#This Row],[Semana]],C745,Tabla3_2[[#This Row],[Variedad]],E745,G745,Tabla3_2[[#This Row],[Atributo]])</f>
        <v>44113NaranjaLane LateTerminal La Palmera de La SerenabinJueves</v>
      </c>
      <c r="B745" s="6">
        <v>44113</v>
      </c>
      <c r="C745" s="24" t="s">
        <v>36</v>
      </c>
      <c r="D745" s="24" t="s">
        <v>32</v>
      </c>
      <c r="E745" s="24" t="s">
        <v>22</v>
      </c>
      <c r="F745" s="24" t="s">
        <v>33</v>
      </c>
      <c r="G745" s="24" t="str">
        <f>+VLOOKUP(Tabla3_2[[#This Row],[Unidad de
comercialización ]],Cod_empaque[],2,0)</f>
        <v>bin</v>
      </c>
      <c r="H745" s="24" t="s">
        <v>5</v>
      </c>
      <c r="I745">
        <v>297500</v>
      </c>
    </row>
    <row r="746" spans="1:9" x14ac:dyDescent="0.35">
      <c r="A746" s="24" t="str">
        <f>+_xlfn.CONCAT(Tabla3_2[[#This Row],[Semana]],C746,Tabla3_2[[#This Row],[Variedad]],E746,G746,Tabla3_2[[#This Row],[Atributo]])</f>
        <v>44113NaranjaLane LateTerminal La Palmera de La SerenabinViernes</v>
      </c>
      <c r="B746" s="6">
        <v>44113</v>
      </c>
      <c r="C746" s="24" t="s">
        <v>36</v>
      </c>
      <c r="D746" s="24" t="s">
        <v>32</v>
      </c>
      <c r="E746" s="24" t="s">
        <v>22</v>
      </c>
      <c r="F746" s="24" t="s">
        <v>33</v>
      </c>
      <c r="G746" s="24" t="str">
        <f>+VLOOKUP(Tabla3_2[[#This Row],[Unidad de
comercialización ]],Cod_empaque[],2,0)</f>
        <v>bin</v>
      </c>
      <c r="H746" s="24" t="s">
        <v>6</v>
      </c>
      <c r="I746">
        <v>297500</v>
      </c>
    </row>
    <row r="747" spans="1:9" x14ac:dyDescent="0.35">
      <c r="A747" s="24" t="str">
        <f>+_xlfn.CONCAT(Tabla3_2[[#This Row],[Semana]],C747,Tabla3_2[[#This Row],[Variedad]],E747,G747,Tabla3_2[[#This Row],[Atributo]])</f>
        <v>44113NaranjaNavel LateMercado Mayorista Lo Valledor de SantiagobinLunes</v>
      </c>
      <c r="B747" s="6">
        <v>44113</v>
      </c>
      <c r="C747" s="24" t="s">
        <v>36</v>
      </c>
      <c r="D747" s="24" t="s">
        <v>34</v>
      </c>
      <c r="E747" s="24" t="s">
        <v>19</v>
      </c>
      <c r="F747" s="24" t="s">
        <v>33</v>
      </c>
      <c r="G747" s="24" t="str">
        <f>+VLOOKUP(Tabla3_2[[#This Row],[Unidad de
comercialización ]],Cod_empaque[],2,0)</f>
        <v>bin</v>
      </c>
      <c r="H747" s="24" t="s">
        <v>2</v>
      </c>
      <c r="I747">
        <v>285000</v>
      </c>
    </row>
    <row r="748" spans="1:9" x14ac:dyDescent="0.35">
      <c r="A748" s="24" t="str">
        <f>+_xlfn.CONCAT(Tabla3_2[[#This Row],[Semana]],C748,Tabla3_2[[#This Row],[Variedad]],E748,G748,Tabla3_2[[#This Row],[Atributo]])</f>
        <v>44113NaranjaNavel LateMercado Mayorista Lo Valledor de SantiagobinMartes</v>
      </c>
      <c r="B748" s="6">
        <v>44113</v>
      </c>
      <c r="C748" s="24" t="s">
        <v>36</v>
      </c>
      <c r="D748" s="24" t="s">
        <v>34</v>
      </c>
      <c r="E748" s="24" t="s">
        <v>19</v>
      </c>
      <c r="F748" s="24" t="s">
        <v>33</v>
      </c>
      <c r="G748" s="24" t="str">
        <f>+VLOOKUP(Tabla3_2[[#This Row],[Unidad de
comercialización ]],Cod_empaque[],2,0)</f>
        <v>bin</v>
      </c>
      <c r="H748" s="24" t="s">
        <v>3</v>
      </c>
      <c r="I748">
        <v>0</v>
      </c>
    </row>
    <row r="749" spans="1:9" x14ac:dyDescent="0.35">
      <c r="A749" s="24" t="str">
        <f>+_xlfn.CONCAT(Tabla3_2[[#This Row],[Semana]],C749,Tabla3_2[[#This Row],[Variedad]],E749,G749,Tabla3_2[[#This Row],[Atributo]])</f>
        <v>44113NaranjaNavel LateMercado Mayorista Lo Valledor de SantiagobinMiércoles</v>
      </c>
      <c r="B749" s="6">
        <v>44113</v>
      </c>
      <c r="C749" s="24" t="s">
        <v>36</v>
      </c>
      <c r="D749" s="24" t="s">
        <v>34</v>
      </c>
      <c r="E749" s="24" t="s">
        <v>19</v>
      </c>
      <c r="F749" s="24" t="s">
        <v>33</v>
      </c>
      <c r="G749" s="24" t="str">
        <f>+VLOOKUP(Tabla3_2[[#This Row],[Unidad de
comercialización ]],Cod_empaque[],2,0)</f>
        <v>bin</v>
      </c>
      <c r="H749" s="24" t="s">
        <v>4</v>
      </c>
      <c r="I749">
        <v>305000</v>
      </c>
    </row>
    <row r="750" spans="1:9" x14ac:dyDescent="0.35">
      <c r="A750" s="24" t="str">
        <f>+_xlfn.CONCAT(Tabla3_2[[#This Row],[Semana]],C750,Tabla3_2[[#This Row],[Variedad]],E750,G750,Tabla3_2[[#This Row],[Atributo]])</f>
        <v>44113NaranjaNavel LateMercado Mayorista Lo Valledor de SantiagobinJueves</v>
      </c>
      <c r="B750" s="6">
        <v>44113</v>
      </c>
      <c r="C750" s="24" t="s">
        <v>36</v>
      </c>
      <c r="D750" s="24" t="s">
        <v>34</v>
      </c>
      <c r="E750" s="24" t="s">
        <v>19</v>
      </c>
      <c r="F750" s="24" t="s">
        <v>33</v>
      </c>
      <c r="G750" s="24" t="str">
        <f>+VLOOKUP(Tabla3_2[[#This Row],[Unidad de
comercialización ]],Cod_empaque[],2,0)</f>
        <v>bin</v>
      </c>
      <c r="H750" s="24" t="s">
        <v>5</v>
      </c>
      <c r="I750">
        <v>280000</v>
      </c>
    </row>
    <row r="751" spans="1:9" x14ac:dyDescent="0.35">
      <c r="A751" s="24" t="str">
        <f>+_xlfn.CONCAT(Tabla3_2[[#This Row],[Semana]],C751,Tabla3_2[[#This Row],[Variedad]],E751,G751,Tabla3_2[[#This Row],[Atributo]])</f>
        <v>44113NaranjaNavel LateMercado Mayorista Lo Valledor de SantiagobinViernes</v>
      </c>
      <c r="B751" s="6">
        <v>44113</v>
      </c>
      <c r="C751" s="24" t="s">
        <v>36</v>
      </c>
      <c r="D751" s="24" t="s">
        <v>34</v>
      </c>
      <c r="E751" s="24" t="s">
        <v>19</v>
      </c>
      <c r="F751" s="24" t="s">
        <v>33</v>
      </c>
      <c r="G751" s="24" t="str">
        <f>+VLOOKUP(Tabla3_2[[#This Row],[Unidad de
comercialización ]],Cod_empaque[],2,0)</f>
        <v>bin</v>
      </c>
      <c r="H751" s="24" t="s">
        <v>6</v>
      </c>
      <c r="I751">
        <v>300000</v>
      </c>
    </row>
    <row r="752" spans="1:9" x14ac:dyDescent="0.35">
      <c r="A752" s="24" t="str">
        <f>+_xlfn.CONCAT(Tabla3_2[[#This Row],[Semana]],C752,Tabla3_2[[#This Row],[Variedad]],E752,G752,Tabla3_2[[#This Row],[Atributo]])</f>
        <v>44113NaranjaNavel LateComercializadora del Agro de LimaríbinLunes</v>
      </c>
      <c r="B752" s="6">
        <v>44113</v>
      </c>
      <c r="C752" s="24" t="s">
        <v>36</v>
      </c>
      <c r="D752" s="24" t="s">
        <v>34</v>
      </c>
      <c r="E752" s="24" t="s">
        <v>21</v>
      </c>
      <c r="F752" s="24" t="s">
        <v>33</v>
      </c>
      <c r="G752" s="24" t="str">
        <f>+VLOOKUP(Tabla3_2[[#This Row],[Unidad de
comercialización ]],Cod_empaque[],2,0)</f>
        <v>bin</v>
      </c>
      <c r="H752" s="24" t="s">
        <v>2</v>
      </c>
      <c r="I752">
        <v>0</v>
      </c>
    </row>
    <row r="753" spans="1:9" x14ac:dyDescent="0.35">
      <c r="A753" s="24" t="str">
        <f>+_xlfn.CONCAT(Tabla3_2[[#This Row],[Semana]],C753,Tabla3_2[[#This Row],[Variedad]],E753,G753,Tabla3_2[[#This Row],[Atributo]])</f>
        <v>44113NaranjaNavel LateComercializadora del Agro de LimaríbinMartes</v>
      </c>
      <c r="B753" s="6">
        <v>44113</v>
      </c>
      <c r="C753" s="24" t="s">
        <v>36</v>
      </c>
      <c r="D753" s="24" t="s">
        <v>34</v>
      </c>
      <c r="E753" s="24" t="s">
        <v>21</v>
      </c>
      <c r="F753" s="24" t="s">
        <v>33</v>
      </c>
      <c r="G753" s="24" t="str">
        <f>+VLOOKUP(Tabla3_2[[#This Row],[Unidad de
comercialización ]],Cod_empaque[],2,0)</f>
        <v>bin</v>
      </c>
      <c r="H753" s="24" t="s">
        <v>3</v>
      </c>
      <c r="I753">
        <v>277500</v>
      </c>
    </row>
    <row r="754" spans="1:9" x14ac:dyDescent="0.35">
      <c r="A754" s="24" t="str">
        <f>+_xlfn.CONCAT(Tabla3_2[[#This Row],[Semana]],C754,Tabla3_2[[#This Row],[Variedad]],E754,G754,Tabla3_2[[#This Row],[Atributo]])</f>
        <v>44113NaranjaNavel LateComercializadora del Agro de LimaríbinMiércoles</v>
      </c>
      <c r="B754" s="6">
        <v>44113</v>
      </c>
      <c r="C754" s="24" t="s">
        <v>36</v>
      </c>
      <c r="D754" s="24" t="s">
        <v>34</v>
      </c>
      <c r="E754" s="24" t="s">
        <v>21</v>
      </c>
      <c r="F754" s="24" t="s">
        <v>33</v>
      </c>
      <c r="G754" s="24" t="str">
        <f>+VLOOKUP(Tabla3_2[[#This Row],[Unidad de
comercialización ]],Cod_empaque[],2,0)</f>
        <v>bin</v>
      </c>
      <c r="H754" s="24" t="s">
        <v>4</v>
      </c>
      <c r="I754">
        <v>277500</v>
      </c>
    </row>
    <row r="755" spans="1:9" x14ac:dyDescent="0.35">
      <c r="A755" s="24" t="str">
        <f>+_xlfn.CONCAT(Tabla3_2[[#This Row],[Semana]],C755,Tabla3_2[[#This Row],[Variedad]],E755,G755,Tabla3_2[[#This Row],[Atributo]])</f>
        <v>44113NaranjaNavel LateComercializadora del Agro de LimaríbinJueves</v>
      </c>
      <c r="B755" s="6">
        <v>44113</v>
      </c>
      <c r="C755" s="24" t="s">
        <v>36</v>
      </c>
      <c r="D755" s="24" t="s">
        <v>34</v>
      </c>
      <c r="E755" s="24" t="s">
        <v>21</v>
      </c>
      <c r="F755" s="24" t="s">
        <v>33</v>
      </c>
      <c r="G755" s="24" t="str">
        <f>+VLOOKUP(Tabla3_2[[#This Row],[Unidad de
comercialización ]],Cod_empaque[],2,0)</f>
        <v>bin</v>
      </c>
      <c r="H755" s="24" t="s">
        <v>5</v>
      </c>
      <c r="I755">
        <v>0</v>
      </c>
    </row>
    <row r="756" spans="1:9" x14ac:dyDescent="0.35">
      <c r="A756" s="24" t="str">
        <f>+_xlfn.CONCAT(Tabla3_2[[#This Row],[Semana]],C756,Tabla3_2[[#This Row],[Variedad]],E756,G756,Tabla3_2[[#This Row],[Atributo]])</f>
        <v>44113NaranjaNavel LateComercializadora del Agro de LimaríbinViernes</v>
      </c>
      <c r="B756" s="6">
        <v>44113</v>
      </c>
      <c r="C756" s="24" t="s">
        <v>36</v>
      </c>
      <c r="D756" s="24" t="s">
        <v>34</v>
      </c>
      <c r="E756" s="24" t="s">
        <v>21</v>
      </c>
      <c r="F756" s="24" t="s">
        <v>33</v>
      </c>
      <c r="G756" s="24" t="str">
        <f>+VLOOKUP(Tabla3_2[[#This Row],[Unidad de
comercialización ]],Cod_empaque[],2,0)</f>
        <v>bin</v>
      </c>
      <c r="H756" s="24" t="s">
        <v>6</v>
      </c>
      <c r="I756">
        <v>0</v>
      </c>
    </row>
    <row r="757" spans="1:9" x14ac:dyDescent="0.35">
      <c r="A757" s="24" t="str">
        <f>+_xlfn.CONCAT(Tabla3_2[[#This Row],[Semana]],C757,Tabla3_2[[#This Row],[Variedad]],E757,G757,Tabla3_2[[#This Row],[Atributo]])</f>
        <v>44113NaranjaNavel LateTerminal La Palmera de La SerenabinLunes</v>
      </c>
      <c r="B757" s="6">
        <v>44113</v>
      </c>
      <c r="C757" s="24" t="s">
        <v>36</v>
      </c>
      <c r="D757" s="24" t="s">
        <v>34</v>
      </c>
      <c r="E757" s="24" t="s">
        <v>22</v>
      </c>
      <c r="F757" s="24" t="s">
        <v>33</v>
      </c>
      <c r="G757" s="24" t="str">
        <f>+VLOOKUP(Tabla3_2[[#This Row],[Unidad de
comercialización ]],Cod_empaque[],2,0)</f>
        <v>bin</v>
      </c>
      <c r="H757" s="24" t="s">
        <v>2</v>
      </c>
      <c r="I757">
        <v>297500</v>
      </c>
    </row>
    <row r="758" spans="1:9" x14ac:dyDescent="0.35">
      <c r="A758" s="24" t="str">
        <f>+_xlfn.CONCAT(Tabla3_2[[#This Row],[Semana]],C758,Tabla3_2[[#This Row],[Variedad]],E758,G758,Tabla3_2[[#This Row],[Atributo]])</f>
        <v>44113NaranjaNavel LateTerminal La Palmera de La SerenabinMartes</v>
      </c>
      <c r="B758" s="6">
        <v>44113</v>
      </c>
      <c r="C758" s="24" t="s">
        <v>36</v>
      </c>
      <c r="D758" s="24" t="s">
        <v>34</v>
      </c>
      <c r="E758" s="24" t="s">
        <v>22</v>
      </c>
      <c r="F758" s="24" t="s">
        <v>33</v>
      </c>
      <c r="G758" s="24" t="str">
        <f>+VLOOKUP(Tabla3_2[[#This Row],[Unidad de
comercialización ]],Cod_empaque[],2,0)</f>
        <v>bin</v>
      </c>
      <c r="H758" s="24" t="s">
        <v>3</v>
      </c>
      <c r="I758">
        <v>297500</v>
      </c>
    </row>
    <row r="759" spans="1:9" x14ac:dyDescent="0.35">
      <c r="A759" s="24" t="str">
        <f>+_xlfn.CONCAT(Tabla3_2[[#This Row],[Semana]],C759,Tabla3_2[[#This Row],[Variedad]],E759,G759,Tabla3_2[[#This Row],[Atributo]])</f>
        <v>44113NaranjaNavel LateTerminal La Palmera de La SerenabinMiércoles</v>
      </c>
      <c r="B759" s="6">
        <v>44113</v>
      </c>
      <c r="C759" s="24" t="s">
        <v>36</v>
      </c>
      <c r="D759" s="24" t="s">
        <v>34</v>
      </c>
      <c r="E759" s="24" t="s">
        <v>22</v>
      </c>
      <c r="F759" s="24" t="s">
        <v>33</v>
      </c>
      <c r="G759" s="24" t="str">
        <f>+VLOOKUP(Tabla3_2[[#This Row],[Unidad de
comercialización ]],Cod_empaque[],2,0)</f>
        <v>bin</v>
      </c>
      <c r="H759" s="24" t="s">
        <v>4</v>
      </c>
      <c r="I759">
        <v>0</v>
      </c>
    </row>
    <row r="760" spans="1:9" x14ac:dyDescent="0.35">
      <c r="A760" s="24" t="str">
        <f>+_xlfn.CONCAT(Tabla3_2[[#This Row],[Semana]],C760,Tabla3_2[[#This Row],[Variedad]],E760,G760,Tabla3_2[[#This Row],[Atributo]])</f>
        <v>44113NaranjaNavel LateTerminal La Palmera de La SerenabinJueves</v>
      </c>
      <c r="B760" s="6">
        <v>44113</v>
      </c>
      <c r="C760" s="24" t="s">
        <v>36</v>
      </c>
      <c r="D760" s="24" t="s">
        <v>34</v>
      </c>
      <c r="E760" s="24" t="s">
        <v>22</v>
      </c>
      <c r="F760" s="24" t="s">
        <v>33</v>
      </c>
      <c r="G760" s="24" t="str">
        <f>+VLOOKUP(Tabla3_2[[#This Row],[Unidad de
comercialización ]],Cod_empaque[],2,0)</f>
        <v>bin</v>
      </c>
      <c r="H760" s="24" t="s">
        <v>5</v>
      </c>
      <c r="I760">
        <v>297500</v>
      </c>
    </row>
    <row r="761" spans="1:9" x14ac:dyDescent="0.35">
      <c r="A761" s="24" t="str">
        <f>+_xlfn.CONCAT(Tabla3_2[[#This Row],[Semana]],C761,Tabla3_2[[#This Row],[Variedad]],E761,G761,Tabla3_2[[#This Row],[Atributo]])</f>
        <v>44113NaranjaNavel LateTerminal La Palmera de La SerenabinViernes</v>
      </c>
      <c r="B761" s="6">
        <v>44113</v>
      </c>
      <c r="C761" s="24" t="s">
        <v>36</v>
      </c>
      <c r="D761" s="24" t="s">
        <v>34</v>
      </c>
      <c r="E761" s="24" t="s">
        <v>22</v>
      </c>
      <c r="F761" s="24" t="s">
        <v>33</v>
      </c>
      <c r="G761" s="24" t="str">
        <f>+VLOOKUP(Tabla3_2[[#This Row],[Unidad de
comercialización ]],Cod_empaque[],2,0)</f>
        <v>bin</v>
      </c>
      <c r="H761" s="24" t="s">
        <v>6</v>
      </c>
      <c r="I761">
        <v>297500</v>
      </c>
    </row>
    <row r="762" spans="1:9" x14ac:dyDescent="0.35">
      <c r="A762" s="24" t="str">
        <f>+_xlfn.CONCAT(Tabla3_2[[#This Row],[Semana]],C762,Tabla3_2[[#This Row],[Variedad]],E762,G762,Tabla3_2[[#This Row],[Atributo]])</f>
        <v>44113NaranjaNavel LateVega Modelo de TemucobinLunes</v>
      </c>
      <c r="B762" s="6">
        <v>44113</v>
      </c>
      <c r="C762" s="24" t="s">
        <v>36</v>
      </c>
      <c r="D762" s="24" t="s">
        <v>34</v>
      </c>
      <c r="E762" s="24" t="s">
        <v>14</v>
      </c>
      <c r="F762" s="24" t="s">
        <v>33</v>
      </c>
      <c r="G762" s="24" t="str">
        <f>+VLOOKUP(Tabla3_2[[#This Row],[Unidad de
comercialización ]],Cod_empaque[],2,0)</f>
        <v>bin</v>
      </c>
      <c r="H762" s="24" t="s">
        <v>2</v>
      </c>
      <c r="I762">
        <v>0</v>
      </c>
    </row>
    <row r="763" spans="1:9" x14ac:dyDescent="0.35">
      <c r="A763" s="24" t="str">
        <f>+_xlfn.CONCAT(Tabla3_2[[#This Row],[Semana]],C763,Tabla3_2[[#This Row],[Variedad]],E763,G763,Tabla3_2[[#This Row],[Atributo]])</f>
        <v>44113NaranjaNavel LateVega Modelo de TemucobinMartes</v>
      </c>
      <c r="B763" s="6">
        <v>44113</v>
      </c>
      <c r="C763" s="24" t="s">
        <v>36</v>
      </c>
      <c r="D763" s="24" t="s">
        <v>34</v>
      </c>
      <c r="E763" s="24" t="s">
        <v>14</v>
      </c>
      <c r="F763" s="24" t="s">
        <v>33</v>
      </c>
      <c r="G763" s="24" t="str">
        <f>+VLOOKUP(Tabla3_2[[#This Row],[Unidad de
comercialización ]],Cod_empaque[],2,0)</f>
        <v>bin</v>
      </c>
      <c r="H763" s="24" t="s">
        <v>3</v>
      </c>
      <c r="I763">
        <v>0</v>
      </c>
    </row>
    <row r="764" spans="1:9" x14ac:dyDescent="0.35">
      <c r="A764" s="24" t="str">
        <f>+_xlfn.CONCAT(Tabla3_2[[#This Row],[Semana]],C764,Tabla3_2[[#This Row],[Variedad]],E764,G764,Tabla3_2[[#This Row],[Atributo]])</f>
        <v>44113NaranjaNavel LateVega Modelo de TemucobinMiércoles</v>
      </c>
      <c r="B764" s="6">
        <v>44113</v>
      </c>
      <c r="C764" s="24" t="s">
        <v>36</v>
      </c>
      <c r="D764" s="24" t="s">
        <v>34</v>
      </c>
      <c r="E764" s="24" t="s">
        <v>14</v>
      </c>
      <c r="F764" s="24" t="s">
        <v>33</v>
      </c>
      <c r="G764" s="24" t="str">
        <f>+VLOOKUP(Tabla3_2[[#This Row],[Unidad de
comercialización ]],Cod_empaque[],2,0)</f>
        <v>bin</v>
      </c>
      <c r="H764" s="24" t="s">
        <v>4</v>
      </c>
      <c r="I764">
        <v>311538</v>
      </c>
    </row>
    <row r="765" spans="1:9" x14ac:dyDescent="0.35">
      <c r="A765" s="24" t="str">
        <f>+_xlfn.CONCAT(Tabla3_2[[#This Row],[Semana]],C765,Tabla3_2[[#This Row],[Variedad]],E765,G765,Tabla3_2[[#This Row],[Atributo]])</f>
        <v>44113NaranjaNavel LateVega Modelo de TemucobinJueves</v>
      </c>
      <c r="B765" s="6">
        <v>44113</v>
      </c>
      <c r="C765" s="24" t="s">
        <v>36</v>
      </c>
      <c r="D765" s="24" t="s">
        <v>34</v>
      </c>
      <c r="E765" s="24" t="s">
        <v>14</v>
      </c>
      <c r="F765" s="24" t="s">
        <v>33</v>
      </c>
      <c r="G765" s="24" t="str">
        <f>+VLOOKUP(Tabla3_2[[#This Row],[Unidad de
comercialización ]],Cod_empaque[],2,0)</f>
        <v>bin</v>
      </c>
      <c r="H765" s="24" t="s">
        <v>5</v>
      </c>
      <c r="I765">
        <v>323846</v>
      </c>
    </row>
    <row r="766" spans="1:9" x14ac:dyDescent="0.35">
      <c r="A766" s="24" t="str">
        <f>+_xlfn.CONCAT(Tabla3_2[[#This Row],[Semana]],C766,Tabla3_2[[#This Row],[Variedad]],E766,G766,Tabla3_2[[#This Row],[Atributo]])</f>
        <v>44113NaranjaNavel LateVega Modelo de TemucobinViernes</v>
      </c>
      <c r="B766" s="6">
        <v>44113</v>
      </c>
      <c r="C766" s="24" t="s">
        <v>36</v>
      </c>
      <c r="D766" s="24" t="s">
        <v>34</v>
      </c>
      <c r="E766" s="24" t="s">
        <v>14</v>
      </c>
      <c r="F766" s="24" t="s">
        <v>33</v>
      </c>
      <c r="G766" s="24" t="str">
        <f>+VLOOKUP(Tabla3_2[[#This Row],[Unidad de
comercialización ]],Cod_empaque[],2,0)</f>
        <v>bin</v>
      </c>
      <c r="H766" s="24" t="s">
        <v>6</v>
      </c>
      <c r="I766">
        <v>0</v>
      </c>
    </row>
    <row r="767" spans="1:9" x14ac:dyDescent="0.35">
      <c r="A767" s="24" t="str">
        <f>+_xlfn.CONCAT(Tabla3_2[[#This Row],[Semana]],C767,Tabla3_2[[#This Row],[Variedad]],E767,G767,Tabla3_2[[#This Row],[Atributo]])</f>
        <v>44113NaranjaValenciaMercado Mayorista Lo Valledor de SantiagobinLunes</v>
      </c>
      <c r="B767" s="6">
        <v>44113</v>
      </c>
      <c r="C767" s="24" t="s">
        <v>36</v>
      </c>
      <c r="D767" s="24" t="s">
        <v>35</v>
      </c>
      <c r="E767" s="24" t="s">
        <v>19</v>
      </c>
      <c r="F767" s="24" t="s">
        <v>33</v>
      </c>
      <c r="G767" s="24" t="str">
        <f>+VLOOKUP(Tabla3_2[[#This Row],[Unidad de
comercialización ]],Cod_empaque[],2,0)</f>
        <v>bin</v>
      </c>
      <c r="H767" s="24" t="s">
        <v>2</v>
      </c>
      <c r="I767">
        <v>0</v>
      </c>
    </row>
    <row r="768" spans="1:9" x14ac:dyDescent="0.35">
      <c r="A768" s="24" t="str">
        <f>+_xlfn.CONCAT(Tabla3_2[[#This Row],[Semana]],C768,Tabla3_2[[#This Row],[Variedad]],E768,G768,Tabla3_2[[#This Row],[Atributo]])</f>
        <v>44113NaranjaValenciaMercado Mayorista Lo Valledor de SantiagobinMartes</v>
      </c>
      <c r="B768" s="6">
        <v>44113</v>
      </c>
      <c r="C768" s="24" t="s">
        <v>36</v>
      </c>
      <c r="D768" s="24" t="s">
        <v>35</v>
      </c>
      <c r="E768" s="24" t="s">
        <v>19</v>
      </c>
      <c r="F768" s="24" t="s">
        <v>33</v>
      </c>
      <c r="G768" s="24" t="str">
        <f>+VLOOKUP(Tabla3_2[[#This Row],[Unidad de
comercialización ]],Cod_empaque[],2,0)</f>
        <v>bin</v>
      </c>
      <c r="H768" s="24" t="s">
        <v>3</v>
      </c>
      <c r="I768">
        <v>0</v>
      </c>
    </row>
    <row r="769" spans="1:9" x14ac:dyDescent="0.35">
      <c r="A769" s="24" t="str">
        <f>+_xlfn.CONCAT(Tabla3_2[[#This Row],[Semana]],C769,Tabla3_2[[#This Row],[Variedad]],E769,G769,Tabla3_2[[#This Row],[Atributo]])</f>
        <v>44113NaranjaValenciaMercado Mayorista Lo Valledor de SantiagobinMiércoles</v>
      </c>
      <c r="B769" s="6">
        <v>44113</v>
      </c>
      <c r="C769" s="24" t="s">
        <v>36</v>
      </c>
      <c r="D769" s="24" t="s">
        <v>35</v>
      </c>
      <c r="E769" s="24" t="s">
        <v>19</v>
      </c>
      <c r="F769" s="24" t="s">
        <v>33</v>
      </c>
      <c r="G769" s="24" t="str">
        <f>+VLOOKUP(Tabla3_2[[#This Row],[Unidad de
comercialización ]],Cod_empaque[],2,0)</f>
        <v>bin</v>
      </c>
      <c r="H769" s="24" t="s">
        <v>4</v>
      </c>
      <c r="I769">
        <v>295000</v>
      </c>
    </row>
    <row r="770" spans="1:9" x14ac:dyDescent="0.35">
      <c r="A770" s="24" t="str">
        <f>+_xlfn.CONCAT(Tabla3_2[[#This Row],[Semana]],C770,Tabla3_2[[#This Row],[Variedad]],E770,G770,Tabla3_2[[#This Row],[Atributo]])</f>
        <v>44113NaranjaValenciaMercado Mayorista Lo Valledor de SantiagobinJueves</v>
      </c>
      <c r="B770" s="6">
        <v>44113</v>
      </c>
      <c r="C770" s="24" t="s">
        <v>36</v>
      </c>
      <c r="D770" s="24" t="s">
        <v>35</v>
      </c>
      <c r="E770" s="24" t="s">
        <v>19</v>
      </c>
      <c r="F770" s="24" t="s">
        <v>33</v>
      </c>
      <c r="G770" s="24" t="str">
        <f>+VLOOKUP(Tabla3_2[[#This Row],[Unidad de
comercialización ]],Cod_empaque[],2,0)</f>
        <v>bin</v>
      </c>
      <c r="H770" s="24" t="s">
        <v>5</v>
      </c>
      <c r="I770">
        <v>290000</v>
      </c>
    </row>
    <row r="771" spans="1:9" x14ac:dyDescent="0.35">
      <c r="A771" s="24" t="str">
        <f>+_xlfn.CONCAT(Tabla3_2[[#This Row],[Semana]],C771,Tabla3_2[[#This Row],[Variedad]],E771,G771,Tabla3_2[[#This Row],[Atributo]])</f>
        <v>44113NaranjaValenciaMercado Mayorista Lo Valledor de SantiagobinViernes</v>
      </c>
      <c r="B771" s="6">
        <v>44113</v>
      </c>
      <c r="C771" s="24" t="s">
        <v>36</v>
      </c>
      <c r="D771" s="24" t="s">
        <v>35</v>
      </c>
      <c r="E771" s="24" t="s">
        <v>19</v>
      </c>
      <c r="F771" s="24" t="s">
        <v>33</v>
      </c>
      <c r="G771" s="24" t="str">
        <f>+VLOOKUP(Tabla3_2[[#This Row],[Unidad de
comercialización ]],Cod_empaque[],2,0)</f>
        <v>bin</v>
      </c>
      <c r="H771" s="24" t="s">
        <v>6</v>
      </c>
      <c r="I771">
        <v>0</v>
      </c>
    </row>
    <row r="772" spans="1:9" x14ac:dyDescent="0.35">
      <c r="A772" s="24" t="str">
        <f>+_xlfn.CONCAT(Tabla3_2[[#This Row],[Semana]],C772,Tabla3_2[[#This Row],[Variedad]],E772,G772,Tabla3_2[[#This Row],[Atributo]])</f>
        <v>44106NaranjaLane LateMercado Mayorista Lo Valledor de SantiagobinLunes</v>
      </c>
      <c r="B772" s="6">
        <v>44106</v>
      </c>
      <c r="C772" s="24" t="s">
        <v>36</v>
      </c>
      <c r="D772" s="24" t="s">
        <v>32</v>
      </c>
      <c r="E772" s="24" t="s">
        <v>19</v>
      </c>
      <c r="F772" s="24" t="s">
        <v>33</v>
      </c>
      <c r="G772" s="24" t="str">
        <f>+VLOOKUP(Tabla3_2[[#This Row],[Unidad de
comercialización ]],Cod_empaque[],2,0)</f>
        <v>bin</v>
      </c>
      <c r="H772" s="24" t="s">
        <v>2</v>
      </c>
      <c r="I772">
        <v>250000</v>
      </c>
    </row>
    <row r="773" spans="1:9" x14ac:dyDescent="0.35">
      <c r="A773" s="24" t="str">
        <f>+_xlfn.CONCAT(Tabla3_2[[#This Row],[Semana]],C773,Tabla3_2[[#This Row],[Variedad]],E773,G773,Tabla3_2[[#This Row],[Atributo]])</f>
        <v>44106NaranjaLane LateMercado Mayorista Lo Valledor de SantiagobinMartes</v>
      </c>
      <c r="B773" s="6">
        <v>44106</v>
      </c>
      <c r="C773" s="24" t="s">
        <v>36</v>
      </c>
      <c r="D773" s="24" t="s">
        <v>32</v>
      </c>
      <c r="E773" s="24" t="s">
        <v>19</v>
      </c>
      <c r="F773" s="24" t="s">
        <v>33</v>
      </c>
      <c r="G773" s="24" t="str">
        <f>+VLOOKUP(Tabla3_2[[#This Row],[Unidad de
comercialización ]],Cod_empaque[],2,0)</f>
        <v>bin</v>
      </c>
      <c r="H773" s="24" t="s">
        <v>3</v>
      </c>
      <c r="I773">
        <v>256667</v>
      </c>
    </row>
    <row r="774" spans="1:9" x14ac:dyDescent="0.35">
      <c r="A774" s="24" t="str">
        <f>+_xlfn.CONCAT(Tabla3_2[[#This Row],[Semana]],C774,Tabla3_2[[#This Row],[Variedad]],E774,G774,Tabla3_2[[#This Row],[Atributo]])</f>
        <v>44106NaranjaLane LateMercado Mayorista Lo Valledor de SantiagobinMiércoles</v>
      </c>
      <c r="B774" s="6">
        <v>44106</v>
      </c>
      <c r="C774" s="24" t="s">
        <v>36</v>
      </c>
      <c r="D774" s="24" t="s">
        <v>32</v>
      </c>
      <c r="E774" s="24" t="s">
        <v>19</v>
      </c>
      <c r="F774" s="24" t="s">
        <v>33</v>
      </c>
      <c r="G774" s="24" t="str">
        <f>+VLOOKUP(Tabla3_2[[#This Row],[Unidad de
comercialización ]],Cod_empaque[],2,0)</f>
        <v>bin</v>
      </c>
      <c r="H774" s="24" t="s">
        <v>4</v>
      </c>
      <c r="I774">
        <v>265000</v>
      </c>
    </row>
    <row r="775" spans="1:9" x14ac:dyDescent="0.35">
      <c r="A775" s="24" t="str">
        <f>+_xlfn.CONCAT(Tabla3_2[[#This Row],[Semana]],C775,Tabla3_2[[#This Row],[Variedad]],E775,G775,Tabla3_2[[#This Row],[Atributo]])</f>
        <v>44106NaranjaLane LateMercado Mayorista Lo Valledor de SantiagobinJueves</v>
      </c>
      <c r="B775" s="6">
        <v>44106</v>
      </c>
      <c r="C775" s="24" t="s">
        <v>36</v>
      </c>
      <c r="D775" s="24" t="s">
        <v>32</v>
      </c>
      <c r="E775" s="24" t="s">
        <v>19</v>
      </c>
      <c r="F775" s="24" t="s">
        <v>33</v>
      </c>
      <c r="G775" s="24" t="str">
        <f>+VLOOKUP(Tabla3_2[[#This Row],[Unidad de
comercialización ]],Cod_empaque[],2,0)</f>
        <v>bin</v>
      </c>
      <c r="H775" s="24" t="s">
        <v>5</v>
      </c>
      <c r="I775">
        <v>280000</v>
      </c>
    </row>
    <row r="776" spans="1:9" x14ac:dyDescent="0.35">
      <c r="A776" s="24" t="str">
        <f>+_xlfn.CONCAT(Tabla3_2[[#This Row],[Semana]],C776,Tabla3_2[[#This Row],[Variedad]],E776,G776,Tabla3_2[[#This Row],[Atributo]])</f>
        <v>44106NaranjaLane LateMercado Mayorista Lo Valledor de SantiagobinViernes</v>
      </c>
      <c r="B776" s="6">
        <v>44106</v>
      </c>
      <c r="C776" s="24" t="s">
        <v>36</v>
      </c>
      <c r="D776" s="24" t="s">
        <v>32</v>
      </c>
      <c r="E776" s="24" t="s">
        <v>19</v>
      </c>
      <c r="F776" s="24" t="s">
        <v>33</v>
      </c>
      <c r="G776" s="24" t="str">
        <f>+VLOOKUP(Tabla3_2[[#This Row],[Unidad de
comercialización ]],Cod_empaque[],2,0)</f>
        <v>bin</v>
      </c>
      <c r="H776" s="24" t="s">
        <v>6</v>
      </c>
      <c r="I776">
        <v>0</v>
      </c>
    </row>
    <row r="777" spans="1:9" x14ac:dyDescent="0.35">
      <c r="A777" s="24" t="str">
        <f>+_xlfn.CONCAT(Tabla3_2[[#This Row],[Semana]],C777,Tabla3_2[[#This Row],[Variedad]],E777,G777,Tabla3_2[[#This Row],[Atributo]])</f>
        <v>44106NaranjaLane LateComercializadora del Agro de LimaríbinLunes</v>
      </c>
      <c r="B777" s="6">
        <v>44106</v>
      </c>
      <c r="C777" s="24" t="s">
        <v>36</v>
      </c>
      <c r="D777" s="24" t="s">
        <v>32</v>
      </c>
      <c r="E777" s="24" t="s">
        <v>21</v>
      </c>
      <c r="F777" s="24" t="s">
        <v>33</v>
      </c>
      <c r="G777" s="24" t="str">
        <f>+VLOOKUP(Tabla3_2[[#This Row],[Unidad de
comercialización ]],Cod_empaque[],2,0)</f>
        <v>bin</v>
      </c>
      <c r="H777" s="24" t="s">
        <v>2</v>
      </c>
      <c r="I777">
        <v>0</v>
      </c>
    </row>
    <row r="778" spans="1:9" x14ac:dyDescent="0.35">
      <c r="A778" s="24" t="str">
        <f>+_xlfn.CONCAT(Tabla3_2[[#This Row],[Semana]],C778,Tabla3_2[[#This Row],[Variedad]],E778,G778,Tabla3_2[[#This Row],[Atributo]])</f>
        <v>44106NaranjaLane LateComercializadora del Agro de LimaríbinMartes</v>
      </c>
      <c r="B778" s="6">
        <v>44106</v>
      </c>
      <c r="C778" s="24" t="s">
        <v>36</v>
      </c>
      <c r="D778" s="24" t="s">
        <v>32</v>
      </c>
      <c r="E778" s="24" t="s">
        <v>21</v>
      </c>
      <c r="F778" s="24" t="s">
        <v>33</v>
      </c>
      <c r="G778" s="24" t="str">
        <f>+VLOOKUP(Tabla3_2[[#This Row],[Unidad de
comercialización ]],Cod_empaque[],2,0)</f>
        <v>bin</v>
      </c>
      <c r="H778" s="24" t="s">
        <v>3</v>
      </c>
      <c r="I778">
        <v>237500</v>
      </c>
    </row>
    <row r="779" spans="1:9" x14ac:dyDescent="0.35">
      <c r="A779" s="24" t="str">
        <f>+_xlfn.CONCAT(Tabla3_2[[#This Row],[Semana]],C779,Tabla3_2[[#This Row],[Variedad]],E779,G779,Tabla3_2[[#This Row],[Atributo]])</f>
        <v>44106NaranjaLane LateComercializadora del Agro de LimaríbinMiércoles</v>
      </c>
      <c r="B779" s="6">
        <v>44106</v>
      </c>
      <c r="C779" s="24" t="s">
        <v>36</v>
      </c>
      <c r="D779" s="24" t="s">
        <v>32</v>
      </c>
      <c r="E779" s="24" t="s">
        <v>21</v>
      </c>
      <c r="F779" s="24" t="s">
        <v>33</v>
      </c>
      <c r="G779" s="24" t="str">
        <f>+VLOOKUP(Tabla3_2[[#This Row],[Unidad de
comercialización ]],Cod_empaque[],2,0)</f>
        <v>bin</v>
      </c>
      <c r="H779" s="24" t="s">
        <v>4</v>
      </c>
      <c r="I779">
        <v>247500</v>
      </c>
    </row>
    <row r="780" spans="1:9" x14ac:dyDescent="0.35">
      <c r="A780" s="24" t="str">
        <f>+_xlfn.CONCAT(Tabla3_2[[#This Row],[Semana]],C780,Tabla3_2[[#This Row],[Variedad]],E780,G780,Tabla3_2[[#This Row],[Atributo]])</f>
        <v>44106NaranjaLane LateComercializadora del Agro de LimaríbinJueves</v>
      </c>
      <c r="B780" s="6">
        <v>44106</v>
      </c>
      <c r="C780" s="24" t="s">
        <v>36</v>
      </c>
      <c r="D780" s="24" t="s">
        <v>32</v>
      </c>
      <c r="E780" s="24" t="s">
        <v>21</v>
      </c>
      <c r="F780" s="24" t="s">
        <v>33</v>
      </c>
      <c r="G780" s="24" t="str">
        <f>+VLOOKUP(Tabla3_2[[#This Row],[Unidad de
comercialización ]],Cod_empaque[],2,0)</f>
        <v>bin</v>
      </c>
      <c r="H780" s="24" t="s">
        <v>5</v>
      </c>
      <c r="I780">
        <v>0</v>
      </c>
    </row>
    <row r="781" spans="1:9" x14ac:dyDescent="0.35">
      <c r="A781" s="24" t="str">
        <f>+_xlfn.CONCAT(Tabla3_2[[#This Row],[Semana]],C781,Tabla3_2[[#This Row],[Variedad]],E781,G781,Tabla3_2[[#This Row],[Atributo]])</f>
        <v>44106NaranjaLane LateComercializadora del Agro de LimaríbinViernes</v>
      </c>
      <c r="B781" s="6">
        <v>44106</v>
      </c>
      <c r="C781" s="24" t="s">
        <v>36</v>
      </c>
      <c r="D781" s="24" t="s">
        <v>32</v>
      </c>
      <c r="E781" s="24" t="s">
        <v>21</v>
      </c>
      <c r="F781" s="24" t="s">
        <v>33</v>
      </c>
      <c r="G781" s="24" t="str">
        <f>+VLOOKUP(Tabla3_2[[#This Row],[Unidad de
comercialización ]],Cod_empaque[],2,0)</f>
        <v>bin</v>
      </c>
      <c r="H781" s="24" t="s">
        <v>6</v>
      </c>
      <c r="I781">
        <v>0</v>
      </c>
    </row>
    <row r="782" spans="1:9" x14ac:dyDescent="0.35">
      <c r="A782" s="24" t="str">
        <f>+_xlfn.CONCAT(Tabla3_2[[#This Row],[Semana]],C782,Tabla3_2[[#This Row],[Variedad]],E782,G782,Tabla3_2[[#This Row],[Atributo]])</f>
        <v>44106NaranjaLane LateTerminal La Palmera de La SerenabinLunes</v>
      </c>
      <c r="B782" s="6">
        <v>44106</v>
      </c>
      <c r="C782" s="24" t="s">
        <v>36</v>
      </c>
      <c r="D782" s="24" t="s">
        <v>32</v>
      </c>
      <c r="E782" s="24" t="s">
        <v>22</v>
      </c>
      <c r="F782" s="24" t="s">
        <v>33</v>
      </c>
      <c r="G782" s="24" t="str">
        <f>+VLOOKUP(Tabla3_2[[#This Row],[Unidad de
comercialización ]],Cod_empaque[],2,0)</f>
        <v>bin</v>
      </c>
      <c r="H782" s="24" t="s">
        <v>2</v>
      </c>
      <c r="I782">
        <v>247500</v>
      </c>
    </row>
    <row r="783" spans="1:9" x14ac:dyDescent="0.35">
      <c r="A783" s="24" t="str">
        <f>+_xlfn.CONCAT(Tabla3_2[[#This Row],[Semana]],C783,Tabla3_2[[#This Row],[Variedad]],E783,G783,Tabla3_2[[#This Row],[Atributo]])</f>
        <v>44106NaranjaLane LateTerminal La Palmera de La SerenabinMartes</v>
      </c>
      <c r="B783" s="6">
        <v>44106</v>
      </c>
      <c r="C783" s="24" t="s">
        <v>36</v>
      </c>
      <c r="D783" s="24" t="s">
        <v>32</v>
      </c>
      <c r="E783" s="24" t="s">
        <v>22</v>
      </c>
      <c r="F783" s="24" t="s">
        <v>33</v>
      </c>
      <c r="G783" s="24" t="str">
        <f>+VLOOKUP(Tabla3_2[[#This Row],[Unidad de
comercialización ]],Cod_empaque[],2,0)</f>
        <v>bin</v>
      </c>
      <c r="H783" s="24" t="s">
        <v>3</v>
      </c>
      <c r="I783">
        <v>0</v>
      </c>
    </row>
    <row r="784" spans="1:9" x14ac:dyDescent="0.35">
      <c r="A784" s="24" t="str">
        <f>+_xlfn.CONCAT(Tabla3_2[[#This Row],[Semana]],C784,Tabla3_2[[#This Row],[Variedad]],E784,G784,Tabla3_2[[#This Row],[Atributo]])</f>
        <v>44106NaranjaLane LateTerminal La Palmera de La SerenabinMiércoles</v>
      </c>
      <c r="B784" s="6">
        <v>44106</v>
      </c>
      <c r="C784" s="24" t="s">
        <v>36</v>
      </c>
      <c r="D784" s="24" t="s">
        <v>32</v>
      </c>
      <c r="E784" s="24" t="s">
        <v>22</v>
      </c>
      <c r="F784" s="24" t="s">
        <v>33</v>
      </c>
      <c r="G784" s="24" t="str">
        <f>+VLOOKUP(Tabla3_2[[#This Row],[Unidad de
comercialización ]],Cod_empaque[],2,0)</f>
        <v>bin</v>
      </c>
      <c r="H784" s="24" t="s">
        <v>4</v>
      </c>
      <c r="I784">
        <v>247500</v>
      </c>
    </row>
    <row r="785" spans="1:9" x14ac:dyDescent="0.35">
      <c r="A785" s="24" t="str">
        <f>+_xlfn.CONCAT(Tabla3_2[[#This Row],[Semana]],C785,Tabla3_2[[#This Row],[Variedad]],E785,G785,Tabla3_2[[#This Row],[Atributo]])</f>
        <v>44106NaranjaLane LateTerminal La Palmera de La SerenabinJueves</v>
      </c>
      <c r="B785" s="6">
        <v>44106</v>
      </c>
      <c r="C785" s="24" t="s">
        <v>36</v>
      </c>
      <c r="D785" s="24" t="s">
        <v>32</v>
      </c>
      <c r="E785" s="24" t="s">
        <v>22</v>
      </c>
      <c r="F785" s="24" t="s">
        <v>33</v>
      </c>
      <c r="G785" s="24" t="str">
        <f>+VLOOKUP(Tabla3_2[[#This Row],[Unidad de
comercialización ]],Cod_empaque[],2,0)</f>
        <v>bin</v>
      </c>
      <c r="H785" s="24" t="s">
        <v>5</v>
      </c>
      <c r="I785">
        <v>267500</v>
      </c>
    </row>
    <row r="786" spans="1:9" x14ac:dyDescent="0.35">
      <c r="A786" s="24" t="str">
        <f>+_xlfn.CONCAT(Tabla3_2[[#This Row],[Semana]],C786,Tabla3_2[[#This Row],[Variedad]],E786,G786,Tabla3_2[[#This Row],[Atributo]])</f>
        <v>44106NaranjaLane LateTerminal La Palmera de La SerenabinViernes</v>
      </c>
      <c r="B786" s="6">
        <v>44106</v>
      </c>
      <c r="C786" s="24" t="s">
        <v>36</v>
      </c>
      <c r="D786" s="24" t="s">
        <v>32</v>
      </c>
      <c r="E786" s="24" t="s">
        <v>22</v>
      </c>
      <c r="F786" s="24" t="s">
        <v>33</v>
      </c>
      <c r="G786" s="24" t="str">
        <f>+VLOOKUP(Tabla3_2[[#This Row],[Unidad de
comercialización ]],Cod_empaque[],2,0)</f>
        <v>bin</v>
      </c>
      <c r="H786" s="24" t="s">
        <v>6</v>
      </c>
      <c r="I786">
        <v>277500</v>
      </c>
    </row>
    <row r="787" spans="1:9" x14ac:dyDescent="0.35">
      <c r="A787" s="24" t="str">
        <f>+_xlfn.CONCAT(Tabla3_2[[#This Row],[Semana]],C787,Tabla3_2[[#This Row],[Variedad]],E787,G787,Tabla3_2[[#This Row],[Atributo]])</f>
        <v>44106NaranjaLane LateVega Central Mapocho de SantiagobinLunes</v>
      </c>
      <c r="B787" s="6">
        <v>44106</v>
      </c>
      <c r="C787" s="24" t="s">
        <v>36</v>
      </c>
      <c r="D787" s="24" t="s">
        <v>32</v>
      </c>
      <c r="E787" s="24" t="s">
        <v>23</v>
      </c>
      <c r="F787" s="24" t="s">
        <v>33</v>
      </c>
      <c r="G787" s="24" t="str">
        <f>+VLOOKUP(Tabla3_2[[#This Row],[Unidad de
comercialización ]],Cod_empaque[],2,0)</f>
        <v>bin</v>
      </c>
      <c r="H787" s="24" t="s">
        <v>2</v>
      </c>
      <c r="I787">
        <v>0</v>
      </c>
    </row>
    <row r="788" spans="1:9" x14ac:dyDescent="0.35">
      <c r="A788" s="24" t="str">
        <f>+_xlfn.CONCAT(Tabla3_2[[#This Row],[Semana]],C788,Tabla3_2[[#This Row],[Variedad]],E788,G788,Tabla3_2[[#This Row],[Atributo]])</f>
        <v>44106NaranjaLane LateVega Central Mapocho de SantiagobinMartes</v>
      </c>
      <c r="B788" s="6">
        <v>44106</v>
      </c>
      <c r="C788" s="24" t="s">
        <v>36</v>
      </c>
      <c r="D788" s="24" t="s">
        <v>32</v>
      </c>
      <c r="E788" s="24" t="s">
        <v>23</v>
      </c>
      <c r="F788" s="24" t="s">
        <v>33</v>
      </c>
      <c r="G788" s="24" t="str">
        <f>+VLOOKUP(Tabla3_2[[#This Row],[Unidad de
comercialización ]],Cod_empaque[],2,0)</f>
        <v>bin</v>
      </c>
      <c r="H788" s="24" t="s">
        <v>3</v>
      </c>
      <c r="I788">
        <v>274000</v>
      </c>
    </row>
    <row r="789" spans="1:9" x14ac:dyDescent="0.35">
      <c r="A789" s="24" t="str">
        <f>+_xlfn.CONCAT(Tabla3_2[[#This Row],[Semana]],C789,Tabla3_2[[#This Row],[Variedad]],E789,G789,Tabla3_2[[#This Row],[Atributo]])</f>
        <v>44106NaranjaLane LateVega Central Mapocho de SantiagobinMiércoles</v>
      </c>
      <c r="B789" s="6">
        <v>44106</v>
      </c>
      <c r="C789" s="24" t="s">
        <v>36</v>
      </c>
      <c r="D789" s="24" t="s">
        <v>32</v>
      </c>
      <c r="E789" s="24" t="s">
        <v>23</v>
      </c>
      <c r="F789" s="24" t="s">
        <v>33</v>
      </c>
      <c r="G789" s="24" t="str">
        <f>+VLOOKUP(Tabla3_2[[#This Row],[Unidad de
comercialización ]],Cod_empaque[],2,0)</f>
        <v>bin</v>
      </c>
      <c r="H789" s="24" t="s">
        <v>4</v>
      </c>
      <c r="I789">
        <v>0</v>
      </c>
    </row>
    <row r="790" spans="1:9" x14ac:dyDescent="0.35">
      <c r="A790" s="24" t="str">
        <f>+_xlfn.CONCAT(Tabla3_2[[#This Row],[Semana]],C790,Tabla3_2[[#This Row],[Variedad]],E790,G790,Tabla3_2[[#This Row],[Atributo]])</f>
        <v>44106NaranjaLane LateVega Central Mapocho de SantiagobinJueves</v>
      </c>
      <c r="B790" s="6">
        <v>44106</v>
      </c>
      <c r="C790" s="24" t="s">
        <v>36</v>
      </c>
      <c r="D790" s="24" t="s">
        <v>32</v>
      </c>
      <c r="E790" s="24" t="s">
        <v>23</v>
      </c>
      <c r="F790" s="24" t="s">
        <v>33</v>
      </c>
      <c r="G790" s="24" t="str">
        <f>+VLOOKUP(Tabla3_2[[#This Row],[Unidad de
comercialización ]],Cod_empaque[],2,0)</f>
        <v>bin</v>
      </c>
      <c r="H790" s="24" t="s">
        <v>5</v>
      </c>
      <c r="I790">
        <v>280000</v>
      </c>
    </row>
    <row r="791" spans="1:9" x14ac:dyDescent="0.35">
      <c r="A791" s="24" t="str">
        <f>+_xlfn.CONCAT(Tabla3_2[[#This Row],[Semana]],C791,Tabla3_2[[#This Row],[Variedad]],E791,G791,Tabla3_2[[#This Row],[Atributo]])</f>
        <v>44106NaranjaLane LateVega Central Mapocho de SantiagobinViernes</v>
      </c>
      <c r="B791" s="6">
        <v>44106</v>
      </c>
      <c r="C791" s="24" t="s">
        <v>36</v>
      </c>
      <c r="D791" s="24" t="s">
        <v>32</v>
      </c>
      <c r="E791" s="24" t="s">
        <v>23</v>
      </c>
      <c r="F791" s="24" t="s">
        <v>33</v>
      </c>
      <c r="G791" s="24" t="str">
        <f>+VLOOKUP(Tabla3_2[[#This Row],[Unidad de
comercialización ]],Cod_empaque[],2,0)</f>
        <v>bin</v>
      </c>
      <c r="H791" s="24" t="s">
        <v>6</v>
      </c>
      <c r="I791">
        <v>0</v>
      </c>
    </row>
    <row r="792" spans="1:9" x14ac:dyDescent="0.35">
      <c r="A792" s="24" t="str">
        <f>+_xlfn.CONCAT(Tabla3_2[[#This Row],[Semana]],C792,Tabla3_2[[#This Row],[Variedad]],E792,G792,Tabla3_2[[#This Row],[Atributo]])</f>
        <v>44106NaranjaNavel LateMercado Mayorista Lo Valledor de SantiagobinLunes</v>
      </c>
      <c r="B792" s="6">
        <v>44106</v>
      </c>
      <c r="C792" s="24" t="s">
        <v>36</v>
      </c>
      <c r="D792" s="24" t="s">
        <v>34</v>
      </c>
      <c r="E792" s="24" t="s">
        <v>19</v>
      </c>
      <c r="F792" s="24" t="s">
        <v>33</v>
      </c>
      <c r="G792" s="24" t="str">
        <f>+VLOOKUP(Tabla3_2[[#This Row],[Unidad de
comercialización ]],Cod_empaque[],2,0)</f>
        <v>bin</v>
      </c>
      <c r="H792" s="24" t="s">
        <v>2</v>
      </c>
      <c r="I792">
        <v>250000</v>
      </c>
    </row>
    <row r="793" spans="1:9" x14ac:dyDescent="0.35">
      <c r="A793" s="24" t="str">
        <f>+_xlfn.CONCAT(Tabla3_2[[#This Row],[Semana]],C793,Tabla3_2[[#This Row],[Variedad]],E793,G793,Tabla3_2[[#This Row],[Atributo]])</f>
        <v>44106NaranjaNavel LateMercado Mayorista Lo Valledor de SantiagobinMartes</v>
      </c>
      <c r="B793" s="6">
        <v>44106</v>
      </c>
      <c r="C793" s="24" t="s">
        <v>36</v>
      </c>
      <c r="D793" s="24" t="s">
        <v>34</v>
      </c>
      <c r="E793" s="24" t="s">
        <v>19</v>
      </c>
      <c r="F793" s="24" t="s">
        <v>33</v>
      </c>
      <c r="G793" s="24" t="str">
        <f>+VLOOKUP(Tabla3_2[[#This Row],[Unidad de
comercialización ]],Cod_empaque[],2,0)</f>
        <v>bin</v>
      </c>
      <c r="H793" s="24" t="s">
        <v>3</v>
      </c>
      <c r="I793">
        <v>0</v>
      </c>
    </row>
    <row r="794" spans="1:9" x14ac:dyDescent="0.35">
      <c r="A794" s="24" t="str">
        <f>+_xlfn.CONCAT(Tabla3_2[[#This Row],[Semana]],C794,Tabla3_2[[#This Row],[Variedad]],E794,G794,Tabla3_2[[#This Row],[Atributo]])</f>
        <v>44106NaranjaNavel LateMercado Mayorista Lo Valledor de SantiagobinMiércoles</v>
      </c>
      <c r="B794" s="6">
        <v>44106</v>
      </c>
      <c r="C794" s="24" t="s">
        <v>36</v>
      </c>
      <c r="D794" s="24" t="s">
        <v>34</v>
      </c>
      <c r="E794" s="24" t="s">
        <v>19</v>
      </c>
      <c r="F794" s="24" t="s">
        <v>33</v>
      </c>
      <c r="G794" s="24" t="str">
        <f>+VLOOKUP(Tabla3_2[[#This Row],[Unidad de
comercialización ]],Cod_empaque[],2,0)</f>
        <v>bin</v>
      </c>
      <c r="H794" s="24" t="s">
        <v>4</v>
      </c>
      <c r="I794">
        <v>270000</v>
      </c>
    </row>
    <row r="795" spans="1:9" x14ac:dyDescent="0.35">
      <c r="A795" s="24" t="str">
        <f>+_xlfn.CONCAT(Tabla3_2[[#This Row],[Semana]],C795,Tabla3_2[[#This Row],[Variedad]],E795,G795,Tabla3_2[[#This Row],[Atributo]])</f>
        <v>44106NaranjaNavel LateMercado Mayorista Lo Valledor de SantiagobinJueves</v>
      </c>
      <c r="B795" s="6">
        <v>44106</v>
      </c>
      <c r="C795" s="24" t="s">
        <v>36</v>
      </c>
      <c r="D795" s="24" t="s">
        <v>34</v>
      </c>
      <c r="E795" s="24" t="s">
        <v>19</v>
      </c>
      <c r="F795" s="24" t="s">
        <v>33</v>
      </c>
      <c r="G795" s="24" t="str">
        <f>+VLOOKUP(Tabla3_2[[#This Row],[Unidad de
comercialización ]],Cod_empaque[],2,0)</f>
        <v>bin</v>
      </c>
      <c r="H795" s="24" t="s">
        <v>5</v>
      </c>
      <c r="I795">
        <v>265000</v>
      </c>
    </row>
    <row r="796" spans="1:9" x14ac:dyDescent="0.35">
      <c r="A796" s="24" t="str">
        <f>+_xlfn.CONCAT(Tabla3_2[[#This Row],[Semana]],C796,Tabla3_2[[#This Row],[Variedad]],E796,G796,Tabla3_2[[#This Row],[Atributo]])</f>
        <v>44106NaranjaNavel LateMercado Mayorista Lo Valledor de SantiagobinViernes</v>
      </c>
      <c r="B796" s="6">
        <v>44106</v>
      </c>
      <c r="C796" s="24" t="s">
        <v>36</v>
      </c>
      <c r="D796" s="24" t="s">
        <v>34</v>
      </c>
      <c r="E796" s="24" t="s">
        <v>19</v>
      </c>
      <c r="F796" s="24" t="s">
        <v>33</v>
      </c>
      <c r="G796" s="24" t="str">
        <f>+VLOOKUP(Tabla3_2[[#This Row],[Unidad de
comercialización ]],Cod_empaque[],2,0)</f>
        <v>bin</v>
      </c>
      <c r="H796" s="24" t="s">
        <v>6</v>
      </c>
      <c r="I796">
        <v>290000</v>
      </c>
    </row>
    <row r="797" spans="1:9" x14ac:dyDescent="0.35">
      <c r="A797" s="24" t="str">
        <f>+_xlfn.CONCAT(Tabla3_2[[#This Row],[Semana]],C797,Tabla3_2[[#This Row],[Variedad]],E797,G797,Tabla3_2[[#This Row],[Atributo]])</f>
        <v>44106NaranjaNavel LateComercializadora del Agro de LimaríbinLunes</v>
      </c>
      <c r="B797" s="6">
        <v>44106</v>
      </c>
      <c r="C797" s="24" t="s">
        <v>36</v>
      </c>
      <c r="D797" s="24" t="s">
        <v>34</v>
      </c>
      <c r="E797" s="24" t="s">
        <v>21</v>
      </c>
      <c r="F797" s="24" t="s">
        <v>33</v>
      </c>
      <c r="G797" s="24" t="str">
        <f>+VLOOKUP(Tabla3_2[[#This Row],[Unidad de
comercialización ]],Cod_empaque[],2,0)</f>
        <v>bin</v>
      </c>
      <c r="H797" s="24" t="s">
        <v>2</v>
      </c>
      <c r="I797">
        <v>0</v>
      </c>
    </row>
    <row r="798" spans="1:9" x14ac:dyDescent="0.35">
      <c r="A798" s="24" t="str">
        <f>+_xlfn.CONCAT(Tabla3_2[[#This Row],[Semana]],C798,Tabla3_2[[#This Row],[Variedad]],E798,G798,Tabla3_2[[#This Row],[Atributo]])</f>
        <v>44106NaranjaNavel LateComercializadora del Agro de LimaríbinMartes</v>
      </c>
      <c r="B798" s="6">
        <v>44106</v>
      </c>
      <c r="C798" s="24" t="s">
        <v>36</v>
      </c>
      <c r="D798" s="24" t="s">
        <v>34</v>
      </c>
      <c r="E798" s="24" t="s">
        <v>21</v>
      </c>
      <c r="F798" s="24" t="s">
        <v>33</v>
      </c>
      <c r="G798" s="24" t="str">
        <f>+VLOOKUP(Tabla3_2[[#This Row],[Unidad de
comercialización ]],Cod_empaque[],2,0)</f>
        <v>bin</v>
      </c>
      <c r="H798" s="24" t="s">
        <v>3</v>
      </c>
      <c r="I798">
        <v>237500</v>
      </c>
    </row>
    <row r="799" spans="1:9" x14ac:dyDescent="0.35">
      <c r="A799" s="24" t="str">
        <f>+_xlfn.CONCAT(Tabla3_2[[#This Row],[Semana]],C799,Tabla3_2[[#This Row],[Variedad]],E799,G799,Tabla3_2[[#This Row],[Atributo]])</f>
        <v>44106NaranjaNavel LateComercializadora del Agro de LimaríbinMiércoles</v>
      </c>
      <c r="B799" s="6">
        <v>44106</v>
      </c>
      <c r="C799" s="24" t="s">
        <v>36</v>
      </c>
      <c r="D799" s="24" t="s">
        <v>34</v>
      </c>
      <c r="E799" s="24" t="s">
        <v>21</v>
      </c>
      <c r="F799" s="24" t="s">
        <v>33</v>
      </c>
      <c r="G799" s="24" t="str">
        <f>+VLOOKUP(Tabla3_2[[#This Row],[Unidad de
comercialización ]],Cod_empaque[],2,0)</f>
        <v>bin</v>
      </c>
      <c r="H799" s="24" t="s">
        <v>4</v>
      </c>
      <c r="I799">
        <v>247500</v>
      </c>
    </row>
    <row r="800" spans="1:9" x14ac:dyDescent="0.35">
      <c r="A800" s="24" t="str">
        <f>+_xlfn.CONCAT(Tabla3_2[[#This Row],[Semana]],C800,Tabla3_2[[#This Row],[Variedad]],E800,G800,Tabla3_2[[#This Row],[Atributo]])</f>
        <v>44106NaranjaNavel LateComercializadora del Agro de LimaríbinJueves</v>
      </c>
      <c r="B800" s="6">
        <v>44106</v>
      </c>
      <c r="C800" s="24" t="s">
        <v>36</v>
      </c>
      <c r="D800" s="24" t="s">
        <v>34</v>
      </c>
      <c r="E800" s="24" t="s">
        <v>21</v>
      </c>
      <c r="F800" s="24" t="s">
        <v>33</v>
      </c>
      <c r="G800" s="24" t="str">
        <f>+VLOOKUP(Tabla3_2[[#This Row],[Unidad de
comercialización ]],Cod_empaque[],2,0)</f>
        <v>bin</v>
      </c>
      <c r="H800" s="24" t="s">
        <v>5</v>
      </c>
      <c r="I800">
        <v>0</v>
      </c>
    </row>
    <row r="801" spans="1:9" x14ac:dyDescent="0.35">
      <c r="A801" s="24" t="str">
        <f>+_xlfn.CONCAT(Tabla3_2[[#This Row],[Semana]],C801,Tabla3_2[[#This Row],[Variedad]],E801,G801,Tabla3_2[[#This Row],[Atributo]])</f>
        <v>44106NaranjaNavel LateComercializadora del Agro de LimaríbinViernes</v>
      </c>
      <c r="B801" s="6">
        <v>44106</v>
      </c>
      <c r="C801" s="24" t="s">
        <v>36</v>
      </c>
      <c r="D801" s="24" t="s">
        <v>34</v>
      </c>
      <c r="E801" s="24" t="s">
        <v>21</v>
      </c>
      <c r="F801" s="24" t="s">
        <v>33</v>
      </c>
      <c r="G801" s="24" t="str">
        <f>+VLOOKUP(Tabla3_2[[#This Row],[Unidad de
comercialización ]],Cod_empaque[],2,0)</f>
        <v>bin</v>
      </c>
      <c r="H801" s="24" t="s">
        <v>6</v>
      </c>
      <c r="I801">
        <v>0</v>
      </c>
    </row>
    <row r="802" spans="1:9" x14ac:dyDescent="0.35">
      <c r="A802" s="24" t="str">
        <f>+_xlfn.CONCAT(Tabla3_2[[#This Row],[Semana]],C802,Tabla3_2[[#This Row],[Variedad]],E802,G802,Tabla3_2[[#This Row],[Atributo]])</f>
        <v>44106NaranjaNavel LateTerminal La Palmera de La SerenabinLunes</v>
      </c>
      <c r="B802" s="6">
        <v>44106</v>
      </c>
      <c r="C802" s="24" t="s">
        <v>36</v>
      </c>
      <c r="D802" s="24" t="s">
        <v>34</v>
      </c>
      <c r="E802" s="24" t="s">
        <v>22</v>
      </c>
      <c r="F802" s="24" t="s">
        <v>33</v>
      </c>
      <c r="G802" s="24" t="str">
        <f>+VLOOKUP(Tabla3_2[[#This Row],[Unidad de
comercialización ]],Cod_empaque[],2,0)</f>
        <v>bin</v>
      </c>
      <c r="H802" s="24" t="s">
        <v>2</v>
      </c>
      <c r="I802">
        <v>247500</v>
      </c>
    </row>
    <row r="803" spans="1:9" x14ac:dyDescent="0.35">
      <c r="A803" s="24" t="str">
        <f>+_xlfn.CONCAT(Tabla3_2[[#This Row],[Semana]],C803,Tabla3_2[[#This Row],[Variedad]],E803,G803,Tabla3_2[[#This Row],[Atributo]])</f>
        <v>44106NaranjaNavel LateTerminal La Palmera de La SerenabinMartes</v>
      </c>
      <c r="B803" s="6">
        <v>44106</v>
      </c>
      <c r="C803" s="24" t="s">
        <v>36</v>
      </c>
      <c r="D803" s="24" t="s">
        <v>34</v>
      </c>
      <c r="E803" s="24" t="s">
        <v>22</v>
      </c>
      <c r="F803" s="24" t="s">
        <v>33</v>
      </c>
      <c r="G803" s="24" t="str">
        <f>+VLOOKUP(Tabla3_2[[#This Row],[Unidad de
comercialización ]],Cod_empaque[],2,0)</f>
        <v>bin</v>
      </c>
      <c r="H803" s="24" t="s">
        <v>3</v>
      </c>
      <c r="I803">
        <v>247500</v>
      </c>
    </row>
    <row r="804" spans="1:9" x14ac:dyDescent="0.35">
      <c r="A804" s="24" t="str">
        <f>+_xlfn.CONCAT(Tabla3_2[[#This Row],[Semana]],C804,Tabla3_2[[#This Row],[Variedad]],E804,G804,Tabla3_2[[#This Row],[Atributo]])</f>
        <v>44106NaranjaNavel LateTerminal La Palmera de La SerenabinMiércoles</v>
      </c>
      <c r="B804" s="6">
        <v>44106</v>
      </c>
      <c r="C804" s="24" t="s">
        <v>36</v>
      </c>
      <c r="D804" s="24" t="s">
        <v>34</v>
      </c>
      <c r="E804" s="24" t="s">
        <v>22</v>
      </c>
      <c r="F804" s="24" t="s">
        <v>33</v>
      </c>
      <c r="G804" s="24" t="str">
        <f>+VLOOKUP(Tabla3_2[[#This Row],[Unidad de
comercialización ]],Cod_empaque[],2,0)</f>
        <v>bin</v>
      </c>
      <c r="H804" s="24" t="s">
        <v>4</v>
      </c>
      <c r="I804">
        <v>0</v>
      </c>
    </row>
    <row r="805" spans="1:9" x14ac:dyDescent="0.35">
      <c r="A805" s="24" t="str">
        <f>+_xlfn.CONCAT(Tabla3_2[[#This Row],[Semana]],C805,Tabla3_2[[#This Row],[Variedad]],E805,G805,Tabla3_2[[#This Row],[Atributo]])</f>
        <v>44106NaranjaNavel LateTerminal La Palmera de La SerenabinJueves</v>
      </c>
      <c r="B805" s="6">
        <v>44106</v>
      </c>
      <c r="C805" s="24" t="s">
        <v>36</v>
      </c>
      <c r="D805" s="24" t="s">
        <v>34</v>
      </c>
      <c r="E805" s="24" t="s">
        <v>22</v>
      </c>
      <c r="F805" s="24" t="s">
        <v>33</v>
      </c>
      <c r="G805" s="24" t="str">
        <f>+VLOOKUP(Tabla3_2[[#This Row],[Unidad de
comercialización ]],Cod_empaque[],2,0)</f>
        <v>bin</v>
      </c>
      <c r="H805" s="24" t="s">
        <v>5</v>
      </c>
      <c r="I805">
        <v>267500</v>
      </c>
    </row>
    <row r="806" spans="1:9" x14ac:dyDescent="0.35">
      <c r="A806" s="24" t="str">
        <f>+_xlfn.CONCAT(Tabla3_2[[#This Row],[Semana]],C806,Tabla3_2[[#This Row],[Variedad]],E806,G806,Tabla3_2[[#This Row],[Atributo]])</f>
        <v>44106NaranjaNavel LateTerminal La Palmera de La SerenabinViernes</v>
      </c>
      <c r="B806" s="6">
        <v>44106</v>
      </c>
      <c r="C806" s="24" t="s">
        <v>36</v>
      </c>
      <c r="D806" s="24" t="s">
        <v>34</v>
      </c>
      <c r="E806" s="24" t="s">
        <v>22</v>
      </c>
      <c r="F806" s="24" t="s">
        <v>33</v>
      </c>
      <c r="G806" s="24" t="str">
        <f>+VLOOKUP(Tabla3_2[[#This Row],[Unidad de
comercialización ]],Cod_empaque[],2,0)</f>
        <v>bin</v>
      </c>
      <c r="H806" s="24" t="s">
        <v>6</v>
      </c>
      <c r="I806">
        <v>277500</v>
      </c>
    </row>
    <row r="807" spans="1:9" x14ac:dyDescent="0.35">
      <c r="A807" s="24" t="str">
        <f>+_xlfn.CONCAT(Tabla3_2[[#This Row],[Semana]],C807,Tabla3_2[[#This Row],[Variedad]],E807,G807,Tabla3_2[[#This Row],[Atributo]])</f>
        <v>44106NaranjaNavel LateVega Modelo de TemucobinLunes</v>
      </c>
      <c r="B807" s="6">
        <v>44106</v>
      </c>
      <c r="C807" s="24" t="s">
        <v>36</v>
      </c>
      <c r="D807" s="24" t="s">
        <v>34</v>
      </c>
      <c r="E807" s="24" t="s">
        <v>14</v>
      </c>
      <c r="F807" s="24" t="s">
        <v>33</v>
      </c>
      <c r="G807" s="24" t="str">
        <f>+VLOOKUP(Tabla3_2[[#This Row],[Unidad de
comercialización ]],Cod_empaque[],2,0)</f>
        <v>bin</v>
      </c>
      <c r="H807" s="24" t="s">
        <v>2</v>
      </c>
      <c r="I807">
        <v>0</v>
      </c>
    </row>
    <row r="808" spans="1:9" x14ac:dyDescent="0.35">
      <c r="A808" s="24" t="str">
        <f>+_xlfn.CONCAT(Tabla3_2[[#This Row],[Semana]],C808,Tabla3_2[[#This Row],[Variedad]],E808,G808,Tabla3_2[[#This Row],[Atributo]])</f>
        <v>44106NaranjaNavel LateVega Modelo de TemucobinMartes</v>
      </c>
      <c r="B808" s="6">
        <v>44106</v>
      </c>
      <c r="C808" s="24" t="s">
        <v>36</v>
      </c>
      <c r="D808" s="24" t="s">
        <v>34</v>
      </c>
      <c r="E808" s="24" t="s">
        <v>14</v>
      </c>
      <c r="F808" s="24" t="s">
        <v>33</v>
      </c>
      <c r="G808" s="24" t="str">
        <f>+VLOOKUP(Tabla3_2[[#This Row],[Unidad de
comercialización ]],Cod_empaque[],2,0)</f>
        <v>bin</v>
      </c>
      <c r="H808" s="24" t="s">
        <v>3</v>
      </c>
      <c r="I808">
        <v>0</v>
      </c>
    </row>
    <row r="809" spans="1:9" x14ac:dyDescent="0.35">
      <c r="A809" s="24" t="str">
        <f>+_xlfn.CONCAT(Tabla3_2[[#This Row],[Semana]],C809,Tabla3_2[[#This Row],[Variedad]],E809,G809,Tabla3_2[[#This Row],[Atributo]])</f>
        <v>44106NaranjaNavel LateVega Modelo de TemucobinMiércoles</v>
      </c>
      <c r="B809" s="6">
        <v>44106</v>
      </c>
      <c r="C809" s="24" t="s">
        <v>36</v>
      </c>
      <c r="D809" s="24" t="s">
        <v>34</v>
      </c>
      <c r="E809" s="24" t="s">
        <v>14</v>
      </c>
      <c r="F809" s="24" t="s">
        <v>33</v>
      </c>
      <c r="G809" s="24" t="str">
        <f>+VLOOKUP(Tabla3_2[[#This Row],[Unidad de
comercialización ]],Cod_empaque[],2,0)</f>
        <v>bin</v>
      </c>
      <c r="H809" s="24" t="s">
        <v>4</v>
      </c>
      <c r="I809">
        <v>303333</v>
      </c>
    </row>
    <row r="810" spans="1:9" x14ac:dyDescent="0.35">
      <c r="A810" s="24" t="str">
        <f>+_xlfn.CONCAT(Tabla3_2[[#This Row],[Semana]],C810,Tabla3_2[[#This Row],[Variedad]],E810,G810,Tabla3_2[[#This Row],[Atributo]])</f>
        <v>44106NaranjaNavel LateVega Modelo de TemucobinJueves</v>
      </c>
      <c r="B810" s="6">
        <v>44106</v>
      </c>
      <c r="C810" s="24" t="s">
        <v>36</v>
      </c>
      <c r="D810" s="24" t="s">
        <v>34</v>
      </c>
      <c r="E810" s="24" t="s">
        <v>14</v>
      </c>
      <c r="F810" s="24" t="s">
        <v>33</v>
      </c>
      <c r="G810" s="24" t="str">
        <f>+VLOOKUP(Tabla3_2[[#This Row],[Unidad de
comercialización ]],Cod_empaque[],2,0)</f>
        <v>bin</v>
      </c>
      <c r="H810" s="24" t="s">
        <v>5</v>
      </c>
      <c r="I810">
        <v>0</v>
      </c>
    </row>
    <row r="811" spans="1:9" x14ac:dyDescent="0.35">
      <c r="A811" s="24" t="str">
        <f>+_xlfn.CONCAT(Tabla3_2[[#This Row],[Semana]],C811,Tabla3_2[[#This Row],[Variedad]],E811,G811,Tabla3_2[[#This Row],[Atributo]])</f>
        <v>44106NaranjaNavel LateVega Modelo de TemucobinViernes</v>
      </c>
      <c r="B811" s="6">
        <v>44106</v>
      </c>
      <c r="C811" s="24" t="s">
        <v>36</v>
      </c>
      <c r="D811" s="24" t="s">
        <v>34</v>
      </c>
      <c r="E811" s="24" t="s">
        <v>14</v>
      </c>
      <c r="F811" s="24" t="s">
        <v>33</v>
      </c>
      <c r="G811" s="24" t="str">
        <f>+VLOOKUP(Tabla3_2[[#This Row],[Unidad de
comercialización ]],Cod_empaque[],2,0)</f>
        <v>bin</v>
      </c>
      <c r="H811" s="24" t="s">
        <v>6</v>
      </c>
      <c r="I811">
        <v>0</v>
      </c>
    </row>
    <row r="812" spans="1:9" hidden="1" x14ac:dyDescent="0.35">
      <c r="A812" s="24" t="str">
        <f>+_xlfn.CONCAT(Tabla3_2[[#This Row],[Semana]],C812,Tabla3_2[[#This Row],[Variedad]],E812,G812,Tabla3_2[[#This Row],[Atributo]])</f>
        <v>44106NaranjaNavel LateVega Central Mapocho de Santiagomalla-18Lunes</v>
      </c>
      <c r="B812" s="6">
        <v>44106</v>
      </c>
      <c r="C812" s="24" t="s">
        <v>36</v>
      </c>
      <c r="D812" s="24" t="s">
        <v>34</v>
      </c>
      <c r="E812" s="24" t="s">
        <v>23</v>
      </c>
      <c r="F812" s="24" t="s">
        <v>20</v>
      </c>
      <c r="G812" s="24" t="str">
        <f>+VLOOKUP(Tabla3_2[[#This Row],[Unidad de
comercialización ]],Cod_empaque[],2,0)</f>
        <v>malla-18</v>
      </c>
      <c r="H812" s="24" t="s">
        <v>2</v>
      </c>
      <c r="I812">
        <v>0</v>
      </c>
    </row>
    <row r="813" spans="1:9" hidden="1" x14ac:dyDescent="0.35">
      <c r="A813" s="24" t="str">
        <f>+_xlfn.CONCAT(Tabla3_2[[#This Row],[Semana]],C813,Tabla3_2[[#This Row],[Variedad]],E813,G813,Tabla3_2[[#This Row],[Atributo]])</f>
        <v>44106NaranjaNavel LateVega Central Mapocho de Santiagomalla-18Martes</v>
      </c>
      <c r="B813" s="6">
        <v>44106</v>
      </c>
      <c r="C813" s="24" t="s">
        <v>36</v>
      </c>
      <c r="D813" s="24" t="s">
        <v>34</v>
      </c>
      <c r="E813" s="24" t="s">
        <v>23</v>
      </c>
      <c r="F813" s="24" t="s">
        <v>20</v>
      </c>
      <c r="G813" s="24" t="str">
        <f>+VLOOKUP(Tabla3_2[[#This Row],[Unidad de
comercialización ]],Cod_empaque[],2,0)</f>
        <v>malla-18</v>
      </c>
      <c r="H813" s="24" t="s">
        <v>3</v>
      </c>
      <c r="I813">
        <v>0</v>
      </c>
    </row>
    <row r="814" spans="1:9" hidden="1" x14ac:dyDescent="0.35">
      <c r="A814" s="24" t="str">
        <f>+_xlfn.CONCAT(Tabla3_2[[#This Row],[Semana]],C814,Tabla3_2[[#This Row],[Variedad]],E814,G814,Tabla3_2[[#This Row],[Atributo]])</f>
        <v>44106NaranjaNavel LateVega Central Mapocho de Santiagomalla-18Miércoles</v>
      </c>
      <c r="B814" s="6">
        <v>44106</v>
      </c>
      <c r="C814" s="24" t="s">
        <v>36</v>
      </c>
      <c r="D814" s="24" t="s">
        <v>34</v>
      </c>
      <c r="E814" s="24" t="s">
        <v>23</v>
      </c>
      <c r="F814" s="24" t="s">
        <v>20</v>
      </c>
      <c r="G814" s="24" t="str">
        <f>+VLOOKUP(Tabla3_2[[#This Row],[Unidad de
comercialización ]],Cod_empaque[],2,0)</f>
        <v>malla-18</v>
      </c>
      <c r="H814" s="24" t="s">
        <v>4</v>
      </c>
      <c r="I814">
        <v>12000</v>
      </c>
    </row>
    <row r="815" spans="1:9" hidden="1" x14ac:dyDescent="0.35">
      <c r="A815" s="24" t="str">
        <f>+_xlfn.CONCAT(Tabla3_2[[#This Row],[Semana]],C815,Tabla3_2[[#This Row],[Variedad]],E815,G815,Tabla3_2[[#This Row],[Atributo]])</f>
        <v>44106NaranjaNavel LateVega Central Mapocho de Santiagomalla-18Jueves</v>
      </c>
      <c r="B815" s="6">
        <v>44106</v>
      </c>
      <c r="C815" s="24" t="s">
        <v>36</v>
      </c>
      <c r="D815" s="24" t="s">
        <v>34</v>
      </c>
      <c r="E815" s="24" t="s">
        <v>23</v>
      </c>
      <c r="F815" s="24" t="s">
        <v>20</v>
      </c>
      <c r="G815" s="24" t="str">
        <f>+VLOOKUP(Tabla3_2[[#This Row],[Unidad de
comercialización ]],Cod_empaque[],2,0)</f>
        <v>malla-18</v>
      </c>
      <c r="H815" s="24" t="s">
        <v>5</v>
      </c>
      <c r="I815">
        <v>0</v>
      </c>
    </row>
    <row r="816" spans="1:9" hidden="1" x14ac:dyDescent="0.35">
      <c r="A816" s="24" t="str">
        <f>+_xlfn.CONCAT(Tabla3_2[[#This Row],[Semana]],C816,Tabla3_2[[#This Row],[Variedad]],E816,G816,Tabla3_2[[#This Row],[Atributo]])</f>
        <v>44106NaranjaNavel LateVega Central Mapocho de Santiagomalla-18Viernes</v>
      </c>
      <c r="B816" s="6">
        <v>44106</v>
      </c>
      <c r="C816" s="24" t="s">
        <v>36</v>
      </c>
      <c r="D816" s="24" t="s">
        <v>34</v>
      </c>
      <c r="E816" s="24" t="s">
        <v>23</v>
      </c>
      <c r="F816" s="24" t="s">
        <v>20</v>
      </c>
      <c r="G816" s="24" t="str">
        <f>+VLOOKUP(Tabla3_2[[#This Row],[Unidad de
comercialización ]],Cod_empaque[],2,0)</f>
        <v>malla-18</v>
      </c>
      <c r="H816" s="24" t="s">
        <v>6</v>
      </c>
      <c r="I816">
        <v>0</v>
      </c>
    </row>
    <row r="817" spans="1:9" hidden="1" x14ac:dyDescent="0.35">
      <c r="A817" s="24" t="str">
        <f>+_xlfn.CONCAT(Tabla3_2[[#This Row],[Semana]],C817,Tabla3_2[[#This Row],[Variedad]],E817,G817,Tabla3_2[[#This Row],[Atributo]])</f>
        <v>44106LimónSin especificarMercado Mayorista Lo Valledor de Santiagomalla-18Lunes</v>
      </c>
      <c r="B817" s="6">
        <v>44106</v>
      </c>
      <c r="C817" s="24" t="s">
        <v>28</v>
      </c>
      <c r="D817" s="24" t="s">
        <v>18</v>
      </c>
      <c r="E817" s="24" t="s">
        <v>19</v>
      </c>
      <c r="F817" s="24" t="s">
        <v>20</v>
      </c>
      <c r="G817" s="24" t="str">
        <f>+VLOOKUP(Tabla3_2[[#This Row],[Unidad de
comercialización ]],Cod_empaque[],2,0)</f>
        <v>malla-18</v>
      </c>
      <c r="H817" s="24" t="s">
        <v>2</v>
      </c>
      <c r="I817">
        <v>5119</v>
      </c>
    </row>
    <row r="818" spans="1:9" hidden="1" x14ac:dyDescent="0.35">
      <c r="A818" s="24" t="str">
        <f>+_xlfn.CONCAT(Tabla3_2[[#This Row],[Semana]],C818,Tabla3_2[[#This Row],[Variedad]],E818,G818,Tabla3_2[[#This Row],[Atributo]])</f>
        <v>44106LimónSin especificarMercado Mayorista Lo Valledor de Santiagomalla-18Martes</v>
      </c>
      <c r="B818" s="6">
        <v>44106</v>
      </c>
      <c r="C818" s="24" t="s">
        <v>28</v>
      </c>
      <c r="D818" s="24" t="s">
        <v>18</v>
      </c>
      <c r="E818" s="24" t="s">
        <v>19</v>
      </c>
      <c r="F818" s="24" t="s">
        <v>20</v>
      </c>
      <c r="G818" s="24" t="str">
        <f>+VLOOKUP(Tabla3_2[[#This Row],[Unidad de
comercialización ]],Cod_empaque[],2,0)</f>
        <v>malla-18</v>
      </c>
      <c r="H818" s="24" t="s">
        <v>3</v>
      </c>
      <c r="I818">
        <v>5153</v>
      </c>
    </row>
    <row r="819" spans="1:9" hidden="1" x14ac:dyDescent="0.35">
      <c r="A819" s="24" t="str">
        <f>+_xlfn.CONCAT(Tabla3_2[[#This Row],[Semana]],C819,Tabla3_2[[#This Row],[Variedad]],E819,G819,Tabla3_2[[#This Row],[Atributo]])</f>
        <v>44106LimónSin especificarMercado Mayorista Lo Valledor de Santiagomalla-18Miércoles</v>
      </c>
      <c r="B819" s="6">
        <v>44106</v>
      </c>
      <c r="C819" s="24" t="s">
        <v>28</v>
      </c>
      <c r="D819" s="24" t="s">
        <v>18</v>
      </c>
      <c r="E819" s="24" t="s">
        <v>19</v>
      </c>
      <c r="F819" s="24" t="s">
        <v>20</v>
      </c>
      <c r="G819" s="24" t="str">
        <f>+VLOOKUP(Tabla3_2[[#This Row],[Unidad de
comercialización ]],Cod_empaque[],2,0)</f>
        <v>malla-18</v>
      </c>
      <c r="H819" s="24" t="s">
        <v>4</v>
      </c>
      <c r="I819">
        <v>5693</v>
      </c>
    </row>
    <row r="820" spans="1:9" hidden="1" x14ac:dyDescent="0.35">
      <c r="A820" s="24" t="str">
        <f>+_xlfn.CONCAT(Tabla3_2[[#This Row],[Semana]],C820,Tabla3_2[[#This Row],[Variedad]],E820,G820,Tabla3_2[[#This Row],[Atributo]])</f>
        <v>44106LimónSin especificarMercado Mayorista Lo Valledor de Santiagomalla-18Jueves</v>
      </c>
      <c r="B820" s="6">
        <v>44106</v>
      </c>
      <c r="C820" s="24" t="s">
        <v>28</v>
      </c>
      <c r="D820" s="24" t="s">
        <v>18</v>
      </c>
      <c r="E820" s="24" t="s">
        <v>19</v>
      </c>
      <c r="F820" s="24" t="s">
        <v>20</v>
      </c>
      <c r="G820" s="24" t="str">
        <f>+VLOOKUP(Tabla3_2[[#This Row],[Unidad de
comercialización ]],Cod_empaque[],2,0)</f>
        <v>malla-18</v>
      </c>
      <c r="H820" s="24" t="s">
        <v>5</v>
      </c>
      <c r="I820">
        <v>4766</v>
      </c>
    </row>
    <row r="821" spans="1:9" hidden="1" x14ac:dyDescent="0.35">
      <c r="A821" s="24" t="str">
        <f>+_xlfn.CONCAT(Tabla3_2[[#This Row],[Semana]],C821,Tabla3_2[[#This Row],[Variedad]],E821,G821,Tabla3_2[[#This Row],[Atributo]])</f>
        <v>44106LimónSin especificarMercado Mayorista Lo Valledor de Santiagomalla-18Viernes</v>
      </c>
      <c r="B821" s="6">
        <v>44106</v>
      </c>
      <c r="C821" s="24" t="s">
        <v>28</v>
      </c>
      <c r="D821" s="24" t="s">
        <v>18</v>
      </c>
      <c r="E821" s="24" t="s">
        <v>19</v>
      </c>
      <c r="F821" s="24" t="s">
        <v>20</v>
      </c>
      <c r="G821" s="24" t="str">
        <f>+VLOOKUP(Tabla3_2[[#This Row],[Unidad de
comercialización ]],Cod_empaque[],2,0)</f>
        <v>malla-18</v>
      </c>
      <c r="H821" s="24" t="s">
        <v>6</v>
      </c>
      <c r="I821">
        <v>4775</v>
      </c>
    </row>
    <row r="822" spans="1:9" hidden="1" x14ac:dyDescent="0.35">
      <c r="A822" s="24" t="str">
        <f>+_xlfn.CONCAT(Tabla3_2[[#This Row],[Semana]],C822,Tabla3_2[[#This Row],[Variedad]],E822,G822,Tabla3_2[[#This Row],[Atributo]])</f>
        <v>44106LimónSin especificarComercializadora del Agro de Limarímalla-18Lunes</v>
      </c>
      <c r="B822" s="6">
        <v>44106</v>
      </c>
      <c r="C822" s="24" t="s">
        <v>28</v>
      </c>
      <c r="D822" s="24" t="s">
        <v>18</v>
      </c>
      <c r="E822" s="24" t="s">
        <v>21</v>
      </c>
      <c r="F822" s="24" t="s">
        <v>20</v>
      </c>
      <c r="G822" s="24" t="str">
        <f>+VLOOKUP(Tabla3_2[[#This Row],[Unidad de
comercialización ]],Cod_empaque[],2,0)</f>
        <v>malla-18</v>
      </c>
      <c r="H822" s="24" t="s">
        <v>2</v>
      </c>
      <c r="I822">
        <v>0</v>
      </c>
    </row>
    <row r="823" spans="1:9" hidden="1" x14ac:dyDescent="0.35">
      <c r="A823" s="24" t="str">
        <f>+_xlfn.CONCAT(Tabla3_2[[#This Row],[Semana]],C823,Tabla3_2[[#This Row],[Variedad]],E823,G823,Tabla3_2[[#This Row],[Atributo]])</f>
        <v>44106LimónSin especificarComercializadora del Agro de Limarímalla-18Martes</v>
      </c>
      <c r="B823" s="6">
        <v>44106</v>
      </c>
      <c r="C823" s="24" t="s">
        <v>28</v>
      </c>
      <c r="D823" s="24" t="s">
        <v>18</v>
      </c>
      <c r="E823" s="24" t="s">
        <v>21</v>
      </c>
      <c r="F823" s="24" t="s">
        <v>20</v>
      </c>
      <c r="G823" s="24" t="str">
        <f>+VLOOKUP(Tabla3_2[[#This Row],[Unidad de
comercialización ]],Cod_empaque[],2,0)</f>
        <v>malla-18</v>
      </c>
      <c r="H823" s="24" t="s">
        <v>3</v>
      </c>
      <c r="I823">
        <v>3900</v>
      </c>
    </row>
    <row r="824" spans="1:9" hidden="1" x14ac:dyDescent="0.35">
      <c r="A824" s="24" t="str">
        <f>+_xlfn.CONCAT(Tabla3_2[[#This Row],[Semana]],C824,Tabla3_2[[#This Row],[Variedad]],E824,G824,Tabla3_2[[#This Row],[Atributo]])</f>
        <v>44106LimónSin especificarComercializadora del Agro de Limarímalla-18Miércoles</v>
      </c>
      <c r="B824" s="6">
        <v>44106</v>
      </c>
      <c r="C824" s="24" t="s">
        <v>28</v>
      </c>
      <c r="D824" s="24" t="s">
        <v>18</v>
      </c>
      <c r="E824" s="24" t="s">
        <v>21</v>
      </c>
      <c r="F824" s="24" t="s">
        <v>20</v>
      </c>
      <c r="G824" s="24" t="str">
        <f>+VLOOKUP(Tabla3_2[[#This Row],[Unidad de
comercialización ]],Cod_empaque[],2,0)</f>
        <v>malla-18</v>
      </c>
      <c r="H824" s="24" t="s">
        <v>4</v>
      </c>
      <c r="I824">
        <v>4400</v>
      </c>
    </row>
    <row r="825" spans="1:9" hidden="1" x14ac:dyDescent="0.35">
      <c r="A825" s="24" t="str">
        <f>+_xlfn.CONCAT(Tabla3_2[[#This Row],[Semana]],C825,Tabla3_2[[#This Row],[Variedad]],E825,G825,Tabla3_2[[#This Row],[Atributo]])</f>
        <v>44106LimónSin especificarComercializadora del Agro de Limarímalla-18Jueves</v>
      </c>
      <c r="B825" s="6">
        <v>44106</v>
      </c>
      <c r="C825" s="24" t="s">
        <v>28</v>
      </c>
      <c r="D825" s="24" t="s">
        <v>18</v>
      </c>
      <c r="E825" s="24" t="s">
        <v>21</v>
      </c>
      <c r="F825" s="24" t="s">
        <v>20</v>
      </c>
      <c r="G825" s="24" t="str">
        <f>+VLOOKUP(Tabla3_2[[#This Row],[Unidad de
comercialización ]],Cod_empaque[],2,0)</f>
        <v>malla-18</v>
      </c>
      <c r="H825" s="24" t="s">
        <v>5</v>
      </c>
      <c r="I825">
        <v>0</v>
      </c>
    </row>
    <row r="826" spans="1:9" hidden="1" x14ac:dyDescent="0.35">
      <c r="A826" s="24" t="str">
        <f>+_xlfn.CONCAT(Tabla3_2[[#This Row],[Semana]],C826,Tabla3_2[[#This Row],[Variedad]],E826,G826,Tabla3_2[[#This Row],[Atributo]])</f>
        <v>44106LimónSin especificarComercializadora del Agro de Limarímalla-18Viernes</v>
      </c>
      <c r="B826" s="6">
        <v>44106</v>
      </c>
      <c r="C826" s="24" t="s">
        <v>28</v>
      </c>
      <c r="D826" s="24" t="s">
        <v>18</v>
      </c>
      <c r="E826" s="24" t="s">
        <v>21</v>
      </c>
      <c r="F826" s="24" t="s">
        <v>20</v>
      </c>
      <c r="G826" s="24" t="str">
        <f>+VLOOKUP(Tabla3_2[[#This Row],[Unidad de
comercialización ]],Cod_empaque[],2,0)</f>
        <v>malla-18</v>
      </c>
      <c r="H826" s="24" t="s">
        <v>6</v>
      </c>
      <c r="I826">
        <v>0</v>
      </c>
    </row>
    <row r="827" spans="1:9" hidden="1" x14ac:dyDescent="0.35">
      <c r="A827" s="24" t="str">
        <f>+_xlfn.CONCAT(Tabla3_2[[#This Row],[Semana]],C827,Tabla3_2[[#This Row],[Variedad]],E827,G827,Tabla3_2[[#This Row],[Atributo]])</f>
        <v>44106LimónSin especificarTerminal La Palmera de La Serenamalla-18Lunes</v>
      </c>
      <c r="B827" s="6">
        <v>44106</v>
      </c>
      <c r="C827" s="24" t="s">
        <v>28</v>
      </c>
      <c r="D827" s="24" t="s">
        <v>18</v>
      </c>
      <c r="E827" s="24" t="s">
        <v>22</v>
      </c>
      <c r="F827" s="24" t="s">
        <v>20</v>
      </c>
      <c r="G827" s="24" t="str">
        <f>+VLOOKUP(Tabla3_2[[#This Row],[Unidad de
comercialización ]],Cod_empaque[],2,0)</f>
        <v>malla-18</v>
      </c>
      <c r="H827" s="24" t="s">
        <v>2</v>
      </c>
      <c r="I827">
        <v>3900</v>
      </c>
    </row>
    <row r="828" spans="1:9" hidden="1" x14ac:dyDescent="0.35">
      <c r="A828" s="24" t="str">
        <f>+_xlfn.CONCAT(Tabla3_2[[#This Row],[Semana]],C828,Tabla3_2[[#This Row],[Variedad]],E828,G828,Tabla3_2[[#This Row],[Atributo]])</f>
        <v>44106LimónSin especificarTerminal La Palmera de La Serenamalla-18Martes</v>
      </c>
      <c r="B828" s="6">
        <v>44106</v>
      </c>
      <c r="C828" s="24" t="s">
        <v>28</v>
      </c>
      <c r="D828" s="24" t="s">
        <v>18</v>
      </c>
      <c r="E828" s="24" t="s">
        <v>22</v>
      </c>
      <c r="F828" s="24" t="s">
        <v>20</v>
      </c>
      <c r="G828" s="24" t="str">
        <f>+VLOOKUP(Tabla3_2[[#This Row],[Unidad de
comercialización ]],Cod_empaque[],2,0)</f>
        <v>malla-18</v>
      </c>
      <c r="H828" s="24" t="s">
        <v>3</v>
      </c>
      <c r="I828">
        <v>0</v>
      </c>
    </row>
    <row r="829" spans="1:9" hidden="1" x14ac:dyDescent="0.35">
      <c r="A829" s="24" t="str">
        <f>+_xlfn.CONCAT(Tabla3_2[[#This Row],[Semana]],C829,Tabla3_2[[#This Row],[Variedad]],E829,G829,Tabla3_2[[#This Row],[Atributo]])</f>
        <v>44106LimónSin especificarTerminal La Palmera de La Serenamalla-18Miércoles</v>
      </c>
      <c r="B829" s="6">
        <v>44106</v>
      </c>
      <c r="C829" s="24" t="s">
        <v>28</v>
      </c>
      <c r="D829" s="24" t="s">
        <v>18</v>
      </c>
      <c r="E829" s="24" t="s">
        <v>22</v>
      </c>
      <c r="F829" s="24" t="s">
        <v>20</v>
      </c>
      <c r="G829" s="24" t="str">
        <f>+VLOOKUP(Tabla3_2[[#This Row],[Unidad de
comercialización ]],Cod_empaque[],2,0)</f>
        <v>malla-18</v>
      </c>
      <c r="H829" s="24" t="s">
        <v>4</v>
      </c>
      <c r="I829">
        <v>3900</v>
      </c>
    </row>
    <row r="830" spans="1:9" hidden="1" x14ac:dyDescent="0.35">
      <c r="A830" s="24" t="str">
        <f>+_xlfn.CONCAT(Tabla3_2[[#This Row],[Semana]],C830,Tabla3_2[[#This Row],[Variedad]],E830,G830,Tabla3_2[[#This Row],[Atributo]])</f>
        <v>44106LimónSin especificarTerminal La Palmera de La Serenamalla-18Jueves</v>
      </c>
      <c r="B830" s="6">
        <v>44106</v>
      </c>
      <c r="C830" s="24" t="s">
        <v>28</v>
      </c>
      <c r="D830" s="24" t="s">
        <v>18</v>
      </c>
      <c r="E830" s="24" t="s">
        <v>22</v>
      </c>
      <c r="F830" s="24" t="s">
        <v>20</v>
      </c>
      <c r="G830" s="24" t="str">
        <f>+VLOOKUP(Tabla3_2[[#This Row],[Unidad de
comercialización ]],Cod_empaque[],2,0)</f>
        <v>malla-18</v>
      </c>
      <c r="H830" s="24" t="s">
        <v>5</v>
      </c>
      <c r="I830">
        <v>4400</v>
      </c>
    </row>
    <row r="831" spans="1:9" hidden="1" x14ac:dyDescent="0.35">
      <c r="A831" s="24" t="str">
        <f>+_xlfn.CONCAT(Tabla3_2[[#This Row],[Semana]],C831,Tabla3_2[[#This Row],[Variedad]],E831,G831,Tabla3_2[[#This Row],[Atributo]])</f>
        <v>44106LimónSin especificarTerminal La Palmera de La Serenamalla-18Viernes</v>
      </c>
      <c r="B831" s="6">
        <v>44106</v>
      </c>
      <c r="C831" s="24" t="s">
        <v>28</v>
      </c>
      <c r="D831" s="24" t="s">
        <v>18</v>
      </c>
      <c r="E831" s="24" t="s">
        <v>22</v>
      </c>
      <c r="F831" s="24" t="s">
        <v>20</v>
      </c>
      <c r="G831" s="24" t="str">
        <f>+VLOOKUP(Tabla3_2[[#This Row],[Unidad de
comercialización ]],Cod_empaque[],2,0)</f>
        <v>malla-18</v>
      </c>
      <c r="H831" s="24" t="s">
        <v>6</v>
      </c>
      <c r="I831">
        <v>4400</v>
      </c>
    </row>
    <row r="832" spans="1:9" hidden="1" x14ac:dyDescent="0.35">
      <c r="A832" s="24" t="str">
        <f>+_xlfn.CONCAT(Tabla3_2[[#This Row],[Semana]],C832,Tabla3_2[[#This Row],[Variedad]],E832,G832,Tabla3_2[[#This Row],[Atributo]])</f>
        <v>44106LimónSin especificarVega Central Mapocho de Santiagomalla-18Lunes</v>
      </c>
      <c r="B832" s="6">
        <v>44106</v>
      </c>
      <c r="C832" s="24" t="s">
        <v>28</v>
      </c>
      <c r="D832" s="24" t="s">
        <v>18</v>
      </c>
      <c r="E832" s="24" t="s">
        <v>23</v>
      </c>
      <c r="F832" s="24" t="s">
        <v>20</v>
      </c>
      <c r="G832" s="24" t="str">
        <f>+VLOOKUP(Tabla3_2[[#This Row],[Unidad de
comercialización ]],Cod_empaque[],2,0)</f>
        <v>malla-18</v>
      </c>
      <c r="H832" s="24" t="s">
        <v>2</v>
      </c>
      <c r="I832">
        <v>5125</v>
      </c>
    </row>
    <row r="833" spans="1:9" hidden="1" x14ac:dyDescent="0.35">
      <c r="A833" s="24" t="str">
        <f>+_xlfn.CONCAT(Tabla3_2[[#This Row],[Semana]],C833,Tabla3_2[[#This Row],[Variedad]],E833,G833,Tabla3_2[[#This Row],[Atributo]])</f>
        <v>44106LimónSin especificarVega Central Mapocho de Santiagomalla-18Martes</v>
      </c>
      <c r="B833" s="6">
        <v>44106</v>
      </c>
      <c r="C833" s="24" t="s">
        <v>28</v>
      </c>
      <c r="D833" s="24" t="s">
        <v>18</v>
      </c>
      <c r="E833" s="24" t="s">
        <v>23</v>
      </c>
      <c r="F833" s="24" t="s">
        <v>20</v>
      </c>
      <c r="G833" s="24" t="str">
        <f>+VLOOKUP(Tabla3_2[[#This Row],[Unidad de
comercialización ]],Cod_empaque[],2,0)</f>
        <v>malla-18</v>
      </c>
      <c r="H833" s="24" t="s">
        <v>3</v>
      </c>
      <c r="I833">
        <v>4914</v>
      </c>
    </row>
    <row r="834" spans="1:9" hidden="1" x14ac:dyDescent="0.35">
      <c r="A834" s="24" t="str">
        <f>+_xlfn.CONCAT(Tabla3_2[[#This Row],[Semana]],C834,Tabla3_2[[#This Row],[Variedad]],E834,G834,Tabla3_2[[#This Row],[Atributo]])</f>
        <v>44106LimónSin especificarVega Central Mapocho de Santiagomalla-18Miércoles</v>
      </c>
      <c r="B834" s="6">
        <v>44106</v>
      </c>
      <c r="C834" s="24" t="s">
        <v>28</v>
      </c>
      <c r="D834" s="24" t="s">
        <v>18</v>
      </c>
      <c r="E834" s="24" t="s">
        <v>23</v>
      </c>
      <c r="F834" s="24" t="s">
        <v>20</v>
      </c>
      <c r="G834" s="24" t="str">
        <f>+VLOOKUP(Tabla3_2[[#This Row],[Unidad de
comercialización ]],Cod_empaque[],2,0)</f>
        <v>malla-18</v>
      </c>
      <c r="H834" s="24" t="s">
        <v>4</v>
      </c>
      <c r="I834">
        <v>4911</v>
      </c>
    </row>
    <row r="835" spans="1:9" hidden="1" x14ac:dyDescent="0.35">
      <c r="A835" s="24" t="str">
        <f>+_xlfn.CONCAT(Tabla3_2[[#This Row],[Semana]],C835,Tabla3_2[[#This Row],[Variedad]],E835,G835,Tabla3_2[[#This Row],[Atributo]])</f>
        <v>44106LimónSin especificarVega Central Mapocho de Santiagomalla-18Jueves</v>
      </c>
      <c r="B835" s="6">
        <v>44106</v>
      </c>
      <c r="C835" s="24" t="s">
        <v>28</v>
      </c>
      <c r="D835" s="24" t="s">
        <v>18</v>
      </c>
      <c r="E835" s="24" t="s">
        <v>23</v>
      </c>
      <c r="F835" s="24" t="s">
        <v>20</v>
      </c>
      <c r="G835" s="24" t="str">
        <f>+VLOOKUP(Tabla3_2[[#This Row],[Unidad de
comercialización ]],Cod_empaque[],2,0)</f>
        <v>malla-18</v>
      </c>
      <c r="H835" s="24" t="s">
        <v>5</v>
      </c>
      <c r="I835">
        <v>4864</v>
      </c>
    </row>
    <row r="836" spans="1:9" hidden="1" x14ac:dyDescent="0.35">
      <c r="A836" s="24" t="str">
        <f>+_xlfn.CONCAT(Tabla3_2[[#This Row],[Semana]],C836,Tabla3_2[[#This Row],[Variedad]],E836,G836,Tabla3_2[[#This Row],[Atributo]])</f>
        <v>44106LimónSin especificarVega Central Mapocho de Santiagomalla-18Viernes</v>
      </c>
      <c r="B836" s="6">
        <v>44106</v>
      </c>
      <c r="C836" s="24" t="s">
        <v>28</v>
      </c>
      <c r="D836" s="24" t="s">
        <v>18</v>
      </c>
      <c r="E836" s="24" t="s">
        <v>23</v>
      </c>
      <c r="F836" s="24" t="s">
        <v>20</v>
      </c>
      <c r="G836" s="24" t="str">
        <f>+VLOOKUP(Tabla3_2[[#This Row],[Unidad de
comercialización ]],Cod_empaque[],2,0)</f>
        <v>malla-18</v>
      </c>
      <c r="H836" s="24" t="s">
        <v>6</v>
      </c>
      <c r="I836">
        <v>4576</v>
      </c>
    </row>
    <row r="837" spans="1:9" hidden="1" x14ac:dyDescent="0.35">
      <c r="A837" s="24" t="str">
        <f>+_xlfn.CONCAT(Tabla3_2[[#This Row],[Semana]],C837,Tabla3_2[[#This Row],[Variedad]],E837,G837,Tabla3_2[[#This Row],[Atributo]])</f>
        <v>44106LimónSin especificarFemacal de La Caleramalla-16Lunes</v>
      </c>
      <c r="B837" s="6">
        <v>44106</v>
      </c>
      <c r="C837" s="24" t="s">
        <v>28</v>
      </c>
      <c r="D837" s="24" t="s">
        <v>18</v>
      </c>
      <c r="E837" s="24" t="s">
        <v>9</v>
      </c>
      <c r="F837" s="24" t="s">
        <v>24</v>
      </c>
      <c r="G837" s="24" t="str">
        <f>+VLOOKUP(Tabla3_2[[#This Row],[Unidad de
comercialización ]],Cod_empaque[],2,0)</f>
        <v>malla-16</v>
      </c>
      <c r="H837" s="24" t="s">
        <v>2</v>
      </c>
      <c r="I837">
        <v>3278</v>
      </c>
    </row>
    <row r="838" spans="1:9" hidden="1" x14ac:dyDescent="0.35">
      <c r="A838" s="24" t="str">
        <f>+_xlfn.CONCAT(Tabla3_2[[#This Row],[Semana]],C838,Tabla3_2[[#This Row],[Variedad]],E838,G838,Tabla3_2[[#This Row],[Atributo]])</f>
        <v>44106LimónSin especificarFemacal de La Caleramalla-16Martes</v>
      </c>
      <c r="B838" s="6">
        <v>44106</v>
      </c>
      <c r="C838" s="24" t="s">
        <v>28</v>
      </c>
      <c r="D838" s="24" t="s">
        <v>18</v>
      </c>
      <c r="E838" s="24" t="s">
        <v>9</v>
      </c>
      <c r="F838" s="24" t="s">
        <v>24</v>
      </c>
      <c r="G838" s="24" t="str">
        <f>+VLOOKUP(Tabla3_2[[#This Row],[Unidad de
comercialización ]],Cod_empaque[],2,0)</f>
        <v>malla-16</v>
      </c>
      <c r="H838" s="24" t="s">
        <v>3</v>
      </c>
      <c r="I838">
        <v>3283</v>
      </c>
    </row>
    <row r="839" spans="1:9" hidden="1" x14ac:dyDescent="0.35">
      <c r="A839" s="24" t="str">
        <f>+_xlfn.CONCAT(Tabla3_2[[#This Row],[Semana]],C839,Tabla3_2[[#This Row],[Variedad]],E839,G839,Tabla3_2[[#This Row],[Atributo]])</f>
        <v>44106LimónSin especificarFemacal de La Caleramalla-16Miércoles</v>
      </c>
      <c r="B839" s="6">
        <v>44106</v>
      </c>
      <c r="C839" s="24" t="s">
        <v>28</v>
      </c>
      <c r="D839" s="24" t="s">
        <v>18</v>
      </c>
      <c r="E839" s="24" t="s">
        <v>9</v>
      </c>
      <c r="F839" s="24" t="s">
        <v>24</v>
      </c>
      <c r="G839" s="24" t="str">
        <f>+VLOOKUP(Tabla3_2[[#This Row],[Unidad de
comercialización ]],Cod_empaque[],2,0)</f>
        <v>malla-16</v>
      </c>
      <c r="H839" s="24" t="s">
        <v>4</v>
      </c>
      <c r="I839">
        <v>3232</v>
      </c>
    </row>
    <row r="840" spans="1:9" hidden="1" x14ac:dyDescent="0.35">
      <c r="A840" s="24" t="str">
        <f>+_xlfn.CONCAT(Tabla3_2[[#This Row],[Semana]],C840,Tabla3_2[[#This Row],[Variedad]],E840,G840,Tabla3_2[[#This Row],[Atributo]])</f>
        <v>44106LimónSin especificarFemacal de La Caleramalla-16Jueves</v>
      </c>
      <c r="B840" s="6">
        <v>44106</v>
      </c>
      <c r="C840" s="24" t="s">
        <v>28</v>
      </c>
      <c r="D840" s="24" t="s">
        <v>18</v>
      </c>
      <c r="E840" s="24" t="s">
        <v>9</v>
      </c>
      <c r="F840" s="24" t="s">
        <v>24</v>
      </c>
      <c r="G840" s="24" t="str">
        <f>+VLOOKUP(Tabla3_2[[#This Row],[Unidad de
comercialización ]],Cod_empaque[],2,0)</f>
        <v>malla-16</v>
      </c>
      <c r="H840" s="24" t="s">
        <v>5</v>
      </c>
      <c r="I840">
        <v>3247</v>
      </c>
    </row>
    <row r="841" spans="1:9" hidden="1" x14ac:dyDescent="0.35">
      <c r="A841" s="24" t="str">
        <f>+_xlfn.CONCAT(Tabla3_2[[#This Row],[Semana]],C841,Tabla3_2[[#This Row],[Variedad]],E841,G841,Tabla3_2[[#This Row],[Atributo]])</f>
        <v>44106LimónSin especificarFemacal de La Caleramalla-16Viernes</v>
      </c>
      <c r="B841" s="6">
        <v>44106</v>
      </c>
      <c r="C841" s="24" t="s">
        <v>28</v>
      </c>
      <c r="D841" s="24" t="s">
        <v>18</v>
      </c>
      <c r="E841" s="24" t="s">
        <v>9</v>
      </c>
      <c r="F841" s="24" t="s">
        <v>24</v>
      </c>
      <c r="G841" s="24" t="str">
        <f>+VLOOKUP(Tabla3_2[[#This Row],[Unidad de
comercialización ]],Cod_empaque[],2,0)</f>
        <v>malla-16</v>
      </c>
      <c r="H841" s="24" t="s">
        <v>6</v>
      </c>
      <c r="I841">
        <v>3240</v>
      </c>
    </row>
    <row r="842" spans="1:9" hidden="1" x14ac:dyDescent="0.35">
      <c r="A842" s="24" t="str">
        <f>+_xlfn.CONCAT(Tabla3_2[[#This Row],[Semana]],C842,Tabla3_2[[#This Row],[Variedad]],E842,G842,Tabla3_2[[#This Row],[Atributo]])</f>
        <v>44106LimónSin especificarFeria Lagunitas de Puerto Monttmalla-16Lunes</v>
      </c>
      <c r="B842" s="6">
        <v>44106</v>
      </c>
      <c r="C842" s="24" t="s">
        <v>28</v>
      </c>
      <c r="D842" s="24" t="s">
        <v>18</v>
      </c>
      <c r="E842" s="24" t="s">
        <v>11</v>
      </c>
      <c r="F842" s="24" t="s">
        <v>24</v>
      </c>
      <c r="G842" s="24" t="str">
        <f>+VLOOKUP(Tabla3_2[[#This Row],[Unidad de
comercialización ]],Cod_empaque[],2,0)</f>
        <v>malla-16</v>
      </c>
      <c r="H842" s="24" t="s">
        <v>2</v>
      </c>
      <c r="I842">
        <v>9500</v>
      </c>
    </row>
    <row r="843" spans="1:9" hidden="1" x14ac:dyDescent="0.35">
      <c r="A843" s="24" t="str">
        <f>+_xlfn.CONCAT(Tabla3_2[[#This Row],[Semana]],C843,Tabla3_2[[#This Row],[Variedad]],E843,G843,Tabla3_2[[#This Row],[Atributo]])</f>
        <v>44106LimónSin especificarFeria Lagunitas de Puerto Monttmalla-16Martes</v>
      </c>
      <c r="B843" s="6">
        <v>44106</v>
      </c>
      <c r="C843" s="24" t="s">
        <v>28</v>
      </c>
      <c r="D843" s="24" t="s">
        <v>18</v>
      </c>
      <c r="E843" s="24" t="s">
        <v>11</v>
      </c>
      <c r="F843" s="24" t="s">
        <v>24</v>
      </c>
      <c r="G843" s="24" t="str">
        <f>+VLOOKUP(Tabla3_2[[#This Row],[Unidad de
comercialización ]],Cod_empaque[],2,0)</f>
        <v>malla-16</v>
      </c>
      <c r="H843" s="24" t="s">
        <v>3</v>
      </c>
      <c r="I843">
        <v>8500</v>
      </c>
    </row>
    <row r="844" spans="1:9" hidden="1" x14ac:dyDescent="0.35">
      <c r="A844" s="24" t="str">
        <f>+_xlfn.CONCAT(Tabla3_2[[#This Row],[Semana]],C844,Tabla3_2[[#This Row],[Variedad]],E844,G844,Tabla3_2[[#This Row],[Atributo]])</f>
        <v>44106LimónSin especificarFeria Lagunitas de Puerto Monttmalla-16Miércoles</v>
      </c>
      <c r="B844" s="6">
        <v>44106</v>
      </c>
      <c r="C844" s="24" t="s">
        <v>28</v>
      </c>
      <c r="D844" s="24" t="s">
        <v>18</v>
      </c>
      <c r="E844" s="24" t="s">
        <v>11</v>
      </c>
      <c r="F844" s="24" t="s">
        <v>24</v>
      </c>
      <c r="G844" s="24" t="str">
        <f>+VLOOKUP(Tabla3_2[[#This Row],[Unidad de
comercialización ]],Cod_empaque[],2,0)</f>
        <v>malla-16</v>
      </c>
      <c r="H844" s="24" t="s">
        <v>4</v>
      </c>
      <c r="I844">
        <v>9000</v>
      </c>
    </row>
    <row r="845" spans="1:9" hidden="1" x14ac:dyDescent="0.35">
      <c r="A845" s="24" t="str">
        <f>+_xlfn.CONCAT(Tabla3_2[[#This Row],[Semana]],C845,Tabla3_2[[#This Row],[Variedad]],E845,G845,Tabla3_2[[#This Row],[Atributo]])</f>
        <v>44106LimónSin especificarFeria Lagunitas de Puerto Monttmalla-16Jueves</v>
      </c>
      <c r="B845" s="6">
        <v>44106</v>
      </c>
      <c r="C845" s="24" t="s">
        <v>28</v>
      </c>
      <c r="D845" s="24" t="s">
        <v>18</v>
      </c>
      <c r="E845" s="24" t="s">
        <v>11</v>
      </c>
      <c r="F845" s="24" t="s">
        <v>24</v>
      </c>
      <c r="G845" s="24" t="str">
        <f>+VLOOKUP(Tabla3_2[[#This Row],[Unidad de
comercialización ]],Cod_empaque[],2,0)</f>
        <v>malla-16</v>
      </c>
      <c r="H845" s="24" t="s">
        <v>5</v>
      </c>
      <c r="I845">
        <v>8500</v>
      </c>
    </row>
    <row r="846" spans="1:9" hidden="1" x14ac:dyDescent="0.35">
      <c r="A846" s="24" t="str">
        <f>+_xlfn.CONCAT(Tabla3_2[[#This Row],[Semana]],C846,Tabla3_2[[#This Row],[Variedad]],E846,G846,Tabla3_2[[#This Row],[Atributo]])</f>
        <v>44106LimónSin especificarFeria Lagunitas de Puerto Monttmalla-16Viernes</v>
      </c>
      <c r="B846" s="6">
        <v>44106</v>
      </c>
      <c r="C846" s="24" t="s">
        <v>28</v>
      </c>
      <c r="D846" s="24" t="s">
        <v>18</v>
      </c>
      <c r="E846" s="24" t="s">
        <v>11</v>
      </c>
      <c r="F846" s="24" t="s">
        <v>24</v>
      </c>
      <c r="G846" s="24" t="str">
        <f>+VLOOKUP(Tabla3_2[[#This Row],[Unidad de
comercialización ]],Cod_empaque[],2,0)</f>
        <v>malla-16</v>
      </c>
      <c r="H846" s="24" t="s">
        <v>6</v>
      </c>
      <c r="I846">
        <v>8750</v>
      </c>
    </row>
    <row r="847" spans="1:9" hidden="1" x14ac:dyDescent="0.35">
      <c r="A847" s="24" t="str">
        <f>+_xlfn.CONCAT(Tabla3_2[[#This Row],[Semana]],C847,Tabla3_2[[#This Row],[Variedad]],E847,G847,Tabla3_2[[#This Row],[Atributo]])</f>
        <v>44106LimónSin especificarMacroferia Regional de Talcamalla-16Lunes</v>
      </c>
      <c r="B847" s="6">
        <v>44106</v>
      </c>
      <c r="C847" s="24" t="s">
        <v>28</v>
      </c>
      <c r="D847" s="24" t="s">
        <v>18</v>
      </c>
      <c r="E847" s="24" t="s">
        <v>13</v>
      </c>
      <c r="F847" s="24" t="s">
        <v>24</v>
      </c>
      <c r="G847" s="24" t="str">
        <f>+VLOOKUP(Tabla3_2[[#This Row],[Unidad de
comercialización ]],Cod_empaque[],2,0)</f>
        <v>malla-16</v>
      </c>
      <c r="H847" s="24" t="s">
        <v>2</v>
      </c>
      <c r="I847">
        <v>0</v>
      </c>
    </row>
    <row r="848" spans="1:9" hidden="1" x14ac:dyDescent="0.35">
      <c r="A848" s="24" t="str">
        <f>+_xlfn.CONCAT(Tabla3_2[[#This Row],[Semana]],C848,Tabla3_2[[#This Row],[Variedad]],E848,G848,Tabla3_2[[#This Row],[Atributo]])</f>
        <v>44106LimónSin especificarMacroferia Regional de Talcamalla-16Martes</v>
      </c>
      <c r="B848" s="6">
        <v>44106</v>
      </c>
      <c r="C848" s="24" t="s">
        <v>28</v>
      </c>
      <c r="D848" s="24" t="s">
        <v>18</v>
      </c>
      <c r="E848" s="24" t="s">
        <v>13</v>
      </c>
      <c r="F848" s="24" t="s">
        <v>24</v>
      </c>
      <c r="G848" s="24" t="str">
        <f>+VLOOKUP(Tabla3_2[[#This Row],[Unidad de
comercialización ]],Cod_empaque[],2,0)</f>
        <v>malla-16</v>
      </c>
      <c r="H848" s="24" t="s">
        <v>3</v>
      </c>
      <c r="I848">
        <v>0</v>
      </c>
    </row>
    <row r="849" spans="1:9" hidden="1" x14ac:dyDescent="0.35">
      <c r="A849" s="24" t="str">
        <f>+_xlfn.CONCAT(Tabla3_2[[#This Row],[Semana]],C849,Tabla3_2[[#This Row],[Variedad]],E849,G849,Tabla3_2[[#This Row],[Atributo]])</f>
        <v>44106LimónSin especificarMacroferia Regional de Talcamalla-16Miércoles</v>
      </c>
      <c r="B849" s="6">
        <v>44106</v>
      </c>
      <c r="C849" s="24" t="s">
        <v>28</v>
      </c>
      <c r="D849" s="24" t="s">
        <v>18</v>
      </c>
      <c r="E849" s="24" t="s">
        <v>13</v>
      </c>
      <c r="F849" s="24" t="s">
        <v>24</v>
      </c>
      <c r="G849" s="24" t="str">
        <f>+VLOOKUP(Tabla3_2[[#This Row],[Unidad de
comercialización ]],Cod_empaque[],2,0)</f>
        <v>malla-16</v>
      </c>
      <c r="H849" s="24" t="s">
        <v>4</v>
      </c>
      <c r="I849">
        <v>0</v>
      </c>
    </row>
    <row r="850" spans="1:9" hidden="1" x14ac:dyDescent="0.35">
      <c r="A850" s="24" t="str">
        <f>+_xlfn.CONCAT(Tabla3_2[[#This Row],[Semana]],C850,Tabla3_2[[#This Row],[Variedad]],E850,G850,Tabla3_2[[#This Row],[Atributo]])</f>
        <v>44106LimónSin especificarMacroferia Regional de Talcamalla-16Jueves</v>
      </c>
      <c r="B850" s="6">
        <v>44106</v>
      </c>
      <c r="C850" s="24" t="s">
        <v>28</v>
      </c>
      <c r="D850" s="24" t="s">
        <v>18</v>
      </c>
      <c r="E850" s="24" t="s">
        <v>13</v>
      </c>
      <c r="F850" s="24" t="s">
        <v>24</v>
      </c>
      <c r="G850" s="24" t="str">
        <f>+VLOOKUP(Tabla3_2[[#This Row],[Unidad de
comercialización ]],Cod_empaque[],2,0)</f>
        <v>malla-16</v>
      </c>
      <c r="H850" s="24" t="s">
        <v>5</v>
      </c>
      <c r="I850">
        <v>0</v>
      </c>
    </row>
    <row r="851" spans="1:9" hidden="1" x14ac:dyDescent="0.35">
      <c r="A851" s="24" t="str">
        <f>+_xlfn.CONCAT(Tabla3_2[[#This Row],[Semana]],C851,Tabla3_2[[#This Row],[Variedad]],E851,G851,Tabla3_2[[#This Row],[Atributo]])</f>
        <v>44106LimónSin especificarMacroferia Regional de Talcamalla-16Viernes</v>
      </c>
      <c r="B851" s="6">
        <v>44106</v>
      </c>
      <c r="C851" s="24" t="s">
        <v>28</v>
      </c>
      <c r="D851" s="24" t="s">
        <v>18</v>
      </c>
      <c r="E851" s="24" t="s">
        <v>13</v>
      </c>
      <c r="F851" s="24" t="s">
        <v>24</v>
      </c>
      <c r="G851" s="24" t="str">
        <f>+VLOOKUP(Tabla3_2[[#This Row],[Unidad de
comercialización ]],Cod_empaque[],2,0)</f>
        <v>malla-16</v>
      </c>
      <c r="H851" s="24" t="s">
        <v>6</v>
      </c>
      <c r="I851">
        <v>5000</v>
      </c>
    </row>
    <row r="852" spans="1:9" hidden="1" x14ac:dyDescent="0.35">
      <c r="A852" s="24" t="str">
        <f>+_xlfn.CONCAT(Tabla3_2[[#This Row],[Semana]],C852,Tabla3_2[[#This Row],[Variedad]],E852,G852,Tabla3_2[[#This Row],[Atributo]])</f>
        <v>44106LimónSin especificarTerminal Hortofrutícola Agro Chillánmalla-16Lunes</v>
      </c>
      <c r="B852" s="6">
        <v>44106</v>
      </c>
      <c r="C852" s="24" t="s">
        <v>28</v>
      </c>
      <c r="D852" s="24" t="s">
        <v>18</v>
      </c>
      <c r="E852" s="24" t="s">
        <v>25</v>
      </c>
      <c r="F852" s="24" t="s">
        <v>24</v>
      </c>
      <c r="G852" s="24" t="str">
        <f>+VLOOKUP(Tabla3_2[[#This Row],[Unidad de
comercialización ]],Cod_empaque[],2,0)</f>
        <v>malla-16</v>
      </c>
      <c r="H852" s="24" t="s">
        <v>2</v>
      </c>
      <c r="I852">
        <v>4250</v>
      </c>
    </row>
    <row r="853" spans="1:9" hidden="1" x14ac:dyDescent="0.35">
      <c r="A853" s="24" t="str">
        <f>+_xlfn.CONCAT(Tabla3_2[[#This Row],[Semana]],C853,Tabla3_2[[#This Row],[Variedad]],E853,G853,Tabla3_2[[#This Row],[Atributo]])</f>
        <v>44106LimónSin especificarTerminal Hortofrutícola Agro Chillánmalla-16Martes</v>
      </c>
      <c r="B853" s="6">
        <v>44106</v>
      </c>
      <c r="C853" s="24" t="s">
        <v>28</v>
      </c>
      <c r="D853" s="24" t="s">
        <v>18</v>
      </c>
      <c r="E853" s="24" t="s">
        <v>25</v>
      </c>
      <c r="F853" s="24" t="s">
        <v>24</v>
      </c>
      <c r="G853" s="24" t="str">
        <f>+VLOOKUP(Tabla3_2[[#This Row],[Unidad de
comercialización ]],Cod_empaque[],2,0)</f>
        <v>malla-16</v>
      </c>
      <c r="H853" s="24" t="s">
        <v>3</v>
      </c>
      <c r="I853">
        <v>4750</v>
      </c>
    </row>
    <row r="854" spans="1:9" hidden="1" x14ac:dyDescent="0.35">
      <c r="A854" s="24" t="str">
        <f>+_xlfn.CONCAT(Tabla3_2[[#This Row],[Semana]],C854,Tabla3_2[[#This Row],[Variedad]],E854,G854,Tabla3_2[[#This Row],[Atributo]])</f>
        <v>44106LimónSin especificarTerminal Hortofrutícola Agro Chillánmalla-16Miércoles</v>
      </c>
      <c r="B854" s="6">
        <v>44106</v>
      </c>
      <c r="C854" s="24" t="s">
        <v>28</v>
      </c>
      <c r="D854" s="24" t="s">
        <v>18</v>
      </c>
      <c r="E854" s="24" t="s">
        <v>25</v>
      </c>
      <c r="F854" s="24" t="s">
        <v>24</v>
      </c>
      <c r="G854" s="24" t="str">
        <f>+VLOOKUP(Tabla3_2[[#This Row],[Unidad de
comercialización ]],Cod_empaque[],2,0)</f>
        <v>malla-16</v>
      </c>
      <c r="H854" s="24" t="s">
        <v>4</v>
      </c>
      <c r="I854">
        <v>4750</v>
      </c>
    </row>
    <row r="855" spans="1:9" hidden="1" x14ac:dyDescent="0.35">
      <c r="A855" s="24" t="str">
        <f>+_xlfn.CONCAT(Tabla3_2[[#This Row],[Semana]],C855,Tabla3_2[[#This Row],[Variedad]],E855,G855,Tabla3_2[[#This Row],[Atributo]])</f>
        <v>44106LimónSin especificarTerminal Hortofrutícola Agro Chillánmalla-16Jueves</v>
      </c>
      <c r="B855" s="6">
        <v>44106</v>
      </c>
      <c r="C855" s="24" t="s">
        <v>28</v>
      </c>
      <c r="D855" s="24" t="s">
        <v>18</v>
      </c>
      <c r="E855" s="24" t="s">
        <v>25</v>
      </c>
      <c r="F855" s="24" t="s">
        <v>24</v>
      </c>
      <c r="G855" s="24" t="str">
        <f>+VLOOKUP(Tabla3_2[[#This Row],[Unidad de
comercialización ]],Cod_empaque[],2,0)</f>
        <v>malla-16</v>
      </c>
      <c r="H855" s="24" t="s">
        <v>5</v>
      </c>
      <c r="I855">
        <v>4750</v>
      </c>
    </row>
    <row r="856" spans="1:9" hidden="1" x14ac:dyDescent="0.35">
      <c r="A856" s="24" t="str">
        <f>+_xlfn.CONCAT(Tabla3_2[[#This Row],[Semana]],C856,Tabla3_2[[#This Row],[Variedad]],E856,G856,Tabla3_2[[#This Row],[Atributo]])</f>
        <v>44106LimónSin especificarTerminal Hortofrutícola Agro Chillánmalla-16Viernes</v>
      </c>
      <c r="B856" s="6">
        <v>44106</v>
      </c>
      <c r="C856" s="24" t="s">
        <v>28</v>
      </c>
      <c r="D856" s="24" t="s">
        <v>18</v>
      </c>
      <c r="E856" s="24" t="s">
        <v>25</v>
      </c>
      <c r="F856" s="24" t="s">
        <v>24</v>
      </c>
      <c r="G856" s="24" t="str">
        <f>+VLOOKUP(Tabla3_2[[#This Row],[Unidad de
comercialización ]],Cod_empaque[],2,0)</f>
        <v>malla-16</v>
      </c>
      <c r="H856" s="24" t="s">
        <v>6</v>
      </c>
      <c r="I856">
        <v>4750</v>
      </c>
    </row>
    <row r="857" spans="1:9" hidden="1" x14ac:dyDescent="0.35">
      <c r="A857" s="24" t="str">
        <f>+_xlfn.CONCAT(Tabla3_2[[#This Row],[Semana]],C857,Tabla3_2[[#This Row],[Variedad]],E857,G857,Tabla3_2[[#This Row],[Atributo]])</f>
        <v>44106LimónSin especificarVega Monumental Concepciónmalla-16Lunes</v>
      </c>
      <c r="B857" s="6">
        <v>44106</v>
      </c>
      <c r="C857" s="24" t="s">
        <v>28</v>
      </c>
      <c r="D857" s="24" t="s">
        <v>18</v>
      </c>
      <c r="E857" s="24" t="s">
        <v>26</v>
      </c>
      <c r="F857" s="24" t="s">
        <v>24</v>
      </c>
      <c r="G857" s="24" t="str">
        <f>+VLOOKUP(Tabla3_2[[#This Row],[Unidad de
comercialización ]],Cod_empaque[],2,0)</f>
        <v>malla-16</v>
      </c>
      <c r="H857" s="24" t="s">
        <v>2</v>
      </c>
      <c r="I857">
        <v>0</v>
      </c>
    </row>
    <row r="858" spans="1:9" hidden="1" x14ac:dyDescent="0.35">
      <c r="A858" s="24" t="str">
        <f>+_xlfn.CONCAT(Tabla3_2[[#This Row],[Semana]],C858,Tabla3_2[[#This Row],[Variedad]],E858,G858,Tabla3_2[[#This Row],[Atributo]])</f>
        <v>44106LimónSin especificarVega Monumental Concepciónmalla-16Martes</v>
      </c>
      <c r="B858" s="6">
        <v>44106</v>
      </c>
      <c r="C858" s="24" t="s">
        <v>28</v>
      </c>
      <c r="D858" s="24" t="s">
        <v>18</v>
      </c>
      <c r="E858" s="24" t="s">
        <v>26</v>
      </c>
      <c r="F858" s="24" t="s">
        <v>24</v>
      </c>
      <c r="G858" s="24" t="str">
        <f>+VLOOKUP(Tabla3_2[[#This Row],[Unidad de
comercialización ]],Cod_empaque[],2,0)</f>
        <v>malla-16</v>
      </c>
      <c r="H858" s="24" t="s">
        <v>3</v>
      </c>
      <c r="I858">
        <v>6000</v>
      </c>
    </row>
    <row r="859" spans="1:9" hidden="1" x14ac:dyDescent="0.35">
      <c r="A859" s="24" t="str">
        <f>+_xlfn.CONCAT(Tabla3_2[[#This Row],[Semana]],C859,Tabla3_2[[#This Row],[Variedad]],E859,G859,Tabla3_2[[#This Row],[Atributo]])</f>
        <v>44106LimónSin especificarVega Monumental Concepciónmalla-16Miércoles</v>
      </c>
      <c r="B859" s="6">
        <v>44106</v>
      </c>
      <c r="C859" s="24" t="s">
        <v>28</v>
      </c>
      <c r="D859" s="24" t="s">
        <v>18</v>
      </c>
      <c r="E859" s="24" t="s">
        <v>26</v>
      </c>
      <c r="F859" s="24" t="s">
        <v>24</v>
      </c>
      <c r="G859" s="24" t="str">
        <f>+VLOOKUP(Tabla3_2[[#This Row],[Unidad de
comercialización ]],Cod_empaque[],2,0)</f>
        <v>malla-16</v>
      </c>
      <c r="H859" s="24" t="s">
        <v>4</v>
      </c>
      <c r="I859">
        <v>5500</v>
      </c>
    </row>
    <row r="860" spans="1:9" hidden="1" x14ac:dyDescent="0.35">
      <c r="A860" s="24" t="str">
        <f>+_xlfn.CONCAT(Tabla3_2[[#This Row],[Semana]],C860,Tabla3_2[[#This Row],[Variedad]],E860,G860,Tabla3_2[[#This Row],[Atributo]])</f>
        <v>44106LimónSin especificarVega Monumental Concepciónmalla-16Jueves</v>
      </c>
      <c r="B860" s="6">
        <v>44106</v>
      </c>
      <c r="C860" s="24" t="s">
        <v>28</v>
      </c>
      <c r="D860" s="24" t="s">
        <v>18</v>
      </c>
      <c r="E860" s="24" t="s">
        <v>26</v>
      </c>
      <c r="F860" s="24" t="s">
        <v>24</v>
      </c>
      <c r="G860" s="24" t="str">
        <f>+VLOOKUP(Tabla3_2[[#This Row],[Unidad de
comercialización ]],Cod_empaque[],2,0)</f>
        <v>malla-16</v>
      </c>
      <c r="H860" s="24" t="s">
        <v>5</v>
      </c>
      <c r="I860">
        <v>5500</v>
      </c>
    </row>
    <row r="861" spans="1:9" hidden="1" x14ac:dyDescent="0.35">
      <c r="A861" s="24" t="str">
        <f>+_xlfn.CONCAT(Tabla3_2[[#This Row],[Semana]],C861,Tabla3_2[[#This Row],[Variedad]],E861,G861,Tabla3_2[[#This Row],[Atributo]])</f>
        <v>44106LimónSin especificarVega Monumental Concepciónmalla-16Viernes</v>
      </c>
      <c r="B861" s="6">
        <v>44106</v>
      </c>
      <c r="C861" s="24" t="s">
        <v>28</v>
      </c>
      <c r="D861" s="24" t="s">
        <v>18</v>
      </c>
      <c r="E861" s="24" t="s">
        <v>26</v>
      </c>
      <c r="F861" s="24" t="s">
        <v>24</v>
      </c>
      <c r="G861" s="24" t="str">
        <f>+VLOOKUP(Tabla3_2[[#This Row],[Unidad de
comercialización ]],Cod_empaque[],2,0)</f>
        <v>malla-16</v>
      </c>
      <c r="H861" s="24" t="s">
        <v>6</v>
      </c>
      <c r="I861">
        <v>5000</v>
      </c>
    </row>
    <row r="862" spans="1:9" hidden="1" x14ac:dyDescent="0.35">
      <c r="A862" s="24" t="str">
        <f>+_xlfn.CONCAT(Tabla3_2[[#This Row],[Semana]],C862,Tabla3_2[[#This Row],[Variedad]],E862,G862,Tabla3_2[[#This Row],[Atributo]])</f>
        <v>44099LimónSin especificarMercado Mayorista Lo Valledor de Santiagomalla-18Lunes</v>
      </c>
      <c r="B862" s="6">
        <v>44099</v>
      </c>
      <c r="C862" s="24" t="s">
        <v>28</v>
      </c>
      <c r="D862" s="24" t="s">
        <v>18</v>
      </c>
      <c r="E862" s="24" t="s">
        <v>19</v>
      </c>
      <c r="F862" s="24" t="s">
        <v>20</v>
      </c>
      <c r="G862" s="24" t="str">
        <f>+VLOOKUP(Tabla3_2[[#This Row],[Unidad de
comercialización ]],Cod_empaque[],2,0)</f>
        <v>malla-18</v>
      </c>
      <c r="H862" s="24" t="s">
        <v>2</v>
      </c>
      <c r="I862">
        <v>4931</v>
      </c>
    </row>
    <row r="863" spans="1:9" hidden="1" x14ac:dyDescent="0.35">
      <c r="A863" s="24" t="str">
        <f>+_xlfn.CONCAT(Tabla3_2[[#This Row],[Semana]],C863,Tabla3_2[[#This Row],[Variedad]],E863,G863,Tabla3_2[[#This Row],[Atributo]])</f>
        <v>44099LimónSin especificarMercado Mayorista Lo Valledor de Santiagomalla-18Martes</v>
      </c>
      <c r="B863" s="6">
        <v>44099</v>
      </c>
      <c r="C863" s="24" t="s">
        <v>28</v>
      </c>
      <c r="D863" s="24" t="s">
        <v>18</v>
      </c>
      <c r="E863" s="24" t="s">
        <v>19</v>
      </c>
      <c r="F863" s="24" t="s">
        <v>20</v>
      </c>
      <c r="G863" s="24" t="str">
        <f>+VLOOKUP(Tabla3_2[[#This Row],[Unidad de
comercialización ]],Cod_empaque[],2,0)</f>
        <v>malla-18</v>
      </c>
      <c r="H863" s="24" t="s">
        <v>3</v>
      </c>
      <c r="I863">
        <v>4688</v>
      </c>
    </row>
    <row r="864" spans="1:9" hidden="1" x14ac:dyDescent="0.35">
      <c r="A864" s="24" t="str">
        <f>+_xlfn.CONCAT(Tabla3_2[[#This Row],[Semana]],C864,Tabla3_2[[#This Row],[Variedad]],E864,G864,Tabla3_2[[#This Row],[Atributo]])</f>
        <v>44099LimónSin especificarMercado Mayorista Lo Valledor de Santiagomalla-18Miércoles</v>
      </c>
      <c r="B864" s="6">
        <v>44099</v>
      </c>
      <c r="C864" s="24" t="s">
        <v>28</v>
      </c>
      <c r="D864" s="24" t="s">
        <v>18</v>
      </c>
      <c r="E864" s="24" t="s">
        <v>19</v>
      </c>
      <c r="F864" s="24" t="s">
        <v>20</v>
      </c>
      <c r="G864" s="24" t="str">
        <f>+VLOOKUP(Tabla3_2[[#This Row],[Unidad de
comercialización ]],Cod_empaque[],2,0)</f>
        <v>malla-18</v>
      </c>
      <c r="H864" s="24" t="s">
        <v>4</v>
      </c>
      <c r="I864">
        <v>4850</v>
      </c>
    </row>
    <row r="865" spans="1:9" hidden="1" x14ac:dyDescent="0.35">
      <c r="A865" s="24" t="str">
        <f>+_xlfn.CONCAT(Tabla3_2[[#This Row],[Semana]],C865,Tabla3_2[[#This Row],[Variedad]],E865,G865,Tabla3_2[[#This Row],[Atributo]])</f>
        <v>44099LimónSin especificarMercado Mayorista Lo Valledor de Santiagomalla-18Jueves</v>
      </c>
      <c r="B865" s="6">
        <v>44099</v>
      </c>
      <c r="C865" s="24" t="s">
        <v>28</v>
      </c>
      <c r="D865" s="24" t="s">
        <v>18</v>
      </c>
      <c r="E865" s="24" t="s">
        <v>19</v>
      </c>
      <c r="F865" s="24" t="s">
        <v>20</v>
      </c>
      <c r="G865" s="24" t="str">
        <f>+VLOOKUP(Tabla3_2[[#This Row],[Unidad de
comercialización ]],Cod_empaque[],2,0)</f>
        <v>malla-18</v>
      </c>
      <c r="H865" s="24" t="s">
        <v>5</v>
      </c>
      <c r="I865">
        <v>4672</v>
      </c>
    </row>
    <row r="866" spans="1:9" hidden="1" x14ac:dyDescent="0.35">
      <c r="A866" s="24" t="str">
        <f>+_xlfn.CONCAT(Tabla3_2[[#This Row],[Semana]],C866,Tabla3_2[[#This Row],[Variedad]],E866,G866,Tabla3_2[[#This Row],[Atributo]])</f>
        <v>44099LimónSin especificarMercado Mayorista Lo Valledor de Santiagomalla-18Viernes</v>
      </c>
      <c r="B866" s="6">
        <v>44099</v>
      </c>
      <c r="C866" s="24" t="s">
        <v>28</v>
      </c>
      <c r="D866" s="24" t="s">
        <v>18</v>
      </c>
      <c r="E866" s="24" t="s">
        <v>19</v>
      </c>
      <c r="F866" s="24" t="s">
        <v>20</v>
      </c>
      <c r="G866" s="24" t="str">
        <f>+VLOOKUP(Tabla3_2[[#This Row],[Unidad de
comercialización ]],Cod_empaque[],2,0)</f>
        <v>malla-18</v>
      </c>
      <c r="H866" s="24" t="s">
        <v>6</v>
      </c>
      <c r="I866">
        <v>4580</v>
      </c>
    </row>
    <row r="867" spans="1:9" hidden="1" x14ac:dyDescent="0.35">
      <c r="A867" s="24" t="str">
        <f>+_xlfn.CONCAT(Tabla3_2[[#This Row],[Semana]],C867,Tabla3_2[[#This Row],[Variedad]],E867,G867,Tabla3_2[[#This Row],[Atributo]])</f>
        <v>44099LimónSin especificarComercializadora del Agro de Limarímalla-18Lunes</v>
      </c>
      <c r="B867" s="6">
        <v>44099</v>
      </c>
      <c r="C867" s="24" t="s">
        <v>28</v>
      </c>
      <c r="D867" s="24" t="s">
        <v>18</v>
      </c>
      <c r="E867" s="24" t="s">
        <v>21</v>
      </c>
      <c r="F867" s="24" t="s">
        <v>20</v>
      </c>
      <c r="G867" s="24" t="str">
        <f>+VLOOKUP(Tabla3_2[[#This Row],[Unidad de
comercialización ]],Cod_empaque[],2,0)</f>
        <v>malla-18</v>
      </c>
      <c r="H867" s="24" t="s">
        <v>2</v>
      </c>
      <c r="I867">
        <v>0</v>
      </c>
    </row>
    <row r="868" spans="1:9" hidden="1" x14ac:dyDescent="0.35">
      <c r="A868" s="24" t="str">
        <f>+_xlfn.CONCAT(Tabla3_2[[#This Row],[Semana]],C868,Tabla3_2[[#This Row],[Variedad]],E868,G868,Tabla3_2[[#This Row],[Atributo]])</f>
        <v>44099LimónSin especificarComercializadora del Agro de Limarímalla-18Martes</v>
      </c>
      <c r="B868" s="6">
        <v>44099</v>
      </c>
      <c r="C868" s="24" t="s">
        <v>28</v>
      </c>
      <c r="D868" s="24" t="s">
        <v>18</v>
      </c>
      <c r="E868" s="24" t="s">
        <v>21</v>
      </c>
      <c r="F868" s="24" t="s">
        <v>20</v>
      </c>
      <c r="G868" s="24" t="str">
        <f>+VLOOKUP(Tabla3_2[[#This Row],[Unidad de
comercialización ]],Cod_empaque[],2,0)</f>
        <v>malla-18</v>
      </c>
      <c r="H868" s="24" t="s">
        <v>3</v>
      </c>
      <c r="I868">
        <v>3900</v>
      </c>
    </row>
    <row r="869" spans="1:9" hidden="1" x14ac:dyDescent="0.35">
      <c r="A869" s="24" t="str">
        <f>+_xlfn.CONCAT(Tabla3_2[[#This Row],[Semana]],C869,Tabla3_2[[#This Row],[Variedad]],E869,G869,Tabla3_2[[#This Row],[Atributo]])</f>
        <v>44099LimónSin especificarComercializadora del Agro de Limarímalla-18Miércoles</v>
      </c>
      <c r="B869" s="6">
        <v>44099</v>
      </c>
      <c r="C869" s="24" t="s">
        <v>28</v>
      </c>
      <c r="D869" s="24" t="s">
        <v>18</v>
      </c>
      <c r="E869" s="24" t="s">
        <v>21</v>
      </c>
      <c r="F869" s="24" t="s">
        <v>20</v>
      </c>
      <c r="G869" s="24" t="str">
        <f>+VLOOKUP(Tabla3_2[[#This Row],[Unidad de
comercialización ]],Cod_empaque[],2,0)</f>
        <v>malla-18</v>
      </c>
      <c r="H869" s="24" t="s">
        <v>4</v>
      </c>
      <c r="I869">
        <v>3894</v>
      </c>
    </row>
    <row r="870" spans="1:9" hidden="1" x14ac:dyDescent="0.35">
      <c r="A870" s="24" t="str">
        <f>+_xlfn.CONCAT(Tabla3_2[[#This Row],[Semana]],C870,Tabla3_2[[#This Row],[Variedad]],E870,G870,Tabla3_2[[#This Row],[Atributo]])</f>
        <v>44099LimónSin especificarComercializadora del Agro de Limarímalla-18Jueves</v>
      </c>
      <c r="B870" s="6">
        <v>44099</v>
      </c>
      <c r="C870" s="24" t="s">
        <v>28</v>
      </c>
      <c r="D870" s="24" t="s">
        <v>18</v>
      </c>
      <c r="E870" s="24" t="s">
        <v>21</v>
      </c>
      <c r="F870" s="24" t="s">
        <v>20</v>
      </c>
      <c r="G870" s="24" t="str">
        <f>+VLOOKUP(Tabla3_2[[#This Row],[Unidad de
comercialización ]],Cod_empaque[],2,0)</f>
        <v>malla-18</v>
      </c>
      <c r="H870" s="24" t="s">
        <v>5</v>
      </c>
      <c r="I870">
        <v>0</v>
      </c>
    </row>
    <row r="871" spans="1:9" hidden="1" x14ac:dyDescent="0.35">
      <c r="A871" s="24" t="str">
        <f>+_xlfn.CONCAT(Tabla3_2[[#This Row],[Semana]],C871,Tabla3_2[[#This Row],[Variedad]],E871,G871,Tabla3_2[[#This Row],[Atributo]])</f>
        <v>44099LimónSin especificarComercializadora del Agro de Limarímalla-18Viernes</v>
      </c>
      <c r="B871" s="6">
        <v>44099</v>
      </c>
      <c r="C871" s="24" t="s">
        <v>28</v>
      </c>
      <c r="D871" s="24" t="s">
        <v>18</v>
      </c>
      <c r="E871" s="24" t="s">
        <v>21</v>
      </c>
      <c r="F871" s="24" t="s">
        <v>20</v>
      </c>
      <c r="G871" s="24" t="str">
        <f>+VLOOKUP(Tabla3_2[[#This Row],[Unidad de
comercialización ]],Cod_empaque[],2,0)</f>
        <v>malla-18</v>
      </c>
      <c r="H871" s="24" t="s">
        <v>6</v>
      </c>
      <c r="I871">
        <v>0</v>
      </c>
    </row>
    <row r="872" spans="1:9" hidden="1" x14ac:dyDescent="0.35">
      <c r="A872" s="24" t="str">
        <f>+_xlfn.CONCAT(Tabla3_2[[#This Row],[Semana]],C872,Tabla3_2[[#This Row],[Variedad]],E872,G872,Tabla3_2[[#This Row],[Atributo]])</f>
        <v>44099LimónSin especificarTerminal Hortofrutícola Agro Chillánmalla-18Lunes</v>
      </c>
      <c r="B872" s="6">
        <v>44099</v>
      </c>
      <c r="C872" s="24" t="s">
        <v>28</v>
      </c>
      <c r="D872" s="24" t="s">
        <v>18</v>
      </c>
      <c r="E872" s="24" t="s">
        <v>25</v>
      </c>
      <c r="F872" s="24" t="s">
        <v>20</v>
      </c>
      <c r="G872" s="24" t="str">
        <f>+VLOOKUP(Tabla3_2[[#This Row],[Unidad de
comercialización ]],Cod_empaque[],2,0)</f>
        <v>malla-18</v>
      </c>
      <c r="H872" s="24" t="s">
        <v>2</v>
      </c>
      <c r="I872">
        <v>0</v>
      </c>
    </row>
    <row r="873" spans="1:9" hidden="1" x14ac:dyDescent="0.35">
      <c r="A873" s="24" t="str">
        <f>+_xlfn.CONCAT(Tabla3_2[[#This Row],[Semana]],C873,Tabla3_2[[#This Row],[Variedad]],E873,G873,Tabla3_2[[#This Row],[Atributo]])</f>
        <v>44099LimónSin especificarTerminal Hortofrutícola Agro Chillánmalla-18Martes</v>
      </c>
      <c r="B873" s="6">
        <v>44099</v>
      </c>
      <c r="C873" s="24" t="s">
        <v>28</v>
      </c>
      <c r="D873" s="24" t="s">
        <v>18</v>
      </c>
      <c r="E873" s="24" t="s">
        <v>25</v>
      </c>
      <c r="F873" s="24" t="s">
        <v>20</v>
      </c>
      <c r="G873" s="24" t="str">
        <f>+VLOOKUP(Tabla3_2[[#This Row],[Unidad de
comercialización ]],Cod_empaque[],2,0)</f>
        <v>malla-18</v>
      </c>
      <c r="H873" s="24" t="s">
        <v>3</v>
      </c>
      <c r="I873">
        <v>0</v>
      </c>
    </row>
    <row r="874" spans="1:9" hidden="1" x14ac:dyDescent="0.35">
      <c r="A874" s="24" t="str">
        <f>+_xlfn.CONCAT(Tabla3_2[[#This Row],[Semana]],C874,Tabla3_2[[#This Row],[Variedad]],E874,G874,Tabla3_2[[#This Row],[Atributo]])</f>
        <v>44099LimónSin especificarTerminal Hortofrutícola Agro Chillánmalla-18Miércoles</v>
      </c>
      <c r="B874" s="6">
        <v>44099</v>
      </c>
      <c r="C874" s="24" t="s">
        <v>28</v>
      </c>
      <c r="D874" s="24" t="s">
        <v>18</v>
      </c>
      <c r="E874" s="24" t="s">
        <v>25</v>
      </c>
      <c r="F874" s="24" t="s">
        <v>20</v>
      </c>
      <c r="G874" s="24" t="str">
        <f>+VLOOKUP(Tabla3_2[[#This Row],[Unidad de
comercialización ]],Cod_empaque[],2,0)</f>
        <v>malla-18</v>
      </c>
      <c r="H874" s="24" t="s">
        <v>4</v>
      </c>
      <c r="I874">
        <v>4792</v>
      </c>
    </row>
    <row r="875" spans="1:9" hidden="1" x14ac:dyDescent="0.35">
      <c r="A875" s="24" t="str">
        <f>+_xlfn.CONCAT(Tabla3_2[[#This Row],[Semana]],C875,Tabla3_2[[#This Row],[Variedad]],E875,G875,Tabla3_2[[#This Row],[Atributo]])</f>
        <v>44099LimónSin especificarTerminal Hortofrutícola Agro Chillánmalla-18Jueves</v>
      </c>
      <c r="B875" s="6">
        <v>44099</v>
      </c>
      <c r="C875" s="24" t="s">
        <v>28</v>
      </c>
      <c r="D875" s="24" t="s">
        <v>18</v>
      </c>
      <c r="E875" s="24" t="s">
        <v>25</v>
      </c>
      <c r="F875" s="24" t="s">
        <v>20</v>
      </c>
      <c r="G875" s="24" t="str">
        <f>+VLOOKUP(Tabla3_2[[#This Row],[Unidad de
comercialización ]],Cod_empaque[],2,0)</f>
        <v>malla-18</v>
      </c>
      <c r="H875" s="24" t="s">
        <v>5</v>
      </c>
      <c r="I875">
        <v>0</v>
      </c>
    </row>
    <row r="876" spans="1:9" hidden="1" x14ac:dyDescent="0.35">
      <c r="A876" s="24" t="str">
        <f>+_xlfn.CONCAT(Tabla3_2[[#This Row],[Semana]],C876,Tabla3_2[[#This Row],[Variedad]],E876,G876,Tabla3_2[[#This Row],[Atributo]])</f>
        <v>44099LimónSin especificarTerminal Hortofrutícola Agro Chillánmalla-18Viernes</v>
      </c>
      <c r="B876" s="6">
        <v>44099</v>
      </c>
      <c r="C876" s="24" t="s">
        <v>28</v>
      </c>
      <c r="D876" s="24" t="s">
        <v>18</v>
      </c>
      <c r="E876" s="24" t="s">
        <v>25</v>
      </c>
      <c r="F876" s="24" t="s">
        <v>20</v>
      </c>
      <c r="G876" s="24" t="str">
        <f>+VLOOKUP(Tabla3_2[[#This Row],[Unidad de
comercialización ]],Cod_empaque[],2,0)</f>
        <v>malla-18</v>
      </c>
      <c r="H876" s="24" t="s">
        <v>6</v>
      </c>
      <c r="I876">
        <v>0</v>
      </c>
    </row>
    <row r="877" spans="1:9" hidden="1" x14ac:dyDescent="0.35">
      <c r="A877" s="24" t="str">
        <f>+_xlfn.CONCAT(Tabla3_2[[#This Row],[Semana]],C877,Tabla3_2[[#This Row],[Variedad]],E877,G877,Tabla3_2[[#This Row],[Atributo]])</f>
        <v>44099LimónSin especificarTerminal La Palmera de La Serenamalla-18Lunes</v>
      </c>
      <c r="B877" s="6">
        <v>44099</v>
      </c>
      <c r="C877" s="24" t="s">
        <v>28</v>
      </c>
      <c r="D877" s="24" t="s">
        <v>18</v>
      </c>
      <c r="E877" s="24" t="s">
        <v>22</v>
      </c>
      <c r="F877" s="24" t="s">
        <v>20</v>
      </c>
      <c r="G877" s="24" t="str">
        <f>+VLOOKUP(Tabla3_2[[#This Row],[Unidad de
comercialización ]],Cod_empaque[],2,0)</f>
        <v>malla-18</v>
      </c>
      <c r="H877" s="24" t="s">
        <v>2</v>
      </c>
      <c r="I877">
        <v>3900</v>
      </c>
    </row>
    <row r="878" spans="1:9" hidden="1" x14ac:dyDescent="0.35">
      <c r="A878" s="24" t="str">
        <f>+_xlfn.CONCAT(Tabla3_2[[#This Row],[Semana]],C878,Tabla3_2[[#This Row],[Variedad]],E878,G878,Tabla3_2[[#This Row],[Atributo]])</f>
        <v>44099LimónSin especificarTerminal La Palmera de La Serenamalla-18Martes</v>
      </c>
      <c r="B878" s="6">
        <v>44099</v>
      </c>
      <c r="C878" s="24" t="s">
        <v>28</v>
      </c>
      <c r="D878" s="24" t="s">
        <v>18</v>
      </c>
      <c r="E878" s="24" t="s">
        <v>22</v>
      </c>
      <c r="F878" s="24" t="s">
        <v>20</v>
      </c>
      <c r="G878" s="24" t="str">
        <f>+VLOOKUP(Tabla3_2[[#This Row],[Unidad de
comercialización ]],Cod_empaque[],2,0)</f>
        <v>malla-18</v>
      </c>
      <c r="H878" s="24" t="s">
        <v>3</v>
      </c>
      <c r="I878">
        <v>0</v>
      </c>
    </row>
    <row r="879" spans="1:9" hidden="1" x14ac:dyDescent="0.35">
      <c r="A879" s="24" t="str">
        <f>+_xlfn.CONCAT(Tabla3_2[[#This Row],[Semana]],C879,Tabla3_2[[#This Row],[Variedad]],E879,G879,Tabla3_2[[#This Row],[Atributo]])</f>
        <v>44099LimónSin especificarTerminal La Palmera de La Serenamalla-18Miércoles</v>
      </c>
      <c r="B879" s="6">
        <v>44099</v>
      </c>
      <c r="C879" s="24" t="s">
        <v>28</v>
      </c>
      <c r="D879" s="24" t="s">
        <v>18</v>
      </c>
      <c r="E879" s="24" t="s">
        <v>22</v>
      </c>
      <c r="F879" s="24" t="s">
        <v>20</v>
      </c>
      <c r="G879" s="24" t="str">
        <f>+VLOOKUP(Tabla3_2[[#This Row],[Unidad de
comercialización ]],Cod_empaque[],2,0)</f>
        <v>malla-18</v>
      </c>
      <c r="H879" s="24" t="s">
        <v>4</v>
      </c>
      <c r="I879">
        <v>3900</v>
      </c>
    </row>
    <row r="880" spans="1:9" hidden="1" x14ac:dyDescent="0.35">
      <c r="A880" s="24" t="str">
        <f>+_xlfn.CONCAT(Tabla3_2[[#This Row],[Semana]],C880,Tabla3_2[[#This Row],[Variedad]],E880,G880,Tabla3_2[[#This Row],[Atributo]])</f>
        <v>44099LimónSin especificarTerminal La Palmera de La Serenamalla-18Jueves</v>
      </c>
      <c r="B880" s="6">
        <v>44099</v>
      </c>
      <c r="C880" s="24" t="s">
        <v>28</v>
      </c>
      <c r="D880" s="24" t="s">
        <v>18</v>
      </c>
      <c r="E880" s="24" t="s">
        <v>22</v>
      </c>
      <c r="F880" s="24" t="s">
        <v>20</v>
      </c>
      <c r="G880" s="24" t="str">
        <f>+VLOOKUP(Tabla3_2[[#This Row],[Unidad de
comercialización ]],Cod_empaque[],2,0)</f>
        <v>malla-18</v>
      </c>
      <c r="H880" s="24" t="s">
        <v>5</v>
      </c>
      <c r="I880">
        <v>3900</v>
      </c>
    </row>
    <row r="881" spans="1:9" hidden="1" x14ac:dyDescent="0.35">
      <c r="A881" s="24" t="str">
        <f>+_xlfn.CONCAT(Tabla3_2[[#This Row],[Semana]],C881,Tabla3_2[[#This Row],[Variedad]],E881,G881,Tabla3_2[[#This Row],[Atributo]])</f>
        <v>44099LimónSin especificarTerminal La Palmera de La Serenamalla-18Viernes</v>
      </c>
      <c r="B881" s="6">
        <v>44099</v>
      </c>
      <c r="C881" s="24" t="s">
        <v>28</v>
      </c>
      <c r="D881" s="24" t="s">
        <v>18</v>
      </c>
      <c r="E881" s="24" t="s">
        <v>22</v>
      </c>
      <c r="F881" s="24" t="s">
        <v>20</v>
      </c>
      <c r="G881" s="24" t="str">
        <f>+VLOOKUP(Tabla3_2[[#This Row],[Unidad de
comercialización ]],Cod_empaque[],2,0)</f>
        <v>malla-18</v>
      </c>
      <c r="H881" s="24" t="s">
        <v>6</v>
      </c>
      <c r="I881">
        <v>3900</v>
      </c>
    </row>
    <row r="882" spans="1:9" hidden="1" x14ac:dyDescent="0.35">
      <c r="A882" s="24" t="str">
        <f>+_xlfn.CONCAT(Tabla3_2[[#This Row],[Semana]],C882,Tabla3_2[[#This Row],[Variedad]],E882,G882,Tabla3_2[[#This Row],[Atributo]])</f>
        <v>44099LimónSin especificarVega Central Mapocho de Santiagomalla-18Lunes</v>
      </c>
      <c r="B882" s="6">
        <v>44099</v>
      </c>
      <c r="C882" s="24" t="s">
        <v>28</v>
      </c>
      <c r="D882" s="24" t="s">
        <v>18</v>
      </c>
      <c r="E882" s="24" t="s">
        <v>23</v>
      </c>
      <c r="F882" s="24" t="s">
        <v>20</v>
      </c>
      <c r="G882" s="24" t="str">
        <f>+VLOOKUP(Tabla3_2[[#This Row],[Unidad de
comercialización ]],Cod_empaque[],2,0)</f>
        <v>malla-18</v>
      </c>
      <c r="H882" s="24" t="s">
        <v>2</v>
      </c>
      <c r="I882">
        <v>4906</v>
      </c>
    </row>
    <row r="883" spans="1:9" hidden="1" x14ac:dyDescent="0.35">
      <c r="A883" s="24" t="str">
        <f>+_xlfn.CONCAT(Tabla3_2[[#This Row],[Semana]],C883,Tabla3_2[[#This Row],[Variedad]],E883,G883,Tabla3_2[[#This Row],[Atributo]])</f>
        <v>44099LimónSin especificarVega Central Mapocho de Santiagomalla-18Martes</v>
      </c>
      <c r="B883" s="6">
        <v>44099</v>
      </c>
      <c r="C883" s="24" t="s">
        <v>28</v>
      </c>
      <c r="D883" s="24" t="s">
        <v>18</v>
      </c>
      <c r="E883" s="24" t="s">
        <v>23</v>
      </c>
      <c r="F883" s="24" t="s">
        <v>20</v>
      </c>
      <c r="G883" s="24" t="str">
        <f>+VLOOKUP(Tabla3_2[[#This Row],[Unidad de
comercialización ]],Cod_empaque[],2,0)</f>
        <v>malla-18</v>
      </c>
      <c r="H883" s="24" t="s">
        <v>3</v>
      </c>
      <c r="I883">
        <v>5573</v>
      </c>
    </row>
    <row r="884" spans="1:9" hidden="1" x14ac:dyDescent="0.35">
      <c r="A884" s="24" t="str">
        <f>+_xlfn.CONCAT(Tabla3_2[[#This Row],[Semana]],C884,Tabla3_2[[#This Row],[Variedad]],E884,G884,Tabla3_2[[#This Row],[Atributo]])</f>
        <v>44099LimónSin especificarVega Central Mapocho de Santiagomalla-18Miércoles</v>
      </c>
      <c r="B884" s="6">
        <v>44099</v>
      </c>
      <c r="C884" s="24" t="s">
        <v>28</v>
      </c>
      <c r="D884" s="24" t="s">
        <v>18</v>
      </c>
      <c r="E884" s="24" t="s">
        <v>23</v>
      </c>
      <c r="F884" s="24" t="s">
        <v>20</v>
      </c>
      <c r="G884" s="24" t="str">
        <f>+VLOOKUP(Tabla3_2[[#This Row],[Unidad de
comercialización ]],Cod_empaque[],2,0)</f>
        <v>malla-18</v>
      </c>
      <c r="H884" s="24" t="s">
        <v>4</v>
      </c>
      <c r="I884">
        <v>5455</v>
      </c>
    </row>
    <row r="885" spans="1:9" hidden="1" x14ac:dyDescent="0.35">
      <c r="A885" s="24" t="str">
        <f>+_xlfn.CONCAT(Tabla3_2[[#This Row],[Semana]],C885,Tabla3_2[[#This Row],[Variedad]],E885,G885,Tabla3_2[[#This Row],[Atributo]])</f>
        <v>44099LimónSin especificarVega Central Mapocho de Santiagomalla-18Jueves</v>
      </c>
      <c r="B885" s="6">
        <v>44099</v>
      </c>
      <c r="C885" s="24" t="s">
        <v>28</v>
      </c>
      <c r="D885" s="24" t="s">
        <v>18</v>
      </c>
      <c r="E885" s="24" t="s">
        <v>23</v>
      </c>
      <c r="F885" s="24" t="s">
        <v>20</v>
      </c>
      <c r="G885" s="24" t="str">
        <f>+VLOOKUP(Tabla3_2[[#This Row],[Unidad de
comercialización ]],Cod_empaque[],2,0)</f>
        <v>malla-18</v>
      </c>
      <c r="H885" s="24" t="s">
        <v>5</v>
      </c>
      <c r="I885">
        <v>5123</v>
      </c>
    </row>
    <row r="886" spans="1:9" hidden="1" x14ac:dyDescent="0.35">
      <c r="A886" s="24" t="str">
        <f>+_xlfn.CONCAT(Tabla3_2[[#This Row],[Semana]],C886,Tabla3_2[[#This Row],[Variedad]],E886,G886,Tabla3_2[[#This Row],[Atributo]])</f>
        <v>44099LimónSin especificarVega Central Mapocho de Santiagomalla-18Viernes</v>
      </c>
      <c r="B886" s="6">
        <v>44099</v>
      </c>
      <c r="C886" s="24" t="s">
        <v>28</v>
      </c>
      <c r="D886" s="24" t="s">
        <v>18</v>
      </c>
      <c r="E886" s="24" t="s">
        <v>23</v>
      </c>
      <c r="F886" s="24" t="s">
        <v>20</v>
      </c>
      <c r="G886" s="24" t="str">
        <f>+VLOOKUP(Tabla3_2[[#This Row],[Unidad de
comercialización ]],Cod_empaque[],2,0)</f>
        <v>malla-18</v>
      </c>
      <c r="H886" s="24" t="s">
        <v>6</v>
      </c>
      <c r="I886">
        <v>5109</v>
      </c>
    </row>
    <row r="887" spans="1:9" hidden="1" x14ac:dyDescent="0.35">
      <c r="A887" s="24" t="str">
        <f>+_xlfn.CONCAT(Tabla3_2[[#This Row],[Semana]],C887,Tabla3_2[[#This Row],[Variedad]],E887,G887,Tabla3_2[[#This Row],[Atributo]])</f>
        <v>44099LimónSin especificarFemacal de La Caleramalla-16Lunes</v>
      </c>
      <c r="B887" s="6">
        <v>44099</v>
      </c>
      <c r="C887" s="24" t="s">
        <v>28</v>
      </c>
      <c r="D887" s="24" t="s">
        <v>18</v>
      </c>
      <c r="E887" s="24" t="s">
        <v>9</v>
      </c>
      <c r="F887" s="24" t="s">
        <v>24</v>
      </c>
      <c r="G887" s="24" t="str">
        <f>+VLOOKUP(Tabla3_2[[#This Row],[Unidad de
comercialización ]],Cod_empaque[],2,0)</f>
        <v>malla-16</v>
      </c>
      <c r="H887" s="24" t="s">
        <v>2</v>
      </c>
      <c r="I887">
        <v>3783</v>
      </c>
    </row>
    <row r="888" spans="1:9" hidden="1" x14ac:dyDescent="0.35">
      <c r="A888" s="24" t="str">
        <f>+_xlfn.CONCAT(Tabla3_2[[#This Row],[Semana]],C888,Tabla3_2[[#This Row],[Variedad]],E888,G888,Tabla3_2[[#This Row],[Atributo]])</f>
        <v>44099LimónSin especificarFemacal de La Caleramalla-16Martes</v>
      </c>
      <c r="B888" s="6">
        <v>44099</v>
      </c>
      <c r="C888" s="24" t="s">
        <v>28</v>
      </c>
      <c r="D888" s="24" t="s">
        <v>18</v>
      </c>
      <c r="E888" s="24" t="s">
        <v>9</v>
      </c>
      <c r="F888" s="24" t="s">
        <v>24</v>
      </c>
      <c r="G888" s="24" t="str">
        <f>+VLOOKUP(Tabla3_2[[#This Row],[Unidad de
comercialización ]],Cod_empaque[],2,0)</f>
        <v>malla-16</v>
      </c>
      <c r="H888" s="24" t="s">
        <v>3</v>
      </c>
      <c r="I888">
        <v>3760</v>
      </c>
    </row>
    <row r="889" spans="1:9" hidden="1" x14ac:dyDescent="0.35">
      <c r="A889" s="24" t="str">
        <f>+_xlfn.CONCAT(Tabla3_2[[#This Row],[Semana]],C889,Tabla3_2[[#This Row],[Variedad]],E889,G889,Tabla3_2[[#This Row],[Atributo]])</f>
        <v>44099LimónSin especificarFemacal de La Caleramalla-16Miércoles</v>
      </c>
      <c r="B889" s="6">
        <v>44099</v>
      </c>
      <c r="C889" s="24" t="s">
        <v>28</v>
      </c>
      <c r="D889" s="24" t="s">
        <v>18</v>
      </c>
      <c r="E889" s="24" t="s">
        <v>9</v>
      </c>
      <c r="F889" s="24" t="s">
        <v>24</v>
      </c>
      <c r="G889" s="24" t="str">
        <f>+VLOOKUP(Tabla3_2[[#This Row],[Unidad de
comercialización ]],Cod_empaque[],2,0)</f>
        <v>malla-16</v>
      </c>
      <c r="H889" s="24" t="s">
        <v>4</v>
      </c>
      <c r="I889">
        <v>3774</v>
      </c>
    </row>
    <row r="890" spans="1:9" hidden="1" x14ac:dyDescent="0.35">
      <c r="A890" s="24" t="str">
        <f>+_xlfn.CONCAT(Tabla3_2[[#This Row],[Semana]],C890,Tabla3_2[[#This Row],[Variedad]],E890,G890,Tabla3_2[[#This Row],[Atributo]])</f>
        <v>44099LimónSin especificarFemacal de La Caleramalla-16Jueves</v>
      </c>
      <c r="B890" s="6">
        <v>44099</v>
      </c>
      <c r="C890" s="24" t="s">
        <v>28</v>
      </c>
      <c r="D890" s="24" t="s">
        <v>18</v>
      </c>
      <c r="E890" s="24" t="s">
        <v>9</v>
      </c>
      <c r="F890" s="24" t="s">
        <v>24</v>
      </c>
      <c r="G890" s="24" t="str">
        <f>+VLOOKUP(Tabla3_2[[#This Row],[Unidad de
comercialización ]],Cod_empaque[],2,0)</f>
        <v>malla-16</v>
      </c>
      <c r="H890" s="24" t="s">
        <v>5</v>
      </c>
      <c r="I890">
        <v>3448</v>
      </c>
    </row>
    <row r="891" spans="1:9" hidden="1" x14ac:dyDescent="0.35">
      <c r="A891" s="24" t="str">
        <f>+_xlfn.CONCAT(Tabla3_2[[#This Row],[Semana]],C891,Tabla3_2[[#This Row],[Variedad]],E891,G891,Tabla3_2[[#This Row],[Atributo]])</f>
        <v>44099LimónSin especificarFemacal de La Caleramalla-16Viernes</v>
      </c>
      <c r="B891" s="6">
        <v>44099</v>
      </c>
      <c r="C891" s="24" t="s">
        <v>28</v>
      </c>
      <c r="D891" s="24" t="s">
        <v>18</v>
      </c>
      <c r="E891" s="24" t="s">
        <v>9</v>
      </c>
      <c r="F891" s="24" t="s">
        <v>24</v>
      </c>
      <c r="G891" s="24" t="str">
        <f>+VLOOKUP(Tabla3_2[[#This Row],[Unidad de
comercialización ]],Cod_empaque[],2,0)</f>
        <v>malla-16</v>
      </c>
      <c r="H891" s="24" t="s">
        <v>6</v>
      </c>
      <c r="I891">
        <v>3418</v>
      </c>
    </row>
    <row r="892" spans="1:9" hidden="1" x14ac:dyDescent="0.35">
      <c r="A892" s="24" t="str">
        <f>+_xlfn.CONCAT(Tabla3_2[[#This Row],[Semana]],C892,Tabla3_2[[#This Row],[Variedad]],E892,G892,Tabla3_2[[#This Row],[Atributo]])</f>
        <v>44099LimónSin especificarFeria Lagunitas de Puerto Monttmalla-16Lunes</v>
      </c>
      <c r="B892" s="6">
        <v>44099</v>
      </c>
      <c r="C892" s="24" t="s">
        <v>28</v>
      </c>
      <c r="D892" s="24" t="s">
        <v>18</v>
      </c>
      <c r="E892" s="24" t="s">
        <v>11</v>
      </c>
      <c r="F892" s="24" t="s">
        <v>24</v>
      </c>
      <c r="G892" s="24" t="str">
        <f>+VLOOKUP(Tabla3_2[[#This Row],[Unidad de
comercialización ]],Cod_empaque[],2,0)</f>
        <v>malla-16</v>
      </c>
      <c r="H892" s="24" t="s">
        <v>2</v>
      </c>
      <c r="I892">
        <v>9000</v>
      </c>
    </row>
    <row r="893" spans="1:9" hidden="1" x14ac:dyDescent="0.35">
      <c r="A893" s="24" t="str">
        <f>+_xlfn.CONCAT(Tabla3_2[[#This Row],[Semana]],C893,Tabla3_2[[#This Row],[Variedad]],E893,G893,Tabla3_2[[#This Row],[Atributo]])</f>
        <v>44099LimónSin especificarFeria Lagunitas de Puerto Monttmalla-16Martes</v>
      </c>
      <c r="B893" s="6">
        <v>44099</v>
      </c>
      <c r="C893" s="24" t="s">
        <v>28</v>
      </c>
      <c r="D893" s="24" t="s">
        <v>18</v>
      </c>
      <c r="E893" s="24" t="s">
        <v>11</v>
      </c>
      <c r="F893" s="24" t="s">
        <v>24</v>
      </c>
      <c r="G893" s="24" t="str">
        <f>+VLOOKUP(Tabla3_2[[#This Row],[Unidad de
comercialización ]],Cod_empaque[],2,0)</f>
        <v>malla-16</v>
      </c>
      <c r="H893" s="24" t="s">
        <v>3</v>
      </c>
      <c r="I893">
        <v>8500</v>
      </c>
    </row>
    <row r="894" spans="1:9" hidden="1" x14ac:dyDescent="0.35">
      <c r="A894" s="24" t="str">
        <f>+_xlfn.CONCAT(Tabla3_2[[#This Row],[Semana]],C894,Tabla3_2[[#This Row],[Variedad]],E894,G894,Tabla3_2[[#This Row],[Atributo]])</f>
        <v>44099LimónSin especificarFeria Lagunitas de Puerto Monttmalla-16Miércoles</v>
      </c>
      <c r="B894" s="6">
        <v>44099</v>
      </c>
      <c r="C894" s="24" t="s">
        <v>28</v>
      </c>
      <c r="D894" s="24" t="s">
        <v>18</v>
      </c>
      <c r="E894" s="24" t="s">
        <v>11</v>
      </c>
      <c r="F894" s="24" t="s">
        <v>24</v>
      </c>
      <c r="G894" s="24" t="str">
        <f>+VLOOKUP(Tabla3_2[[#This Row],[Unidad de
comercialización ]],Cod_empaque[],2,0)</f>
        <v>malla-16</v>
      </c>
      <c r="H894" s="24" t="s">
        <v>4</v>
      </c>
      <c r="I894">
        <v>8500</v>
      </c>
    </row>
    <row r="895" spans="1:9" hidden="1" x14ac:dyDescent="0.35">
      <c r="A895" s="24" t="str">
        <f>+_xlfn.CONCAT(Tabla3_2[[#This Row],[Semana]],C895,Tabla3_2[[#This Row],[Variedad]],E895,G895,Tabla3_2[[#This Row],[Atributo]])</f>
        <v>44099LimónSin especificarFeria Lagunitas de Puerto Monttmalla-16Jueves</v>
      </c>
      <c r="B895" s="6">
        <v>44099</v>
      </c>
      <c r="C895" s="24" t="s">
        <v>28</v>
      </c>
      <c r="D895" s="24" t="s">
        <v>18</v>
      </c>
      <c r="E895" s="24" t="s">
        <v>11</v>
      </c>
      <c r="F895" s="24" t="s">
        <v>24</v>
      </c>
      <c r="G895" s="24" t="str">
        <f>+VLOOKUP(Tabla3_2[[#This Row],[Unidad de
comercialización ]],Cod_empaque[],2,0)</f>
        <v>malla-16</v>
      </c>
      <c r="H895" s="24" t="s">
        <v>5</v>
      </c>
      <c r="I895">
        <v>8500</v>
      </c>
    </row>
    <row r="896" spans="1:9" hidden="1" x14ac:dyDescent="0.35">
      <c r="A896" s="24" t="str">
        <f>+_xlfn.CONCAT(Tabla3_2[[#This Row],[Semana]],C896,Tabla3_2[[#This Row],[Variedad]],E896,G896,Tabla3_2[[#This Row],[Atributo]])</f>
        <v>44099LimónSin especificarFeria Lagunitas de Puerto Monttmalla-16Viernes</v>
      </c>
      <c r="B896" s="6">
        <v>44099</v>
      </c>
      <c r="C896" s="24" t="s">
        <v>28</v>
      </c>
      <c r="D896" s="24" t="s">
        <v>18</v>
      </c>
      <c r="E896" s="24" t="s">
        <v>11</v>
      </c>
      <c r="F896" s="24" t="s">
        <v>24</v>
      </c>
      <c r="G896" s="24" t="str">
        <f>+VLOOKUP(Tabla3_2[[#This Row],[Unidad de
comercialización ]],Cod_empaque[],2,0)</f>
        <v>malla-16</v>
      </c>
      <c r="H896" s="24" t="s">
        <v>6</v>
      </c>
      <c r="I896">
        <v>8000</v>
      </c>
    </row>
    <row r="897" spans="1:9" hidden="1" x14ac:dyDescent="0.35">
      <c r="A897" s="24" t="str">
        <f>+_xlfn.CONCAT(Tabla3_2[[#This Row],[Semana]],C897,Tabla3_2[[#This Row],[Variedad]],E897,G897,Tabla3_2[[#This Row],[Atributo]])</f>
        <v>44099LimónSin especificarMacroferia Regional de Talcamalla-16Lunes</v>
      </c>
      <c r="B897" s="6">
        <v>44099</v>
      </c>
      <c r="C897" s="24" t="s">
        <v>28</v>
      </c>
      <c r="D897" s="24" t="s">
        <v>18</v>
      </c>
      <c r="E897" s="24" t="s">
        <v>13</v>
      </c>
      <c r="F897" s="24" t="s">
        <v>24</v>
      </c>
      <c r="G897" s="24" t="str">
        <f>+VLOOKUP(Tabla3_2[[#This Row],[Unidad de
comercialización ]],Cod_empaque[],2,0)</f>
        <v>malla-16</v>
      </c>
      <c r="H897" s="24" t="s">
        <v>2</v>
      </c>
      <c r="I897">
        <v>0</v>
      </c>
    </row>
    <row r="898" spans="1:9" hidden="1" x14ac:dyDescent="0.35">
      <c r="A898" s="24" t="str">
        <f>+_xlfn.CONCAT(Tabla3_2[[#This Row],[Semana]],C898,Tabla3_2[[#This Row],[Variedad]],E898,G898,Tabla3_2[[#This Row],[Atributo]])</f>
        <v>44099LimónSin especificarMacroferia Regional de Talcamalla-16Martes</v>
      </c>
      <c r="B898" s="6">
        <v>44099</v>
      </c>
      <c r="C898" s="24" t="s">
        <v>28</v>
      </c>
      <c r="D898" s="24" t="s">
        <v>18</v>
      </c>
      <c r="E898" s="24" t="s">
        <v>13</v>
      </c>
      <c r="F898" s="24" t="s">
        <v>24</v>
      </c>
      <c r="G898" s="24" t="str">
        <f>+VLOOKUP(Tabla3_2[[#This Row],[Unidad de
comercialización ]],Cod_empaque[],2,0)</f>
        <v>malla-16</v>
      </c>
      <c r="H898" s="24" t="s">
        <v>3</v>
      </c>
      <c r="I898">
        <v>0</v>
      </c>
    </row>
    <row r="899" spans="1:9" hidden="1" x14ac:dyDescent="0.35">
      <c r="A899" s="24" t="str">
        <f>+_xlfn.CONCAT(Tabla3_2[[#This Row],[Semana]],C899,Tabla3_2[[#This Row],[Variedad]],E899,G899,Tabla3_2[[#This Row],[Atributo]])</f>
        <v>44099LimónSin especificarMacroferia Regional de Talcamalla-16Miércoles</v>
      </c>
      <c r="B899" s="6">
        <v>44099</v>
      </c>
      <c r="C899" s="24" t="s">
        <v>28</v>
      </c>
      <c r="D899" s="24" t="s">
        <v>18</v>
      </c>
      <c r="E899" s="24" t="s">
        <v>13</v>
      </c>
      <c r="F899" s="24" t="s">
        <v>24</v>
      </c>
      <c r="G899" s="24" t="str">
        <f>+VLOOKUP(Tabla3_2[[#This Row],[Unidad de
comercialización ]],Cod_empaque[],2,0)</f>
        <v>malla-16</v>
      </c>
      <c r="H899" s="24" t="s">
        <v>4</v>
      </c>
      <c r="I899">
        <v>4000</v>
      </c>
    </row>
    <row r="900" spans="1:9" hidden="1" x14ac:dyDescent="0.35">
      <c r="A900" s="24" t="str">
        <f>+_xlfn.CONCAT(Tabla3_2[[#This Row],[Semana]],C900,Tabla3_2[[#This Row],[Variedad]],E900,G900,Tabla3_2[[#This Row],[Atributo]])</f>
        <v>44099LimónSin especificarMacroferia Regional de Talcamalla-16Jueves</v>
      </c>
      <c r="B900" s="6">
        <v>44099</v>
      </c>
      <c r="C900" s="24" t="s">
        <v>28</v>
      </c>
      <c r="D900" s="24" t="s">
        <v>18</v>
      </c>
      <c r="E900" s="24" t="s">
        <v>13</v>
      </c>
      <c r="F900" s="24" t="s">
        <v>24</v>
      </c>
      <c r="G900" s="24" t="str">
        <f>+VLOOKUP(Tabla3_2[[#This Row],[Unidad de
comercialización ]],Cod_empaque[],2,0)</f>
        <v>malla-16</v>
      </c>
      <c r="H900" s="24" t="s">
        <v>5</v>
      </c>
      <c r="I900">
        <v>0</v>
      </c>
    </row>
    <row r="901" spans="1:9" hidden="1" x14ac:dyDescent="0.35">
      <c r="A901" s="24" t="str">
        <f>+_xlfn.CONCAT(Tabla3_2[[#This Row],[Semana]],C901,Tabla3_2[[#This Row],[Variedad]],E901,G901,Tabla3_2[[#This Row],[Atributo]])</f>
        <v>44099LimónSin especificarMacroferia Regional de Talcamalla-16Viernes</v>
      </c>
      <c r="B901" s="6">
        <v>44099</v>
      </c>
      <c r="C901" s="24" t="s">
        <v>28</v>
      </c>
      <c r="D901" s="24" t="s">
        <v>18</v>
      </c>
      <c r="E901" s="24" t="s">
        <v>13</v>
      </c>
      <c r="F901" s="24" t="s">
        <v>24</v>
      </c>
      <c r="G901" s="24" t="str">
        <f>+VLOOKUP(Tabla3_2[[#This Row],[Unidad de
comercialización ]],Cod_empaque[],2,0)</f>
        <v>malla-16</v>
      </c>
      <c r="H901" s="24" t="s">
        <v>6</v>
      </c>
      <c r="I901">
        <v>0</v>
      </c>
    </row>
    <row r="902" spans="1:9" hidden="1" x14ac:dyDescent="0.35">
      <c r="A902" s="24" t="str">
        <f>+_xlfn.CONCAT(Tabla3_2[[#This Row],[Semana]],C902,Tabla3_2[[#This Row],[Variedad]],E902,G902,Tabla3_2[[#This Row],[Atributo]])</f>
        <v>44099LimónSin especificarTerminal Hortofrutícola Agro Chillánmalla-16Lunes</v>
      </c>
      <c r="B902" s="6">
        <v>44099</v>
      </c>
      <c r="C902" s="24" t="s">
        <v>28</v>
      </c>
      <c r="D902" s="24" t="s">
        <v>18</v>
      </c>
      <c r="E902" s="24" t="s">
        <v>25</v>
      </c>
      <c r="F902" s="24" t="s">
        <v>24</v>
      </c>
      <c r="G902" s="24" t="str">
        <f>+VLOOKUP(Tabla3_2[[#This Row],[Unidad de
comercialización ]],Cod_empaque[],2,0)</f>
        <v>malla-16</v>
      </c>
      <c r="H902" s="24" t="s">
        <v>2</v>
      </c>
      <c r="I902">
        <v>0</v>
      </c>
    </row>
    <row r="903" spans="1:9" hidden="1" x14ac:dyDescent="0.35">
      <c r="A903" s="24" t="str">
        <f>+_xlfn.CONCAT(Tabla3_2[[#This Row],[Semana]],C903,Tabla3_2[[#This Row],[Variedad]],E903,G903,Tabla3_2[[#This Row],[Atributo]])</f>
        <v>44099LimónSin especificarTerminal Hortofrutícola Agro Chillánmalla-16Martes</v>
      </c>
      <c r="B903" s="6">
        <v>44099</v>
      </c>
      <c r="C903" s="24" t="s">
        <v>28</v>
      </c>
      <c r="D903" s="24" t="s">
        <v>18</v>
      </c>
      <c r="E903" s="24" t="s">
        <v>25</v>
      </c>
      <c r="F903" s="24" t="s">
        <v>24</v>
      </c>
      <c r="G903" s="24" t="str">
        <f>+VLOOKUP(Tabla3_2[[#This Row],[Unidad de
comercialización ]],Cod_empaque[],2,0)</f>
        <v>malla-16</v>
      </c>
      <c r="H903" s="24" t="s">
        <v>3</v>
      </c>
      <c r="I903">
        <v>4859</v>
      </c>
    </row>
    <row r="904" spans="1:9" hidden="1" x14ac:dyDescent="0.35">
      <c r="A904" s="24" t="str">
        <f>+_xlfn.CONCAT(Tabla3_2[[#This Row],[Semana]],C904,Tabla3_2[[#This Row],[Variedad]],E904,G904,Tabla3_2[[#This Row],[Atributo]])</f>
        <v>44099LimónSin especificarTerminal Hortofrutícola Agro Chillánmalla-16Miércoles</v>
      </c>
      <c r="B904" s="6">
        <v>44099</v>
      </c>
      <c r="C904" s="24" t="s">
        <v>28</v>
      </c>
      <c r="D904" s="24" t="s">
        <v>18</v>
      </c>
      <c r="E904" s="24" t="s">
        <v>25</v>
      </c>
      <c r="F904" s="24" t="s">
        <v>24</v>
      </c>
      <c r="G904" s="24" t="str">
        <f>+VLOOKUP(Tabla3_2[[#This Row],[Unidad de
comercialización ]],Cod_empaque[],2,0)</f>
        <v>malla-16</v>
      </c>
      <c r="H904" s="24" t="s">
        <v>4</v>
      </c>
      <c r="I904">
        <v>4500</v>
      </c>
    </row>
    <row r="905" spans="1:9" hidden="1" x14ac:dyDescent="0.35">
      <c r="A905" s="24" t="str">
        <f>+_xlfn.CONCAT(Tabla3_2[[#This Row],[Semana]],C905,Tabla3_2[[#This Row],[Variedad]],E905,G905,Tabla3_2[[#This Row],[Atributo]])</f>
        <v>44099LimónSin especificarTerminal Hortofrutícola Agro Chillánmalla-16Jueves</v>
      </c>
      <c r="B905" s="6">
        <v>44099</v>
      </c>
      <c r="C905" s="24" t="s">
        <v>28</v>
      </c>
      <c r="D905" s="24" t="s">
        <v>18</v>
      </c>
      <c r="E905" s="24" t="s">
        <v>25</v>
      </c>
      <c r="F905" s="24" t="s">
        <v>24</v>
      </c>
      <c r="G905" s="24" t="str">
        <f>+VLOOKUP(Tabla3_2[[#This Row],[Unidad de
comercialización ]],Cod_empaque[],2,0)</f>
        <v>malla-16</v>
      </c>
      <c r="H905" s="24" t="s">
        <v>5</v>
      </c>
      <c r="I905">
        <v>4500</v>
      </c>
    </row>
    <row r="906" spans="1:9" hidden="1" x14ac:dyDescent="0.35">
      <c r="A906" s="24" t="str">
        <f>+_xlfn.CONCAT(Tabla3_2[[#This Row],[Semana]],C906,Tabla3_2[[#This Row],[Variedad]],E906,G906,Tabla3_2[[#This Row],[Atributo]])</f>
        <v>44099LimónSin especificarTerminal Hortofrutícola Agro Chillánmalla-16Viernes</v>
      </c>
      <c r="B906" s="6">
        <v>44099</v>
      </c>
      <c r="C906" s="24" t="s">
        <v>28</v>
      </c>
      <c r="D906" s="24" t="s">
        <v>18</v>
      </c>
      <c r="E906" s="24" t="s">
        <v>25</v>
      </c>
      <c r="F906" s="24" t="s">
        <v>24</v>
      </c>
      <c r="G906" s="24" t="str">
        <f>+VLOOKUP(Tabla3_2[[#This Row],[Unidad de
comercialización ]],Cod_empaque[],2,0)</f>
        <v>malla-16</v>
      </c>
      <c r="H906" s="24" t="s">
        <v>6</v>
      </c>
      <c r="I906">
        <v>4420</v>
      </c>
    </row>
    <row r="907" spans="1:9" hidden="1" x14ac:dyDescent="0.35">
      <c r="A907" s="24" t="str">
        <f>+_xlfn.CONCAT(Tabla3_2[[#This Row],[Semana]],C907,Tabla3_2[[#This Row],[Variedad]],E907,G907,Tabla3_2[[#This Row],[Atributo]])</f>
        <v>44099LimónSin especificarVega Monumental Concepciónmalla-16Lunes</v>
      </c>
      <c r="B907" s="6">
        <v>44099</v>
      </c>
      <c r="C907" s="24" t="s">
        <v>28</v>
      </c>
      <c r="D907" s="24" t="s">
        <v>18</v>
      </c>
      <c r="E907" s="24" t="s">
        <v>26</v>
      </c>
      <c r="F907" s="24" t="s">
        <v>24</v>
      </c>
      <c r="G907" s="24" t="str">
        <f>+VLOOKUP(Tabla3_2[[#This Row],[Unidad de
comercialización ]],Cod_empaque[],2,0)</f>
        <v>malla-16</v>
      </c>
      <c r="H907" s="24" t="s">
        <v>2</v>
      </c>
      <c r="I907">
        <v>0</v>
      </c>
    </row>
    <row r="908" spans="1:9" hidden="1" x14ac:dyDescent="0.35">
      <c r="A908" s="24" t="str">
        <f>+_xlfn.CONCAT(Tabla3_2[[#This Row],[Semana]],C908,Tabla3_2[[#This Row],[Variedad]],E908,G908,Tabla3_2[[#This Row],[Atributo]])</f>
        <v>44099LimónSin especificarVega Monumental Concepciónmalla-16Martes</v>
      </c>
      <c r="B908" s="6">
        <v>44099</v>
      </c>
      <c r="C908" s="24" t="s">
        <v>28</v>
      </c>
      <c r="D908" s="24" t="s">
        <v>18</v>
      </c>
      <c r="E908" s="24" t="s">
        <v>26</v>
      </c>
      <c r="F908" s="24" t="s">
        <v>24</v>
      </c>
      <c r="G908" s="24" t="str">
        <f>+VLOOKUP(Tabla3_2[[#This Row],[Unidad de
comercialización ]],Cod_empaque[],2,0)</f>
        <v>malla-16</v>
      </c>
      <c r="H908" s="24" t="s">
        <v>3</v>
      </c>
      <c r="I908">
        <v>5500</v>
      </c>
    </row>
    <row r="909" spans="1:9" hidden="1" x14ac:dyDescent="0.35">
      <c r="A909" s="24" t="str">
        <f>+_xlfn.CONCAT(Tabla3_2[[#This Row],[Semana]],C909,Tabla3_2[[#This Row],[Variedad]],E909,G909,Tabla3_2[[#This Row],[Atributo]])</f>
        <v>44099LimónSin especificarVega Monumental Concepciónmalla-16Miércoles</v>
      </c>
      <c r="B909" s="6">
        <v>44099</v>
      </c>
      <c r="C909" s="24" t="s">
        <v>28</v>
      </c>
      <c r="D909" s="24" t="s">
        <v>18</v>
      </c>
      <c r="E909" s="24" t="s">
        <v>26</v>
      </c>
      <c r="F909" s="24" t="s">
        <v>24</v>
      </c>
      <c r="G909" s="24" t="str">
        <f>+VLOOKUP(Tabla3_2[[#This Row],[Unidad de
comercialización ]],Cod_empaque[],2,0)</f>
        <v>malla-16</v>
      </c>
      <c r="H909" s="24" t="s">
        <v>4</v>
      </c>
      <c r="I909">
        <v>5000</v>
      </c>
    </row>
    <row r="910" spans="1:9" hidden="1" x14ac:dyDescent="0.35">
      <c r="A910" s="24" t="str">
        <f>+_xlfn.CONCAT(Tabla3_2[[#This Row],[Semana]],C910,Tabla3_2[[#This Row],[Variedad]],E910,G910,Tabla3_2[[#This Row],[Atributo]])</f>
        <v>44099LimónSin especificarVega Monumental Concepciónmalla-16Jueves</v>
      </c>
      <c r="B910" s="6">
        <v>44099</v>
      </c>
      <c r="C910" s="24" t="s">
        <v>28</v>
      </c>
      <c r="D910" s="24" t="s">
        <v>18</v>
      </c>
      <c r="E910" s="24" t="s">
        <v>26</v>
      </c>
      <c r="F910" s="24" t="s">
        <v>24</v>
      </c>
      <c r="G910" s="24" t="str">
        <f>+VLOOKUP(Tabla3_2[[#This Row],[Unidad de
comercialización ]],Cod_empaque[],2,0)</f>
        <v>malla-16</v>
      </c>
      <c r="H910" s="24" t="s">
        <v>5</v>
      </c>
      <c r="I910">
        <v>5000</v>
      </c>
    </row>
    <row r="911" spans="1:9" hidden="1" x14ac:dyDescent="0.35">
      <c r="A911" s="24" t="str">
        <f>+_xlfn.CONCAT(Tabla3_2[[#This Row],[Semana]],C911,Tabla3_2[[#This Row],[Variedad]],E911,G911,Tabla3_2[[#This Row],[Atributo]])</f>
        <v>44099LimónSin especificarVega Monumental Concepciónmalla-16Viernes</v>
      </c>
      <c r="B911" s="6">
        <v>44099</v>
      </c>
      <c r="C911" s="24" t="s">
        <v>28</v>
      </c>
      <c r="D911" s="24" t="s">
        <v>18</v>
      </c>
      <c r="E911" s="24" t="s">
        <v>26</v>
      </c>
      <c r="F911" s="24" t="s">
        <v>24</v>
      </c>
      <c r="G911" s="24" t="str">
        <f>+VLOOKUP(Tabla3_2[[#This Row],[Unidad de
comercialización ]],Cod_empaque[],2,0)</f>
        <v>malla-16</v>
      </c>
      <c r="H911" s="24" t="s">
        <v>6</v>
      </c>
      <c r="I911">
        <v>5000</v>
      </c>
    </row>
    <row r="912" spans="1:9" x14ac:dyDescent="0.35">
      <c r="A912" s="24" t="str">
        <f>+_xlfn.CONCAT(Tabla3_2[[#This Row],[Semana]],C912,Tabla3_2[[#This Row],[Variedad]],E912,G912,Tabla3_2[[#This Row],[Atributo]])</f>
        <v>44099NaranjaLane LateMercado Mayorista Lo Valledor de SantiagobinLunes</v>
      </c>
      <c r="B912" s="6">
        <v>44099</v>
      </c>
      <c r="C912" s="24" t="s">
        <v>36</v>
      </c>
      <c r="D912" s="24" t="s">
        <v>32</v>
      </c>
      <c r="E912" s="24" t="s">
        <v>19</v>
      </c>
      <c r="F912" s="24" t="s">
        <v>33</v>
      </c>
      <c r="G912" s="24" t="str">
        <f>+VLOOKUP(Tabla3_2[[#This Row],[Unidad de
comercialización ]],Cod_empaque[],2,0)</f>
        <v>bin</v>
      </c>
      <c r="H912" s="24" t="s">
        <v>2</v>
      </c>
      <c r="I912">
        <v>203500</v>
      </c>
    </row>
    <row r="913" spans="1:9" x14ac:dyDescent="0.35">
      <c r="A913" s="24" t="str">
        <f>+_xlfn.CONCAT(Tabla3_2[[#This Row],[Semana]],C913,Tabla3_2[[#This Row],[Variedad]],E913,G913,Tabla3_2[[#This Row],[Atributo]])</f>
        <v>44099NaranjaLane LateMercado Mayorista Lo Valledor de SantiagobinMartes</v>
      </c>
      <c r="B913" s="6">
        <v>44099</v>
      </c>
      <c r="C913" s="24" t="s">
        <v>36</v>
      </c>
      <c r="D913" s="24" t="s">
        <v>32</v>
      </c>
      <c r="E913" s="24" t="s">
        <v>19</v>
      </c>
      <c r="F913" s="24" t="s">
        <v>33</v>
      </c>
      <c r="G913" s="24" t="str">
        <f>+VLOOKUP(Tabla3_2[[#This Row],[Unidad de
comercialización ]],Cod_empaque[],2,0)</f>
        <v>bin</v>
      </c>
      <c r="H913" s="24" t="s">
        <v>3</v>
      </c>
      <c r="I913">
        <v>244565</v>
      </c>
    </row>
    <row r="914" spans="1:9" x14ac:dyDescent="0.35">
      <c r="A914" s="24" t="str">
        <f>+_xlfn.CONCAT(Tabla3_2[[#This Row],[Semana]],C914,Tabla3_2[[#This Row],[Variedad]],E914,G914,Tabla3_2[[#This Row],[Atributo]])</f>
        <v>44099NaranjaLane LateMercado Mayorista Lo Valledor de SantiagobinMiércoles</v>
      </c>
      <c r="B914" s="6">
        <v>44099</v>
      </c>
      <c r="C914" s="24" t="s">
        <v>36</v>
      </c>
      <c r="D914" s="24" t="s">
        <v>32</v>
      </c>
      <c r="E914" s="24" t="s">
        <v>19</v>
      </c>
      <c r="F914" s="24" t="s">
        <v>33</v>
      </c>
      <c r="G914" s="24" t="str">
        <f>+VLOOKUP(Tabla3_2[[#This Row],[Unidad de
comercialización ]],Cod_empaque[],2,0)</f>
        <v>bin</v>
      </c>
      <c r="H914" s="24" t="s">
        <v>4</v>
      </c>
      <c r="I914">
        <v>246154</v>
      </c>
    </row>
    <row r="915" spans="1:9" x14ac:dyDescent="0.35">
      <c r="A915" s="24" t="str">
        <f>+_xlfn.CONCAT(Tabla3_2[[#This Row],[Semana]],C915,Tabla3_2[[#This Row],[Variedad]],E915,G915,Tabla3_2[[#This Row],[Atributo]])</f>
        <v>44099NaranjaLane LateMercado Mayorista Lo Valledor de SantiagobinJueves</v>
      </c>
      <c r="B915" s="6">
        <v>44099</v>
      </c>
      <c r="C915" s="24" t="s">
        <v>36</v>
      </c>
      <c r="D915" s="24" t="s">
        <v>32</v>
      </c>
      <c r="E915" s="24" t="s">
        <v>19</v>
      </c>
      <c r="F915" s="24" t="s">
        <v>33</v>
      </c>
      <c r="G915" s="24" t="str">
        <f>+VLOOKUP(Tabla3_2[[#This Row],[Unidad de
comercialización ]],Cod_empaque[],2,0)</f>
        <v>bin</v>
      </c>
      <c r="H915" s="24" t="s">
        <v>5</v>
      </c>
      <c r="I915">
        <v>250926</v>
      </c>
    </row>
    <row r="916" spans="1:9" x14ac:dyDescent="0.35">
      <c r="A916" s="24" t="str">
        <f>+_xlfn.CONCAT(Tabla3_2[[#This Row],[Semana]],C916,Tabla3_2[[#This Row],[Variedad]],E916,G916,Tabla3_2[[#This Row],[Atributo]])</f>
        <v>44099NaranjaLane LateMercado Mayorista Lo Valledor de SantiagobinViernes</v>
      </c>
      <c r="B916" s="6">
        <v>44099</v>
      </c>
      <c r="C916" s="24" t="s">
        <v>36</v>
      </c>
      <c r="D916" s="24" t="s">
        <v>32</v>
      </c>
      <c r="E916" s="24" t="s">
        <v>19</v>
      </c>
      <c r="F916" s="24" t="s">
        <v>33</v>
      </c>
      <c r="G916" s="24" t="str">
        <f>+VLOOKUP(Tabla3_2[[#This Row],[Unidad de
comercialización ]],Cod_empaque[],2,0)</f>
        <v>bin</v>
      </c>
      <c r="H916" s="24" t="s">
        <v>6</v>
      </c>
      <c r="I916">
        <v>255000</v>
      </c>
    </row>
    <row r="917" spans="1:9" x14ac:dyDescent="0.35">
      <c r="A917" s="24" t="str">
        <f>+_xlfn.CONCAT(Tabla3_2[[#This Row],[Semana]],C917,Tabla3_2[[#This Row],[Variedad]],E917,G917,Tabla3_2[[#This Row],[Atributo]])</f>
        <v>44099NaranjaLane LateComercializadora del Agro de LimaríbinLunes</v>
      </c>
      <c r="B917" s="6">
        <v>44099</v>
      </c>
      <c r="C917" s="24" t="s">
        <v>36</v>
      </c>
      <c r="D917" s="24" t="s">
        <v>32</v>
      </c>
      <c r="E917" s="24" t="s">
        <v>21</v>
      </c>
      <c r="F917" s="24" t="s">
        <v>33</v>
      </c>
      <c r="G917" s="24" t="str">
        <f>+VLOOKUP(Tabla3_2[[#This Row],[Unidad de
comercialización ]],Cod_empaque[],2,0)</f>
        <v>bin</v>
      </c>
      <c r="H917" s="24" t="s">
        <v>2</v>
      </c>
      <c r="I917">
        <v>0</v>
      </c>
    </row>
    <row r="918" spans="1:9" x14ac:dyDescent="0.35">
      <c r="A918" s="24" t="str">
        <f>+_xlfn.CONCAT(Tabla3_2[[#This Row],[Semana]],C918,Tabla3_2[[#This Row],[Variedad]],E918,G918,Tabla3_2[[#This Row],[Atributo]])</f>
        <v>44099NaranjaLane LateComercializadora del Agro de LimaríbinMartes</v>
      </c>
      <c r="B918" s="6">
        <v>44099</v>
      </c>
      <c r="C918" s="24" t="s">
        <v>36</v>
      </c>
      <c r="D918" s="24" t="s">
        <v>32</v>
      </c>
      <c r="E918" s="24" t="s">
        <v>21</v>
      </c>
      <c r="F918" s="24" t="s">
        <v>33</v>
      </c>
      <c r="G918" s="24" t="str">
        <f>+VLOOKUP(Tabla3_2[[#This Row],[Unidad de
comercialización ]],Cod_empaque[],2,0)</f>
        <v>bin</v>
      </c>
      <c r="H918" s="24" t="s">
        <v>3</v>
      </c>
      <c r="I918">
        <v>237500</v>
      </c>
    </row>
    <row r="919" spans="1:9" x14ac:dyDescent="0.35">
      <c r="A919" s="24" t="str">
        <f>+_xlfn.CONCAT(Tabla3_2[[#This Row],[Semana]],C919,Tabla3_2[[#This Row],[Variedad]],E919,G919,Tabla3_2[[#This Row],[Atributo]])</f>
        <v>44099NaranjaLane LateComercializadora del Agro de LimaríbinMiércoles</v>
      </c>
      <c r="B919" s="6">
        <v>44099</v>
      </c>
      <c r="C919" s="24" t="s">
        <v>36</v>
      </c>
      <c r="D919" s="24" t="s">
        <v>32</v>
      </c>
      <c r="E919" s="24" t="s">
        <v>21</v>
      </c>
      <c r="F919" s="24" t="s">
        <v>33</v>
      </c>
      <c r="G919" s="24" t="str">
        <f>+VLOOKUP(Tabla3_2[[#This Row],[Unidad de
comercialización ]],Cod_empaque[],2,0)</f>
        <v>bin</v>
      </c>
      <c r="H919" s="24" t="s">
        <v>4</v>
      </c>
      <c r="I919">
        <v>237500</v>
      </c>
    </row>
    <row r="920" spans="1:9" x14ac:dyDescent="0.35">
      <c r="A920" s="24" t="str">
        <f>+_xlfn.CONCAT(Tabla3_2[[#This Row],[Semana]],C920,Tabla3_2[[#This Row],[Variedad]],E920,G920,Tabla3_2[[#This Row],[Atributo]])</f>
        <v>44099NaranjaLane LateComercializadora del Agro de LimaríbinJueves</v>
      </c>
      <c r="B920" s="6">
        <v>44099</v>
      </c>
      <c r="C920" s="24" t="s">
        <v>36</v>
      </c>
      <c r="D920" s="24" t="s">
        <v>32</v>
      </c>
      <c r="E920" s="24" t="s">
        <v>21</v>
      </c>
      <c r="F920" s="24" t="s">
        <v>33</v>
      </c>
      <c r="G920" s="24" t="str">
        <f>+VLOOKUP(Tabla3_2[[#This Row],[Unidad de
comercialización ]],Cod_empaque[],2,0)</f>
        <v>bin</v>
      </c>
      <c r="H920" s="24" t="s">
        <v>5</v>
      </c>
      <c r="I920">
        <v>0</v>
      </c>
    </row>
    <row r="921" spans="1:9" x14ac:dyDescent="0.35">
      <c r="A921" s="24" t="str">
        <f>+_xlfn.CONCAT(Tabla3_2[[#This Row],[Semana]],C921,Tabla3_2[[#This Row],[Variedad]],E921,G921,Tabla3_2[[#This Row],[Atributo]])</f>
        <v>44099NaranjaLane LateComercializadora del Agro de LimaríbinViernes</v>
      </c>
      <c r="B921" s="6">
        <v>44099</v>
      </c>
      <c r="C921" s="24" t="s">
        <v>36</v>
      </c>
      <c r="D921" s="24" t="s">
        <v>32</v>
      </c>
      <c r="E921" s="24" t="s">
        <v>21</v>
      </c>
      <c r="F921" s="24" t="s">
        <v>33</v>
      </c>
      <c r="G921" s="24" t="str">
        <f>+VLOOKUP(Tabla3_2[[#This Row],[Unidad de
comercialización ]],Cod_empaque[],2,0)</f>
        <v>bin</v>
      </c>
      <c r="H921" s="24" t="s">
        <v>6</v>
      </c>
      <c r="I921">
        <v>0</v>
      </c>
    </row>
    <row r="922" spans="1:9" x14ac:dyDescent="0.35">
      <c r="A922" s="24" t="str">
        <f>+_xlfn.CONCAT(Tabla3_2[[#This Row],[Semana]],C922,Tabla3_2[[#This Row],[Variedad]],E922,G922,Tabla3_2[[#This Row],[Atributo]])</f>
        <v>44099NaranjaLane LateTerminal La Palmera de La SerenabinLunes</v>
      </c>
      <c r="B922" s="6">
        <v>44099</v>
      </c>
      <c r="C922" s="24" t="s">
        <v>36</v>
      </c>
      <c r="D922" s="24" t="s">
        <v>32</v>
      </c>
      <c r="E922" s="24" t="s">
        <v>22</v>
      </c>
      <c r="F922" s="24" t="s">
        <v>33</v>
      </c>
      <c r="G922" s="24" t="str">
        <f>+VLOOKUP(Tabla3_2[[#This Row],[Unidad de
comercialización ]],Cod_empaque[],2,0)</f>
        <v>bin</v>
      </c>
      <c r="H922" s="24" t="s">
        <v>2</v>
      </c>
      <c r="I922">
        <v>247500</v>
      </c>
    </row>
    <row r="923" spans="1:9" x14ac:dyDescent="0.35">
      <c r="A923" s="24" t="str">
        <f>+_xlfn.CONCAT(Tabla3_2[[#This Row],[Semana]],C923,Tabla3_2[[#This Row],[Variedad]],E923,G923,Tabla3_2[[#This Row],[Atributo]])</f>
        <v>44099NaranjaLane LateTerminal La Palmera de La SerenabinMartes</v>
      </c>
      <c r="B923" s="6">
        <v>44099</v>
      </c>
      <c r="C923" s="24" t="s">
        <v>36</v>
      </c>
      <c r="D923" s="24" t="s">
        <v>32</v>
      </c>
      <c r="E923" s="24" t="s">
        <v>22</v>
      </c>
      <c r="F923" s="24" t="s">
        <v>33</v>
      </c>
      <c r="G923" s="24" t="str">
        <f>+VLOOKUP(Tabla3_2[[#This Row],[Unidad de
comercialización ]],Cod_empaque[],2,0)</f>
        <v>bin</v>
      </c>
      <c r="H923" s="24" t="s">
        <v>3</v>
      </c>
      <c r="I923">
        <v>0</v>
      </c>
    </row>
    <row r="924" spans="1:9" x14ac:dyDescent="0.35">
      <c r="A924" s="24" t="str">
        <f>+_xlfn.CONCAT(Tabla3_2[[#This Row],[Semana]],C924,Tabla3_2[[#This Row],[Variedad]],E924,G924,Tabla3_2[[#This Row],[Atributo]])</f>
        <v>44099NaranjaLane LateTerminal La Palmera de La SerenabinMiércoles</v>
      </c>
      <c r="B924" s="6">
        <v>44099</v>
      </c>
      <c r="C924" s="24" t="s">
        <v>36</v>
      </c>
      <c r="D924" s="24" t="s">
        <v>32</v>
      </c>
      <c r="E924" s="24" t="s">
        <v>22</v>
      </c>
      <c r="F924" s="24" t="s">
        <v>33</v>
      </c>
      <c r="G924" s="24" t="str">
        <f>+VLOOKUP(Tabla3_2[[#This Row],[Unidad de
comercialización ]],Cod_empaque[],2,0)</f>
        <v>bin</v>
      </c>
      <c r="H924" s="24" t="s">
        <v>4</v>
      </c>
      <c r="I924">
        <v>0</v>
      </c>
    </row>
    <row r="925" spans="1:9" x14ac:dyDescent="0.35">
      <c r="A925" s="24" t="str">
        <f>+_xlfn.CONCAT(Tabla3_2[[#This Row],[Semana]],C925,Tabla3_2[[#This Row],[Variedad]],E925,G925,Tabla3_2[[#This Row],[Atributo]])</f>
        <v>44099NaranjaLane LateTerminal La Palmera de La SerenabinJueves</v>
      </c>
      <c r="B925" s="6">
        <v>44099</v>
      </c>
      <c r="C925" s="24" t="s">
        <v>36</v>
      </c>
      <c r="D925" s="24" t="s">
        <v>32</v>
      </c>
      <c r="E925" s="24" t="s">
        <v>22</v>
      </c>
      <c r="F925" s="24" t="s">
        <v>33</v>
      </c>
      <c r="G925" s="24" t="str">
        <f>+VLOOKUP(Tabla3_2[[#This Row],[Unidad de
comercialización ]],Cod_empaque[],2,0)</f>
        <v>bin</v>
      </c>
      <c r="H925" s="24" t="s">
        <v>5</v>
      </c>
      <c r="I925">
        <v>247500</v>
      </c>
    </row>
    <row r="926" spans="1:9" x14ac:dyDescent="0.35">
      <c r="A926" s="24" t="str">
        <f>+_xlfn.CONCAT(Tabla3_2[[#This Row],[Semana]],C926,Tabla3_2[[#This Row],[Variedad]],E926,G926,Tabla3_2[[#This Row],[Atributo]])</f>
        <v>44099NaranjaLane LateTerminal La Palmera de La SerenabinViernes</v>
      </c>
      <c r="B926" s="6">
        <v>44099</v>
      </c>
      <c r="C926" s="24" t="s">
        <v>36</v>
      </c>
      <c r="D926" s="24" t="s">
        <v>32</v>
      </c>
      <c r="E926" s="24" t="s">
        <v>22</v>
      </c>
      <c r="F926" s="24" t="s">
        <v>33</v>
      </c>
      <c r="G926" s="24" t="str">
        <f>+VLOOKUP(Tabla3_2[[#This Row],[Unidad de
comercialización ]],Cod_empaque[],2,0)</f>
        <v>bin</v>
      </c>
      <c r="H926" s="24" t="s">
        <v>6</v>
      </c>
      <c r="I926">
        <v>247500</v>
      </c>
    </row>
    <row r="927" spans="1:9" x14ac:dyDescent="0.35">
      <c r="A927" s="24" t="str">
        <f>+_xlfn.CONCAT(Tabla3_2[[#This Row],[Semana]],C927,Tabla3_2[[#This Row],[Variedad]],E927,G927,Tabla3_2[[#This Row],[Atributo]])</f>
        <v>44099NaranjaNavel LateMercado Mayorista Lo Valledor de SantiagobinLunes</v>
      </c>
      <c r="B927" s="6">
        <v>44099</v>
      </c>
      <c r="C927" s="24" t="s">
        <v>36</v>
      </c>
      <c r="D927" s="24" t="s">
        <v>34</v>
      </c>
      <c r="E927" s="24" t="s">
        <v>19</v>
      </c>
      <c r="F927" s="24" t="s">
        <v>33</v>
      </c>
      <c r="G927" s="24" t="str">
        <f>+VLOOKUP(Tabla3_2[[#This Row],[Unidad de
comercialización ]],Cod_empaque[],2,0)</f>
        <v>bin</v>
      </c>
      <c r="H927" s="24" t="s">
        <v>2</v>
      </c>
      <c r="I927">
        <v>246379</v>
      </c>
    </row>
    <row r="928" spans="1:9" x14ac:dyDescent="0.35">
      <c r="A928" s="24" t="str">
        <f>+_xlfn.CONCAT(Tabla3_2[[#This Row],[Semana]],C928,Tabla3_2[[#This Row],[Variedad]],E928,G928,Tabla3_2[[#This Row],[Atributo]])</f>
        <v>44099NaranjaNavel LateMercado Mayorista Lo Valledor de SantiagobinMartes</v>
      </c>
      <c r="B928" s="6">
        <v>44099</v>
      </c>
      <c r="C928" s="24" t="s">
        <v>36</v>
      </c>
      <c r="D928" s="24" t="s">
        <v>34</v>
      </c>
      <c r="E928" s="24" t="s">
        <v>19</v>
      </c>
      <c r="F928" s="24" t="s">
        <v>33</v>
      </c>
      <c r="G928" s="24" t="str">
        <f>+VLOOKUP(Tabla3_2[[#This Row],[Unidad de
comercialización ]],Cod_empaque[],2,0)</f>
        <v>bin</v>
      </c>
      <c r="H928" s="24" t="s">
        <v>3</v>
      </c>
      <c r="I928">
        <v>240000</v>
      </c>
    </row>
    <row r="929" spans="1:9" x14ac:dyDescent="0.35">
      <c r="A929" s="24" t="str">
        <f>+_xlfn.CONCAT(Tabla3_2[[#This Row],[Semana]],C929,Tabla3_2[[#This Row],[Variedad]],E929,G929,Tabla3_2[[#This Row],[Atributo]])</f>
        <v>44099NaranjaNavel LateMercado Mayorista Lo Valledor de SantiagobinMiércoles</v>
      </c>
      <c r="B929" s="6">
        <v>44099</v>
      </c>
      <c r="C929" s="24" t="s">
        <v>36</v>
      </c>
      <c r="D929" s="24" t="s">
        <v>34</v>
      </c>
      <c r="E929" s="24" t="s">
        <v>19</v>
      </c>
      <c r="F929" s="24" t="s">
        <v>33</v>
      </c>
      <c r="G929" s="24" t="str">
        <f>+VLOOKUP(Tabla3_2[[#This Row],[Unidad de
comercialización ]],Cod_empaque[],2,0)</f>
        <v>bin</v>
      </c>
      <c r="H929" s="24" t="s">
        <v>4</v>
      </c>
      <c r="I929">
        <v>240000</v>
      </c>
    </row>
    <row r="930" spans="1:9" x14ac:dyDescent="0.35">
      <c r="A930" s="24" t="str">
        <f>+_xlfn.CONCAT(Tabla3_2[[#This Row],[Semana]],C930,Tabla3_2[[#This Row],[Variedad]],E930,G930,Tabla3_2[[#This Row],[Atributo]])</f>
        <v>44099NaranjaNavel LateMercado Mayorista Lo Valledor de SantiagobinJueves</v>
      </c>
      <c r="B930" s="6">
        <v>44099</v>
      </c>
      <c r="C930" s="24" t="s">
        <v>36</v>
      </c>
      <c r="D930" s="24" t="s">
        <v>34</v>
      </c>
      <c r="E930" s="24" t="s">
        <v>19</v>
      </c>
      <c r="F930" s="24" t="s">
        <v>33</v>
      </c>
      <c r="G930" s="24" t="str">
        <f>+VLOOKUP(Tabla3_2[[#This Row],[Unidad de
comercialización ]],Cod_empaque[],2,0)</f>
        <v>bin</v>
      </c>
      <c r="H930" s="24" t="s">
        <v>5</v>
      </c>
      <c r="I930">
        <v>250000</v>
      </c>
    </row>
    <row r="931" spans="1:9" x14ac:dyDescent="0.35">
      <c r="A931" s="24" t="str">
        <f>+_xlfn.CONCAT(Tabla3_2[[#This Row],[Semana]],C931,Tabla3_2[[#This Row],[Variedad]],E931,G931,Tabla3_2[[#This Row],[Atributo]])</f>
        <v>44099NaranjaNavel LateMercado Mayorista Lo Valledor de SantiagobinViernes</v>
      </c>
      <c r="B931" s="6">
        <v>44099</v>
      </c>
      <c r="C931" s="24" t="s">
        <v>36</v>
      </c>
      <c r="D931" s="24" t="s">
        <v>34</v>
      </c>
      <c r="E931" s="24" t="s">
        <v>19</v>
      </c>
      <c r="F931" s="24" t="s">
        <v>33</v>
      </c>
      <c r="G931" s="24" t="str">
        <f>+VLOOKUP(Tabla3_2[[#This Row],[Unidad de
comercialización ]],Cod_empaque[],2,0)</f>
        <v>bin</v>
      </c>
      <c r="H931" s="24" t="s">
        <v>6</v>
      </c>
      <c r="I931">
        <v>250000</v>
      </c>
    </row>
    <row r="932" spans="1:9" x14ac:dyDescent="0.35">
      <c r="A932" s="24" t="str">
        <f>+_xlfn.CONCAT(Tabla3_2[[#This Row],[Semana]],C932,Tabla3_2[[#This Row],[Variedad]],E932,G932,Tabla3_2[[#This Row],[Atributo]])</f>
        <v>44099NaranjaNavel LateComercializadora del Agro de LimaríbinLunes</v>
      </c>
      <c r="B932" s="6">
        <v>44099</v>
      </c>
      <c r="C932" s="24" t="s">
        <v>36</v>
      </c>
      <c r="D932" s="24" t="s">
        <v>34</v>
      </c>
      <c r="E932" s="24" t="s">
        <v>21</v>
      </c>
      <c r="F932" s="24" t="s">
        <v>33</v>
      </c>
      <c r="G932" s="24" t="str">
        <f>+VLOOKUP(Tabla3_2[[#This Row],[Unidad de
comercialización ]],Cod_empaque[],2,0)</f>
        <v>bin</v>
      </c>
      <c r="H932" s="24" t="s">
        <v>2</v>
      </c>
      <c r="I932">
        <v>0</v>
      </c>
    </row>
    <row r="933" spans="1:9" x14ac:dyDescent="0.35">
      <c r="A933" s="24" t="str">
        <f>+_xlfn.CONCAT(Tabla3_2[[#This Row],[Semana]],C933,Tabla3_2[[#This Row],[Variedad]],E933,G933,Tabla3_2[[#This Row],[Atributo]])</f>
        <v>44099NaranjaNavel LateComercializadora del Agro de LimaríbinMartes</v>
      </c>
      <c r="B933" s="6">
        <v>44099</v>
      </c>
      <c r="C933" s="24" t="s">
        <v>36</v>
      </c>
      <c r="D933" s="24" t="s">
        <v>34</v>
      </c>
      <c r="E933" s="24" t="s">
        <v>21</v>
      </c>
      <c r="F933" s="24" t="s">
        <v>33</v>
      </c>
      <c r="G933" s="24" t="str">
        <f>+VLOOKUP(Tabla3_2[[#This Row],[Unidad de
comercialización ]],Cod_empaque[],2,0)</f>
        <v>bin</v>
      </c>
      <c r="H933" s="24" t="s">
        <v>3</v>
      </c>
      <c r="I933">
        <v>227500</v>
      </c>
    </row>
    <row r="934" spans="1:9" x14ac:dyDescent="0.35">
      <c r="A934" s="24" t="str">
        <f>+_xlfn.CONCAT(Tabla3_2[[#This Row],[Semana]],C934,Tabla3_2[[#This Row],[Variedad]],E934,G934,Tabla3_2[[#This Row],[Atributo]])</f>
        <v>44099NaranjaNavel LateComercializadora del Agro de LimaríbinMiércoles</v>
      </c>
      <c r="B934" s="6">
        <v>44099</v>
      </c>
      <c r="C934" s="24" t="s">
        <v>36</v>
      </c>
      <c r="D934" s="24" t="s">
        <v>34</v>
      </c>
      <c r="E934" s="24" t="s">
        <v>21</v>
      </c>
      <c r="F934" s="24" t="s">
        <v>33</v>
      </c>
      <c r="G934" s="24" t="str">
        <f>+VLOOKUP(Tabla3_2[[#This Row],[Unidad de
comercialización ]],Cod_empaque[],2,0)</f>
        <v>bin</v>
      </c>
      <c r="H934" s="24" t="s">
        <v>4</v>
      </c>
      <c r="I934">
        <v>227500</v>
      </c>
    </row>
    <row r="935" spans="1:9" x14ac:dyDescent="0.35">
      <c r="A935" s="24" t="str">
        <f>+_xlfn.CONCAT(Tabla3_2[[#This Row],[Semana]],C935,Tabla3_2[[#This Row],[Variedad]],E935,G935,Tabla3_2[[#This Row],[Atributo]])</f>
        <v>44099NaranjaNavel LateComercializadora del Agro de LimaríbinJueves</v>
      </c>
      <c r="B935" s="6">
        <v>44099</v>
      </c>
      <c r="C935" s="24" t="s">
        <v>36</v>
      </c>
      <c r="D935" s="24" t="s">
        <v>34</v>
      </c>
      <c r="E935" s="24" t="s">
        <v>21</v>
      </c>
      <c r="F935" s="24" t="s">
        <v>33</v>
      </c>
      <c r="G935" s="24" t="str">
        <f>+VLOOKUP(Tabla3_2[[#This Row],[Unidad de
comercialización ]],Cod_empaque[],2,0)</f>
        <v>bin</v>
      </c>
      <c r="H935" s="24" t="s">
        <v>5</v>
      </c>
      <c r="I935">
        <v>0</v>
      </c>
    </row>
    <row r="936" spans="1:9" x14ac:dyDescent="0.35">
      <c r="A936" s="24" t="str">
        <f>+_xlfn.CONCAT(Tabla3_2[[#This Row],[Semana]],C936,Tabla3_2[[#This Row],[Variedad]],E936,G936,Tabla3_2[[#This Row],[Atributo]])</f>
        <v>44099NaranjaNavel LateComercializadora del Agro de LimaríbinViernes</v>
      </c>
      <c r="B936" s="6">
        <v>44099</v>
      </c>
      <c r="C936" s="24" t="s">
        <v>36</v>
      </c>
      <c r="D936" s="24" t="s">
        <v>34</v>
      </c>
      <c r="E936" s="24" t="s">
        <v>21</v>
      </c>
      <c r="F936" s="24" t="s">
        <v>33</v>
      </c>
      <c r="G936" s="24" t="str">
        <f>+VLOOKUP(Tabla3_2[[#This Row],[Unidad de
comercialización ]],Cod_empaque[],2,0)</f>
        <v>bin</v>
      </c>
      <c r="H936" s="24" t="s">
        <v>6</v>
      </c>
      <c r="I936">
        <v>0</v>
      </c>
    </row>
    <row r="937" spans="1:9" x14ac:dyDescent="0.35">
      <c r="A937" s="24" t="str">
        <f>+_xlfn.CONCAT(Tabla3_2[[#This Row],[Semana]],C937,Tabla3_2[[#This Row],[Variedad]],E937,G937,Tabla3_2[[#This Row],[Atributo]])</f>
        <v>44099NaranjaNavel LateTerminal La Palmera de La SerenabinLunes</v>
      </c>
      <c r="B937" s="6">
        <v>44099</v>
      </c>
      <c r="C937" s="24" t="s">
        <v>36</v>
      </c>
      <c r="D937" s="24" t="s">
        <v>34</v>
      </c>
      <c r="E937" s="24" t="s">
        <v>22</v>
      </c>
      <c r="F937" s="24" t="s">
        <v>33</v>
      </c>
      <c r="G937" s="24" t="str">
        <f>+VLOOKUP(Tabla3_2[[#This Row],[Unidad de
comercialización ]],Cod_empaque[],2,0)</f>
        <v>bin</v>
      </c>
      <c r="H937" s="24" t="s">
        <v>2</v>
      </c>
      <c r="I937">
        <v>247500</v>
      </c>
    </row>
    <row r="938" spans="1:9" x14ac:dyDescent="0.35">
      <c r="A938" s="24" t="str">
        <f>+_xlfn.CONCAT(Tabla3_2[[#This Row],[Semana]],C938,Tabla3_2[[#This Row],[Variedad]],E938,G938,Tabla3_2[[#This Row],[Atributo]])</f>
        <v>44099NaranjaNavel LateTerminal La Palmera de La SerenabinMartes</v>
      </c>
      <c r="B938" s="6">
        <v>44099</v>
      </c>
      <c r="C938" s="24" t="s">
        <v>36</v>
      </c>
      <c r="D938" s="24" t="s">
        <v>34</v>
      </c>
      <c r="E938" s="24" t="s">
        <v>22</v>
      </c>
      <c r="F938" s="24" t="s">
        <v>33</v>
      </c>
      <c r="G938" s="24" t="str">
        <f>+VLOOKUP(Tabla3_2[[#This Row],[Unidad de
comercialización ]],Cod_empaque[],2,0)</f>
        <v>bin</v>
      </c>
      <c r="H938" s="24" t="s">
        <v>3</v>
      </c>
      <c r="I938">
        <v>247500</v>
      </c>
    </row>
    <row r="939" spans="1:9" x14ac:dyDescent="0.35">
      <c r="A939" s="24" t="str">
        <f>+_xlfn.CONCAT(Tabla3_2[[#This Row],[Semana]],C939,Tabla3_2[[#This Row],[Variedad]],E939,G939,Tabla3_2[[#This Row],[Atributo]])</f>
        <v>44099NaranjaNavel LateTerminal La Palmera de La SerenabinMiércoles</v>
      </c>
      <c r="B939" s="6">
        <v>44099</v>
      </c>
      <c r="C939" s="24" t="s">
        <v>36</v>
      </c>
      <c r="D939" s="24" t="s">
        <v>34</v>
      </c>
      <c r="E939" s="24" t="s">
        <v>22</v>
      </c>
      <c r="F939" s="24" t="s">
        <v>33</v>
      </c>
      <c r="G939" s="24" t="str">
        <f>+VLOOKUP(Tabla3_2[[#This Row],[Unidad de
comercialización ]],Cod_empaque[],2,0)</f>
        <v>bin</v>
      </c>
      <c r="H939" s="24" t="s">
        <v>4</v>
      </c>
      <c r="I939">
        <v>247500</v>
      </c>
    </row>
    <row r="940" spans="1:9" x14ac:dyDescent="0.35">
      <c r="A940" s="24" t="str">
        <f>+_xlfn.CONCAT(Tabla3_2[[#This Row],[Semana]],C940,Tabla3_2[[#This Row],[Variedad]],E940,G940,Tabla3_2[[#This Row],[Atributo]])</f>
        <v>44099NaranjaNavel LateTerminal La Palmera de La SerenabinJueves</v>
      </c>
      <c r="B940" s="6">
        <v>44099</v>
      </c>
      <c r="C940" s="24" t="s">
        <v>36</v>
      </c>
      <c r="D940" s="24" t="s">
        <v>34</v>
      </c>
      <c r="E940" s="24" t="s">
        <v>22</v>
      </c>
      <c r="F940" s="24" t="s">
        <v>33</v>
      </c>
      <c r="G940" s="24" t="str">
        <f>+VLOOKUP(Tabla3_2[[#This Row],[Unidad de
comercialización ]],Cod_empaque[],2,0)</f>
        <v>bin</v>
      </c>
      <c r="H940" s="24" t="s">
        <v>5</v>
      </c>
      <c r="I940">
        <v>247500</v>
      </c>
    </row>
    <row r="941" spans="1:9" x14ac:dyDescent="0.35">
      <c r="A941" s="24" t="str">
        <f>+_xlfn.CONCAT(Tabla3_2[[#This Row],[Semana]],C941,Tabla3_2[[#This Row],[Variedad]],E941,G941,Tabla3_2[[#This Row],[Atributo]])</f>
        <v>44099NaranjaNavel LateTerminal La Palmera de La SerenabinViernes</v>
      </c>
      <c r="B941" s="6">
        <v>44099</v>
      </c>
      <c r="C941" s="24" t="s">
        <v>36</v>
      </c>
      <c r="D941" s="24" t="s">
        <v>34</v>
      </c>
      <c r="E941" s="24" t="s">
        <v>22</v>
      </c>
      <c r="F941" s="24" t="s">
        <v>33</v>
      </c>
      <c r="G941" s="24" t="str">
        <f>+VLOOKUP(Tabla3_2[[#This Row],[Unidad de
comercialización ]],Cod_empaque[],2,0)</f>
        <v>bin</v>
      </c>
      <c r="H941" s="24" t="s">
        <v>6</v>
      </c>
      <c r="I941">
        <v>247500</v>
      </c>
    </row>
    <row r="942" spans="1:9" x14ac:dyDescent="0.35">
      <c r="A942" s="24" t="str">
        <f>+_xlfn.CONCAT(Tabla3_2[[#This Row],[Semana]],C942,Tabla3_2[[#This Row],[Variedad]],E942,G942,Tabla3_2[[#This Row],[Atributo]])</f>
        <v>44099NaranjaNavel LateVega Modelo de TemucobinLunes</v>
      </c>
      <c r="B942" s="6">
        <v>44099</v>
      </c>
      <c r="C942" s="24" t="s">
        <v>36</v>
      </c>
      <c r="D942" s="24" t="s">
        <v>34</v>
      </c>
      <c r="E942" s="24" t="s">
        <v>14</v>
      </c>
      <c r="F942" s="24" t="s">
        <v>33</v>
      </c>
      <c r="G942" s="24" t="str">
        <f>+VLOOKUP(Tabla3_2[[#This Row],[Unidad de
comercialización ]],Cod_empaque[],2,0)</f>
        <v>bin</v>
      </c>
      <c r="H942" s="24" t="s">
        <v>2</v>
      </c>
      <c r="I942">
        <v>300000</v>
      </c>
    </row>
    <row r="943" spans="1:9" x14ac:dyDescent="0.35">
      <c r="A943" s="24" t="str">
        <f>+_xlfn.CONCAT(Tabla3_2[[#This Row],[Semana]],C943,Tabla3_2[[#This Row],[Variedad]],E943,G943,Tabla3_2[[#This Row],[Atributo]])</f>
        <v>44099NaranjaNavel LateVega Modelo de TemucobinMartes</v>
      </c>
      <c r="B943" s="6">
        <v>44099</v>
      </c>
      <c r="C943" s="24" t="s">
        <v>36</v>
      </c>
      <c r="D943" s="24" t="s">
        <v>34</v>
      </c>
      <c r="E943" s="24" t="s">
        <v>14</v>
      </c>
      <c r="F943" s="24" t="s">
        <v>33</v>
      </c>
      <c r="G943" s="24" t="str">
        <f>+VLOOKUP(Tabla3_2[[#This Row],[Unidad de
comercialización ]],Cod_empaque[],2,0)</f>
        <v>bin</v>
      </c>
      <c r="H943" s="24" t="s">
        <v>3</v>
      </c>
      <c r="I943">
        <v>300000</v>
      </c>
    </row>
    <row r="944" spans="1:9" x14ac:dyDescent="0.35">
      <c r="A944" s="24" t="str">
        <f>+_xlfn.CONCAT(Tabla3_2[[#This Row],[Semana]],C944,Tabla3_2[[#This Row],[Variedad]],E944,G944,Tabla3_2[[#This Row],[Atributo]])</f>
        <v>44099NaranjaNavel LateVega Modelo de TemucobinMiércoles</v>
      </c>
      <c r="B944" s="6">
        <v>44099</v>
      </c>
      <c r="C944" s="24" t="s">
        <v>36</v>
      </c>
      <c r="D944" s="24" t="s">
        <v>34</v>
      </c>
      <c r="E944" s="24" t="s">
        <v>14</v>
      </c>
      <c r="F944" s="24" t="s">
        <v>33</v>
      </c>
      <c r="G944" s="24" t="str">
        <f>+VLOOKUP(Tabla3_2[[#This Row],[Unidad de
comercialización ]],Cod_empaque[],2,0)</f>
        <v>bin</v>
      </c>
      <c r="H944" s="24" t="s">
        <v>4</v>
      </c>
      <c r="I944">
        <v>300000</v>
      </c>
    </row>
    <row r="945" spans="1:9" x14ac:dyDescent="0.35">
      <c r="A945" s="24" t="str">
        <f>+_xlfn.CONCAT(Tabla3_2[[#This Row],[Semana]],C945,Tabla3_2[[#This Row],[Variedad]],E945,G945,Tabla3_2[[#This Row],[Atributo]])</f>
        <v>44099NaranjaNavel LateVega Modelo de TemucobinJueves</v>
      </c>
      <c r="B945" s="6">
        <v>44099</v>
      </c>
      <c r="C945" s="24" t="s">
        <v>36</v>
      </c>
      <c r="D945" s="24" t="s">
        <v>34</v>
      </c>
      <c r="E945" s="24" t="s">
        <v>14</v>
      </c>
      <c r="F945" s="24" t="s">
        <v>33</v>
      </c>
      <c r="G945" s="24" t="str">
        <f>+VLOOKUP(Tabla3_2[[#This Row],[Unidad de
comercialización ]],Cod_empaque[],2,0)</f>
        <v>bin</v>
      </c>
      <c r="H945" s="24" t="s">
        <v>5</v>
      </c>
      <c r="I945">
        <v>295000</v>
      </c>
    </row>
    <row r="946" spans="1:9" x14ac:dyDescent="0.35">
      <c r="A946" s="24" t="str">
        <f>+_xlfn.CONCAT(Tabla3_2[[#This Row],[Semana]],C946,Tabla3_2[[#This Row],[Variedad]],E946,G946,Tabla3_2[[#This Row],[Atributo]])</f>
        <v>44099NaranjaNavel LateVega Modelo de TemucobinViernes</v>
      </c>
      <c r="B946" s="6">
        <v>44099</v>
      </c>
      <c r="C946" s="24" t="s">
        <v>36</v>
      </c>
      <c r="D946" s="24" t="s">
        <v>34</v>
      </c>
      <c r="E946" s="24" t="s">
        <v>14</v>
      </c>
      <c r="F946" s="24" t="s">
        <v>33</v>
      </c>
      <c r="G946" s="24" t="str">
        <f>+VLOOKUP(Tabla3_2[[#This Row],[Unidad de
comercialización ]],Cod_empaque[],2,0)</f>
        <v>bin</v>
      </c>
      <c r="H946" s="24" t="s">
        <v>6</v>
      </c>
      <c r="I946">
        <v>0</v>
      </c>
    </row>
    <row r="947" spans="1:9" hidden="1" x14ac:dyDescent="0.35">
      <c r="A947" s="24" t="str">
        <f>+_xlfn.CONCAT(Tabla3_2[[#This Row],[Semana]],C947,Tabla3_2[[#This Row],[Variedad]],E947,G947,Tabla3_2[[#This Row],[Atributo]])</f>
        <v>44099NaranjaLane LateVega Central Mapocho de Santiagomalla-18Lunes</v>
      </c>
      <c r="B947" s="6">
        <v>44099</v>
      </c>
      <c r="C947" s="24" t="s">
        <v>36</v>
      </c>
      <c r="D947" s="24" t="s">
        <v>32</v>
      </c>
      <c r="E947" s="24" t="s">
        <v>23</v>
      </c>
      <c r="F947" s="24" t="s">
        <v>20</v>
      </c>
      <c r="G947" s="24" t="str">
        <f>+VLOOKUP(Tabla3_2[[#This Row],[Unidad de
comercialización ]],Cod_empaque[],2,0)</f>
        <v>malla-18</v>
      </c>
      <c r="H947" s="24" t="s">
        <v>2</v>
      </c>
      <c r="I947">
        <v>9786</v>
      </c>
    </row>
    <row r="948" spans="1:9" hidden="1" x14ac:dyDescent="0.35">
      <c r="A948" s="24" t="str">
        <f>+_xlfn.CONCAT(Tabla3_2[[#This Row],[Semana]],C948,Tabla3_2[[#This Row],[Variedad]],E948,G948,Tabla3_2[[#This Row],[Atributo]])</f>
        <v>44099NaranjaLane LateVega Central Mapocho de Santiagomalla-18Martes</v>
      </c>
      <c r="B948" s="6">
        <v>44099</v>
      </c>
      <c r="C948" s="24" t="s">
        <v>36</v>
      </c>
      <c r="D948" s="24" t="s">
        <v>32</v>
      </c>
      <c r="E948" s="24" t="s">
        <v>23</v>
      </c>
      <c r="F948" s="24" t="s">
        <v>20</v>
      </c>
      <c r="G948" s="24" t="str">
        <f>+VLOOKUP(Tabla3_2[[#This Row],[Unidad de
comercialización ]],Cod_empaque[],2,0)</f>
        <v>malla-18</v>
      </c>
      <c r="H948" s="24" t="s">
        <v>3</v>
      </c>
      <c r="I948">
        <v>9706</v>
      </c>
    </row>
    <row r="949" spans="1:9" hidden="1" x14ac:dyDescent="0.35">
      <c r="A949" s="24" t="str">
        <f>+_xlfn.CONCAT(Tabla3_2[[#This Row],[Semana]],C949,Tabla3_2[[#This Row],[Variedad]],E949,G949,Tabla3_2[[#This Row],[Atributo]])</f>
        <v>44099NaranjaLane LateVega Central Mapocho de Santiagomalla-18Miércoles</v>
      </c>
      <c r="B949" s="6">
        <v>44099</v>
      </c>
      <c r="C949" s="24" t="s">
        <v>36</v>
      </c>
      <c r="D949" s="24" t="s">
        <v>32</v>
      </c>
      <c r="E949" s="24" t="s">
        <v>23</v>
      </c>
      <c r="F949" s="24" t="s">
        <v>20</v>
      </c>
      <c r="G949" s="24" t="str">
        <f>+VLOOKUP(Tabla3_2[[#This Row],[Unidad de
comercialización ]],Cod_empaque[],2,0)</f>
        <v>malla-18</v>
      </c>
      <c r="H949" s="24" t="s">
        <v>4</v>
      </c>
      <c r="I949">
        <v>0</v>
      </c>
    </row>
    <row r="950" spans="1:9" hidden="1" x14ac:dyDescent="0.35">
      <c r="A950" s="24" t="str">
        <f>+_xlfn.CONCAT(Tabla3_2[[#This Row],[Semana]],C950,Tabla3_2[[#This Row],[Variedad]],E950,G950,Tabla3_2[[#This Row],[Atributo]])</f>
        <v>44099NaranjaLane LateVega Central Mapocho de Santiagomalla-18Jueves</v>
      </c>
      <c r="B950" s="6">
        <v>44099</v>
      </c>
      <c r="C950" s="24" t="s">
        <v>36</v>
      </c>
      <c r="D950" s="24" t="s">
        <v>32</v>
      </c>
      <c r="E950" s="24" t="s">
        <v>23</v>
      </c>
      <c r="F950" s="24" t="s">
        <v>20</v>
      </c>
      <c r="G950" s="24" t="str">
        <f>+VLOOKUP(Tabla3_2[[#This Row],[Unidad de
comercialización ]],Cod_empaque[],2,0)</f>
        <v>malla-18</v>
      </c>
      <c r="H950" s="24" t="s">
        <v>5</v>
      </c>
      <c r="I950">
        <v>0</v>
      </c>
    </row>
    <row r="951" spans="1:9" hidden="1" x14ac:dyDescent="0.35">
      <c r="A951" s="24" t="str">
        <f>+_xlfn.CONCAT(Tabla3_2[[#This Row],[Semana]],C951,Tabla3_2[[#This Row],[Variedad]],E951,G951,Tabla3_2[[#This Row],[Atributo]])</f>
        <v>44099NaranjaLane LateVega Central Mapocho de Santiagomalla-18Viernes</v>
      </c>
      <c r="B951" s="6">
        <v>44099</v>
      </c>
      <c r="C951" s="24" t="s">
        <v>36</v>
      </c>
      <c r="D951" s="24" t="s">
        <v>32</v>
      </c>
      <c r="E951" s="24" t="s">
        <v>23</v>
      </c>
      <c r="F951" s="24" t="s">
        <v>20</v>
      </c>
      <c r="G951" s="24" t="str">
        <f>+VLOOKUP(Tabla3_2[[#This Row],[Unidad de
comercialización ]],Cod_empaque[],2,0)</f>
        <v>malla-18</v>
      </c>
      <c r="H951" s="24" t="s">
        <v>6</v>
      </c>
      <c r="I951">
        <v>0</v>
      </c>
    </row>
    <row r="952" spans="1:9" hidden="1" x14ac:dyDescent="0.35">
      <c r="A952" s="24" t="str">
        <f>+_xlfn.CONCAT(Tabla3_2[[#This Row],[Semana]],C952,Tabla3_2[[#This Row],[Variedad]],E952,G952,Tabla3_2[[#This Row],[Atributo]])</f>
        <v>44099NaranjaNavel LateVega Central Mapocho de Santiagomalla-18Lunes</v>
      </c>
      <c r="B952" s="6">
        <v>44099</v>
      </c>
      <c r="C952" s="24" t="s">
        <v>36</v>
      </c>
      <c r="D952" s="24" t="s">
        <v>34</v>
      </c>
      <c r="E952" s="24" t="s">
        <v>23</v>
      </c>
      <c r="F952" s="24" t="s">
        <v>20</v>
      </c>
      <c r="G952" s="24" t="str">
        <f>+VLOOKUP(Tabla3_2[[#This Row],[Unidad de
comercialización ]],Cod_empaque[],2,0)</f>
        <v>malla-18</v>
      </c>
      <c r="H952" s="24" t="s">
        <v>2</v>
      </c>
      <c r="I952">
        <v>0</v>
      </c>
    </row>
    <row r="953" spans="1:9" hidden="1" x14ac:dyDescent="0.35">
      <c r="A953" s="24" t="str">
        <f>+_xlfn.CONCAT(Tabla3_2[[#This Row],[Semana]],C953,Tabla3_2[[#This Row],[Variedad]],E953,G953,Tabla3_2[[#This Row],[Atributo]])</f>
        <v>44099NaranjaNavel LateVega Central Mapocho de Santiagomalla-18Martes</v>
      </c>
      <c r="B953" s="6">
        <v>44099</v>
      </c>
      <c r="C953" s="24" t="s">
        <v>36</v>
      </c>
      <c r="D953" s="24" t="s">
        <v>34</v>
      </c>
      <c r="E953" s="24" t="s">
        <v>23</v>
      </c>
      <c r="F953" s="24" t="s">
        <v>20</v>
      </c>
      <c r="G953" s="24" t="str">
        <f>+VLOOKUP(Tabla3_2[[#This Row],[Unidad de
comercialización ]],Cod_empaque[],2,0)</f>
        <v>malla-18</v>
      </c>
      <c r="H953" s="24" t="s">
        <v>3</v>
      </c>
      <c r="I953">
        <v>0</v>
      </c>
    </row>
    <row r="954" spans="1:9" hidden="1" x14ac:dyDescent="0.35">
      <c r="A954" s="24" t="str">
        <f>+_xlfn.CONCAT(Tabla3_2[[#This Row],[Semana]],C954,Tabla3_2[[#This Row],[Variedad]],E954,G954,Tabla3_2[[#This Row],[Atributo]])</f>
        <v>44099NaranjaNavel LateVega Central Mapocho de Santiagomalla-18Miércoles</v>
      </c>
      <c r="B954" s="6">
        <v>44099</v>
      </c>
      <c r="C954" s="24" t="s">
        <v>36</v>
      </c>
      <c r="D954" s="24" t="s">
        <v>34</v>
      </c>
      <c r="E954" s="24" t="s">
        <v>23</v>
      </c>
      <c r="F954" s="24" t="s">
        <v>20</v>
      </c>
      <c r="G954" s="24" t="str">
        <f>+VLOOKUP(Tabla3_2[[#This Row],[Unidad de
comercialización ]],Cod_empaque[],2,0)</f>
        <v>malla-18</v>
      </c>
      <c r="H954" s="24" t="s">
        <v>4</v>
      </c>
      <c r="I954">
        <v>9719</v>
      </c>
    </row>
    <row r="955" spans="1:9" hidden="1" x14ac:dyDescent="0.35">
      <c r="A955" s="24" t="str">
        <f>+_xlfn.CONCAT(Tabla3_2[[#This Row],[Semana]],C955,Tabla3_2[[#This Row],[Variedad]],E955,G955,Tabla3_2[[#This Row],[Atributo]])</f>
        <v>44099NaranjaNavel LateVega Central Mapocho de Santiagomalla-18Jueves</v>
      </c>
      <c r="B955" s="6">
        <v>44099</v>
      </c>
      <c r="C955" s="24" t="s">
        <v>36</v>
      </c>
      <c r="D955" s="24" t="s">
        <v>34</v>
      </c>
      <c r="E955" s="24" t="s">
        <v>23</v>
      </c>
      <c r="F955" s="24" t="s">
        <v>20</v>
      </c>
      <c r="G955" s="24" t="str">
        <f>+VLOOKUP(Tabla3_2[[#This Row],[Unidad de
comercialización ]],Cod_empaque[],2,0)</f>
        <v>malla-18</v>
      </c>
      <c r="H955" s="24" t="s">
        <v>5</v>
      </c>
      <c r="I955">
        <v>0</v>
      </c>
    </row>
    <row r="956" spans="1:9" hidden="1" x14ac:dyDescent="0.35">
      <c r="A956" s="24" t="str">
        <f>+_xlfn.CONCAT(Tabla3_2[[#This Row],[Semana]],C956,Tabla3_2[[#This Row],[Variedad]],E956,G956,Tabla3_2[[#This Row],[Atributo]])</f>
        <v>44099NaranjaNavel LateVega Central Mapocho de Santiagomalla-18Viernes</v>
      </c>
      <c r="B956" s="6">
        <v>44099</v>
      </c>
      <c r="C956" s="24" t="s">
        <v>36</v>
      </c>
      <c r="D956" s="24" t="s">
        <v>34</v>
      </c>
      <c r="E956" s="24" t="s">
        <v>23</v>
      </c>
      <c r="F956" s="24" t="s">
        <v>20</v>
      </c>
      <c r="G956" s="24" t="str">
        <f>+VLOOKUP(Tabla3_2[[#This Row],[Unidad de
comercialización ]],Cod_empaque[],2,0)</f>
        <v>malla-18</v>
      </c>
      <c r="H956" s="24" t="s">
        <v>6</v>
      </c>
      <c r="I956">
        <v>9786</v>
      </c>
    </row>
    <row r="957" spans="1:9" hidden="1" x14ac:dyDescent="0.35">
      <c r="A957" s="24" t="str">
        <f>+_xlfn.CONCAT(Tabla3_2[[#This Row],[Semana]],C957,Tabla3_2[[#This Row],[Variedad]],E957,G957,Tabla3_2[[#This Row],[Atributo]])</f>
        <v>44176LimónSin especificarMercado Mayorista Lo Valledor de Santiagomalla-18Lunes</v>
      </c>
      <c r="B957" s="6">
        <v>44176</v>
      </c>
      <c r="C957" s="24" t="s">
        <v>28</v>
      </c>
      <c r="D957" s="24" t="s">
        <v>18</v>
      </c>
      <c r="E957" s="24" t="s">
        <v>19</v>
      </c>
      <c r="F957" s="24" t="s">
        <v>20</v>
      </c>
      <c r="G957" s="24" t="str">
        <f>+VLOOKUP(Tabla3_2[[#This Row],[Unidad de
comercialización ]],Cod_empaque[],2,0)</f>
        <v>malla-18</v>
      </c>
      <c r="H957" s="24" t="s">
        <v>2</v>
      </c>
      <c r="I957">
        <v>8410</v>
      </c>
    </row>
    <row r="958" spans="1:9" hidden="1" x14ac:dyDescent="0.35">
      <c r="A958" s="24" t="str">
        <f>+_xlfn.CONCAT(Tabla3_2[[#This Row],[Semana]],C958,Tabla3_2[[#This Row],[Variedad]],E958,G958,Tabla3_2[[#This Row],[Atributo]])</f>
        <v>44176LimónSin especificarMercado Mayorista Lo Valledor de Santiagomalla-18Martes</v>
      </c>
      <c r="B958" s="6">
        <v>44176</v>
      </c>
      <c r="C958" s="24" t="s">
        <v>28</v>
      </c>
      <c r="D958" s="24" t="s">
        <v>18</v>
      </c>
      <c r="E958" s="24" t="s">
        <v>19</v>
      </c>
      <c r="F958" s="24" t="s">
        <v>20</v>
      </c>
      <c r="G958" s="24" t="str">
        <f>+VLOOKUP(Tabla3_2[[#This Row],[Unidad de
comercialización ]],Cod_empaque[],2,0)</f>
        <v>malla-18</v>
      </c>
      <c r="H958" s="24" t="s">
        <v>3</v>
      </c>
      <c r="I958">
        <v>0</v>
      </c>
    </row>
    <row r="959" spans="1:9" hidden="1" x14ac:dyDescent="0.35">
      <c r="A959" s="24" t="str">
        <f>+_xlfn.CONCAT(Tabla3_2[[#This Row],[Semana]],C959,Tabla3_2[[#This Row],[Variedad]],E959,G959,Tabla3_2[[#This Row],[Atributo]])</f>
        <v>44176LimónSin especificarMercado Mayorista Lo Valledor de Santiagomalla-18Miércoles</v>
      </c>
      <c r="B959" s="6">
        <v>44176</v>
      </c>
      <c r="C959" s="24" t="s">
        <v>28</v>
      </c>
      <c r="D959" s="24" t="s">
        <v>18</v>
      </c>
      <c r="E959" s="24" t="s">
        <v>19</v>
      </c>
      <c r="F959" s="24" t="s">
        <v>20</v>
      </c>
      <c r="G959" s="24" t="str">
        <f>+VLOOKUP(Tabla3_2[[#This Row],[Unidad de
comercialización ]],Cod_empaque[],2,0)</f>
        <v>malla-18</v>
      </c>
      <c r="H959" s="24" t="s">
        <v>4</v>
      </c>
      <c r="I959">
        <v>9842</v>
      </c>
    </row>
    <row r="960" spans="1:9" hidden="1" x14ac:dyDescent="0.35">
      <c r="A960" s="24" t="str">
        <f>+_xlfn.CONCAT(Tabla3_2[[#This Row],[Semana]],C960,Tabla3_2[[#This Row],[Variedad]],E960,G960,Tabla3_2[[#This Row],[Atributo]])</f>
        <v>44176LimónSin especificarMercado Mayorista Lo Valledor de Santiagomalla-18Jueves</v>
      </c>
      <c r="B960" s="6">
        <v>44176</v>
      </c>
      <c r="C960" s="24" t="s">
        <v>28</v>
      </c>
      <c r="D960" s="24" t="s">
        <v>18</v>
      </c>
      <c r="E960" s="24" t="s">
        <v>19</v>
      </c>
      <c r="F960" s="24" t="s">
        <v>20</v>
      </c>
      <c r="G960" s="24" t="str">
        <f>+VLOOKUP(Tabla3_2[[#This Row],[Unidad de
comercialización ]],Cod_empaque[],2,0)</f>
        <v>malla-18</v>
      </c>
      <c r="H960" s="24" t="s">
        <v>5</v>
      </c>
      <c r="I960">
        <v>9645</v>
      </c>
    </row>
    <row r="961" spans="1:9" hidden="1" x14ac:dyDescent="0.35">
      <c r="A961" s="24" t="str">
        <f>+_xlfn.CONCAT(Tabla3_2[[#This Row],[Semana]],C961,Tabla3_2[[#This Row],[Variedad]],E961,G961,Tabla3_2[[#This Row],[Atributo]])</f>
        <v>44176LimónSin especificarMercado Mayorista Lo Valledor de Santiagomalla-18Viernes</v>
      </c>
      <c r="B961" s="6">
        <v>44176</v>
      </c>
      <c r="C961" s="24" t="s">
        <v>28</v>
      </c>
      <c r="D961" s="24" t="s">
        <v>18</v>
      </c>
      <c r="E961" s="24" t="s">
        <v>19</v>
      </c>
      <c r="F961" s="24" t="s">
        <v>20</v>
      </c>
      <c r="G961" s="24" t="str">
        <f>+VLOOKUP(Tabla3_2[[#This Row],[Unidad de
comercialización ]],Cod_empaque[],2,0)</f>
        <v>malla-18</v>
      </c>
      <c r="H961" s="24" t="s">
        <v>6</v>
      </c>
      <c r="I961">
        <v>10000</v>
      </c>
    </row>
    <row r="962" spans="1:9" hidden="1" x14ac:dyDescent="0.35">
      <c r="A962" s="24" t="str">
        <f>+_xlfn.CONCAT(Tabla3_2[[#This Row],[Semana]],C962,Tabla3_2[[#This Row],[Variedad]],E962,G962,Tabla3_2[[#This Row],[Atributo]])</f>
        <v>44176LimónSin especificarComercializadora del Agro de Limarímalla-18Lunes</v>
      </c>
      <c r="B962" s="6">
        <v>44176</v>
      </c>
      <c r="C962" s="24" t="s">
        <v>28</v>
      </c>
      <c r="D962" s="24" t="s">
        <v>18</v>
      </c>
      <c r="E962" s="24" t="s">
        <v>21</v>
      </c>
      <c r="F962" s="24" t="s">
        <v>20</v>
      </c>
      <c r="G962" s="24" t="str">
        <f>+VLOOKUP(Tabla3_2[[#This Row],[Unidad de
comercialización ]],Cod_empaque[],2,0)</f>
        <v>malla-18</v>
      </c>
      <c r="H962" s="24" t="s">
        <v>2</v>
      </c>
      <c r="I962">
        <v>0</v>
      </c>
    </row>
    <row r="963" spans="1:9" hidden="1" x14ac:dyDescent="0.35">
      <c r="A963" s="24" t="str">
        <f>+_xlfn.CONCAT(Tabla3_2[[#This Row],[Semana]],C963,Tabla3_2[[#This Row],[Variedad]],E963,G963,Tabla3_2[[#This Row],[Atributo]])</f>
        <v>44176LimónSin especificarComercializadora del Agro de Limarímalla-18Martes</v>
      </c>
      <c r="B963" s="6">
        <v>44176</v>
      </c>
      <c r="C963" s="24" t="s">
        <v>28</v>
      </c>
      <c r="D963" s="24" t="s">
        <v>18</v>
      </c>
      <c r="E963" s="24" t="s">
        <v>21</v>
      </c>
      <c r="F963" s="24" t="s">
        <v>20</v>
      </c>
      <c r="G963" s="24" t="str">
        <f>+VLOOKUP(Tabla3_2[[#This Row],[Unidad de
comercialización ]],Cod_empaque[],2,0)</f>
        <v>malla-18</v>
      </c>
      <c r="H963" s="24" t="s">
        <v>3</v>
      </c>
      <c r="I963">
        <v>0</v>
      </c>
    </row>
    <row r="964" spans="1:9" hidden="1" x14ac:dyDescent="0.35">
      <c r="A964" s="24" t="str">
        <f>+_xlfn.CONCAT(Tabla3_2[[#This Row],[Semana]],C964,Tabla3_2[[#This Row],[Variedad]],E964,G964,Tabla3_2[[#This Row],[Atributo]])</f>
        <v>44176LimónSin especificarComercializadora del Agro de Limarímalla-18Miércoles</v>
      </c>
      <c r="B964" s="6">
        <v>44176</v>
      </c>
      <c r="C964" s="24" t="s">
        <v>28</v>
      </c>
      <c r="D964" s="24" t="s">
        <v>18</v>
      </c>
      <c r="E964" s="24" t="s">
        <v>21</v>
      </c>
      <c r="F964" s="24" t="s">
        <v>20</v>
      </c>
      <c r="G964" s="24" t="str">
        <f>+VLOOKUP(Tabla3_2[[#This Row],[Unidad de
comercialización ]],Cod_empaque[],2,0)</f>
        <v>malla-18</v>
      </c>
      <c r="H964" s="24" t="s">
        <v>4</v>
      </c>
      <c r="I964">
        <v>8900</v>
      </c>
    </row>
    <row r="965" spans="1:9" hidden="1" x14ac:dyDescent="0.35">
      <c r="A965" s="24" t="str">
        <f>+_xlfn.CONCAT(Tabla3_2[[#This Row],[Semana]],C965,Tabla3_2[[#This Row],[Variedad]],E965,G965,Tabla3_2[[#This Row],[Atributo]])</f>
        <v>44176LimónSin especificarComercializadora del Agro de Limarímalla-18Jueves</v>
      </c>
      <c r="B965" s="6">
        <v>44176</v>
      </c>
      <c r="C965" s="24" t="s">
        <v>28</v>
      </c>
      <c r="D965" s="24" t="s">
        <v>18</v>
      </c>
      <c r="E965" s="24" t="s">
        <v>21</v>
      </c>
      <c r="F965" s="24" t="s">
        <v>20</v>
      </c>
      <c r="G965" s="24" t="str">
        <f>+VLOOKUP(Tabla3_2[[#This Row],[Unidad de
comercialización ]],Cod_empaque[],2,0)</f>
        <v>malla-18</v>
      </c>
      <c r="H965" s="24" t="s">
        <v>5</v>
      </c>
      <c r="I965">
        <v>0</v>
      </c>
    </row>
    <row r="966" spans="1:9" hidden="1" x14ac:dyDescent="0.35">
      <c r="A966" s="24" t="str">
        <f>+_xlfn.CONCAT(Tabla3_2[[#This Row],[Semana]],C966,Tabla3_2[[#This Row],[Variedad]],E966,G966,Tabla3_2[[#This Row],[Atributo]])</f>
        <v>44176LimónSin especificarComercializadora del Agro de Limarímalla-18Viernes</v>
      </c>
      <c r="B966" s="6">
        <v>44176</v>
      </c>
      <c r="C966" s="24" t="s">
        <v>28</v>
      </c>
      <c r="D966" s="24" t="s">
        <v>18</v>
      </c>
      <c r="E966" s="24" t="s">
        <v>21</v>
      </c>
      <c r="F966" s="24" t="s">
        <v>20</v>
      </c>
      <c r="G966" s="24" t="str">
        <f>+VLOOKUP(Tabla3_2[[#This Row],[Unidad de
comercialización ]],Cod_empaque[],2,0)</f>
        <v>malla-18</v>
      </c>
      <c r="H966" s="24" t="s">
        <v>6</v>
      </c>
      <c r="I966">
        <v>0</v>
      </c>
    </row>
    <row r="967" spans="1:9" hidden="1" x14ac:dyDescent="0.35">
      <c r="A967" s="24" t="str">
        <f>+_xlfn.CONCAT(Tabla3_2[[#This Row],[Semana]],C967,Tabla3_2[[#This Row],[Variedad]],E967,G967,Tabla3_2[[#This Row],[Atributo]])</f>
        <v>44176LimónSin especificarTerminal La Palmera de La Serenamalla-18Lunes</v>
      </c>
      <c r="B967" s="6">
        <v>44176</v>
      </c>
      <c r="C967" s="24" t="s">
        <v>28</v>
      </c>
      <c r="D967" s="24" t="s">
        <v>18</v>
      </c>
      <c r="E967" s="24" t="s">
        <v>22</v>
      </c>
      <c r="F967" s="24" t="s">
        <v>20</v>
      </c>
      <c r="G967" s="24" t="str">
        <f>+VLOOKUP(Tabla3_2[[#This Row],[Unidad de
comercialización ]],Cod_empaque[],2,0)</f>
        <v>malla-18</v>
      </c>
      <c r="H967" s="24" t="s">
        <v>2</v>
      </c>
      <c r="I967">
        <v>8900</v>
      </c>
    </row>
    <row r="968" spans="1:9" hidden="1" x14ac:dyDescent="0.35">
      <c r="A968" s="24" t="str">
        <f>+_xlfn.CONCAT(Tabla3_2[[#This Row],[Semana]],C968,Tabla3_2[[#This Row],[Variedad]],E968,G968,Tabla3_2[[#This Row],[Atributo]])</f>
        <v>44176LimónSin especificarTerminal La Palmera de La Serenamalla-18Martes</v>
      </c>
      <c r="B968" s="6">
        <v>44176</v>
      </c>
      <c r="C968" s="24" t="s">
        <v>28</v>
      </c>
      <c r="D968" s="24" t="s">
        <v>18</v>
      </c>
      <c r="E968" s="24" t="s">
        <v>22</v>
      </c>
      <c r="F968" s="24" t="s">
        <v>20</v>
      </c>
      <c r="G968" s="24" t="str">
        <f>+VLOOKUP(Tabla3_2[[#This Row],[Unidad de
comercialización ]],Cod_empaque[],2,0)</f>
        <v>malla-18</v>
      </c>
      <c r="H968" s="24" t="s">
        <v>3</v>
      </c>
      <c r="I968">
        <v>0</v>
      </c>
    </row>
    <row r="969" spans="1:9" hidden="1" x14ac:dyDescent="0.35">
      <c r="A969" s="24" t="str">
        <f>+_xlfn.CONCAT(Tabla3_2[[#This Row],[Semana]],C969,Tabla3_2[[#This Row],[Variedad]],E969,G969,Tabla3_2[[#This Row],[Atributo]])</f>
        <v>44176LimónSin especificarTerminal La Palmera de La Serenamalla-18Miércoles</v>
      </c>
      <c r="B969" s="6">
        <v>44176</v>
      </c>
      <c r="C969" s="24" t="s">
        <v>28</v>
      </c>
      <c r="D969" s="24" t="s">
        <v>18</v>
      </c>
      <c r="E969" s="24" t="s">
        <v>22</v>
      </c>
      <c r="F969" s="24" t="s">
        <v>20</v>
      </c>
      <c r="G969" s="24" t="str">
        <f>+VLOOKUP(Tabla3_2[[#This Row],[Unidad de
comercialización ]],Cod_empaque[],2,0)</f>
        <v>malla-18</v>
      </c>
      <c r="H969" s="24" t="s">
        <v>4</v>
      </c>
      <c r="I969">
        <v>0</v>
      </c>
    </row>
    <row r="970" spans="1:9" hidden="1" x14ac:dyDescent="0.35">
      <c r="A970" s="24" t="str">
        <f>+_xlfn.CONCAT(Tabla3_2[[#This Row],[Semana]],C970,Tabla3_2[[#This Row],[Variedad]],E970,G970,Tabla3_2[[#This Row],[Atributo]])</f>
        <v>44176LimónSin especificarTerminal La Palmera de La Serenamalla-18Jueves</v>
      </c>
      <c r="B970" s="6">
        <v>44176</v>
      </c>
      <c r="C970" s="24" t="s">
        <v>28</v>
      </c>
      <c r="D970" s="24" t="s">
        <v>18</v>
      </c>
      <c r="E970" s="24" t="s">
        <v>22</v>
      </c>
      <c r="F970" s="24" t="s">
        <v>20</v>
      </c>
      <c r="G970" s="24" t="str">
        <f>+VLOOKUP(Tabla3_2[[#This Row],[Unidad de
comercialización ]],Cod_empaque[],2,0)</f>
        <v>malla-18</v>
      </c>
      <c r="H970" s="24" t="s">
        <v>5</v>
      </c>
      <c r="I970">
        <v>8900</v>
      </c>
    </row>
    <row r="971" spans="1:9" hidden="1" x14ac:dyDescent="0.35">
      <c r="A971" s="24" t="str">
        <f>+_xlfn.CONCAT(Tabla3_2[[#This Row],[Semana]],C971,Tabla3_2[[#This Row],[Variedad]],E971,G971,Tabla3_2[[#This Row],[Atributo]])</f>
        <v>44176LimónSin especificarTerminal La Palmera de La Serenamalla-18Viernes</v>
      </c>
      <c r="B971" s="6">
        <v>44176</v>
      </c>
      <c r="C971" s="24" t="s">
        <v>28</v>
      </c>
      <c r="D971" s="24" t="s">
        <v>18</v>
      </c>
      <c r="E971" s="24" t="s">
        <v>22</v>
      </c>
      <c r="F971" s="24" t="s">
        <v>20</v>
      </c>
      <c r="G971" s="24" t="str">
        <f>+VLOOKUP(Tabla3_2[[#This Row],[Unidad de
comercialización ]],Cod_empaque[],2,0)</f>
        <v>malla-18</v>
      </c>
      <c r="H971" s="24" t="s">
        <v>6</v>
      </c>
      <c r="I971">
        <v>8900</v>
      </c>
    </row>
    <row r="972" spans="1:9" hidden="1" x14ac:dyDescent="0.35">
      <c r="A972" s="24" t="str">
        <f>+_xlfn.CONCAT(Tabla3_2[[#This Row],[Semana]],C972,Tabla3_2[[#This Row],[Variedad]],E972,G972,Tabla3_2[[#This Row],[Atributo]])</f>
        <v>44176LimónSin especificarVega Central Mapocho de Santiagomalla-18Lunes</v>
      </c>
      <c r="B972" s="6">
        <v>44176</v>
      </c>
      <c r="C972" s="24" t="s">
        <v>28</v>
      </c>
      <c r="D972" s="24" t="s">
        <v>18</v>
      </c>
      <c r="E972" s="24" t="s">
        <v>23</v>
      </c>
      <c r="F972" s="24" t="s">
        <v>20</v>
      </c>
      <c r="G972" s="24" t="str">
        <f>+VLOOKUP(Tabla3_2[[#This Row],[Unidad de
comercialización ]],Cod_empaque[],2,0)</f>
        <v>malla-18</v>
      </c>
      <c r="H972" s="24" t="s">
        <v>2</v>
      </c>
      <c r="I972">
        <v>0</v>
      </c>
    </row>
    <row r="973" spans="1:9" hidden="1" x14ac:dyDescent="0.35">
      <c r="A973" s="24" t="str">
        <f>+_xlfn.CONCAT(Tabla3_2[[#This Row],[Semana]],C973,Tabla3_2[[#This Row],[Variedad]],E973,G973,Tabla3_2[[#This Row],[Atributo]])</f>
        <v>44176LimónSin especificarVega Central Mapocho de Santiagomalla-18Martes</v>
      </c>
      <c r="B973" s="6">
        <v>44176</v>
      </c>
      <c r="C973" s="24" t="s">
        <v>28</v>
      </c>
      <c r="D973" s="24" t="s">
        <v>18</v>
      </c>
      <c r="E973" s="24" t="s">
        <v>23</v>
      </c>
      <c r="F973" s="24" t="s">
        <v>20</v>
      </c>
      <c r="G973" s="24" t="str">
        <f>+VLOOKUP(Tabla3_2[[#This Row],[Unidad de
comercialización ]],Cod_empaque[],2,0)</f>
        <v>malla-18</v>
      </c>
      <c r="H973" s="24" t="s">
        <v>3</v>
      </c>
      <c r="I973">
        <v>0</v>
      </c>
    </row>
    <row r="974" spans="1:9" hidden="1" x14ac:dyDescent="0.35">
      <c r="A974" s="24" t="str">
        <f>+_xlfn.CONCAT(Tabla3_2[[#This Row],[Semana]],C974,Tabla3_2[[#This Row],[Variedad]],E974,G974,Tabla3_2[[#This Row],[Atributo]])</f>
        <v>44176LimónSin especificarVega Central Mapocho de Santiagomalla-18Miércoles</v>
      </c>
      <c r="B974" s="6">
        <v>44176</v>
      </c>
      <c r="C974" s="24" t="s">
        <v>28</v>
      </c>
      <c r="D974" s="24" t="s">
        <v>18</v>
      </c>
      <c r="E974" s="24" t="s">
        <v>23</v>
      </c>
      <c r="F974" s="24" t="s">
        <v>20</v>
      </c>
      <c r="G974" s="24" t="str">
        <f>+VLOOKUP(Tabla3_2[[#This Row],[Unidad de
comercialización ]],Cod_empaque[],2,0)</f>
        <v>malla-18</v>
      </c>
      <c r="H974" s="24" t="s">
        <v>4</v>
      </c>
      <c r="I974">
        <v>10000</v>
      </c>
    </row>
    <row r="975" spans="1:9" hidden="1" x14ac:dyDescent="0.35">
      <c r="A975" s="24" t="str">
        <f>+_xlfn.CONCAT(Tabla3_2[[#This Row],[Semana]],C975,Tabla3_2[[#This Row],[Variedad]],E975,G975,Tabla3_2[[#This Row],[Atributo]])</f>
        <v>44176LimónSin especificarVega Central Mapocho de Santiagomalla-18Jueves</v>
      </c>
      <c r="B975" s="6">
        <v>44176</v>
      </c>
      <c r="C975" s="24" t="s">
        <v>28</v>
      </c>
      <c r="D975" s="24" t="s">
        <v>18</v>
      </c>
      <c r="E975" s="24" t="s">
        <v>23</v>
      </c>
      <c r="F975" s="24" t="s">
        <v>20</v>
      </c>
      <c r="G975" s="24" t="str">
        <f>+VLOOKUP(Tabla3_2[[#This Row],[Unidad de
comercialización ]],Cod_empaque[],2,0)</f>
        <v>malla-18</v>
      </c>
      <c r="H975" s="24" t="s">
        <v>5</v>
      </c>
      <c r="I975">
        <v>0</v>
      </c>
    </row>
    <row r="976" spans="1:9" hidden="1" x14ac:dyDescent="0.35">
      <c r="A976" s="24" t="str">
        <f>+_xlfn.CONCAT(Tabla3_2[[#This Row],[Semana]],C976,Tabla3_2[[#This Row],[Variedad]],E976,G976,Tabla3_2[[#This Row],[Atributo]])</f>
        <v>44176LimónSin especificarVega Central Mapocho de Santiagomalla-18Viernes</v>
      </c>
      <c r="B976" s="6">
        <v>44176</v>
      </c>
      <c r="C976" s="24" t="s">
        <v>28</v>
      </c>
      <c r="D976" s="24" t="s">
        <v>18</v>
      </c>
      <c r="E976" s="24" t="s">
        <v>23</v>
      </c>
      <c r="F976" s="24" t="s">
        <v>20</v>
      </c>
      <c r="G976" s="24" t="str">
        <f>+VLOOKUP(Tabla3_2[[#This Row],[Unidad de
comercialización ]],Cod_empaque[],2,0)</f>
        <v>malla-18</v>
      </c>
      <c r="H976" s="24" t="s">
        <v>6</v>
      </c>
      <c r="I976">
        <v>10541</v>
      </c>
    </row>
    <row r="977" spans="1:9" hidden="1" x14ac:dyDescent="0.35">
      <c r="A977" s="24" t="str">
        <f>+_xlfn.CONCAT(Tabla3_2[[#This Row],[Semana]],C977,Tabla3_2[[#This Row],[Variedad]],E977,G977,Tabla3_2[[#This Row],[Atributo]])</f>
        <v>44176LimónSin especificarFemacal de La Caleramalla-16Lunes</v>
      </c>
      <c r="B977" s="6">
        <v>44176</v>
      </c>
      <c r="C977" s="24" t="s">
        <v>28</v>
      </c>
      <c r="D977" s="24" t="s">
        <v>18</v>
      </c>
      <c r="E977" s="24" t="s">
        <v>9</v>
      </c>
      <c r="F977" s="24" t="s">
        <v>24</v>
      </c>
      <c r="G977" s="24" t="str">
        <f>+VLOOKUP(Tabla3_2[[#This Row],[Unidad de
comercialización ]],Cod_empaque[],2,0)</f>
        <v>malla-16</v>
      </c>
      <c r="H977" s="24" t="s">
        <v>2</v>
      </c>
      <c r="I977">
        <v>7000</v>
      </c>
    </row>
    <row r="978" spans="1:9" hidden="1" x14ac:dyDescent="0.35">
      <c r="A978" s="24" t="str">
        <f>+_xlfn.CONCAT(Tabla3_2[[#This Row],[Semana]],C978,Tabla3_2[[#This Row],[Variedad]],E978,G978,Tabla3_2[[#This Row],[Atributo]])</f>
        <v>44176LimónSin especificarFemacal de La Caleramalla-16Martes</v>
      </c>
      <c r="B978" s="6">
        <v>44176</v>
      </c>
      <c r="C978" s="24" t="s">
        <v>28</v>
      </c>
      <c r="D978" s="24" t="s">
        <v>18</v>
      </c>
      <c r="E978" s="24" t="s">
        <v>9</v>
      </c>
      <c r="F978" s="24" t="s">
        <v>24</v>
      </c>
      <c r="G978" s="24" t="str">
        <f>+VLOOKUP(Tabla3_2[[#This Row],[Unidad de
comercialización ]],Cod_empaque[],2,0)</f>
        <v>malla-16</v>
      </c>
      <c r="H978" s="24" t="s">
        <v>3</v>
      </c>
      <c r="I978">
        <v>0</v>
      </c>
    </row>
    <row r="979" spans="1:9" hidden="1" x14ac:dyDescent="0.35">
      <c r="A979" s="24" t="str">
        <f>+_xlfn.CONCAT(Tabla3_2[[#This Row],[Semana]],C979,Tabla3_2[[#This Row],[Variedad]],E979,G979,Tabla3_2[[#This Row],[Atributo]])</f>
        <v>44176LimónSin especificarFemacal de La Caleramalla-16Miércoles</v>
      </c>
      <c r="B979" s="6">
        <v>44176</v>
      </c>
      <c r="C979" s="24" t="s">
        <v>28</v>
      </c>
      <c r="D979" s="24" t="s">
        <v>18</v>
      </c>
      <c r="E979" s="24" t="s">
        <v>9</v>
      </c>
      <c r="F979" s="24" t="s">
        <v>24</v>
      </c>
      <c r="G979" s="24" t="str">
        <f>+VLOOKUP(Tabla3_2[[#This Row],[Unidad de
comercialización ]],Cod_empaque[],2,0)</f>
        <v>malla-16</v>
      </c>
      <c r="H979" s="24" t="s">
        <v>4</v>
      </c>
      <c r="I979">
        <v>7000</v>
      </c>
    </row>
    <row r="980" spans="1:9" hidden="1" x14ac:dyDescent="0.35">
      <c r="A980" s="24" t="str">
        <f>+_xlfn.CONCAT(Tabla3_2[[#This Row],[Semana]],C980,Tabla3_2[[#This Row],[Variedad]],E980,G980,Tabla3_2[[#This Row],[Atributo]])</f>
        <v>44176LimónSin especificarFemacal de La Caleramalla-16Jueves</v>
      </c>
      <c r="B980" s="6">
        <v>44176</v>
      </c>
      <c r="C980" s="24" t="s">
        <v>28</v>
      </c>
      <c r="D980" s="24" t="s">
        <v>18</v>
      </c>
      <c r="E980" s="24" t="s">
        <v>9</v>
      </c>
      <c r="F980" s="24" t="s">
        <v>24</v>
      </c>
      <c r="G980" s="24" t="str">
        <f>+VLOOKUP(Tabla3_2[[#This Row],[Unidad de
comercialización ]],Cod_empaque[],2,0)</f>
        <v>malla-16</v>
      </c>
      <c r="H980" s="24" t="s">
        <v>5</v>
      </c>
      <c r="I980">
        <v>7259</v>
      </c>
    </row>
    <row r="981" spans="1:9" hidden="1" x14ac:dyDescent="0.35">
      <c r="A981" s="24" t="str">
        <f>+_xlfn.CONCAT(Tabla3_2[[#This Row],[Semana]],C981,Tabla3_2[[#This Row],[Variedad]],E981,G981,Tabla3_2[[#This Row],[Atributo]])</f>
        <v>44176LimónSin especificarFemacal de La Caleramalla-16Viernes</v>
      </c>
      <c r="B981" s="6">
        <v>44176</v>
      </c>
      <c r="C981" s="24" t="s">
        <v>28</v>
      </c>
      <c r="D981" s="24" t="s">
        <v>18</v>
      </c>
      <c r="E981" s="24" t="s">
        <v>9</v>
      </c>
      <c r="F981" s="24" t="s">
        <v>24</v>
      </c>
      <c r="G981" s="24" t="str">
        <f>+VLOOKUP(Tabla3_2[[#This Row],[Unidad de
comercialización ]],Cod_empaque[],2,0)</f>
        <v>malla-16</v>
      </c>
      <c r="H981" s="24" t="s">
        <v>6</v>
      </c>
      <c r="I981">
        <v>7222</v>
      </c>
    </row>
    <row r="982" spans="1:9" x14ac:dyDescent="0.35">
      <c r="A982" s="24" t="str">
        <f>+_xlfn.CONCAT(Tabla3_2[[#This Row],[Semana]],C982,Tabla3_2[[#This Row],[Variedad]],E982,G982,Tabla3_2[[#This Row],[Atributo]])</f>
        <v>44176NaranjaLane LateMercado Mayorista Lo Valledor de SantiagobinLunes</v>
      </c>
      <c r="B982" s="6">
        <v>44176</v>
      </c>
      <c r="C982" s="24" t="s">
        <v>36</v>
      </c>
      <c r="D982" s="24" t="s">
        <v>32</v>
      </c>
      <c r="E982" s="24" t="s">
        <v>19</v>
      </c>
      <c r="F982" s="24" t="s">
        <v>33</v>
      </c>
      <c r="G982" s="24" t="str">
        <f>+VLOOKUP(Tabla3_2[[#This Row],[Unidad de
comercialización ]],Cod_empaque[],2,0)</f>
        <v>bin</v>
      </c>
      <c r="H982" s="24" t="s">
        <v>2</v>
      </c>
      <c r="I982">
        <v>300000</v>
      </c>
    </row>
    <row r="983" spans="1:9" x14ac:dyDescent="0.35">
      <c r="A983" s="24" t="str">
        <f>+_xlfn.CONCAT(Tabla3_2[[#This Row],[Semana]],C983,Tabla3_2[[#This Row],[Variedad]],E983,G983,Tabla3_2[[#This Row],[Atributo]])</f>
        <v>44176NaranjaLane LateMercado Mayorista Lo Valledor de SantiagobinMartes</v>
      </c>
      <c r="B983" s="6">
        <v>44176</v>
      </c>
      <c r="C983" s="24" t="s">
        <v>36</v>
      </c>
      <c r="D983" s="24" t="s">
        <v>32</v>
      </c>
      <c r="E983" s="24" t="s">
        <v>19</v>
      </c>
      <c r="F983" s="24" t="s">
        <v>33</v>
      </c>
      <c r="G983" s="24" t="str">
        <f>+VLOOKUP(Tabla3_2[[#This Row],[Unidad de
comercialización ]],Cod_empaque[],2,0)</f>
        <v>bin</v>
      </c>
      <c r="H983" s="24" t="s">
        <v>3</v>
      </c>
      <c r="I983">
        <v>0</v>
      </c>
    </row>
    <row r="984" spans="1:9" x14ac:dyDescent="0.35">
      <c r="A984" s="24" t="str">
        <f>+_xlfn.CONCAT(Tabla3_2[[#This Row],[Semana]],C984,Tabla3_2[[#This Row],[Variedad]],E984,G984,Tabla3_2[[#This Row],[Atributo]])</f>
        <v>44176NaranjaLane LateMercado Mayorista Lo Valledor de SantiagobinMiércoles</v>
      </c>
      <c r="B984" s="6">
        <v>44176</v>
      </c>
      <c r="C984" s="24" t="s">
        <v>36</v>
      </c>
      <c r="D984" s="24" t="s">
        <v>32</v>
      </c>
      <c r="E984" s="24" t="s">
        <v>19</v>
      </c>
      <c r="F984" s="24" t="s">
        <v>33</v>
      </c>
      <c r="G984" s="24" t="str">
        <f>+VLOOKUP(Tabla3_2[[#This Row],[Unidad de
comercialización ]],Cod_empaque[],2,0)</f>
        <v>bin</v>
      </c>
      <c r="H984" s="24" t="s">
        <v>4</v>
      </c>
      <c r="I984">
        <v>0</v>
      </c>
    </row>
    <row r="985" spans="1:9" x14ac:dyDescent="0.35">
      <c r="A985" s="24" t="str">
        <f>+_xlfn.CONCAT(Tabla3_2[[#This Row],[Semana]],C985,Tabla3_2[[#This Row],[Variedad]],E985,G985,Tabla3_2[[#This Row],[Atributo]])</f>
        <v>44176NaranjaLane LateMercado Mayorista Lo Valledor de SantiagobinJueves</v>
      </c>
      <c r="B985" s="6">
        <v>44176</v>
      </c>
      <c r="C985" s="24" t="s">
        <v>36</v>
      </c>
      <c r="D985" s="24" t="s">
        <v>32</v>
      </c>
      <c r="E985" s="24" t="s">
        <v>19</v>
      </c>
      <c r="F985" s="24" t="s">
        <v>33</v>
      </c>
      <c r="G985" s="24" t="str">
        <f>+VLOOKUP(Tabla3_2[[#This Row],[Unidad de
comercialización ]],Cod_empaque[],2,0)</f>
        <v>bin</v>
      </c>
      <c r="H985" s="24" t="s">
        <v>5</v>
      </c>
      <c r="I985">
        <v>0</v>
      </c>
    </row>
    <row r="986" spans="1:9" x14ac:dyDescent="0.35">
      <c r="A986" s="24" t="str">
        <f>+_xlfn.CONCAT(Tabla3_2[[#This Row],[Semana]],C986,Tabla3_2[[#This Row],[Variedad]],E986,G986,Tabla3_2[[#This Row],[Atributo]])</f>
        <v>44176NaranjaLane LateMercado Mayorista Lo Valledor de SantiagobinViernes</v>
      </c>
      <c r="B986" s="6">
        <v>44176</v>
      </c>
      <c r="C986" s="24" t="s">
        <v>36</v>
      </c>
      <c r="D986" s="24" t="s">
        <v>32</v>
      </c>
      <c r="E986" s="24" t="s">
        <v>19</v>
      </c>
      <c r="F986" s="24" t="s">
        <v>33</v>
      </c>
      <c r="G986" s="24" t="str">
        <f>+VLOOKUP(Tabla3_2[[#This Row],[Unidad de
comercialización ]],Cod_empaque[],2,0)</f>
        <v>bin</v>
      </c>
      <c r="H986" s="24" t="s">
        <v>6</v>
      </c>
      <c r="I986">
        <v>0</v>
      </c>
    </row>
    <row r="987" spans="1:9" x14ac:dyDescent="0.35">
      <c r="A987" s="24" t="str">
        <f>+_xlfn.CONCAT(Tabla3_2[[#This Row],[Semana]],C987,Tabla3_2[[#This Row],[Variedad]],E987,G987,Tabla3_2[[#This Row],[Atributo]])</f>
        <v>44176NaranjaNavel LateMercado Mayorista Lo Valledor de SantiagobinLunes</v>
      </c>
      <c r="B987" s="6">
        <v>44176</v>
      </c>
      <c r="C987" s="24" t="s">
        <v>36</v>
      </c>
      <c r="D987" s="24" t="s">
        <v>34</v>
      </c>
      <c r="E987" s="24" t="s">
        <v>19</v>
      </c>
      <c r="F987" s="24" t="s">
        <v>33</v>
      </c>
      <c r="G987" s="24" t="str">
        <f>+VLOOKUP(Tabla3_2[[#This Row],[Unidad de
comercialización ]],Cod_empaque[],2,0)</f>
        <v>bin</v>
      </c>
      <c r="H987" s="24" t="s">
        <v>2</v>
      </c>
      <c r="I987">
        <v>325000</v>
      </c>
    </row>
    <row r="988" spans="1:9" x14ac:dyDescent="0.35">
      <c r="A988" s="24" t="str">
        <f>+_xlfn.CONCAT(Tabla3_2[[#This Row],[Semana]],C988,Tabla3_2[[#This Row],[Variedad]],E988,G988,Tabla3_2[[#This Row],[Atributo]])</f>
        <v>44176NaranjaNavel LateMercado Mayorista Lo Valledor de SantiagobinMartes</v>
      </c>
      <c r="B988" s="6">
        <v>44176</v>
      </c>
      <c r="C988" s="24" t="s">
        <v>36</v>
      </c>
      <c r="D988" s="24" t="s">
        <v>34</v>
      </c>
      <c r="E988" s="24" t="s">
        <v>19</v>
      </c>
      <c r="F988" s="24" t="s">
        <v>33</v>
      </c>
      <c r="G988" s="24" t="str">
        <f>+VLOOKUP(Tabla3_2[[#This Row],[Unidad de
comercialización ]],Cod_empaque[],2,0)</f>
        <v>bin</v>
      </c>
      <c r="H988" s="24" t="s">
        <v>3</v>
      </c>
      <c r="I988">
        <v>0</v>
      </c>
    </row>
    <row r="989" spans="1:9" x14ac:dyDescent="0.35">
      <c r="A989" s="24" t="str">
        <f>+_xlfn.CONCAT(Tabla3_2[[#This Row],[Semana]],C989,Tabla3_2[[#This Row],[Variedad]],E989,G989,Tabla3_2[[#This Row],[Atributo]])</f>
        <v>44176NaranjaNavel LateMercado Mayorista Lo Valledor de SantiagobinMiércoles</v>
      </c>
      <c r="B989" s="6">
        <v>44176</v>
      </c>
      <c r="C989" s="24" t="s">
        <v>36</v>
      </c>
      <c r="D989" s="24" t="s">
        <v>34</v>
      </c>
      <c r="E989" s="24" t="s">
        <v>19</v>
      </c>
      <c r="F989" s="24" t="s">
        <v>33</v>
      </c>
      <c r="G989" s="24" t="str">
        <f>+VLOOKUP(Tabla3_2[[#This Row],[Unidad de
comercialización ]],Cod_empaque[],2,0)</f>
        <v>bin</v>
      </c>
      <c r="H989" s="24" t="s">
        <v>4</v>
      </c>
      <c r="I989">
        <v>335000</v>
      </c>
    </row>
    <row r="990" spans="1:9" x14ac:dyDescent="0.35">
      <c r="A990" s="24" t="str">
        <f>+_xlfn.CONCAT(Tabla3_2[[#This Row],[Semana]],C990,Tabla3_2[[#This Row],[Variedad]],E990,G990,Tabla3_2[[#This Row],[Atributo]])</f>
        <v>44176NaranjaNavel LateMercado Mayorista Lo Valledor de SantiagobinJueves</v>
      </c>
      <c r="B990" s="6">
        <v>44176</v>
      </c>
      <c r="C990" s="24" t="s">
        <v>36</v>
      </c>
      <c r="D990" s="24" t="s">
        <v>34</v>
      </c>
      <c r="E990" s="24" t="s">
        <v>19</v>
      </c>
      <c r="F990" s="24" t="s">
        <v>33</v>
      </c>
      <c r="G990" s="24" t="str">
        <f>+VLOOKUP(Tabla3_2[[#This Row],[Unidad de
comercialización ]],Cod_empaque[],2,0)</f>
        <v>bin</v>
      </c>
      <c r="H990" s="24" t="s">
        <v>5</v>
      </c>
      <c r="I990">
        <v>0</v>
      </c>
    </row>
    <row r="991" spans="1:9" x14ac:dyDescent="0.35">
      <c r="A991" s="24" t="str">
        <f>+_xlfn.CONCAT(Tabla3_2[[#This Row],[Semana]],C991,Tabla3_2[[#This Row],[Variedad]],E991,G991,Tabla3_2[[#This Row],[Atributo]])</f>
        <v>44176NaranjaNavel LateMercado Mayorista Lo Valledor de SantiagobinViernes</v>
      </c>
      <c r="B991" s="6">
        <v>44176</v>
      </c>
      <c r="C991" s="24" t="s">
        <v>36</v>
      </c>
      <c r="D991" s="24" t="s">
        <v>34</v>
      </c>
      <c r="E991" s="24" t="s">
        <v>19</v>
      </c>
      <c r="F991" s="24" t="s">
        <v>33</v>
      </c>
      <c r="G991" s="24" t="str">
        <f>+VLOOKUP(Tabla3_2[[#This Row],[Unidad de
comercialización ]],Cod_empaque[],2,0)</f>
        <v>bin</v>
      </c>
      <c r="H991" s="24" t="s">
        <v>6</v>
      </c>
      <c r="I991">
        <v>320000</v>
      </c>
    </row>
    <row r="992" spans="1:9" x14ac:dyDescent="0.35">
      <c r="A992" s="24" t="str">
        <f>+_xlfn.CONCAT(Tabla3_2[[#This Row],[Semana]],C992,Tabla3_2[[#This Row],[Variedad]],E992,G992,Tabla3_2[[#This Row],[Atributo]])</f>
        <v>44176NaranjaNavel LateComercializadora del Agro de LimaríbinLunes</v>
      </c>
      <c r="B992" s="6">
        <v>44176</v>
      </c>
      <c r="C992" s="24" t="s">
        <v>36</v>
      </c>
      <c r="D992" s="24" t="s">
        <v>34</v>
      </c>
      <c r="E992" s="24" t="s">
        <v>21</v>
      </c>
      <c r="F992" s="24" t="s">
        <v>33</v>
      </c>
      <c r="G992" s="24" t="str">
        <f>+VLOOKUP(Tabla3_2[[#This Row],[Unidad de
comercialización ]],Cod_empaque[],2,0)</f>
        <v>bin</v>
      </c>
      <c r="H992" s="24" t="s">
        <v>2</v>
      </c>
      <c r="I992">
        <v>0</v>
      </c>
    </row>
    <row r="993" spans="1:9" x14ac:dyDescent="0.35">
      <c r="A993" s="24" t="str">
        <f>+_xlfn.CONCAT(Tabla3_2[[#This Row],[Semana]],C993,Tabla3_2[[#This Row],[Variedad]],E993,G993,Tabla3_2[[#This Row],[Atributo]])</f>
        <v>44176NaranjaNavel LateComercializadora del Agro de LimaríbinMartes</v>
      </c>
      <c r="B993" s="6">
        <v>44176</v>
      </c>
      <c r="C993" s="24" t="s">
        <v>36</v>
      </c>
      <c r="D993" s="24" t="s">
        <v>34</v>
      </c>
      <c r="E993" s="24" t="s">
        <v>21</v>
      </c>
      <c r="F993" s="24" t="s">
        <v>33</v>
      </c>
      <c r="G993" s="24" t="str">
        <f>+VLOOKUP(Tabla3_2[[#This Row],[Unidad de
comercialización ]],Cod_empaque[],2,0)</f>
        <v>bin</v>
      </c>
      <c r="H993" s="24" t="s">
        <v>3</v>
      </c>
      <c r="I993">
        <v>0</v>
      </c>
    </row>
    <row r="994" spans="1:9" x14ac:dyDescent="0.35">
      <c r="A994" s="24" t="str">
        <f>+_xlfn.CONCAT(Tabla3_2[[#This Row],[Semana]],C994,Tabla3_2[[#This Row],[Variedad]],E994,G994,Tabla3_2[[#This Row],[Atributo]])</f>
        <v>44176NaranjaNavel LateComercializadora del Agro de LimaríbinMiércoles</v>
      </c>
      <c r="B994" s="6">
        <v>44176</v>
      </c>
      <c r="C994" s="24" t="s">
        <v>36</v>
      </c>
      <c r="D994" s="24" t="s">
        <v>34</v>
      </c>
      <c r="E994" s="24" t="s">
        <v>21</v>
      </c>
      <c r="F994" s="24" t="s">
        <v>33</v>
      </c>
      <c r="G994" s="24" t="str">
        <f>+VLOOKUP(Tabla3_2[[#This Row],[Unidad de
comercialización ]],Cod_empaque[],2,0)</f>
        <v>bin</v>
      </c>
      <c r="H994" s="24" t="s">
        <v>4</v>
      </c>
      <c r="I994">
        <v>327500</v>
      </c>
    </row>
    <row r="995" spans="1:9" x14ac:dyDescent="0.35">
      <c r="A995" s="24" t="str">
        <f>+_xlfn.CONCAT(Tabla3_2[[#This Row],[Semana]],C995,Tabla3_2[[#This Row],[Variedad]],E995,G995,Tabla3_2[[#This Row],[Atributo]])</f>
        <v>44176NaranjaNavel LateComercializadora del Agro de LimaríbinJueves</v>
      </c>
      <c r="B995" s="6">
        <v>44176</v>
      </c>
      <c r="C995" s="24" t="s">
        <v>36</v>
      </c>
      <c r="D995" s="24" t="s">
        <v>34</v>
      </c>
      <c r="E995" s="24" t="s">
        <v>21</v>
      </c>
      <c r="F995" s="24" t="s">
        <v>33</v>
      </c>
      <c r="G995" s="24" t="str">
        <f>+VLOOKUP(Tabla3_2[[#This Row],[Unidad de
comercialización ]],Cod_empaque[],2,0)</f>
        <v>bin</v>
      </c>
      <c r="H995" s="24" t="s">
        <v>5</v>
      </c>
      <c r="I995">
        <v>0</v>
      </c>
    </row>
    <row r="996" spans="1:9" x14ac:dyDescent="0.35">
      <c r="A996" s="24" t="str">
        <f>+_xlfn.CONCAT(Tabla3_2[[#This Row],[Semana]],C996,Tabla3_2[[#This Row],[Variedad]],E996,G996,Tabla3_2[[#This Row],[Atributo]])</f>
        <v>44176NaranjaNavel LateComercializadora del Agro de LimaríbinViernes</v>
      </c>
      <c r="B996" s="6">
        <v>44176</v>
      </c>
      <c r="C996" s="24" t="s">
        <v>36</v>
      </c>
      <c r="D996" s="24" t="s">
        <v>34</v>
      </c>
      <c r="E996" s="24" t="s">
        <v>21</v>
      </c>
      <c r="F996" s="24" t="s">
        <v>33</v>
      </c>
      <c r="G996" s="24" t="str">
        <f>+VLOOKUP(Tabla3_2[[#This Row],[Unidad de
comercialización ]],Cod_empaque[],2,0)</f>
        <v>bin</v>
      </c>
      <c r="H996" s="24" t="s">
        <v>6</v>
      </c>
      <c r="I996">
        <v>0</v>
      </c>
    </row>
    <row r="997" spans="1:9" x14ac:dyDescent="0.35">
      <c r="A997" s="24" t="str">
        <f>+_xlfn.CONCAT(Tabla3_2[[#This Row],[Semana]],C997,Tabla3_2[[#This Row],[Variedad]],E997,G997,Tabla3_2[[#This Row],[Atributo]])</f>
        <v>44176NaranjaNavel LateTerminal La Palmera de La SerenabinLunes</v>
      </c>
      <c r="B997" s="6">
        <v>44176</v>
      </c>
      <c r="C997" s="24" t="s">
        <v>36</v>
      </c>
      <c r="D997" s="24" t="s">
        <v>34</v>
      </c>
      <c r="E997" s="24" t="s">
        <v>22</v>
      </c>
      <c r="F997" s="24" t="s">
        <v>33</v>
      </c>
      <c r="G997" s="24" t="str">
        <f>+VLOOKUP(Tabla3_2[[#This Row],[Unidad de
comercialización ]],Cod_empaque[],2,0)</f>
        <v>bin</v>
      </c>
      <c r="H997" s="24" t="s">
        <v>2</v>
      </c>
      <c r="I997">
        <v>327500</v>
      </c>
    </row>
    <row r="998" spans="1:9" x14ac:dyDescent="0.35">
      <c r="A998" s="24" t="str">
        <f>+_xlfn.CONCAT(Tabla3_2[[#This Row],[Semana]],C998,Tabla3_2[[#This Row],[Variedad]],E998,G998,Tabla3_2[[#This Row],[Atributo]])</f>
        <v>44176NaranjaNavel LateTerminal La Palmera de La SerenabinMartes</v>
      </c>
      <c r="B998" s="6">
        <v>44176</v>
      </c>
      <c r="C998" s="24" t="s">
        <v>36</v>
      </c>
      <c r="D998" s="24" t="s">
        <v>34</v>
      </c>
      <c r="E998" s="24" t="s">
        <v>22</v>
      </c>
      <c r="F998" s="24" t="s">
        <v>33</v>
      </c>
      <c r="G998" s="24" t="str">
        <f>+VLOOKUP(Tabla3_2[[#This Row],[Unidad de
comercialización ]],Cod_empaque[],2,0)</f>
        <v>bin</v>
      </c>
      <c r="H998" s="24" t="s">
        <v>3</v>
      </c>
      <c r="I998">
        <v>0</v>
      </c>
    </row>
    <row r="999" spans="1:9" x14ac:dyDescent="0.35">
      <c r="A999" s="24" t="str">
        <f>+_xlfn.CONCAT(Tabla3_2[[#This Row],[Semana]],C999,Tabla3_2[[#This Row],[Variedad]],E999,G999,Tabla3_2[[#This Row],[Atributo]])</f>
        <v>44176NaranjaNavel LateTerminal La Palmera de La SerenabinMiércoles</v>
      </c>
      <c r="B999" s="6">
        <v>44176</v>
      </c>
      <c r="C999" s="24" t="s">
        <v>36</v>
      </c>
      <c r="D999" s="24" t="s">
        <v>34</v>
      </c>
      <c r="E999" s="24" t="s">
        <v>22</v>
      </c>
      <c r="F999" s="24" t="s">
        <v>33</v>
      </c>
      <c r="G999" s="24" t="str">
        <f>+VLOOKUP(Tabla3_2[[#This Row],[Unidad de
comercialización ]],Cod_empaque[],2,0)</f>
        <v>bin</v>
      </c>
      <c r="H999" s="24" t="s">
        <v>4</v>
      </c>
      <c r="I999">
        <v>337500</v>
      </c>
    </row>
    <row r="1000" spans="1:9" x14ac:dyDescent="0.35">
      <c r="A1000" s="24" t="str">
        <f>+_xlfn.CONCAT(Tabla3_2[[#This Row],[Semana]],C1000,Tabla3_2[[#This Row],[Variedad]],E1000,G1000,Tabla3_2[[#This Row],[Atributo]])</f>
        <v>44176NaranjaNavel LateTerminal La Palmera de La SerenabinJueves</v>
      </c>
      <c r="B1000" s="6">
        <v>44176</v>
      </c>
      <c r="C1000" s="24" t="s">
        <v>36</v>
      </c>
      <c r="D1000" s="24" t="s">
        <v>34</v>
      </c>
      <c r="E1000" s="24" t="s">
        <v>22</v>
      </c>
      <c r="F1000" s="24" t="s">
        <v>33</v>
      </c>
      <c r="G1000" s="24" t="str">
        <f>+VLOOKUP(Tabla3_2[[#This Row],[Unidad de
comercialización ]],Cod_empaque[],2,0)</f>
        <v>bin</v>
      </c>
      <c r="H1000" s="24" t="s">
        <v>5</v>
      </c>
      <c r="I1000">
        <v>0</v>
      </c>
    </row>
    <row r="1001" spans="1:9" x14ac:dyDescent="0.35">
      <c r="A1001" s="24" t="str">
        <f>+_xlfn.CONCAT(Tabla3_2[[#This Row],[Semana]],C1001,Tabla3_2[[#This Row],[Variedad]],E1001,G1001,Tabla3_2[[#This Row],[Atributo]])</f>
        <v>44176NaranjaNavel LateTerminal La Palmera de La SerenabinViernes</v>
      </c>
      <c r="B1001" s="6">
        <v>44176</v>
      </c>
      <c r="C1001" s="24" t="s">
        <v>36</v>
      </c>
      <c r="D1001" s="24" t="s">
        <v>34</v>
      </c>
      <c r="E1001" s="24" t="s">
        <v>22</v>
      </c>
      <c r="F1001" s="24" t="s">
        <v>33</v>
      </c>
      <c r="G1001" s="24" t="str">
        <f>+VLOOKUP(Tabla3_2[[#This Row],[Unidad de
comercialización ]],Cod_empaque[],2,0)</f>
        <v>bin</v>
      </c>
      <c r="H1001" s="24" t="s">
        <v>6</v>
      </c>
      <c r="I1001">
        <v>0</v>
      </c>
    </row>
    <row r="1002" spans="1:9" x14ac:dyDescent="0.35">
      <c r="A1002" s="24" t="str">
        <f>+_xlfn.CONCAT(Tabla3_2[[#This Row],[Semana]],C1002,Tabla3_2[[#This Row],[Variedad]],E1002,G1002,Tabla3_2[[#This Row],[Atributo]])</f>
        <v>44176NaranjaValenciaMercado Mayorista Lo Valledor de SantiagobinLunes</v>
      </c>
      <c r="B1002" s="6">
        <v>44176</v>
      </c>
      <c r="C1002" s="24" t="s">
        <v>36</v>
      </c>
      <c r="D1002" s="24" t="s">
        <v>35</v>
      </c>
      <c r="E1002" s="24" t="s">
        <v>19</v>
      </c>
      <c r="F1002" s="24" t="s">
        <v>33</v>
      </c>
      <c r="G1002" s="24" t="str">
        <f>+VLOOKUP(Tabla3_2[[#This Row],[Unidad de
comercialización ]],Cod_empaque[],2,0)</f>
        <v>bin</v>
      </c>
      <c r="H1002" s="24" t="s">
        <v>2</v>
      </c>
      <c r="I1002">
        <v>325000</v>
      </c>
    </row>
    <row r="1003" spans="1:9" x14ac:dyDescent="0.35">
      <c r="A1003" s="24" t="str">
        <f>+_xlfn.CONCAT(Tabla3_2[[#This Row],[Semana]],C1003,Tabla3_2[[#This Row],[Variedad]],E1003,G1003,Tabla3_2[[#This Row],[Atributo]])</f>
        <v>44176NaranjaValenciaMercado Mayorista Lo Valledor de SantiagobinMartes</v>
      </c>
      <c r="B1003" s="6">
        <v>44176</v>
      </c>
      <c r="C1003" s="24" t="s">
        <v>36</v>
      </c>
      <c r="D1003" s="24" t="s">
        <v>35</v>
      </c>
      <c r="E1003" s="24" t="s">
        <v>19</v>
      </c>
      <c r="F1003" s="24" t="s">
        <v>33</v>
      </c>
      <c r="G1003" s="24" t="str">
        <f>+VLOOKUP(Tabla3_2[[#This Row],[Unidad de
comercialización ]],Cod_empaque[],2,0)</f>
        <v>bin</v>
      </c>
      <c r="H1003" s="24" t="s">
        <v>3</v>
      </c>
      <c r="I1003">
        <v>0</v>
      </c>
    </row>
    <row r="1004" spans="1:9" x14ac:dyDescent="0.35">
      <c r="A1004" s="24" t="str">
        <f>+_xlfn.CONCAT(Tabla3_2[[#This Row],[Semana]],C1004,Tabla3_2[[#This Row],[Variedad]],E1004,G1004,Tabla3_2[[#This Row],[Atributo]])</f>
        <v>44176NaranjaValenciaMercado Mayorista Lo Valledor de SantiagobinMiércoles</v>
      </c>
      <c r="B1004" s="6">
        <v>44176</v>
      </c>
      <c r="C1004" s="24" t="s">
        <v>36</v>
      </c>
      <c r="D1004" s="24" t="s">
        <v>35</v>
      </c>
      <c r="E1004" s="24" t="s">
        <v>19</v>
      </c>
      <c r="F1004" s="24" t="s">
        <v>33</v>
      </c>
      <c r="G1004" s="24" t="str">
        <f>+VLOOKUP(Tabla3_2[[#This Row],[Unidad de
comercialización ]],Cod_empaque[],2,0)</f>
        <v>bin</v>
      </c>
      <c r="H1004" s="24" t="s">
        <v>4</v>
      </c>
      <c r="I1004">
        <v>350000</v>
      </c>
    </row>
    <row r="1005" spans="1:9" x14ac:dyDescent="0.35">
      <c r="A1005" s="24" t="str">
        <f>+_xlfn.CONCAT(Tabla3_2[[#This Row],[Semana]],C1005,Tabla3_2[[#This Row],[Variedad]],E1005,G1005,Tabla3_2[[#This Row],[Atributo]])</f>
        <v>44176NaranjaValenciaMercado Mayorista Lo Valledor de SantiagobinJueves</v>
      </c>
      <c r="B1005" s="6">
        <v>44176</v>
      </c>
      <c r="C1005" s="24" t="s">
        <v>36</v>
      </c>
      <c r="D1005" s="24" t="s">
        <v>35</v>
      </c>
      <c r="E1005" s="24" t="s">
        <v>19</v>
      </c>
      <c r="F1005" s="24" t="s">
        <v>33</v>
      </c>
      <c r="G1005" s="24" t="str">
        <f>+VLOOKUP(Tabla3_2[[#This Row],[Unidad de
comercialización ]],Cod_empaque[],2,0)</f>
        <v>bin</v>
      </c>
      <c r="H1005" s="24" t="s">
        <v>5</v>
      </c>
      <c r="I1005">
        <v>334091</v>
      </c>
    </row>
    <row r="1006" spans="1:9" x14ac:dyDescent="0.35">
      <c r="A1006" s="24" t="str">
        <f>+_xlfn.CONCAT(Tabla3_2[[#This Row],[Semana]],C1006,Tabla3_2[[#This Row],[Variedad]],E1006,G1006,Tabla3_2[[#This Row],[Atributo]])</f>
        <v>44176NaranjaValenciaMercado Mayorista Lo Valledor de SantiagobinViernes</v>
      </c>
      <c r="B1006" s="6">
        <v>44176</v>
      </c>
      <c r="C1006" s="24" t="s">
        <v>36</v>
      </c>
      <c r="D1006" s="24" t="s">
        <v>35</v>
      </c>
      <c r="E1006" s="24" t="s">
        <v>19</v>
      </c>
      <c r="F1006" s="24" t="s">
        <v>33</v>
      </c>
      <c r="G1006" s="24" t="str">
        <f>+VLOOKUP(Tabla3_2[[#This Row],[Unidad de
comercialización ]],Cod_empaque[],2,0)</f>
        <v>bin</v>
      </c>
      <c r="H1006" s="24" t="s">
        <v>6</v>
      </c>
      <c r="I1006">
        <v>0</v>
      </c>
    </row>
    <row r="1007" spans="1:9" x14ac:dyDescent="0.35">
      <c r="A1007" s="24" t="str">
        <f>+_xlfn.CONCAT(Tabla3_2[[#This Row],[Semana]],C1007,Tabla3_2[[#This Row],[Variedad]],E1007,G1007,Tabla3_2[[#This Row],[Atributo]])</f>
        <v>44176NaranjaValenciaComercializadora del Agro de LimaríbinLunes</v>
      </c>
      <c r="B1007" s="6">
        <v>44176</v>
      </c>
      <c r="C1007" s="24" t="s">
        <v>36</v>
      </c>
      <c r="D1007" s="24" t="s">
        <v>35</v>
      </c>
      <c r="E1007" s="24" t="s">
        <v>21</v>
      </c>
      <c r="F1007" s="24" t="s">
        <v>33</v>
      </c>
      <c r="G1007" s="24" t="str">
        <f>+VLOOKUP(Tabla3_2[[#This Row],[Unidad de
comercialización ]],Cod_empaque[],2,0)</f>
        <v>bin</v>
      </c>
      <c r="H1007" s="24" t="s">
        <v>2</v>
      </c>
      <c r="I1007">
        <v>0</v>
      </c>
    </row>
    <row r="1008" spans="1:9" x14ac:dyDescent="0.35">
      <c r="A1008" s="24" t="str">
        <f>+_xlfn.CONCAT(Tabla3_2[[#This Row],[Semana]],C1008,Tabla3_2[[#This Row],[Variedad]],E1008,G1008,Tabla3_2[[#This Row],[Atributo]])</f>
        <v>44176NaranjaValenciaComercializadora del Agro de LimaríbinMartes</v>
      </c>
      <c r="B1008" s="6">
        <v>44176</v>
      </c>
      <c r="C1008" s="24" t="s">
        <v>36</v>
      </c>
      <c r="D1008" s="24" t="s">
        <v>35</v>
      </c>
      <c r="E1008" s="24" t="s">
        <v>21</v>
      </c>
      <c r="F1008" s="24" t="s">
        <v>33</v>
      </c>
      <c r="G1008" s="24" t="str">
        <f>+VLOOKUP(Tabla3_2[[#This Row],[Unidad de
comercialización ]],Cod_empaque[],2,0)</f>
        <v>bin</v>
      </c>
      <c r="H1008" s="24" t="s">
        <v>3</v>
      </c>
      <c r="I1008">
        <v>0</v>
      </c>
    </row>
    <row r="1009" spans="1:9" x14ac:dyDescent="0.35">
      <c r="A1009" s="24" t="str">
        <f>+_xlfn.CONCAT(Tabla3_2[[#This Row],[Semana]],C1009,Tabla3_2[[#This Row],[Variedad]],E1009,G1009,Tabla3_2[[#This Row],[Atributo]])</f>
        <v>44176NaranjaValenciaComercializadora del Agro de LimaríbinMiércoles</v>
      </c>
      <c r="B1009" s="6">
        <v>44176</v>
      </c>
      <c r="C1009" s="24" t="s">
        <v>36</v>
      </c>
      <c r="D1009" s="24" t="s">
        <v>35</v>
      </c>
      <c r="E1009" s="24" t="s">
        <v>21</v>
      </c>
      <c r="F1009" s="24" t="s">
        <v>33</v>
      </c>
      <c r="G1009" s="24" t="str">
        <f>+VLOOKUP(Tabla3_2[[#This Row],[Unidad de
comercialización ]],Cod_empaque[],2,0)</f>
        <v>bin</v>
      </c>
      <c r="H1009" s="24" t="s">
        <v>4</v>
      </c>
      <c r="I1009">
        <v>337500</v>
      </c>
    </row>
    <row r="1010" spans="1:9" x14ac:dyDescent="0.35">
      <c r="A1010" s="24" t="str">
        <f>+_xlfn.CONCAT(Tabla3_2[[#This Row],[Semana]],C1010,Tabla3_2[[#This Row],[Variedad]],E1010,G1010,Tabla3_2[[#This Row],[Atributo]])</f>
        <v>44176NaranjaValenciaComercializadora del Agro de LimaríbinJueves</v>
      </c>
      <c r="B1010" s="6">
        <v>44176</v>
      </c>
      <c r="C1010" s="24" t="s">
        <v>36</v>
      </c>
      <c r="D1010" s="24" t="s">
        <v>35</v>
      </c>
      <c r="E1010" s="24" t="s">
        <v>21</v>
      </c>
      <c r="F1010" s="24" t="s">
        <v>33</v>
      </c>
      <c r="G1010" s="24" t="str">
        <f>+VLOOKUP(Tabla3_2[[#This Row],[Unidad de
comercialización ]],Cod_empaque[],2,0)</f>
        <v>bin</v>
      </c>
      <c r="H1010" s="24" t="s">
        <v>5</v>
      </c>
      <c r="I1010">
        <v>0</v>
      </c>
    </row>
    <row r="1011" spans="1:9" x14ac:dyDescent="0.35">
      <c r="A1011" s="24" t="str">
        <f>+_xlfn.CONCAT(Tabla3_2[[#This Row],[Semana]],C1011,Tabla3_2[[#This Row],[Variedad]],E1011,G1011,Tabla3_2[[#This Row],[Atributo]])</f>
        <v>44176NaranjaValenciaComercializadora del Agro de LimaríbinViernes</v>
      </c>
      <c r="B1011" s="6">
        <v>44176</v>
      </c>
      <c r="C1011" s="24" t="s">
        <v>36</v>
      </c>
      <c r="D1011" s="24" t="s">
        <v>35</v>
      </c>
      <c r="E1011" s="24" t="s">
        <v>21</v>
      </c>
      <c r="F1011" s="24" t="s">
        <v>33</v>
      </c>
      <c r="G1011" s="24" t="str">
        <f>+VLOOKUP(Tabla3_2[[#This Row],[Unidad de
comercialización ]],Cod_empaque[],2,0)</f>
        <v>bin</v>
      </c>
      <c r="H1011" s="24" t="s">
        <v>6</v>
      </c>
      <c r="I1011">
        <v>0</v>
      </c>
    </row>
    <row r="1012" spans="1:9" x14ac:dyDescent="0.35">
      <c r="A1012" s="24" t="str">
        <f>+_xlfn.CONCAT(Tabla3_2[[#This Row],[Semana]],C1012,Tabla3_2[[#This Row],[Variedad]],E1012,G1012,Tabla3_2[[#This Row],[Atributo]])</f>
        <v>44176NaranjaValenciaTerminal La Palmera de La SerenabinLunes</v>
      </c>
      <c r="B1012" s="6">
        <v>44176</v>
      </c>
      <c r="C1012" s="24" t="s">
        <v>36</v>
      </c>
      <c r="D1012" s="24" t="s">
        <v>35</v>
      </c>
      <c r="E1012" s="24" t="s">
        <v>22</v>
      </c>
      <c r="F1012" s="24" t="s">
        <v>33</v>
      </c>
      <c r="G1012" s="24" t="str">
        <f>+VLOOKUP(Tabla3_2[[#This Row],[Unidad de
comercialización ]],Cod_empaque[],2,0)</f>
        <v>bin</v>
      </c>
      <c r="H1012" s="24" t="s">
        <v>2</v>
      </c>
      <c r="I1012">
        <v>326786</v>
      </c>
    </row>
    <row r="1013" spans="1:9" x14ac:dyDescent="0.35">
      <c r="A1013" s="24" t="str">
        <f>+_xlfn.CONCAT(Tabla3_2[[#This Row],[Semana]],C1013,Tabla3_2[[#This Row],[Variedad]],E1013,G1013,Tabla3_2[[#This Row],[Atributo]])</f>
        <v>44176NaranjaValenciaTerminal La Palmera de La SerenabinMartes</v>
      </c>
      <c r="B1013" s="6">
        <v>44176</v>
      </c>
      <c r="C1013" s="24" t="s">
        <v>36</v>
      </c>
      <c r="D1013" s="24" t="s">
        <v>35</v>
      </c>
      <c r="E1013" s="24" t="s">
        <v>22</v>
      </c>
      <c r="F1013" s="24" t="s">
        <v>33</v>
      </c>
      <c r="G1013" s="24" t="str">
        <f>+VLOOKUP(Tabla3_2[[#This Row],[Unidad de
comercialización ]],Cod_empaque[],2,0)</f>
        <v>bin</v>
      </c>
      <c r="H1013" s="24" t="s">
        <v>3</v>
      </c>
      <c r="I1013">
        <v>0</v>
      </c>
    </row>
    <row r="1014" spans="1:9" x14ac:dyDescent="0.35">
      <c r="A1014" s="24" t="str">
        <f>+_xlfn.CONCAT(Tabla3_2[[#This Row],[Semana]],C1014,Tabla3_2[[#This Row],[Variedad]],E1014,G1014,Tabla3_2[[#This Row],[Atributo]])</f>
        <v>44176NaranjaValenciaTerminal La Palmera de La SerenabinMiércoles</v>
      </c>
      <c r="B1014" s="6">
        <v>44176</v>
      </c>
      <c r="C1014" s="24" t="s">
        <v>36</v>
      </c>
      <c r="D1014" s="24" t="s">
        <v>35</v>
      </c>
      <c r="E1014" s="24" t="s">
        <v>22</v>
      </c>
      <c r="F1014" s="24" t="s">
        <v>33</v>
      </c>
      <c r="G1014" s="24" t="str">
        <f>+VLOOKUP(Tabla3_2[[#This Row],[Unidad de
comercialización ]],Cod_empaque[],2,0)</f>
        <v>bin</v>
      </c>
      <c r="H1014" s="24" t="s">
        <v>4</v>
      </c>
      <c r="I1014">
        <v>0</v>
      </c>
    </row>
    <row r="1015" spans="1:9" x14ac:dyDescent="0.35">
      <c r="A1015" s="24" t="str">
        <f>+_xlfn.CONCAT(Tabla3_2[[#This Row],[Semana]],C1015,Tabla3_2[[#This Row],[Variedad]],E1015,G1015,Tabla3_2[[#This Row],[Atributo]])</f>
        <v>44176NaranjaValenciaTerminal La Palmera de La SerenabinJueves</v>
      </c>
      <c r="B1015" s="6">
        <v>44176</v>
      </c>
      <c r="C1015" s="24" t="s">
        <v>36</v>
      </c>
      <c r="D1015" s="24" t="s">
        <v>35</v>
      </c>
      <c r="E1015" s="24" t="s">
        <v>22</v>
      </c>
      <c r="F1015" s="24" t="s">
        <v>33</v>
      </c>
      <c r="G1015" s="24" t="str">
        <f>+VLOOKUP(Tabla3_2[[#This Row],[Unidad de
comercialización ]],Cod_empaque[],2,0)</f>
        <v>bin</v>
      </c>
      <c r="H1015" s="24" t="s">
        <v>5</v>
      </c>
      <c r="I1015">
        <v>337500</v>
      </c>
    </row>
    <row r="1016" spans="1:9" x14ac:dyDescent="0.35">
      <c r="A1016" s="24" t="str">
        <f>+_xlfn.CONCAT(Tabla3_2[[#This Row],[Semana]],C1016,Tabla3_2[[#This Row],[Variedad]],E1016,G1016,Tabla3_2[[#This Row],[Atributo]])</f>
        <v>44176NaranjaValenciaTerminal La Palmera de La SerenabinViernes</v>
      </c>
      <c r="B1016" s="6">
        <v>44176</v>
      </c>
      <c r="C1016" s="24" t="s">
        <v>36</v>
      </c>
      <c r="D1016" s="24" t="s">
        <v>35</v>
      </c>
      <c r="E1016" s="24" t="s">
        <v>22</v>
      </c>
      <c r="F1016" s="24" t="s">
        <v>33</v>
      </c>
      <c r="G1016" s="24" t="str">
        <f>+VLOOKUP(Tabla3_2[[#This Row],[Unidad de
comercialización ]],Cod_empaque[],2,0)</f>
        <v>bin</v>
      </c>
      <c r="H1016" s="24" t="s">
        <v>6</v>
      </c>
      <c r="I1016">
        <v>337500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BC68-8EC9-41C3-AAB5-7860E7BFD7A1}">
  <dimension ref="A1:Q1016"/>
  <sheetViews>
    <sheetView tabSelected="1" topLeftCell="G1" workbookViewId="0">
      <selection activeCell="M1" sqref="M1"/>
    </sheetView>
  </sheetViews>
  <sheetFormatPr baseColWidth="10" defaultRowHeight="14.5" x14ac:dyDescent="0.35"/>
  <cols>
    <col min="1" max="1" width="75.08984375" bestFit="1" customWidth="1"/>
    <col min="2" max="2" width="10.08984375" style="6" bestFit="1" customWidth="1"/>
    <col min="3" max="3" width="9.26953125" bestFit="1" customWidth="1"/>
    <col min="4" max="4" width="12.54296875" bestFit="1" customWidth="1"/>
    <col min="5" max="5" width="37.36328125" bestFit="1" customWidth="1"/>
    <col min="6" max="6" width="26" bestFit="1" customWidth="1"/>
    <col min="7" max="7" width="8" bestFit="1" customWidth="1"/>
    <col min="8" max="8" width="5.08984375" bestFit="1" customWidth="1"/>
    <col min="9" max="9" width="10.1796875" bestFit="1" customWidth="1"/>
    <col min="10" max="10" width="7.54296875" bestFit="1" customWidth="1"/>
    <col min="11" max="11" width="14.36328125" bestFit="1" customWidth="1"/>
    <col min="12" max="12" width="15.26953125" bestFit="1" customWidth="1"/>
    <col min="13" max="13" width="16.26953125" customWidth="1"/>
    <col min="14" max="14" width="14.7265625" customWidth="1"/>
    <col min="15" max="15" width="10.90625" style="6"/>
    <col min="16" max="16" width="10.90625" style="27"/>
    <col min="17" max="17" width="13.453125" customWidth="1"/>
  </cols>
  <sheetData>
    <row r="1" spans="1:17" x14ac:dyDescent="0.35">
      <c r="A1" t="s">
        <v>73</v>
      </c>
      <c r="B1" s="6" t="s">
        <v>17</v>
      </c>
      <c r="C1" t="s">
        <v>27</v>
      </c>
      <c r="D1" t="s">
        <v>0</v>
      </c>
      <c r="E1" t="s">
        <v>1</v>
      </c>
      <c r="F1" t="s">
        <v>7</v>
      </c>
      <c r="G1" t="s">
        <v>74</v>
      </c>
      <c r="H1" t="s">
        <v>70</v>
      </c>
      <c r="I1" t="s">
        <v>66</v>
      </c>
      <c r="J1" t="s">
        <v>67</v>
      </c>
      <c r="K1" t="s">
        <v>68</v>
      </c>
      <c r="L1" t="s">
        <v>69</v>
      </c>
      <c r="M1" t="s">
        <v>72</v>
      </c>
      <c r="N1" t="s">
        <v>39</v>
      </c>
      <c r="O1" s="6" t="s">
        <v>80</v>
      </c>
      <c r="P1" s="27" t="s">
        <v>157</v>
      </c>
      <c r="Q1" t="s">
        <v>81</v>
      </c>
    </row>
    <row r="2" spans="1:17" x14ac:dyDescent="0.35">
      <c r="A2" s="24" t="str">
        <f t="shared" ref="A2:A65" si="0">+_xlfn.CONCAT(B2:C2,D2,E2,G2,I2)</f>
        <v>44169LimónSin especificarMercado Mayorista Lo Valledor de Santiagomalla-18Lunes</v>
      </c>
      <c r="B2" s="6">
        <v>44169</v>
      </c>
      <c r="C2" s="24" t="s">
        <v>28</v>
      </c>
      <c r="D2" s="24" t="s">
        <v>18</v>
      </c>
      <c r="E2" s="24" t="s">
        <v>19</v>
      </c>
      <c r="F2" s="24" t="s">
        <v>38</v>
      </c>
      <c r="G2" s="24" t="str">
        <f>+VLOOKUP(Tabla35_2[[#This Row],[Unidad de
comercialización ]],Cod_empaque[],2,0)</f>
        <v>malla-18</v>
      </c>
      <c r="H2" s="24">
        <f>+VLOOKUP(Tabla35_2[[#This Row],[Unidad de
comercialización ]],Tabla9[],2,0)</f>
        <v>18</v>
      </c>
      <c r="I2" s="24" t="s">
        <v>2</v>
      </c>
      <c r="J2">
        <v>800</v>
      </c>
      <c r="K2" s="24">
        <f>+Tabla35_2[[#This Row],[Valor]]*Tabla35_2[[#This Row],[Kg]]</f>
        <v>14400</v>
      </c>
      <c r="L2" s="24">
        <f>+Tabla35_2[[#This Row],[Volumen (Kg)]]/1000</f>
        <v>14.4</v>
      </c>
      <c r="M2" s="24">
        <f>+VLOOKUP(Tabla35_2[[#This Row],[Concat]],Tabla3_2[],9,0)</f>
        <v>7562</v>
      </c>
      <c r="N2" s="24">
        <f>+Tabla35_2[[#This Row],[Precio (pesos nominales con IVA)]]/Tabla35_2[[#This Row],[Kg]]</f>
        <v>420.11111111111109</v>
      </c>
      <c r="O2" s="6">
        <f>+VLOOKUP(Tabla35_2[[#This Row],[Cod_fecha]],Cod_fecha[],2,0)</f>
        <v>44165</v>
      </c>
      <c r="P2" s="27">
        <f>+VLOOKUP(Tabla35_2[[#This Row],[Mercado]],Codigos_mercados_mayoristas[],3,0)</f>
        <v>13</v>
      </c>
      <c r="Q2" s="24" t="str">
        <f>+_xlfn.CONCAT(Tabla35_2[[#This Row],[Semana]],Tabla35_2[[#This Row],[Atributo]])</f>
        <v>44169Lunes</v>
      </c>
    </row>
    <row r="3" spans="1:17" x14ac:dyDescent="0.35">
      <c r="A3" s="24" t="str">
        <f t="shared" si="0"/>
        <v>44169LimónSin especificarMercado Mayorista Lo Valledor de Santiagomalla-18Martes</v>
      </c>
      <c r="B3" s="6">
        <v>44169</v>
      </c>
      <c r="C3" s="24" t="s">
        <v>28</v>
      </c>
      <c r="D3" s="24" t="s">
        <v>18</v>
      </c>
      <c r="E3" s="24" t="s">
        <v>19</v>
      </c>
      <c r="F3" s="24" t="s">
        <v>38</v>
      </c>
      <c r="G3" s="24" t="str">
        <f>+VLOOKUP(Tabla35_2[[#This Row],[Unidad de
comercialización ]],Cod_empaque[],2,0)</f>
        <v>malla-18</v>
      </c>
      <c r="H3" s="24">
        <f>+VLOOKUP(Tabla35_2[[#This Row],[Unidad de
comercialización ]],Tabla9[],2,0)</f>
        <v>18</v>
      </c>
      <c r="I3" s="24" t="s">
        <v>3</v>
      </c>
      <c r="J3">
        <v>1610</v>
      </c>
      <c r="K3" s="24">
        <f>+Tabla35_2[[#This Row],[Valor]]*Tabla35_2[[#This Row],[Kg]]</f>
        <v>28980</v>
      </c>
      <c r="L3" s="24">
        <f>+Tabla35_2[[#This Row],[Volumen (Kg)]]/1000</f>
        <v>28.98</v>
      </c>
      <c r="M3" s="24">
        <f>+VLOOKUP(Tabla35_2[[#This Row],[Concat]],Tabla3_2[],9,0)</f>
        <v>7652</v>
      </c>
      <c r="N3" s="24">
        <f>+Tabla35_2[[#This Row],[Precio (pesos nominales con IVA)]]/Tabla35_2[[#This Row],[Kg]]</f>
        <v>425.11111111111109</v>
      </c>
      <c r="O3" s="6">
        <f>+VLOOKUP(Tabla35_2[[#This Row],[Cod_fecha]],Cod_fecha[],2,0)</f>
        <v>44166</v>
      </c>
      <c r="P3" s="27">
        <f>+VLOOKUP(Tabla35_2[[#This Row],[Mercado]],Codigos_mercados_mayoristas[],3,0)</f>
        <v>13</v>
      </c>
      <c r="Q3" s="24" t="str">
        <f>+_xlfn.CONCAT(Tabla35_2[[#This Row],[Semana]],Tabla35_2[[#This Row],[Atributo]])</f>
        <v>44169Martes</v>
      </c>
    </row>
    <row r="4" spans="1:17" x14ac:dyDescent="0.35">
      <c r="A4" s="24" t="str">
        <f t="shared" si="0"/>
        <v>44169LimónSin especificarMercado Mayorista Lo Valledor de Santiagomalla-18Miércoles</v>
      </c>
      <c r="B4" s="6">
        <v>44169</v>
      </c>
      <c r="C4" s="24" t="s">
        <v>28</v>
      </c>
      <c r="D4" s="24" t="s">
        <v>18</v>
      </c>
      <c r="E4" s="24" t="s">
        <v>19</v>
      </c>
      <c r="F4" s="24" t="s">
        <v>38</v>
      </c>
      <c r="G4" s="24" t="str">
        <f>+VLOOKUP(Tabla35_2[[#This Row],[Unidad de
comercialización ]],Cod_empaque[],2,0)</f>
        <v>malla-18</v>
      </c>
      <c r="H4" s="24">
        <f>+VLOOKUP(Tabla35_2[[#This Row],[Unidad de
comercialización ]],Tabla9[],2,0)</f>
        <v>18</v>
      </c>
      <c r="I4" s="24" t="s">
        <v>4</v>
      </c>
      <c r="J4">
        <v>605</v>
      </c>
      <c r="K4" s="24">
        <f>+Tabla35_2[[#This Row],[Valor]]*Tabla35_2[[#This Row],[Kg]]</f>
        <v>10890</v>
      </c>
      <c r="L4" s="24">
        <f>+Tabla35_2[[#This Row],[Volumen (Kg)]]/1000</f>
        <v>10.89</v>
      </c>
      <c r="M4" s="24">
        <f>+VLOOKUP(Tabla35_2[[#This Row],[Concat]],Tabla3_2[],9,0)</f>
        <v>8264</v>
      </c>
      <c r="N4" s="24">
        <f>+Tabla35_2[[#This Row],[Precio (pesos nominales con IVA)]]/Tabla35_2[[#This Row],[Kg]]</f>
        <v>459.11111111111109</v>
      </c>
      <c r="O4" s="6">
        <f>+VLOOKUP(Tabla35_2[[#This Row],[Cod_fecha]],Cod_fecha[],2,0)</f>
        <v>44167</v>
      </c>
      <c r="P4" s="27">
        <f>+VLOOKUP(Tabla35_2[[#This Row],[Mercado]],Codigos_mercados_mayoristas[],3,0)</f>
        <v>13</v>
      </c>
      <c r="Q4" s="24" t="str">
        <f>+_xlfn.CONCAT(Tabla35_2[[#This Row],[Semana]],Tabla35_2[[#This Row],[Atributo]])</f>
        <v>44169Miércoles</v>
      </c>
    </row>
    <row r="5" spans="1:17" x14ac:dyDescent="0.35">
      <c r="A5" s="24" t="str">
        <f t="shared" si="0"/>
        <v>44169LimónSin especificarMercado Mayorista Lo Valledor de Santiagomalla-18Jueves</v>
      </c>
      <c r="B5" s="6">
        <v>44169</v>
      </c>
      <c r="C5" s="24" t="s">
        <v>28</v>
      </c>
      <c r="D5" s="24" t="s">
        <v>18</v>
      </c>
      <c r="E5" s="24" t="s">
        <v>19</v>
      </c>
      <c r="F5" s="24" t="s">
        <v>38</v>
      </c>
      <c r="G5" s="24" t="str">
        <f>+VLOOKUP(Tabla35_2[[#This Row],[Unidad de
comercialización ]],Cod_empaque[],2,0)</f>
        <v>malla-18</v>
      </c>
      <c r="H5" s="24">
        <f>+VLOOKUP(Tabla35_2[[#This Row],[Unidad de
comercialización ]],Tabla9[],2,0)</f>
        <v>18</v>
      </c>
      <c r="I5" s="24" t="s">
        <v>5</v>
      </c>
      <c r="J5">
        <v>700</v>
      </c>
      <c r="K5" s="24">
        <f>+Tabla35_2[[#This Row],[Valor]]*Tabla35_2[[#This Row],[Kg]]</f>
        <v>12600</v>
      </c>
      <c r="L5" s="24">
        <f>+Tabla35_2[[#This Row],[Volumen (Kg)]]/1000</f>
        <v>12.6</v>
      </c>
      <c r="M5" s="24">
        <f>+VLOOKUP(Tabla35_2[[#This Row],[Concat]],Tabla3_2[],9,0)</f>
        <v>8000</v>
      </c>
      <c r="N5" s="24">
        <f>+Tabla35_2[[#This Row],[Precio (pesos nominales con IVA)]]/Tabla35_2[[#This Row],[Kg]]</f>
        <v>444.44444444444446</v>
      </c>
      <c r="O5" s="6">
        <f>+VLOOKUP(Tabla35_2[[#This Row],[Cod_fecha]],Cod_fecha[],2,0)</f>
        <v>44168</v>
      </c>
      <c r="P5" s="27">
        <f>+VLOOKUP(Tabla35_2[[#This Row],[Mercado]],Codigos_mercados_mayoristas[],3,0)</f>
        <v>13</v>
      </c>
      <c r="Q5" s="24" t="str">
        <f>+_xlfn.CONCAT(Tabla35_2[[#This Row],[Semana]],Tabla35_2[[#This Row],[Atributo]])</f>
        <v>44169Jueves</v>
      </c>
    </row>
    <row r="6" spans="1:17" x14ac:dyDescent="0.35">
      <c r="A6" s="24" t="str">
        <f t="shared" si="0"/>
        <v>44169LimónSin especificarMercado Mayorista Lo Valledor de Santiagomalla-18Viernes</v>
      </c>
      <c r="B6" s="6">
        <v>44169</v>
      </c>
      <c r="C6" s="24" t="s">
        <v>28</v>
      </c>
      <c r="D6" s="24" t="s">
        <v>18</v>
      </c>
      <c r="E6" s="24" t="s">
        <v>19</v>
      </c>
      <c r="F6" s="24" t="s">
        <v>38</v>
      </c>
      <c r="G6" s="24" t="str">
        <f>+VLOOKUP(Tabla35_2[[#This Row],[Unidad de
comercialización ]],Cod_empaque[],2,0)</f>
        <v>malla-18</v>
      </c>
      <c r="H6" s="24">
        <f>+VLOOKUP(Tabla35_2[[#This Row],[Unidad de
comercialización ]],Tabla9[],2,0)</f>
        <v>18</v>
      </c>
      <c r="I6" s="24" t="s">
        <v>6</v>
      </c>
      <c r="J6">
        <v>505</v>
      </c>
      <c r="K6" s="24">
        <f>+Tabla35_2[[#This Row],[Valor]]*Tabla35_2[[#This Row],[Kg]]</f>
        <v>9090</v>
      </c>
      <c r="L6" s="24">
        <f>+Tabla35_2[[#This Row],[Volumen (Kg)]]/1000</f>
        <v>9.09</v>
      </c>
      <c r="M6" s="24">
        <f>+VLOOKUP(Tabla35_2[[#This Row],[Concat]],Tabla3_2[],9,0)</f>
        <v>8000</v>
      </c>
      <c r="N6" s="24">
        <f>+Tabla35_2[[#This Row],[Precio (pesos nominales con IVA)]]/Tabla35_2[[#This Row],[Kg]]</f>
        <v>444.44444444444446</v>
      </c>
      <c r="O6" s="6">
        <f>+VLOOKUP(Tabla35_2[[#This Row],[Cod_fecha]],Cod_fecha[],2,0)</f>
        <v>44169</v>
      </c>
      <c r="P6" s="27">
        <f>+VLOOKUP(Tabla35_2[[#This Row],[Mercado]],Codigos_mercados_mayoristas[],3,0)</f>
        <v>13</v>
      </c>
      <c r="Q6" s="24" t="str">
        <f>+_xlfn.CONCAT(Tabla35_2[[#This Row],[Semana]],Tabla35_2[[#This Row],[Atributo]])</f>
        <v>44169Viernes</v>
      </c>
    </row>
    <row r="7" spans="1:17" x14ac:dyDescent="0.35">
      <c r="A7" s="24" t="str">
        <f t="shared" si="0"/>
        <v>44169LimónSin especificarComercializadora del Agro de Limarímalla-18Lunes</v>
      </c>
      <c r="B7" s="6">
        <v>44169</v>
      </c>
      <c r="C7" s="24" t="s">
        <v>28</v>
      </c>
      <c r="D7" s="24" t="s">
        <v>18</v>
      </c>
      <c r="E7" s="24" t="s">
        <v>21</v>
      </c>
      <c r="F7" s="24" t="s">
        <v>38</v>
      </c>
      <c r="G7" s="24" t="str">
        <f>+VLOOKUP(Tabla35_2[[#This Row],[Unidad de
comercialización ]],Cod_empaque[],2,0)</f>
        <v>malla-18</v>
      </c>
      <c r="H7" s="24">
        <f>+VLOOKUP(Tabla35_2[[#This Row],[Unidad de
comercialización ]],Tabla9[],2,0)</f>
        <v>18</v>
      </c>
      <c r="I7" s="24" t="s">
        <v>2</v>
      </c>
      <c r="J7">
        <v>0</v>
      </c>
      <c r="K7" s="24">
        <f>+Tabla35_2[[#This Row],[Valor]]*Tabla35_2[[#This Row],[Kg]]</f>
        <v>0</v>
      </c>
      <c r="L7" s="24">
        <f>+Tabla35_2[[#This Row],[Volumen (Kg)]]/1000</f>
        <v>0</v>
      </c>
      <c r="M7" s="24">
        <f>+VLOOKUP(Tabla35_2[[#This Row],[Concat]],Tabla3_2[],9,0)</f>
        <v>0</v>
      </c>
      <c r="N7" s="24">
        <f>+Tabla35_2[[#This Row],[Precio (pesos nominales con IVA)]]/Tabla35_2[[#This Row],[Kg]]</f>
        <v>0</v>
      </c>
      <c r="O7" s="6">
        <f>+VLOOKUP(Tabla35_2[[#This Row],[Cod_fecha]],Cod_fecha[],2,0)</f>
        <v>44165</v>
      </c>
      <c r="P7" s="27">
        <f>+VLOOKUP(Tabla35_2[[#This Row],[Mercado]],Codigos_mercados_mayoristas[],3,0)</f>
        <v>4</v>
      </c>
      <c r="Q7" s="24" t="str">
        <f>+_xlfn.CONCAT(Tabla35_2[[#This Row],[Semana]],Tabla35_2[[#This Row],[Atributo]])</f>
        <v>44169Lunes</v>
      </c>
    </row>
    <row r="8" spans="1:17" x14ac:dyDescent="0.35">
      <c r="A8" s="24" t="str">
        <f t="shared" si="0"/>
        <v>44169LimónSin especificarComercializadora del Agro de Limarímalla-18Martes</v>
      </c>
      <c r="B8" s="6">
        <v>44169</v>
      </c>
      <c r="C8" s="24" t="s">
        <v>28</v>
      </c>
      <c r="D8" s="24" t="s">
        <v>18</v>
      </c>
      <c r="E8" s="24" t="s">
        <v>21</v>
      </c>
      <c r="F8" s="24" t="s">
        <v>38</v>
      </c>
      <c r="G8" s="24" t="str">
        <f>+VLOOKUP(Tabla35_2[[#This Row],[Unidad de
comercialización ]],Cod_empaque[],2,0)</f>
        <v>malla-18</v>
      </c>
      <c r="H8" s="24">
        <f>+VLOOKUP(Tabla35_2[[#This Row],[Unidad de
comercialización ]],Tabla9[],2,0)</f>
        <v>18</v>
      </c>
      <c r="I8" s="24" t="s">
        <v>3</v>
      </c>
      <c r="J8">
        <v>660</v>
      </c>
      <c r="K8" s="24">
        <f>+Tabla35_2[[#This Row],[Valor]]*Tabla35_2[[#This Row],[Kg]]</f>
        <v>11880</v>
      </c>
      <c r="L8" s="24">
        <f>+Tabla35_2[[#This Row],[Volumen (Kg)]]/1000</f>
        <v>11.88</v>
      </c>
      <c r="M8" s="24">
        <f>+VLOOKUP(Tabla35_2[[#This Row],[Concat]],Tabla3_2[],9,0)</f>
        <v>7900</v>
      </c>
      <c r="N8" s="24">
        <f>+Tabla35_2[[#This Row],[Precio (pesos nominales con IVA)]]/Tabla35_2[[#This Row],[Kg]]</f>
        <v>438.88888888888891</v>
      </c>
      <c r="O8" s="6">
        <f>+VLOOKUP(Tabla35_2[[#This Row],[Cod_fecha]],Cod_fecha[],2,0)</f>
        <v>44166</v>
      </c>
      <c r="P8" s="27">
        <f>+VLOOKUP(Tabla35_2[[#This Row],[Mercado]],Codigos_mercados_mayoristas[],3,0)</f>
        <v>4</v>
      </c>
      <c r="Q8" s="24" t="str">
        <f>+_xlfn.CONCAT(Tabla35_2[[#This Row],[Semana]],Tabla35_2[[#This Row],[Atributo]])</f>
        <v>44169Martes</v>
      </c>
    </row>
    <row r="9" spans="1:17" x14ac:dyDescent="0.35">
      <c r="A9" s="24" t="str">
        <f t="shared" si="0"/>
        <v>44169LimónSin especificarComercializadora del Agro de Limarímalla-18Miércoles</v>
      </c>
      <c r="B9" s="6">
        <v>44169</v>
      </c>
      <c r="C9" s="24" t="s">
        <v>28</v>
      </c>
      <c r="D9" s="24" t="s">
        <v>18</v>
      </c>
      <c r="E9" s="24" t="s">
        <v>21</v>
      </c>
      <c r="F9" s="24" t="s">
        <v>38</v>
      </c>
      <c r="G9" s="24" t="str">
        <f>+VLOOKUP(Tabla35_2[[#This Row],[Unidad de
comercialización ]],Cod_empaque[],2,0)</f>
        <v>malla-18</v>
      </c>
      <c r="H9" s="24">
        <f>+VLOOKUP(Tabla35_2[[#This Row],[Unidad de
comercialización ]],Tabla9[],2,0)</f>
        <v>18</v>
      </c>
      <c r="I9" s="24" t="s">
        <v>4</v>
      </c>
      <c r="J9">
        <v>600</v>
      </c>
      <c r="K9" s="24">
        <f>+Tabla35_2[[#This Row],[Valor]]*Tabla35_2[[#This Row],[Kg]]</f>
        <v>10800</v>
      </c>
      <c r="L9" s="24">
        <f>+Tabla35_2[[#This Row],[Volumen (Kg)]]/1000</f>
        <v>10.8</v>
      </c>
      <c r="M9" s="24">
        <f>+VLOOKUP(Tabla35_2[[#This Row],[Concat]],Tabla3_2[],9,0)</f>
        <v>7900</v>
      </c>
      <c r="N9" s="24">
        <f>+Tabla35_2[[#This Row],[Precio (pesos nominales con IVA)]]/Tabla35_2[[#This Row],[Kg]]</f>
        <v>438.88888888888891</v>
      </c>
      <c r="O9" s="6">
        <f>+VLOOKUP(Tabla35_2[[#This Row],[Cod_fecha]],Cod_fecha[],2,0)</f>
        <v>44167</v>
      </c>
      <c r="P9" s="27">
        <f>+VLOOKUP(Tabla35_2[[#This Row],[Mercado]],Codigos_mercados_mayoristas[],3,0)</f>
        <v>4</v>
      </c>
      <c r="Q9" s="24" t="str">
        <f>+_xlfn.CONCAT(Tabla35_2[[#This Row],[Semana]],Tabla35_2[[#This Row],[Atributo]])</f>
        <v>44169Miércoles</v>
      </c>
    </row>
    <row r="10" spans="1:17" x14ac:dyDescent="0.35">
      <c r="A10" s="24" t="str">
        <f t="shared" si="0"/>
        <v>44169LimónSin especificarComercializadora del Agro de Limarímalla-18Jueves</v>
      </c>
      <c r="B10" s="6">
        <v>44169</v>
      </c>
      <c r="C10" s="24" t="s">
        <v>28</v>
      </c>
      <c r="D10" s="24" t="s">
        <v>18</v>
      </c>
      <c r="E10" s="24" t="s">
        <v>21</v>
      </c>
      <c r="F10" s="24" t="s">
        <v>38</v>
      </c>
      <c r="G10" s="24" t="str">
        <f>+VLOOKUP(Tabla35_2[[#This Row],[Unidad de
comercialización ]],Cod_empaque[],2,0)</f>
        <v>malla-18</v>
      </c>
      <c r="H10" s="24">
        <f>+VLOOKUP(Tabla35_2[[#This Row],[Unidad de
comercialización ]],Tabla9[],2,0)</f>
        <v>18</v>
      </c>
      <c r="I10" s="24" t="s">
        <v>5</v>
      </c>
      <c r="J10">
        <v>0</v>
      </c>
      <c r="K10" s="24">
        <f>+Tabla35_2[[#This Row],[Valor]]*Tabla35_2[[#This Row],[Kg]]</f>
        <v>0</v>
      </c>
      <c r="L10" s="24">
        <f>+Tabla35_2[[#This Row],[Volumen (Kg)]]/1000</f>
        <v>0</v>
      </c>
      <c r="M10" s="24">
        <f>+VLOOKUP(Tabla35_2[[#This Row],[Concat]],Tabla3_2[],9,0)</f>
        <v>0</v>
      </c>
      <c r="N10" s="24">
        <f>+Tabla35_2[[#This Row],[Precio (pesos nominales con IVA)]]/Tabla35_2[[#This Row],[Kg]]</f>
        <v>0</v>
      </c>
      <c r="O10" s="6">
        <f>+VLOOKUP(Tabla35_2[[#This Row],[Cod_fecha]],Cod_fecha[],2,0)</f>
        <v>44168</v>
      </c>
      <c r="P10" s="27">
        <f>+VLOOKUP(Tabla35_2[[#This Row],[Mercado]],Codigos_mercados_mayoristas[],3,0)</f>
        <v>4</v>
      </c>
      <c r="Q10" s="24" t="str">
        <f>+_xlfn.CONCAT(Tabla35_2[[#This Row],[Semana]],Tabla35_2[[#This Row],[Atributo]])</f>
        <v>44169Jueves</v>
      </c>
    </row>
    <row r="11" spans="1:17" x14ac:dyDescent="0.35">
      <c r="A11" s="24" t="str">
        <f t="shared" si="0"/>
        <v>44169LimónSin especificarComercializadora del Agro de Limarímalla-18Viernes</v>
      </c>
      <c r="B11" s="6">
        <v>44169</v>
      </c>
      <c r="C11" s="24" t="s">
        <v>28</v>
      </c>
      <c r="D11" s="24" t="s">
        <v>18</v>
      </c>
      <c r="E11" s="24" t="s">
        <v>21</v>
      </c>
      <c r="F11" s="24" t="s">
        <v>38</v>
      </c>
      <c r="G11" s="24" t="str">
        <f>+VLOOKUP(Tabla35_2[[#This Row],[Unidad de
comercialización ]],Cod_empaque[],2,0)</f>
        <v>malla-18</v>
      </c>
      <c r="H11" s="24">
        <f>+VLOOKUP(Tabla35_2[[#This Row],[Unidad de
comercialización ]],Tabla9[],2,0)</f>
        <v>18</v>
      </c>
      <c r="I11" s="24" t="s">
        <v>6</v>
      </c>
      <c r="J11">
        <v>0</v>
      </c>
      <c r="K11" s="24">
        <f>+Tabla35_2[[#This Row],[Valor]]*Tabla35_2[[#This Row],[Kg]]</f>
        <v>0</v>
      </c>
      <c r="L11" s="24">
        <f>+Tabla35_2[[#This Row],[Volumen (Kg)]]/1000</f>
        <v>0</v>
      </c>
      <c r="M11" s="24">
        <f>+VLOOKUP(Tabla35_2[[#This Row],[Concat]],Tabla3_2[],9,0)</f>
        <v>0</v>
      </c>
      <c r="N11" s="24">
        <f>+Tabla35_2[[#This Row],[Precio (pesos nominales con IVA)]]/Tabla35_2[[#This Row],[Kg]]</f>
        <v>0</v>
      </c>
      <c r="O11" s="6">
        <f>+VLOOKUP(Tabla35_2[[#This Row],[Cod_fecha]],Cod_fecha[],2,0)</f>
        <v>44169</v>
      </c>
      <c r="P11" s="27">
        <f>+VLOOKUP(Tabla35_2[[#This Row],[Mercado]],Codigos_mercados_mayoristas[],3,0)</f>
        <v>4</v>
      </c>
      <c r="Q11" s="24" t="str">
        <f>+_xlfn.CONCAT(Tabla35_2[[#This Row],[Semana]],Tabla35_2[[#This Row],[Atributo]])</f>
        <v>44169Viernes</v>
      </c>
    </row>
    <row r="12" spans="1:17" x14ac:dyDescent="0.35">
      <c r="A12" s="24" t="str">
        <f t="shared" si="0"/>
        <v>44169LimónSin especificarTerminal La Palmera de La Serenamalla-18Lunes</v>
      </c>
      <c r="B12" s="6">
        <v>44169</v>
      </c>
      <c r="C12" s="24" t="s">
        <v>28</v>
      </c>
      <c r="D12" s="24" t="s">
        <v>18</v>
      </c>
      <c r="E12" s="24" t="s">
        <v>22</v>
      </c>
      <c r="F12" s="24" t="s">
        <v>38</v>
      </c>
      <c r="G12" s="24" t="str">
        <f>+VLOOKUP(Tabla35_2[[#This Row],[Unidad de
comercialización ]],Cod_empaque[],2,0)</f>
        <v>malla-18</v>
      </c>
      <c r="H12" s="24">
        <f>+VLOOKUP(Tabla35_2[[#This Row],[Unidad de
comercialización ]],Tabla9[],2,0)</f>
        <v>18</v>
      </c>
      <c r="I12" s="24" t="s">
        <v>2</v>
      </c>
      <c r="J12">
        <v>1200</v>
      </c>
      <c r="K12" s="24">
        <f>+Tabla35_2[[#This Row],[Valor]]*Tabla35_2[[#This Row],[Kg]]</f>
        <v>21600</v>
      </c>
      <c r="L12" s="24">
        <f>+Tabla35_2[[#This Row],[Volumen (Kg)]]/1000</f>
        <v>21.6</v>
      </c>
      <c r="M12" s="24">
        <f>+VLOOKUP(Tabla35_2[[#This Row],[Concat]],Tabla3_2[],9,0)</f>
        <v>7900</v>
      </c>
      <c r="N12" s="24">
        <f>+Tabla35_2[[#This Row],[Precio (pesos nominales con IVA)]]/Tabla35_2[[#This Row],[Kg]]</f>
        <v>438.88888888888891</v>
      </c>
      <c r="O12" s="6">
        <f>+VLOOKUP(Tabla35_2[[#This Row],[Cod_fecha]],Cod_fecha[],2,0)</f>
        <v>44165</v>
      </c>
      <c r="P12" s="27">
        <f>+VLOOKUP(Tabla35_2[[#This Row],[Mercado]],Codigos_mercados_mayoristas[],3,0)</f>
        <v>4</v>
      </c>
      <c r="Q12" s="24" t="str">
        <f>+_xlfn.CONCAT(Tabla35_2[[#This Row],[Semana]],Tabla35_2[[#This Row],[Atributo]])</f>
        <v>44169Lunes</v>
      </c>
    </row>
    <row r="13" spans="1:17" x14ac:dyDescent="0.35">
      <c r="A13" s="24" t="str">
        <f t="shared" si="0"/>
        <v>44169LimónSin especificarTerminal La Palmera de La Serenamalla-18Martes</v>
      </c>
      <c r="B13" s="6">
        <v>44169</v>
      </c>
      <c r="C13" s="24" t="s">
        <v>28</v>
      </c>
      <c r="D13" s="24" t="s">
        <v>18</v>
      </c>
      <c r="E13" s="24" t="s">
        <v>22</v>
      </c>
      <c r="F13" s="24" t="s">
        <v>38</v>
      </c>
      <c r="G13" s="24" t="str">
        <f>+VLOOKUP(Tabla35_2[[#This Row],[Unidad de
comercialización ]],Cod_empaque[],2,0)</f>
        <v>malla-18</v>
      </c>
      <c r="H13" s="24">
        <f>+VLOOKUP(Tabla35_2[[#This Row],[Unidad de
comercialización ]],Tabla9[],2,0)</f>
        <v>18</v>
      </c>
      <c r="I13" s="24" t="s">
        <v>3</v>
      </c>
      <c r="J13">
        <v>0</v>
      </c>
      <c r="K13" s="24">
        <f>+Tabla35_2[[#This Row],[Valor]]*Tabla35_2[[#This Row],[Kg]]</f>
        <v>0</v>
      </c>
      <c r="L13" s="24">
        <f>+Tabla35_2[[#This Row],[Volumen (Kg)]]/1000</f>
        <v>0</v>
      </c>
      <c r="M13" s="24">
        <f>+VLOOKUP(Tabla35_2[[#This Row],[Concat]],Tabla3_2[],9,0)</f>
        <v>0</v>
      </c>
      <c r="N13" s="24">
        <f>+Tabla35_2[[#This Row],[Precio (pesos nominales con IVA)]]/Tabla35_2[[#This Row],[Kg]]</f>
        <v>0</v>
      </c>
      <c r="O13" s="6">
        <f>+VLOOKUP(Tabla35_2[[#This Row],[Cod_fecha]],Cod_fecha[],2,0)</f>
        <v>44166</v>
      </c>
      <c r="P13" s="27">
        <f>+VLOOKUP(Tabla35_2[[#This Row],[Mercado]],Codigos_mercados_mayoristas[],3,0)</f>
        <v>4</v>
      </c>
      <c r="Q13" s="24" t="str">
        <f>+_xlfn.CONCAT(Tabla35_2[[#This Row],[Semana]],Tabla35_2[[#This Row],[Atributo]])</f>
        <v>44169Martes</v>
      </c>
    </row>
    <row r="14" spans="1:17" x14ac:dyDescent="0.35">
      <c r="A14" s="24" t="str">
        <f t="shared" si="0"/>
        <v>44169LimónSin especificarTerminal La Palmera de La Serenamalla-18Miércoles</v>
      </c>
      <c r="B14" s="6">
        <v>44169</v>
      </c>
      <c r="C14" s="24" t="s">
        <v>28</v>
      </c>
      <c r="D14" s="24" t="s">
        <v>18</v>
      </c>
      <c r="E14" s="24" t="s">
        <v>22</v>
      </c>
      <c r="F14" s="24" t="s">
        <v>38</v>
      </c>
      <c r="G14" s="24" t="str">
        <f>+VLOOKUP(Tabla35_2[[#This Row],[Unidad de
comercialización ]],Cod_empaque[],2,0)</f>
        <v>malla-18</v>
      </c>
      <c r="H14" s="24">
        <f>+VLOOKUP(Tabla35_2[[#This Row],[Unidad de
comercialización ]],Tabla9[],2,0)</f>
        <v>18</v>
      </c>
      <c r="I14" s="24" t="s">
        <v>4</v>
      </c>
      <c r="J14">
        <v>660</v>
      </c>
      <c r="K14" s="24">
        <f>+Tabla35_2[[#This Row],[Valor]]*Tabla35_2[[#This Row],[Kg]]</f>
        <v>11880</v>
      </c>
      <c r="L14" s="24">
        <f>+Tabla35_2[[#This Row],[Volumen (Kg)]]/1000</f>
        <v>11.88</v>
      </c>
      <c r="M14" s="24">
        <f>+VLOOKUP(Tabla35_2[[#This Row],[Concat]],Tabla3_2[],9,0)</f>
        <v>7900</v>
      </c>
      <c r="N14" s="24">
        <f>+Tabla35_2[[#This Row],[Precio (pesos nominales con IVA)]]/Tabla35_2[[#This Row],[Kg]]</f>
        <v>438.88888888888891</v>
      </c>
      <c r="O14" s="6">
        <f>+VLOOKUP(Tabla35_2[[#This Row],[Cod_fecha]],Cod_fecha[],2,0)</f>
        <v>44167</v>
      </c>
      <c r="P14" s="27">
        <f>+VLOOKUP(Tabla35_2[[#This Row],[Mercado]],Codigos_mercados_mayoristas[],3,0)</f>
        <v>4</v>
      </c>
      <c r="Q14" s="24" t="str">
        <f>+_xlfn.CONCAT(Tabla35_2[[#This Row],[Semana]],Tabla35_2[[#This Row],[Atributo]])</f>
        <v>44169Miércoles</v>
      </c>
    </row>
    <row r="15" spans="1:17" x14ac:dyDescent="0.35">
      <c r="A15" s="24" t="str">
        <f t="shared" si="0"/>
        <v>44169LimónSin especificarTerminal La Palmera de La Serenamalla-18Jueves</v>
      </c>
      <c r="B15" s="6">
        <v>44169</v>
      </c>
      <c r="C15" s="24" t="s">
        <v>28</v>
      </c>
      <c r="D15" s="24" t="s">
        <v>18</v>
      </c>
      <c r="E15" s="24" t="s">
        <v>22</v>
      </c>
      <c r="F15" s="24" t="s">
        <v>38</v>
      </c>
      <c r="G15" s="24" t="str">
        <f>+VLOOKUP(Tabla35_2[[#This Row],[Unidad de
comercialización ]],Cod_empaque[],2,0)</f>
        <v>malla-18</v>
      </c>
      <c r="H15" s="24">
        <f>+VLOOKUP(Tabla35_2[[#This Row],[Unidad de
comercialización ]],Tabla9[],2,0)</f>
        <v>18</v>
      </c>
      <c r="I15" s="24" t="s">
        <v>5</v>
      </c>
      <c r="J15">
        <v>1080</v>
      </c>
      <c r="K15" s="24">
        <f>+Tabla35_2[[#This Row],[Valor]]*Tabla35_2[[#This Row],[Kg]]</f>
        <v>19440</v>
      </c>
      <c r="L15" s="24">
        <f>+Tabla35_2[[#This Row],[Volumen (Kg)]]/1000</f>
        <v>19.440000000000001</v>
      </c>
      <c r="M15" s="24">
        <f>+VLOOKUP(Tabla35_2[[#This Row],[Concat]],Tabla3_2[],9,0)</f>
        <v>7903</v>
      </c>
      <c r="N15" s="24">
        <f>+Tabla35_2[[#This Row],[Precio (pesos nominales con IVA)]]/Tabla35_2[[#This Row],[Kg]]</f>
        <v>439.05555555555554</v>
      </c>
      <c r="O15" s="6">
        <f>+VLOOKUP(Tabla35_2[[#This Row],[Cod_fecha]],Cod_fecha[],2,0)</f>
        <v>44168</v>
      </c>
      <c r="P15" s="27">
        <f>+VLOOKUP(Tabla35_2[[#This Row],[Mercado]],Codigos_mercados_mayoristas[],3,0)</f>
        <v>4</v>
      </c>
      <c r="Q15" s="24" t="str">
        <f>+_xlfn.CONCAT(Tabla35_2[[#This Row],[Semana]],Tabla35_2[[#This Row],[Atributo]])</f>
        <v>44169Jueves</v>
      </c>
    </row>
    <row r="16" spans="1:17" x14ac:dyDescent="0.35">
      <c r="A16" s="24" t="str">
        <f t="shared" si="0"/>
        <v>44169LimónSin especificarTerminal La Palmera de La Serenamalla-18Viernes</v>
      </c>
      <c r="B16" s="6">
        <v>44169</v>
      </c>
      <c r="C16" s="24" t="s">
        <v>28</v>
      </c>
      <c r="D16" s="24" t="s">
        <v>18</v>
      </c>
      <c r="E16" s="24" t="s">
        <v>22</v>
      </c>
      <c r="F16" s="24" t="s">
        <v>38</v>
      </c>
      <c r="G16" s="24" t="str">
        <f>+VLOOKUP(Tabla35_2[[#This Row],[Unidad de
comercialización ]],Cod_empaque[],2,0)</f>
        <v>malla-18</v>
      </c>
      <c r="H16" s="24">
        <f>+VLOOKUP(Tabla35_2[[#This Row],[Unidad de
comercialización ]],Tabla9[],2,0)</f>
        <v>18</v>
      </c>
      <c r="I16" s="24" t="s">
        <v>6</v>
      </c>
      <c r="J16">
        <v>1000</v>
      </c>
      <c r="K16" s="24">
        <f>+Tabla35_2[[#This Row],[Valor]]*Tabla35_2[[#This Row],[Kg]]</f>
        <v>18000</v>
      </c>
      <c r="L16" s="24">
        <f>+Tabla35_2[[#This Row],[Volumen (Kg)]]/1000</f>
        <v>18</v>
      </c>
      <c r="M16" s="24">
        <f>+VLOOKUP(Tabla35_2[[#This Row],[Concat]],Tabla3_2[],9,0)</f>
        <v>7897</v>
      </c>
      <c r="N16" s="24">
        <f>+Tabla35_2[[#This Row],[Precio (pesos nominales con IVA)]]/Tabla35_2[[#This Row],[Kg]]</f>
        <v>438.72222222222223</v>
      </c>
      <c r="O16" s="6">
        <f>+VLOOKUP(Tabla35_2[[#This Row],[Cod_fecha]],Cod_fecha[],2,0)</f>
        <v>44169</v>
      </c>
      <c r="P16" s="27">
        <f>+VLOOKUP(Tabla35_2[[#This Row],[Mercado]],Codigos_mercados_mayoristas[],3,0)</f>
        <v>4</v>
      </c>
      <c r="Q16" s="24" t="str">
        <f>+_xlfn.CONCAT(Tabla35_2[[#This Row],[Semana]],Tabla35_2[[#This Row],[Atributo]])</f>
        <v>44169Viernes</v>
      </c>
    </row>
    <row r="17" spans="1:17" x14ac:dyDescent="0.35">
      <c r="A17" s="24" t="str">
        <f t="shared" si="0"/>
        <v>44169LimónSin especificarVega Central Mapocho de Santiagomalla-18Lunes</v>
      </c>
      <c r="B17" s="6">
        <v>44169</v>
      </c>
      <c r="C17" s="24" t="s">
        <v>28</v>
      </c>
      <c r="D17" s="24" t="s">
        <v>18</v>
      </c>
      <c r="E17" s="24" t="s">
        <v>23</v>
      </c>
      <c r="F17" s="24" t="s">
        <v>38</v>
      </c>
      <c r="G17" s="24" t="str">
        <f>+VLOOKUP(Tabla35_2[[#This Row],[Unidad de
comercialización ]],Cod_empaque[],2,0)</f>
        <v>malla-18</v>
      </c>
      <c r="H17" s="24">
        <f>+VLOOKUP(Tabla35_2[[#This Row],[Unidad de
comercialización ]],Tabla9[],2,0)</f>
        <v>18</v>
      </c>
      <c r="I17" s="24" t="s">
        <v>2</v>
      </c>
      <c r="J17">
        <v>240</v>
      </c>
      <c r="K17" s="24">
        <f>+Tabla35_2[[#This Row],[Valor]]*Tabla35_2[[#This Row],[Kg]]</f>
        <v>4320</v>
      </c>
      <c r="L17" s="24">
        <f>+Tabla35_2[[#This Row],[Volumen (Kg)]]/1000</f>
        <v>4.32</v>
      </c>
      <c r="M17" s="24">
        <f>+VLOOKUP(Tabla35_2[[#This Row],[Concat]],Tabla3_2[],9,0)</f>
        <v>8667</v>
      </c>
      <c r="N17" s="24">
        <f>+Tabla35_2[[#This Row],[Precio (pesos nominales con IVA)]]/Tabla35_2[[#This Row],[Kg]]</f>
        <v>481.5</v>
      </c>
      <c r="O17" s="6">
        <f>+VLOOKUP(Tabla35_2[[#This Row],[Cod_fecha]],Cod_fecha[],2,0)</f>
        <v>44165</v>
      </c>
      <c r="P17" s="27">
        <f>+VLOOKUP(Tabla35_2[[#This Row],[Mercado]],Codigos_mercados_mayoristas[],3,0)</f>
        <v>13</v>
      </c>
      <c r="Q17" s="24" t="str">
        <f>+_xlfn.CONCAT(Tabla35_2[[#This Row],[Semana]],Tabla35_2[[#This Row],[Atributo]])</f>
        <v>44169Lunes</v>
      </c>
    </row>
    <row r="18" spans="1:17" x14ac:dyDescent="0.35">
      <c r="A18" s="24" t="str">
        <f t="shared" si="0"/>
        <v>44169LimónSin especificarVega Central Mapocho de Santiagomalla-18Martes</v>
      </c>
      <c r="B18" s="6">
        <v>44169</v>
      </c>
      <c r="C18" s="24" t="s">
        <v>28</v>
      </c>
      <c r="D18" s="24" t="s">
        <v>18</v>
      </c>
      <c r="E18" s="24" t="s">
        <v>23</v>
      </c>
      <c r="F18" s="24" t="s">
        <v>38</v>
      </c>
      <c r="G18" s="24" t="str">
        <f>+VLOOKUP(Tabla35_2[[#This Row],[Unidad de
comercialización ]],Cod_empaque[],2,0)</f>
        <v>malla-18</v>
      </c>
      <c r="H18" s="24">
        <f>+VLOOKUP(Tabla35_2[[#This Row],[Unidad de
comercialización ]],Tabla9[],2,0)</f>
        <v>18</v>
      </c>
      <c r="I18" s="24" t="s">
        <v>3</v>
      </c>
      <c r="J18">
        <v>310</v>
      </c>
      <c r="K18" s="24">
        <f>+Tabla35_2[[#This Row],[Valor]]*Tabla35_2[[#This Row],[Kg]]</f>
        <v>5580</v>
      </c>
      <c r="L18" s="24">
        <f>+Tabla35_2[[#This Row],[Volumen (Kg)]]/1000</f>
        <v>5.58</v>
      </c>
      <c r="M18" s="24">
        <f>+VLOOKUP(Tabla35_2[[#This Row],[Concat]],Tabla3_2[],9,0)</f>
        <v>8500</v>
      </c>
      <c r="N18" s="24">
        <f>+Tabla35_2[[#This Row],[Precio (pesos nominales con IVA)]]/Tabla35_2[[#This Row],[Kg]]</f>
        <v>472.22222222222223</v>
      </c>
      <c r="O18" s="6">
        <f>+VLOOKUP(Tabla35_2[[#This Row],[Cod_fecha]],Cod_fecha[],2,0)</f>
        <v>44166</v>
      </c>
      <c r="P18" s="27">
        <f>+VLOOKUP(Tabla35_2[[#This Row],[Mercado]],Codigos_mercados_mayoristas[],3,0)</f>
        <v>13</v>
      </c>
      <c r="Q18" s="24" t="str">
        <f>+_xlfn.CONCAT(Tabla35_2[[#This Row],[Semana]],Tabla35_2[[#This Row],[Atributo]])</f>
        <v>44169Martes</v>
      </c>
    </row>
    <row r="19" spans="1:17" x14ac:dyDescent="0.35">
      <c r="A19" s="24" t="str">
        <f t="shared" si="0"/>
        <v>44169LimónSin especificarVega Central Mapocho de Santiagomalla-18Miércoles</v>
      </c>
      <c r="B19" s="6">
        <v>44169</v>
      </c>
      <c r="C19" s="24" t="s">
        <v>28</v>
      </c>
      <c r="D19" s="24" t="s">
        <v>18</v>
      </c>
      <c r="E19" s="24" t="s">
        <v>23</v>
      </c>
      <c r="F19" s="24" t="s">
        <v>38</v>
      </c>
      <c r="G19" s="24" t="str">
        <f>+VLOOKUP(Tabla35_2[[#This Row],[Unidad de
comercialización ]],Cod_empaque[],2,0)</f>
        <v>malla-18</v>
      </c>
      <c r="H19" s="24">
        <f>+VLOOKUP(Tabla35_2[[#This Row],[Unidad de
comercialización ]],Tabla9[],2,0)</f>
        <v>18</v>
      </c>
      <c r="I19" s="24" t="s">
        <v>4</v>
      </c>
      <c r="J19">
        <v>250</v>
      </c>
      <c r="K19" s="24">
        <f>+Tabla35_2[[#This Row],[Valor]]*Tabla35_2[[#This Row],[Kg]]</f>
        <v>4500</v>
      </c>
      <c r="L19" s="24">
        <f>+Tabla35_2[[#This Row],[Volumen (Kg)]]/1000</f>
        <v>4.5</v>
      </c>
      <c r="M19" s="24">
        <f>+VLOOKUP(Tabla35_2[[#This Row],[Concat]],Tabla3_2[],9,0)</f>
        <v>11000</v>
      </c>
      <c r="N19" s="24">
        <f>+Tabla35_2[[#This Row],[Precio (pesos nominales con IVA)]]/Tabla35_2[[#This Row],[Kg]]</f>
        <v>611.11111111111109</v>
      </c>
      <c r="O19" s="6">
        <f>+VLOOKUP(Tabla35_2[[#This Row],[Cod_fecha]],Cod_fecha[],2,0)</f>
        <v>44167</v>
      </c>
      <c r="P19" s="27">
        <f>+VLOOKUP(Tabla35_2[[#This Row],[Mercado]],Codigos_mercados_mayoristas[],3,0)</f>
        <v>13</v>
      </c>
      <c r="Q19" s="24" t="str">
        <f>+_xlfn.CONCAT(Tabla35_2[[#This Row],[Semana]],Tabla35_2[[#This Row],[Atributo]])</f>
        <v>44169Miércoles</v>
      </c>
    </row>
    <row r="20" spans="1:17" x14ac:dyDescent="0.35">
      <c r="A20" s="24" t="str">
        <f t="shared" si="0"/>
        <v>44169LimónSin especificarVega Central Mapocho de Santiagomalla-18Jueves</v>
      </c>
      <c r="B20" s="6">
        <v>44169</v>
      </c>
      <c r="C20" s="24" t="s">
        <v>28</v>
      </c>
      <c r="D20" s="24" t="s">
        <v>18</v>
      </c>
      <c r="E20" s="24" t="s">
        <v>23</v>
      </c>
      <c r="F20" s="24" t="s">
        <v>38</v>
      </c>
      <c r="G20" s="24" t="str">
        <f>+VLOOKUP(Tabla35_2[[#This Row],[Unidad de
comercialización ]],Cod_empaque[],2,0)</f>
        <v>malla-18</v>
      </c>
      <c r="H20" s="24">
        <f>+VLOOKUP(Tabla35_2[[#This Row],[Unidad de
comercialización ]],Tabla9[],2,0)</f>
        <v>18</v>
      </c>
      <c r="I20" s="24" t="s">
        <v>5</v>
      </c>
      <c r="J20">
        <v>590</v>
      </c>
      <c r="K20" s="24">
        <f>+Tabla35_2[[#This Row],[Valor]]*Tabla35_2[[#This Row],[Kg]]</f>
        <v>10620</v>
      </c>
      <c r="L20" s="24">
        <f>+Tabla35_2[[#This Row],[Volumen (Kg)]]/1000</f>
        <v>10.62</v>
      </c>
      <c r="M20" s="24">
        <f>+VLOOKUP(Tabla35_2[[#This Row],[Concat]],Tabla3_2[],9,0)</f>
        <v>10763</v>
      </c>
      <c r="N20" s="24">
        <f>+Tabla35_2[[#This Row],[Precio (pesos nominales con IVA)]]/Tabla35_2[[#This Row],[Kg]]</f>
        <v>597.94444444444446</v>
      </c>
      <c r="O20" s="6">
        <f>+VLOOKUP(Tabla35_2[[#This Row],[Cod_fecha]],Cod_fecha[],2,0)</f>
        <v>44168</v>
      </c>
      <c r="P20" s="27">
        <f>+VLOOKUP(Tabla35_2[[#This Row],[Mercado]],Codigos_mercados_mayoristas[],3,0)</f>
        <v>13</v>
      </c>
      <c r="Q20" s="24" t="str">
        <f>+_xlfn.CONCAT(Tabla35_2[[#This Row],[Semana]],Tabla35_2[[#This Row],[Atributo]])</f>
        <v>44169Jueves</v>
      </c>
    </row>
    <row r="21" spans="1:17" x14ac:dyDescent="0.35">
      <c r="A21" s="24" t="str">
        <f t="shared" si="0"/>
        <v>44169LimónSin especificarVega Central Mapocho de Santiagomalla-18Viernes</v>
      </c>
      <c r="B21" s="6">
        <v>44169</v>
      </c>
      <c r="C21" s="24" t="s">
        <v>28</v>
      </c>
      <c r="D21" s="24" t="s">
        <v>18</v>
      </c>
      <c r="E21" s="24" t="s">
        <v>23</v>
      </c>
      <c r="F21" s="24" t="s">
        <v>38</v>
      </c>
      <c r="G21" s="24" t="str">
        <f>+VLOOKUP(Tabla35_2[[#This Row],[Unidad de
comercialización ]],Cod_empaque[],2,0)</f>
        <v>malla-18</v>
      </c>
      <c r="H21" s="24">
        <f>+VLOOKUP(Tabla35_2[[#This Row],[Unidad de
comercialización ]],Tabla9[],2,0)</f>
        <v>18</v>
      </c>
      <c r="I21" s="24" t="s">
        <v>6</v>
      </c>
      <c r="J21">
        <v>0</v>
      </c>
      <c r="K21" s="24">
        <f>+Tabla35_2[[#This Row],[Valor]]*Tabla35_2[[#This Row],[Kg]]</f>
        <v>0</v>
      </c>
      <c r="L21" s="24">
        <f>+Tabla35_2[[#This Row],[Volumen (Kg)]]/1000</f>
        <v>0</v>
      </c>
      <c r="M21" s="24">
        <f>+VLOOKUP(Tabla35_2[[#This Row],[Concat]],Tabla3_2[],9,0)</f>
        <v>0</v>
      </c>
      <c r="N21" s="24">
        <f>+Tabla35_2[[#This Row],[Precio (pesos nominales con IVA)]]/Tabla35_2[[#This Row],[Kg]]</f>
        <v>0</v>
      </c>
      <c r="O21" s="6">
        <f>+VLOOKUP(Tabla35_2[[#This Row],[Cod_fecha]],Cod_fecha[],2,0)</f>
        <v>44169</v>
      </c>
      <c r="P21" s="27">
        <f>+VLOOKUP(Tabla35_2[[#This Row],[Mercado]],Codigos_mercados_mayoristas[],3,0)</f>
        <v>13</v>
      </c>
      <c r="Q21" s="24" t="str">
        <f>+_xlfn.CONCAT(Tabla35_2[[#This Row],[Semana]],Tabla35_2[[#This Row],[Atributo]])</f>
        <v>44169Viernes</v>
      </c>
    </row>
    <row r="22" spans="1:17" x14ac:dyDescent="0.35">
      <c r="A22" s="24" t="str">
        <f t="shared" si="0"/>
        <v>44169LimónSin especificarFemacal de La Caleramalla-16Lunes</v>
      </c>
      <c r="B22" s="6">
        <v>44169</v>
      </c>
      <c r="C22" s="24" t="s">
        <v>28</v>
      </c>
      <c r="D22" s="24" t="s">
        <v>18</v>
      </c>
      <c r="E22" s="24" t="s">
        <v>9</v>
      </c>
      <c r="F22" s="24" t="s">
        <v>40</v>
      </c>
      <c r="G22" s="24" t="str">
        <f>+VLOOKUP(Tabla35_2[[#This Row],[Unidad de
comercialización ]],Cod_empaque[],2,0)</f>
        <v>malla-16</v>
      </c>
      <c r="H22" s="24">
        <f>+VLOOKUP(Tabla35_2[[#This Row],[Unidad de
comercialización ]],Tabla9[],2,0)</f>
        <v>16</v>
      </c>
      <c r="I22" s="24" t="s">
        <v>2</v>
      </c>
      <c r="J22">
        <v>155</v>
      </c>
      <c r="K22" s="24">
        <f>+Tabla35_2[[#This Row],[Valor]]*Tabla35_2[[#This Row],[Kg]]</f>
        <v>2480</v>
      </c>
      <c r="L22" s="24">
        <f>+Tabla35_2[[#This Row],[Volumen (Kg)]]/1000</f>
        <v>2.48</v>
      </c>
      <c r="M22" s="24">
        <f>+VLOOKUP(Tabla35_2[[#This Row],[Concat]],Tabla3_2[],9,0)</f>
        <v>5484</v>
      </c>
      <c r="N22" s="24">
        <f>+Tabla35_2[[#This Row],[Precio (pesos nominales con IVA)]]/Tabla35_2[[#This Row],[Kg]]</f>
        <v>342.75</v>
      </c>
      <c r="O22" s="6">
        <f>+VLOOKUP(Tabla35_2[[#This Row],[Cod_fecha]],Cod_fecha[],2,0)</f>
        <v>44165</v>
      </c>
      <c r="P22" s="27">
        <f>+VLOOKUP(Tabla35_2[[#This Row],[Mercado]],Codigos_mercados_mayoristas[],3,0)</f>
        <v>5</v>
      </c>
      <c r="Q22" s="24" t="str">
        <f>+_xlfn.CONCAT(Tabla35_2[[#This Row],[Semana]],Tabla35_2[[#This Row],[Atributo]])</f>
        <v>44169Lunes</v>
      </c>
    </row>
    <row r="23" spans="1:17" x14ac:dyDescent="0.35">
      <c r="A23" s="24" t="str">
        <f t="shared" si="0"/>
        <v>44169LimónSin especificarFemacal de La Caleramalla-16Martes</v>
      </c>
      <c r="B23" s="6">
        <v>44169</v>
      </c>
      <c r="C23" s="24" t="s">
        <v>28</v>
      </c>
      <c r="D23" s="24" t="s">
        <v>18</v>
      </c>
      <c r="E23" s="24" t="s">
        <v>9</v>
      </c>
      <c r="F23" s="24" t="s">
        <v>40</v>
      </c>
      <c r="G23" s="24" t="str">
        <f>+VLOOKUP(Tabla35_2[[#This Row],[Unidad de
comercialización ]],Cod_empaque[],2,0)</f>
        <v>malla-16</v>
      </c>
      <c r="H23" s="24">
        <f>+VLOOKUP(Tabla35_2[[#This Row],[Unidad de
comercialización ]],Tabla9[],2,0)</f>
        <v>16</v>
      </c>
      <c r="I23" s="24" t="s">
        <v>3</v>
      </c>
      <c r="J23">
        <v>75</v>
      </c>
      <c r="K23" s="24">
        <f>+Tabla35_2[[#This Row],[Valor]]*Tabla35_2[[#This Row],[Kg]]</f>
        <v>1200</v>
      </c>
      <c r="L23" s="24">
        <f>+Tabla35_2[[#This Row],[Volumen (Kg)]]/1000</f>
        <v>1.2</v>
      </c>
      <c r="M23" s="24">
        <f>+VLOOKUP(Tabla35_2[[#This Row],[Concat]],Tabla3_2[],9,0)</f>
        <v>6000</v>
      </c>
      <c r="N23" s="24">
        <f>+Tabla35_2[[#This Row],[Precio (pesos nominales con IVA)]]/Tabla35_2[[#This Row],[Kg]]</f>
        <v>375</v>
      </c>
      <c r="O23" s="6">
        <f>+VLOOKUP(Tabla35_2[[#This Row],[Cod_fecha]],Cod_fecha[],2,0)</f>
        <v>44166</v>
      </c>
      <c r="P23" s="27">
        <f>+VLOOKUP(Tabla35_2[[#This Row],[Mercado]],Codigos_mercados_mayoristas[],3,0)</f>
        <v>5</v>
      </c>
      <c r="Q23" s="24" t="str">
        <f>+_xlfn.CONCAT(Tabla35_2[[#This Row],[Semana]],Tabla35_2[[#This Row],[Atributo]])</f>
        <v>44169Martes</v>
      </c>
    </row>
    <row r="24" spans="1:17" x14ac:dyDescent="0.35">
      <c r="A24" s="24" t="str">
        <f t="shared" si="0"/>
        <v>44169LimónSin especificarFemacal de La Caleramalla-16Miércoles</v>
      </c>
      <c r="B24" s="6">
        <v>44169</v>
      </c>
      <c r="C24" s="24" t="s">
        <v>28</v>
      </c>
      <c r="D24" s="24" t="s">
        <v>18</v>
      </c>
      <c r="E24" s="24" t="s">
        <v>9</v>
      </c>
      <c r="F24" s="24" t="s">
        <v>40</v>
      </c>
      <c r="G24" s="24" t="str">
        <f>+VLOOKUP(Tabla35_2[[#This Row],[Unidad de
comercialización ]],Cod_empaque[],2,0)</f>
        <v>malla-16</v>
      </c>
      <c r="H24" s="24">
        <f>+VLOOKUP(Tabla35_2[[#This Row],[Unidad de
comercialización ]],Tabla9[],2,0)</f>
        <v>16</v>
      </c>
      <c r="I24" s="24" t="s">
        <v>4</v>
      </c>
      <c r="J24">
        <v>110</v>
      </c>
      <c r="K24" s="24">
        <f>+Tabla35_2[[#This Row],[Valor]]*Tabla35_2[[#This Row],[Kg]]</f>
        <v>1760</v>
      </c>
      <c r="L24" s="24">
        <f>+Tabla35_2[[#This Row],[Volumen (Kg)]]/1000</f>
        <v>1.76</v>
      </c>
      <c r="M24" s="24">
        <f>+VLOOKUP(Tabla35_2[[#This Row],[Concat]],Tabla3_2[],9,0)</f>
        <v>6000</v>
      </c>
      <c r="N24" s="24">
        <f>+Tabla35_2[[#This Row],[Precio (pesos nominales con IVA)]]/Tabla35_2[[#This Row],[Kg]]</f>
        <v>375</v>
      </c>
      <c r="O24" s="6">
        <f>+VLOOKUP(Tabla35_2[[#This Row],[Cod_fecha]],Cod_fecha[],2,0)</f>
        <v>44167</v>
      </c>
      <c r="P24" s="27">
        <f>+VLOOKUP(Tabla35_2[[#This Row],[Mercado]],Codigos_mercados_mayoristas[],3,0)</f>
        <v>5</v>
      </c>
      <c r="Q24" s="24" t="str">
        <f>+_xlfn.CONCAT(Tabla35_2[[#This Row],[Semana]],Tabla35_2[[#This Row],[Atributo]])</f>
        <v>44169Miércoles</v>
      </c>
    </row>
    <row r="25" spans="1:17" x14ac:dyDescent="0.35">
      <c r="A25" s="24" t="str">
        <f t="shared" si="0"/>
        <v>44169LimónSin especificarFemacal de La Caleramalla-16Jueves</v>
      </c>
      <c r="B25" s="6">
        <v>44169</v>
      </c>
      <c r="C25" s="24" t="s">
        <v>28</v>
      </c>
      <c r="D25" s="24" t="s">
        <v>18</v>
      </c>
      <c r="E25" s="24" t="s">
        <v>9</v>
      </c>
      <c r="F25" s="24" t="s">
        <v>40</v>
      </c>
      <c r="G25" s="24" t="str">
        <f>+VLOOKUP(Tabla35_2[[#This Row],[Unidad de
comercialización ]],Cod_empaque[],2,0)</f>
        <v>malla-16</v>
      </c>
      <c r="H25" s="24">
        <f>+VLOOKUP(Tabla35_2[[#This Row],[Unidad de
comercialización ]],Tabla9[],2,0)</f>
        <v>16</v>
      </c>
      <c r="I25" s="24" t="s">
        <v>5</v>
      </c>
      <c r="J25">
        <v>174</v>
      </c>
      <c r="K25" s="24">
        <f>+Tabla35_2[[#This Row],[Valor]]*Tabla35_2[[#This Row],[Kg]]</f>
        <v>2784</v>
      </c>
      <c r="L25" s="24">
        <f>+Tabla35_2[[#This Row],[Volumen (Kg)]]/1000</f>
        <v>2.7839999999999998</v>
      </c>
      <c r="M25" s="24">
        <f>+VLOOKUP(Tabla35_2[[#This Row],[Concat]],Tabla3_2[],9,0)</f>
        <v>6744</v>
      </c>
      <c r="N25" s="24">
        <f>+Tabla35_2[[#This Row],[Precio (pesos nominales con IVA)]]/Tabla35_2[[#This Row],[Kg]]</f>
        <v>421.5</v>
      </c>
      <c r="O25" s="6">
        <f>+VLOOKUP(Tabla35_2[[#This Row],[Cod_fecha]],Cod_fecha[],2,0)</f>
        <v>44168</v>
      </c>
      <c r="P25" s="27">
        <f>+VLOOKUP(Tabla35_2[[#This Row],[Mercado]],Codigos_mercados_mayoristas[],3,0)</f>
        <v>5</v>
      </c>
      <c r="Q25" s="24" t="str">
        <f>+_xlfn.CONCAT(Tabla35_2[[#This Row],[Semana]],Tabla35_2[[#This Row],[Atributo]])</f>
        <v>44169Jueves</v>
      </c>
    </row>
    <row r="26" spans="1:17" x14ac:dyDescent="0.35">
      <c r="A26" s="24" t="str">
        <f t="shared" si="0"/>
        <v>44169LimónSin especificarFemacal de La Caleramalla-16Viernes</v>
      </c>
      <c r="B26" s="6">
        <v>44169</v>
      </c>
      <c r="C26" s="24" t="s">
        <v>28</v>
      </c>
      <c r="D26" s="24" t="s">
        <v>18</v>
      </c>
      <c r="E26" s="24" t="s">
        <v>9</v>
      </c>
      <c r="F26" s="24" t="s">
        <v>40</v>
      </c>
      <c r="G26" s="24" t="str">
        <f>+VLOOKUP(Tabla35_2[[#This Row],[Unidad de
comercialización ]],Cod_empaque[],2,0)</f>
        <v>malla-16</v>
      </c>
      <c r="H26" s="24">
        <f>+VLOOKUP(Tabla35_2[[#This Row],[Unidad de
comercialización ]],Tabla9[],2,0)</f>
        <v>16</v>
      </c>
      <c r="I26" s="24" t="s">
        <v>6</v>
      </c>
      <c r="J26">
        <v>85</v>
      </c>
      <c r="K26" s="24">
        <f>+Tabla35_2[[#This Row],[Valor]]*Tabla35_2[[#This Row],[Kg]]</f>
        <v>1360</v>
      </c>
      <c r="L26" s="24">
        <f>+Tabla35_2[[#This Row],[Volumen (Kg)]]/1000</f>
        <v>1.36</v>
      </c>
      <c r="M26" s="24">
        <f>+VLOOKUP(Tabla35_2[[#This Row],[Concat]],Tabla3_2[],9,0)</f>
        <v>7000</v>
      </c>
      <c r="N26" s="24">
        <f>+Tabla35_2[[#This Row],[Precio (pesos nominales con IVA)]]/Tabla35_2[[#This Row],[Kg]]</f>
        <v>437.5</v>
      </c>
      <c r="O26" s="6">
        <f>+VLOOKUP(Tabla35_2[[#This Row],[Cod_fecha]],Cod_fecha[],2,0)</f>
        <v>44169</v>
      </c>
      <c r="P26" s="27">
        <f>+VLOOKUP(Tabla35_2[[#This Row],[Mercado]],Codigos_mercados_mayoristas[],3,0)</f>
        <v>5</v>
      </c>
      <c r="Q26" s="24" t="str">
        <f>+_xlfn.CONCAT(Tabla35_2[[#This Row],[Semana]],Tabla35_2[[#This Row],[Atributo]])</f>
        <v>44169Viernes</v>
      </c>
    </row>
    <row r="27" spans="1:17" x14ac:dyDescent="0.35">
      <c r="A27" s="24" t="str">
        <f t="shared" si="0"/>
        <v>44169LimónSin especificarFeria Lagunitas de Puerto Monttmalla-16Lunes</v>
      </c>
      <c r="B27" s="6">
        <v>44169</v>
      </c>
      <c r="C27" s="24" t="s">
        <v>28</v>
      </c>
      <c r="D27" s="24" t="s">
        <v>18</v>
      </c>
      <c r="E27" s="24" t="s">
        <v>11</v>
      </c>
      <c r="F27" s="24" t="s">
        <v>40</v>
      </c>
      <c r="G27" s="24" t="str">
        <f>+VLOOKUP(Tabla35_2[[#This Row],[Unidad de
comercialización ]],Cod_empaque[],2,0)</f>
        <v>malla-16</v>
      </c>
      <c r="H27" s="24">
        <f>+VLOOKUP(Tabla35_2[[#This Row],[Unidad de
comercialización ]],Tabla9[],2,0)</f>
        <v>16</v>
      </c>
      <c r="I27" s="24" t="s">
        <v>2</v>
      </c>
      <c r="J27">
        <v>0</v>
      </c>
      <c r="K27" s="24">
        <f>+Tabla35_2[[#This Row],[Valor]]*Tabla35_2[[#This Row],[Kg]]</f>
        <v>0</v>
      </c>
      <c r="L27" s="24">
        <f>+Tabla35_2[[#This Row],[Volumen (Kg)]]/1000</f>
        <v>0</v>
      </c>
      <c r="M27" s="24">
        <f>+VLOOKUP(Tabla35_2[[#This Row],[Concat]],Tabla3_2[],9,0)</f>
        <v>0</v>
      </c>
      <c r="N27" s="24">
        <f>+Tabla35_2[[#This Row],[Precio (pesos nominales con IVA)]]/Tabla35_2[[#This Row],[Kg]]</f>
        <v>0</v>
      </c>
      <c r="O27" s="6">
        <f>+VLOOKUP(Tabla35_2[[#This Row],[Cod_fecha]],Cod_fecha[],2,0)</f>
        <v>44165</v>
      </c>
      <c r="P27" s="27">
        <f>+VLOOKUP(Tabla35_2[[#This Row],[Mercado]],Codigos_mercados_mayoristas[],3,0)</f>
        <v>10</v>
      </c>
      <c r="Q27" s="24" t="str">
        <f>+_xlfn.CONCAT(Tabla35_2[[#This Row],[Semana]],Tabla35_2[[#This Row],[Atributo]])</f>
        <v>44169Lunes</v>
      </c>
    </row>
    <row r="28" spans="1:17" x14ac:dyDescent="0.35">
      <c r="A28" s="24" t="str">
        <f t="shared" si="0"/>
        <v>44169LimónSin especificarFeria Lagunitas de Puerto Monttmalla-16Martes</v>
      </c>
      <c r="B28" s="6">
        <v>44169</v>
      </c>
      <c r="C28" s="24" t="s">
        <v>28</v>
      </c>
      <c r="D28" s="24" t="s">
        <v>18</v>
      </c>
      <c r="E28" s="24" t="s">
        <v>11</v>
      </c>
      <c r="F28" s="24" t="s">
        <v>40</v>
      </c>
      <c r="G28" s="24" t="str">
        <f>+VLOOKUP(Tabla35_2[[#This Row],[Unidad de
comercialización ]],Cod_empaque[],2,0)</f>
        <v>malla-16</v>
      </c>
      <c r="H28" s="24">
        <f>+VLOOKUP(Tabla35_2[[#This Row],[Unidad de
comercialización ]],Tabla9[],2,0)</f>
        <v>16</v>
      </c>
      <c r="I28" s="24" t="s">
        <v>3</v>
      </c>
      <c r="J28">
        <v>0</v>
      </c>
      <c r="K28" s="24">
        <f>+Tabla35_2[[#This Row],[Valor]]*Tabla35_2[[#This Row],[Kg]]</f>
        <v>0</v>
      </c>
      <c r="L28" s="24">
        <f>+Tabla35_2[[#This Row],[Volumen (Kg)]]/1000</f>
        <v>0</v>
      </c>
      <c r="M28" s="24">
        <f>+VLOOKUP(Tabla35_2[[#This Row],[Concat]],Tabla3_2[],9,0)</f>
        <v>0</v>
      </c>
      <c r="N28" s="24">
        <f>+Tabla35_2[[#This Row],[Precio (pesos nominales con IVA)]]/Tabla35_2[[#This Row],[Kg]]</f>
        <v>0</v>
      </c>
      <c r="O28" s="6">
        <f>+VLOOKUP(Tabla35_2[[#This Row],[Cod_fecha]],Cod_fecha[],2,0)</f>
        <v>44166</v>
      </c>
      <c r="P28" s="27">
        <f>+VLOOKUP(Tabla35_2[[#This Row],[Mercado]],Codigos_mercados_mayoristas[],3,0)</f>
        <v>10</v>
      </c>
      <c r="Q28" s="24" t="str">
        <f>+_xlfn.CONCAT(Tabla35_2[[#This Row],[Semana]],Tabla35_2[[#This Row],[Atributo]])</f>
        <v>44169Martes</v>
      </c>
    </row>
    <row r="29" spans="1:17" x14ac:dyDescent="0.35">
      <c r="A29" s="24" t="str">
        <f t="shared" si="0"/>
        <v>44169LimónSin especificarFeria Lagunitas de Puerto Monttmalla-16Miércoles</v>
      </c>
      <c r="B29" s="6">
        <v>44169</v>
      </c>
      <c r="C29" s="24" t="s">
        <v>28</v>
      </c>
      <c r="D29" s="24" t="s">
        <v>18</v>
      </c>
      <c r="E29" s="24" t="s">
        <v>11</v>
      </c>
      <c r="F29" s="24" t="s">
        <v>40</v>
      </c>
      <c r="G29" s="24" t="str">
        <f>+VLOOKUP(Tabla35_2[[#This Row],[Unidad de
comercialización ]],Cod_empaque[],2,0)</f>
        <v>malla-16</v>
      </c>
      <c r="H29" s="24">
        <f>+VLOOKUP(Tabla35_2[[#This Row],[Unidad de
comercialización ]],Tabla9[],2,0)</f>
        <v>16</v>
      </c>
      <c r="I29" s="24" t="s">
        <v>4</v>
      </c>
      <c r="J29">
        <v>900</v>
      </c>
      <c r="K29" s="24">
        <f>+Tabla35_2[[#This Row],[Valor]]*Tabla35_2[[#This Row],[Kg]]</f>
        <v>14400</v>
      </c>
      <c r="L29" s="24">
        <f>+Tabla35_2[[#This Row],[Volumen (Kg)]]/1000</f>
        <v>14.4</v>
      </c>
      <c r="M29" s="24">
        <f>+VLOOKUP(Tabla35_2[[#This Row],[Concat]],Tabla3_2[],9,0)</f>
        <v>12250</v>
      </c>
      <c r="N29" s="24">
        <f>+Tabla35_2[[#This Row],[Precio (pesos nominales con IVA)]]/Tabla35_2[[#This Row],[Kg]]</f>
        <v>765.625</v>
      </c>
      <c r="O29" s="6">
        <f>+VLOOKUP(Tabla35_2[[#This Row],[Cod_fecha]],Cod_fecha[],2,0)</f>
        <v>44167</v>
      </c>
      <c r="P29" s="27">
        <f>+VLOOKUP(Tabla35_2[[#This Row],[Mercado]],Codigos_mercados_mayoristas[],3,0)</f>
        <v>10</v>
      </c>
      <c r="Q29" s="24" t="str">
        <f>+_xlfn.CONCAT(Tabla35_2[[#This Row],[Semana]],Tabla35_2[[#This Row],[Atributo]])</f>
        <v>44169Miércoles</v>
      </c>
    </row>
    <row r="30" spans="1:17" x14ac:dyDescent="0.35">
      <c r="A30" s="24" t="str">
        <f t="shared" si="0"/>
        <v>44169LimónSin especificarFeria Lagunitas de Puerto Monttmalla-16Jueves</v>
      </c>
      <c r="B30" s="6">
        <v>44169</v>
      </c>
      <c r="C30" s="24" t="s">
        <v>28</v>
      </c>
      <c r="D30" s="24" t="s">
        <v>18</v>
      </c>
      <c r="E30" s="24" t="s">
        <v>11</v>
      </c>
      <c r="F30" s="24" t="s">
        <v>40</v>
      </c>
      <c r="G30" s="24" t="str">
        <f>+VLOOKUP(Tabla35_2[[#This Row],[Unidad de
comercialización ]],Cod_empaque[],2,0)</f>
        <v>malla-16</v>
      </c>
      <c r="H30" s="24">
        <f>+VLOOKUP(Tabla35_2[[#This Row],[Unidad de
comercialización ]],Tabla9[],2,0)</f>
        <v>16</v>
      </c>
      <c r="I30" s="24" t="s">
        <v>5</v>
      </c>
      <c r="J30">
        <v>800</v>
      </c>
      <c r="K30" s="24">
        <f>+Tabla35_2[[#This Row],[Valor]]*Tabla35_2[[#This Row],[Kg]]</f>
        <v>12800</v>
      </c>
      <c r="L30" s="24">
        <f>+Tabla35_2[[#This Row],[Volumen (Kg)]]/1000</f>
        <v>12.8</v>
      </c>
      <c r="M30" s="24">
        <f>+VLOOKUP(Tabla35_2[[#This Row],[Concat]],Tabla3_2[],9,0)</f>
        <v>12250</v>
      </c>
      <c r="N30" s="24">
        <f>+Tabla35_2[[#This Row],[Precio (pesos nominales con IVA)]]/Tabla35_2[[#This Row],[Kg]]</f>
        <v>765.625</v>
      </c>
      <c r="O30" s="6">
        <f>+VLOOKUP(Tabla35_2[[#This Row],[Cod_fecha]],Cod_fecha[],2,0)</f>
        <v>44168</v>
      </c>
      <c r="P30" s="27">
        <f>+VLOOKUP(Tabla35_2[[#This Row],[Mercado]],Codigos_mercados_mayoristas[],3,0)</f>
        <v>10</v>
      </c>
      <c r="Q30" s="24" t="str">
        <f>+_xlfn.CONCAT(Tabla35_2[[#This Row],[Semana]],Tabla35_2[[#This Row],[Atributo]])</f>
        <v>44169Jueves</v>
      </c>
    </row>
    <row r="31" spans="1:17" x14ac:dyDescent="0.35">
      <c r="A31" s="24" t="str">
        <f t="shared" si="0"/>
        <v>44169LimónSin especificarFeria Lagunitas de Puerto Monttmalla-16Viernes</v>
      </c>
      <c r="B31" s="6">
        <v>44169</v>
      </c>
      <c r="C31" s="24" t="s">
        <v>28</v>
      </c>
      <c r="D31" s="24" t="s">
        <v>18</v>
      </c>
      <c r="E31" s="24" t="s">
        <v>11</v>
      </c>
      <c r="F31" s="24" t="s">
        <v>40</v>
      </c>
      <c r="G31" s="24" t="str">
        <f>+VLOOKUP(Tabla35_2[[#This Row],[Unidad de
comercialización ]],Cod_empaque[],2,0)</f>
        <v>malla-16</v>
      </c>
      <c r="H31" s="24">
        <f>+VLOOKUP(Tabla35_2[[#This Row],[Unidad de
comercialización ]],Tabla9[],2,0)</f>
        <v>16</v>
      </c>
      <c r="I31" s="24" t="s">
        <v>6</v>
      </c>
      <c r="J31">
        <v>700</v>
      </c>
      <c r="K31" s="24">
        <f>+Tabla35_2[[#This Row],[Valor]]*Tabla35_2[[#This Row],[Kg]]</f>
        <v>11200</v>
      </c>
      <c r="L31" s="24">
        <f>+Tabla35_2[[#This Row],[Volumen (Kg)]]/1000</f>
        <v>11.2</v>
      </c>
      <c r="M31" s="24">
        <f>+VLOOKUP(Tabla35_2[[#This Row],[Concat]],Tabla3_2[],9,0)</f>
        <v>13250</v>
      </c>
      <c r="N31" s="24">
        <f>+Tabla35_2[[#This Row],[Precio (pesos nominales con IVA)]]/Tabla35_2[[#This Row],[Kg]]</f>
        <v>828.125</v>
      </c>
      <c r="O31" s="6">
        <f>+VLOOKUP(Tabla35_2[[#This Row],[Cod_fecha]],Cod_fecha[],2,0)</f>
        <v>44169</v>
      </c>
      <c r="P31" s="27">
        <f>+VLOOKUP(Tabla35_2[[#This Row],[Mercado]],Codigos_mercados_mayoristas[],3,0)</f>
        <v>10</v>
      </c>
      <c r="Q31" s="24" t="str">
        <f>+_xlfn.CONCAT(Tabla35_2[[#This Row],[Semana]],Tabla35_2[[#This Row],[Atributo]])</f>
        <v>44169Viernes</v>
      </c>
    </row>
    <row r="32" spans="1:17" x14ac:dyDescent="0.35">
      <c r="A32" s="24" t="str">
        <f t="shared" si="0"/>
        <v>44169LimónSin especificarMacroferia Regional de Talcamalla-16Lunes</v>
      </c>
      <c r="B32" s="6">
        <v>44169</v>
      </c>
      <c r="C32" s="24" t="s">
        <v>28</v>
      </c>
      <c r="D32" s="24" t="s">
        <v>18</v>
      </c>
      <c r="E32" s="24" t="s">
        <v>13</v>
      </c>
      <c r="F32" s="24" t="s">
        <v>40</v>
      </c>
      <c r="G32" s="24" t="str">
        <f>+VLOOKUP(Tabla35_2[[#This Row],[Unidad de
comercialización ]],Cod_empaque[],2,0)</f>
        <v>malla-16</v>
      </c>
      <c r="H32" s="24">
        <f>+VLOOKUP(Tabla35_2[[#This Row],[Unidad de
comercialización ]],Tabla9[],2,0)</f>
        <v>16</v>
      </c>
      <c r="I32" s="24" t="s">
        <v>2</v>
      </c>
      <c r="J32">
        <v>0</v>
      </c>
      <c r="K32" s="24">
        <f>+Tabla35_2[[#This Row],[Valor]]*Tabla35_2[[#This Row],[Kg]]</f>
        <v>0</v>
      </c>
      <c r="L32" s="24">
        <f>+Tabla35_2[[#This Row],[Volumen (Kg)]]/1000</f>
        <v>0</v>
      </c>
      <c r="M32" s="24">
        <f>+VLOOKUP(Tabla35_2[[#This Row],[Concat]],Tabla3_2[],9,0)</f>
        <v>0</v>
      </c>
      <c r="N32" s="24">
        <f>+Tabla35_2[[#This Row],[Precio (pesos nominales con IVA)]]/Tabla35_2[[#This Row],[Kg]]</f>
        <v>0</v>
      </c>
      <c r="O32" s="6">
        <f>+VLOOKUP(Tabla35_2[[#This Row],[Cod_fecha]],Cod_fecha[],2,0)</f>
        <v>44165</v>
      </c>
      <c r="P32" s="27">
        <f>+VLOOKUP(Tabla35_2[[#This Row],[Mercado]],Codigos_mercados_mayoristas[],3,0)</f>
        <v>7</v>
      </c>
      <c r="Q32" s="24" t="str">
        <f>+_xlfn.CONCAT(Tabla35_2[[#This Row],[Semana]],Tabla35_2[[#This Row],[Atributo]])</f>
        <v>44169Lunes</v>
      </c>
    </row>
    <row r="33" spans="1:17" x14ac:dyDescent="0.35">
      <c r="A33" s="24" t="str">
        <f t="shared" si="0"/>
        <v>44169LimónSin especificarMacroferia Regional de Talcamalla-16Martes</v>
      </c>
      <c r="B33" s="6">
        <v>44169</v>
      </c>
      <c r="C33" s="24" t="s">
        <v>28</v>
      </c>
      <c r="D33" s="24" t="s">
        <v>18</v>
      </c>
      <c r="E33" s="24" t="s">
        <v>13</v>
      </c>
      <c r="F33" s="24" t="s">
        <v>40</v>
      </c>
      <c r="G33" s="24" t="str">
        <f>+VLOOKUP(Tabla35_2[[#This Row],[Unidad de
comercialización ]],Cod_empaque[],2,0)</f>
        <v>malla-16</v>
      </c>
      <c r="H33" s="24">
        <f>+VLOOKUP(Tabla35_2[[#This Row],[Unidad de
comercialización ]],Tabla9[],2,0)</f>
        <v>16</v>
      </c>
      <c r="I33" s="24" t="s">
        <v>3</v>
      </c>
      <c r="J33">
        <v>0</v>
      </c>
      <c r="K33" s="24">
        <f>+Tabla35_2[[#This Row],[Valor]]*Tabla35_2[[#This Row],[Kg]]</f>
        <v>0</v>
      </c>
      <c r="L33" s="24">
        <f>+Tabla35_2[[#This Row],[Volumen (Kg)]]/1000</f>
        <v>0</v>
      </c>
      <c r="M33" s="24">
        <f>+VLOOKUP(Tabla35_2[[#This Row],[Concat]],Tabla3_2[],9,0)</f>
        <v>0</v>
      </c>
      <c r="N33" s="24">
        <f>+Tabla35_2[[#This Row],[Precio (pesos nominales con IVA)]]/Tabla35_2[[#This Row],[Kg]]</f>
        <v>0</v>
      </c>
      <c r="O33" s="6">
        <f>+VLOOKUP(Tabla35_2[[#This Row],[Cod_fecha]],Cod_fecha[],2,0)</f>
        <v>44166</v>
      </c>
      <c r="P33" s="27">
        <f>+VLOOKUP(Tabla35_2[[#This Row],[Mercado]],Codigos_mercados_mayoristas[],3,0)</f>
        <v>7</v>
      </c>
      <c r="Q33" s="24" t="str">
        <f>+_xlfn.CONCAT(Tabla35_2[[#This Row],[Semana]],Tabla35_2[[#This Row],[Atributo]])</f>
        <v>44169Martes</v>
      </c>
    </row>
    <row r="34" spans="1:17" x14ac:dyDescent="0.35">
      <c r="A34" s="24" t="str">
        <f t="shared" si="0"/>
        <v>44169LimónSin especificarMacroferia Regional de Talcamalla-16Miércoles</v>
      </c>
      <c r="B34" s="6">
        <v>44169</v>
      </c>
      <c r="C34" s="24" t="s">
        <v>28</v>
      </c>
      <c r="D34" s="24" t="s">
        <v>18</v>
      </c>
      <c r="E34" s="24" t="s">
        <v>13</v>
      </c>
      <c r="F34" s="24" t="s">
        <v>40</v>
      </c>
      <c r="G34" s="24" t="str">
        <f>+VLOOKUP(Tabla35_2[[#This Row],[Unidad de
comercialización ]],Cod_empaque[],2,0)</f>
        <v>malla-16</v>
      </c>
      <c r="H34" s="24">
        <f>+VLOOKUP(Tabla35_2[[#This Row],[Unidad de
comercialización ]],Tabla9[],2,0)</f>
        <v>16</v>
      </c>
      <c r="I34" s="24" t="s">
        <v>4</v>
      </c>
      <c r="J34">
        <v>0</v>
      </c>
      <c r="K34" s="24">
        <f>+Tabla35_2[[#This Row],[Valor]]*Tabla35_2[[#This Row],[Kg]]</f>
        <v>0</v>
      </c>
      <c r="L34" s="24">
        <f>+Tabla35_2[[#This Row],[Volumen (Kg)]]/1000</f>
        <v>0</v>
      </c>
      <c r="M34" s="24">
        <f>+VLOOKUP(Tabla35_2[[#This Row],[Concat]],Tabla3_2[],9,0)</f>
        <v>0</v>
      </c>
      <c r="N34" s="24">
        <f>+Tabla35_2[[#This Row],[Precio (pesos nominales con IVA)]]/Tabla35_2[[#This Row],[Kg]]</f>
        <v>0</v>
      </c>
      <c r="O34" s="6">
        <f>+VLOOKUP(Tabla35_2[[#This Row],[Cod_fecha]],Cod_fecha[],2,0)</f>
        <v>44167</v>
      </c>
      <c r="P34" s="27">
        <f>+VLOOKUP(Tabla35_2[[#This Row],[Mercado]],Codigos_mercados_mayoristas[],3,0)</f>
        <v>7</v>
      </c>
      <c r="Q34" s="24" t="str">
        <f>+_xlfn.CONCAT(Tabla35_2[[#This Row],[Semana]],Tabla35_2[[#This Row],[Atributo]])</f>
        <v>44169Miércoles</v>
      </c>
    </row>
    <row r="35" spans="1:17" x14ac:dyDescent="0.35">
      <c r="A35" s="24" t="str">
        <f t="shared" si="0"/>
        <v>44169LimónSin especificarMacroferia Regional de Talcamalla-16Jueves</v>
      </c>
      <c r="B35" s="6">
        <v>44169</v>
      </c>
      <c r="C35" s="24" t="s">
        <v>28</v>
      </c>
      <c r="D35" s="24" t="s">
        <v>18</v>
      </c>
      <c r="E35" s="24" t="s">
        <v>13</v>
      </c>
      <c r="F35" s="24" t="s">
        <v>40</v>
      </c>
      <c r="G35" s="24" t="str">
        <f>+VLOOKUP(Tabla35_2[[#This Row],[Unidad de
comercialización ]],Cod_empaque[],2,0)</f>
        <v>malla-16</v>
      </c>
      <c r="H35" s="24">
        <f>+VLOOKUP(Tabla35_2[[#This Row],[Unidad de
comercialización ]],Tabla9[],2,0)</f>
        <v>16</v>
      </c>
      <c r="I35" s="24" t="s">
        <v>5</v>
      </c>
      <c r="J35">
        <v>0</v>
      </c>
      <c r="K35" s="24">
        <f>+Tabla35_2[[#This Row],[Valor]]*Tabla35_2[[#This Row],[Kg]]</f>
        <v>0</v>
      </c>
      <c r="L35" s="24">
        <f>+Tabla35_2[[#This Row],[Volumen (Kg)]]/1000</f>
        <v>0</v>
      </c>
      <c r="M35" s="24">
        <f>+VLOOKUP(Tabla35_2[[#This Row],[Concat]],Tabla3_2[],9,0)</f>
        <v>0</v>
      </c>
      <c r="N35" s="24">
        <f>+Tabla35_2[[#This Row],[Precio (pesos nominales con IVA)]]/Tabla35_2[[#This Row],[Kg]]</f>
        <v>0</v>
      </c>
      <c r="O35" s="6">
        <f>+VLOOKUP(Tabla35_2[[#This Row],[Cod_fecha]],Cod_fecha[],2,0)</f>
        <v>44168</v>
      </c>
      <c r="P35" s="27">
        <f>+VLOOKUP(Tabla35_2[[#This Row],[Mercado]],Codigos_mercados_mayoristas[],3,0)</f>
        <v>7</v>
      </c>
      <c r="Q35" s="24" t="str">
        <f>+_xlfn.CONCAT(Tabla35_2[[#This Row],[Semana]],Tabla35_2[[#This Row],[Atributo]])</f>
        <v>44169Jueves</v>
      </c>
    </row>
    <row r="36" spans="1:17" x14ac:dyDescent="0.35">
      <c r="A36" s="24" t="str">
        <f t="shared" si="0"/>
        <v>44169LimónSin especificarMacroferia Regional de Talcamalla-16Viernes</v>
      </c>
      <c r="B36" s="6">
        <v>44169</v>
      </c>
      <c r="C36" s="24" t="s">
        <v>28</v>
      </c>
      <c r="D36" s="24" t="s">
        <v>18</v>
      </c>
      <c r="E36" s="24" t="s">
        <v>13</v>
      </c>
      <c r="F36" s="24" t="s">
        <v>40</v>
      </c>
      <c r="G36" s="24" t="str">
        <f>+VLOOKUP(Tabla35_2[[#This Row],[Unidad de
comercialización ]],Cod_empaque[],2,0)</f>
        <v>malla-16</v>
      </c>
      <c r="H36" s="24">
        <f>+VLOOKUP(Tabla35_2[[#This Row],[Unidad de
comercialización ]],Tabla9[],2,0)</f>
        <v>16</v>
      </c>
      <c r="I36" s="24" t="s">
        <v>6</v>
      </c>
      <c r="J36">
        <v>300</v>
      </c>
      <c r="K36" s="24">
        <f>+Tabla35_2[[#This Row],[Valor]]*Tabla35_2[[#This Row],[Kg]]</f>
        <v>4800</v>
      </c>
      <c r="L36" s="24">
        <f>+Tabla35_2[[#This Row],[Volumen (Kg)]]/1000</f>
        <v>4.8</v>
      </c>
      <c r="M36" s="24">
        <f>+VLOOKUP(Tabla35_2[[#This Row],[Concat]],Tabla3_2[],9,0)</f>
        <v>9000</v>
      </c>
      <c r="N36" s="24">
        <f>+Tabla35_2[[#This Row],[Precio (pesos nominales con IVA)]]/Tabla35_2[[#This Row],[Kg]]</f>
        <v>562.5</v>
      </c>
      <c r="O36" s="6">
        <f>+VLOOKUP(Tabla35_2[[#This Row],[Cod_fecha]],Cod_fecha[],2,0)</f>
        <v>44169</v>
      </c>
      <c r="P36" s="27">
        <f>+VLOOKUP(Tabla35_2[[#This Row],[Mercado]],Codigos_mercados_mayoristas[],3,0)</f>
        <v>7</v>
      </c>
      <c r="Q36" s="24" t="str">
        <f>+_xlfn.CONCAT(Tabla35_2[[#This Row],[Semana]],Tabla35_2[[#This Row],[Atributo]])</f>
        <v>44169Viernes</v>
      </c>
    </row>
    <row r="37" spans="1:17" x14ac:dyDescent="0.35">
      <c r="A37" s="24" t="str">
        <f t="shared" si="0"/>
        <v>44169LimónSin especificarTerminal Hortofrutícola Agro Chillánmalla-16Lunes</v>
      </c>
      <c r="B37" s="6">
        <v>44169</v>
      </c>
      <c r="C37" s="24" t="s">
        <v>28</v>
      </c>
      <c r="D37" s="24" t="s">
        <v>18</v>
      </c>
      <c r="E37" s="24" t="s">
        <v>25</v>
      </c>
      <c r="F37" s="24" t="s">
        <v>40</v>
      </c>
      <c r="G37" s="24" t="str">
        <f>+VLOOKUP(Tabla35_2[[#This Row],[Unidad de
comercialización ]],Cod_empaque[],2,0)</f>
        <v>malla-16</v>
      </c>
      <c r="H37" s="24">
        <f>+VLOOKUP(Tabla35_2[[#This Row],[Unidad de
comercialización ]],Tabla9[],2,0)</f>
        <v>16</v>
      </c>
      <c r="I37" s="24" t="s">
        <v>2</v>
      </c>
      <c r="J37">
        <v>120</v>
      </c>
      <c r="K37" s="24">
        <f>+Tabla35_2[[#This Row],[Valor]]*Tabla35_2[[#This Row],[Kg]]</f>
        <v>1920</v>
      </c>
      <c r="L37" s="24">
        <f>+Tabla35_2[[#This Row],[Volumen (Kg)]]/1000</f>
        <v>1.92</v>
      </c>
      <c r="M37" s="24">
        <f>+VLOOKUP(Tabla35_2[[#This Row],[Concat]],Tabla3_2[],9,0)</f>
        <v>7250</v>
      </c>
      <c r="N37" s="24">
        <f>+Tabla35_2[[#This Row],[Precio (pesos nominales con IVA)]]/Tabla35_2[[#This Row],[Kg]]</f>
        <v>453.125</v>
      </c>
      <c r="O37" s="6">
        <f>+VLOOKUP(Tabla35_2[[#This Row],[Cod_fecha]],Cod_fecha[],2,0)</f>
        <v>44165</v>
      </c>
      <c r="P37" s="27">
        <f>+VLOOKUP(Tabla35_2[[#This Row],[Mercado]],Codigos_mercados_mayoristas[],3,0)</f>
        <v>16</v>
      </c>
      <c r="Q37" s="24" t="str">
        <f>+_xlfn.CONCAT(Tabla35_2[[#This Row],[Semana]],Tabla35_2[[#This Row],[Atributo]])</f>
        <v>44169Lunes</v>
      </c>
    </row>
    <row r="38" spans="1:17" x14ac:dyDescent="0.35">
      <c r="A38" s="24" t="str">
        <f t="shared" si="0"/>
        <v>44169LimónSin especificarTerminal Hortofrutícola Agro Chillánmalla-16Martes</v>
      </c>
      <c r="B38" s="6">
        <v>44169</v>
      </c>
      <c r="C38" s="24" t="s">
        <v>28</v>
      </c>
      <c r="D38" s="24" t="s">
        <v>18</v>
      </c>
      <c r="E38" s="24" t="s">
        <v>25</v>
      </c>
      <c r="F38" s="24" t="s">
        <v>40</v>
      </c>
      <c r="G38" s="24" t="str">
        <f>+VLOOKUP(Tabla35_2[[#This Row],[Unidad de
comercialización ]],Cod_empaque[],2,0)</f>
        <v>malla-16</v>
      </c>
      <c r="H38" s="24">
        <f>+VLOOKUP(Tabla35_2[[#This Row],[Unidad de
comercialización ]],Tabla9[],2,0)</f>
        <v>16</v>
      </c>
      <c r="I38" s="24" t="s">
        <v>3</v>
      </c>
      <c r="J38">
        <v>160</v>
      </c>
      <c r="K38" s="24">
        <f>+Tabla35_2[[#This Row],[Valor]]*Tabla35_2[[#This Row],[Kg]]</f>
        <v>2560</v>
      </c>
      <c r="L38" s="24">
        <f>+Tabla35_2[[#This Row],[Volumen (Kg)]]/1000</f>
        <v>2.56</v>
      </c>
      <c r="M38" s="24">
        <f>+VLOOKUP(Tabla35_2[[#This Row],[Concat]],Tabla3_2[],9,0)</f>
        <v>7250</v>
      </c>
      <c r="N38" s="24">
        <f>+Tabla35_2[[#This Row],[Precio (pesos nominales con IVA)]]/Tabla35_2[[#This Row],[Kg]]</f>
        <v>453.125</v>
      </c>
      <c r="O38" s="6">
        <f>+VLOOKUP(Tabla35_2[[#This Row],[Cod_fecha]],Cod_fecha[],2,0)</f>
        <v>44166</v>
      </c>
      <c r="P38" s="27">
        <f>+VLOOKUP(Tabla35_2[[#This Row],[Mercado]],Codigos_mercados_mayoristas[],3,0)</f>
        <v>16</v>
      </c>
      <c r="Q38" s="24" t="str">
        <f>+_xlfn.CONCAT(Tabla35_2[[#This Row],[Semana]],Tabla35_2[[#This Row],[Atributo]])</f>
        <v>44169Martes</v>
      </c>
    </row>
    <row r="39" spans="1:17" x14ac:dyDescent="0.35">
      <c r="A39" s="24" t="str">
        <f t="shared" si="0"/>
        <v>44169LimónSin especificarTerminal Hortofrutícola Agro Chillánmalla-16Miércoles</v>
      </c>
      <c r="B39" s="6">
        <v>44169</v>
      </c>
      <c r="C39" s="24" t="s">
        <v>28</v>
      </c>
      <c r="D39" s="24" t="s">
        <v>18</v>
      </c>
      <c r="E39" s="24" t="s">
        <v>25</v>
      </c>
      <c r="F39" s="24" t="s">
        <v>40</v>
      </c>
      <c r="G39" s="24" t="str">
        <f>+VLOOKUP(Tabla35_2[[#This Row],[Unidad de
comercialización ]],Cod_empaque[],2,0)</f>
        <v>malla-16</v>
      </c>
      <c r="H39" s="24">
        <f>+VLOOKUP(Tabla35_2[[#This Row],[Unidad de
comercialización ]],Tabla9[],2,0)</f>
        <v>16</v>
      </c>
      <c r="I39" s="24" t="s">
        <v>4</v>
      </c>
      <c r="J39">
        <v>120</v>
      </c>
      <c r="K39" s="24">
        <f>+Tabla35_2[[#This Row],[Valor]]*Tabla35_2[[#This Row],[Kg]]</f>
        <v>1920</v>
      </c>
      <c r="L39" s="24">
        <f>+Tabla35_2[[#This Row],[Volumen (Kg)]]/1000</f>
        <v>1.92</v>
      </c>
      <c r="M39" s="24">
        <f>+VLOOKUP(Tabla35_2[[#This Row],[Concat]],Tabla3_2[],9,0)</f>
        <v>7250</v>
      </c>
      <c r="N39" s="24">
        <f>+Tabla35_2[[#This Row],[Precio (pesos nominales con IVA)]]/Tabla35_2[[#This Row],[Kg]]</f>
        <v>453.125</v>
      </c>
      <c r="O39" s="6">
        <f>+VLOOKUP(Tabla35_2[[#This Row],[Cod_fecha]],Cod_fecha[],2,0)</f>
        <v>44167</v>
      </c>
      <c r="P39" s="27">
        <f>+VLOOKUP(Tabla35_2[[#This Row],[Mercado]],Codigos_mercados_mayoristas[],3,0)</f>
        <v>16</v>
      </c>
      <c r="Q39" s="24" t="str">
        <f>+_xlfn.CONCAT(Tabla35_2[[#This Row],[Semana]],Tabla35_2[[#This Row],[Atributo]])</f>
        <v>44169Miércoles</v>
      </c>
    </row>
    <row r="40" spans="1:17" x14ac:dyDescent="0.35">
      <c r="A40" s="24" t="str">
        <f t="shared" si="0"/>
        <v>44169LimónSin especificarTerminal Hortofrutícola Agro Chillánmalla-16Jueves</v>
      </c>
      <c r="B40" s="6">
        <v>44169</v>
      </c>
      <c r="C40" s="24" t="s">
        <v>28</v>
      </c>
      <c r="D40" s="24" t="s">
        <v>18</v>
      </c>
      <c r="E40" s="24" t="s">
        <v>25</v>
      </c>
      <c r="F40" s="24" t="s">
        <v>40</v>
      </c>
      <c r="G40" s="24" t="str">
        <f>+VLOOKUP(Tabla35_2[[#This Row],[Unidad de
comercialización ]],Cod_empaque[],2,0)</f>
        <v>malla-16</v>
      </c>
      <c r="H40" s="24">
        <f>+VLOOKUP(Tabla35_2[[#This Row],[Unidad de
comercialización ]],Tabla9[],2,0)</f>
        <v>16</v>
      </c>
      <c r="I40" s="24" t="s">
        <v>5</v>
      </c>
      <c r="J40">
        <v>0</v>
      </c>
      <c r="K40" s="24">
        <f>+Tabla35_2[[#This Row],[Valor]]*Tabla35_2[[#This Row],[Kg]]</f>
        <v>0</v>
      </c>
      <c r="L40" s="24">
        <f>+Tabla35_2[[#This Row],[Volumen (Kg)]]/1000</f>
        <v>0</v>
      </c>
      <c r="M40" s="24">
        <f>+VLOOKUP(Tabla35_2[[#This Row],[Concat]],Tabla3_2[],9,0)</f>
        <v>0</v>
      </c>
      <c r="N40" s="24">
        <f>+Tabla35_2[[#This Row],[Precio (pesos nominales con IVA)]]/Tabla35_2[[#This Row],[Kg]]</f>
        <v>0</v>
      </c>
      <c r="O40" s="6">
        <f>+VLOOKUP(Tabla35_2[[#This Row],[Cod_fecha]],Cod_fecha[],2,0)</f>
        <v>44168</v>
      </c>
      <c r="P40" s="27">
        <f>+VLOOKUP(Tabla35_2[[#This Row],[Mercado]],Codigos_mercados_mayoristas[],3,0)</f>
        <v>16</v>
      </c>
      <c r="Q40" s="24" t="str">
        <f>+_xlfn.CONCAT(Tabla35_2[[#This Row],[Semana]],Tabla35_2[[#This Row],[Atributo]])</f>
        <v>44169Jueves</v>
      </c>
    </row>
    <row r="41" spans="1:17" x14ac:dyDescent="0.35">
      <c r="A41" s="24" t="str">
        <f t="shared" si="0"/>
        <v>44169LimónSin especificarTerminal Hortofrutícola Agro Chillánmalla-16Viernes</v>
      </c>
      <c r="B41" s="6">
        <v>44169</v>
      </c>
      <c r="C41" s="24" t="s">
        <v>28</v>
      </c>
      <c r="D41" s="24" t="s">
        <v>18</v>
      </c>
      <c r="E41" s="24" t="s">
        <v>25</v>
      </c>
      <c r="F41" s="24" t="s">
        <v>40</v>
      </c>
      <c r="G41" s="24" t="str">
        <f>+VLOOKUP(Tabla35_2[[#This Row],[Unidad de
comercialización ]],Cod_empaque[],2,0)</f>
        <v>malla-16</v>
      </c>
      <c r="H41" s="24">
        <f>+VLOOKUP(Tabla35_2[[#This Row],[Unidad de
comercialización ]],Tabla9[],2,0)</f>
        <v>16</v>
      </c>
      <c r="I41" s="24" t="s">
        <v>6</v>
      </c>
      <c r="J41">
        <v>160</v>
      </c>
      <c r="K41" s="24">
        <f>+Tabla35_2[[#This Row],[Valor]]*Tabla35_2[[#This Row],[Kg]]</f>
        <v>2560</v>
      </c>
      <c r="L41" s="24">
        <f>+Tabla35_2[[#This Row],[Volumen (Kg)]]/1000</f>
        <v>2.56</v>
      </c>
      <c r="M41" s="24">
        <f>+VLOOKUP(Tabla35_2[[#This Row],[Concat]],Tabla3_2[],9,0)</f>
        <v>7250</v>
      </c>
      <c r="N41" s="24">
        <f>+Tabla35_2[[#This Row],[Precio (pesos nominales con IVA)]]/Tabla35_2[[#This Row],[Kg]]</f>
        <v>453.125</v>
      </c>
      <c r="O41" s="6">
        <f>+VLOOKUP(Tabla35_2[[#This Row],[Cod_fecha]],Cod_fecha[],2,0)</f>
        <v>44169</v>
      </c>
      <c r="P41" s="27">
        <f>+VLOOKUP(Tabla35_2[[#This Row],[Mercado]],Codigos_mercados_mayoristas[],3,0)</f>
        <v>16</v>
      </c>
      <c r="Q41" s="24" t="str">
        <f>+_xlfn.CONCAT(Tabla35_2[[#This Row],[Semana]],Tabla35_2[[#This Row],[Atributo]])</f>
        <v>44169Viernes</v>
      </c>
    </row>
    <row r="42" spans="1:17" x14ac:dyDescent="0.35">
      <c r="A42" s="24" t="str">
        <f t="shared" si="0"/>
        <v>44169LimónSin especificarVega Monumental Concepciónmalla-16Lunes</v>
      </c>
      <c r="B42" s="6">
        <v>44169</v>
      </c>
      <c r="C42" s="24" t="s">
        <v>28</v>
      </c>
      <c r="D42" s="24" t="s">
        <v>18</v>
      </c>
      <c r="E42" s="24" t="s">
        <v>26</v>
      </c>
      <c r="F42" s="24" t="s">
        <v>40</v>
      </c>
      <c r="G42" s="24" t="str">
        <f>+VLOOKUP(Tabla35_2[[#This Row],[Unidad de
comercialización ]],Cod_empaque[],2,0)</f>
        <v>malla-16</v>
      </c>
      <c r="H42" s="24">
        <f>+VLOOKUP(Tabla35_2[[#This Row],[Unidad de
comercialización ]],Tabla9[],2,0)</f>
        <v>16</v>
      </c>
      <c r="I42" s="24" t="s">
        <v>2</v>
      </c>
      <c r="J42">
        <v>0</v>
      </c>
      <c r="K42" s="24">
        <f>+Tabla35_2[[#This Row],[Valor]]*Tabla35_2[[#This Row],[Kg]]</f>
        <v>0</v>
      </c>
      <c r="L42" s="24">
        <f>+Tabla35_2[[#This Row],[Volumen (Kg)]]/1000</f>
        <v>0</v>
      </c>
      <c r="M42" s="24">
        <f>+VLOOKUP(Tabla35_2[[#This Row],[Concat]],Tabla3_2[],9,0)</f>
        <v>0</v>
      </c>
      <c r="N42" s="24">
        <f>+Tabla35_2[[#This Row],[Precio (pesos nominales con IVA)]]/Tabla35_2[[#This Row],[Kg]]</f>
        <v>0</v>
      </c>
      <c r="O42" s="6">
        <f>+VLOOKUP(Tabla35_2[[#This Row],[Cod_fecha]],Cod_fecha[],2,0)</f>
        <v>44165</v>
      </c>
      <c r="P42" s="27">
        <f>+VLOOKUP(Tabla35_2[[#This Row],[Mercado]],Codigos_mercados_mayoristas[],3,0)</f>
        <v>8</v>
      </c>
      <c r="Q42" s="24" t="str">
        <f>+_xlfn.CONCAT(Tabla35_2[[#This Row],[Semana]],Tabla35_2[[#This Row],[Atributo]])</f>
        <v>44169Lunes</v>
      </c>
    </row>
    <row r="43" spans="1:17" x14ac:dyDescent="0.35">
      <c r="A43" s="24" t="str">
        <f t="shared" si="0"/>
        <v>44169LimónSin especificarVega Monumental Concepciónmalla-16Martes</v>
      </c>
      <c r="B43" s="6">
        <v>44169</v>
      </c>
      <c r="C43" s="24" t="s">
        <v>28</v>
      </c>
      <c r="D43" s="24" t="s">
        <v>18</v>
      </c>
      <c r="E43" s="24" t="s">
        <v>26</v>
      </c>
      <c r="F43" s="24" t="s">
        <v>40</v>
      </c>
      <c r="G43" s="24" t="str">
        <f>+VLOOKUP(Tabla35_2[[#This Row],[Unidad de
comercialización ]],Cod_empaque[],2,0)</f>
        <v>malla-16</v>
      </c>
      <c r="H43" s="24">
        <f>+VLOOKUP(Tabla35_2[[#This Row],[Unidad de
comercialización ]],Tabla9[],2,0)</f>
        <v>16</v>
      </c>
      <c r="I43" s="24" t="s">
        <v>3</v>
      </c>
      <c r="J43">
        <v>300</v>
      </c>
      <c r="K43" s="24">
        <f>+Tabla35_2[[#This Row],[Valor]]*Tabla35_2[[#This Row],[Kg]]</f>
        <v>4800</v>
      </c>
      <c r="L43" s="24">
        <f>+Tabla35_2[[#This Row],[Volumen (Kg)]]/1000</f>
        <v>4.8</v>
      </c>
      <c r="M43" s="24">
        <f>+VLOOKUP(Tabla35_2[[#This Row],[Concat]],Tabla3_2[],9,0)</f>
        <v>8000</v>
      </c>
      <c r="N43" s="24">
        <f>+Tabla35_2[[#This Row],[Precio (pesos nominales con IVA)]]/Tabla35_2[[#This Row],[Kg]]</f>
        <v>500</v>
      </c>
      <c r="O43" s="6">
        <f>+VLOOKUP(Tabla35_2[[#This Row],[Cod_fecha]],Cod_fecha[],2,0)</f>
        <v>44166</v>
      </c>
      <c r="P43" s="27">
        <f>+VLOOKUP(Tabla35_2[[#This Row],[Mercado]],Codigos_mercados_mayoristas[],3,0)</f>
        <v>8</v>
      </c>
      <c r="Q43" s="24" t="str">
        <f>+_xlfn.CONCAT(Tabla35_2[[#This Row],[Semana]],Tabla35_2[[#This Row],[Atributo]])</f>
        <v>44169Martes</v>
      </c>
    </row>
    <row r="44" spans="1:17" x14ac:dyDescent="0.35">
      <c r="A44" s="24" t="str">
        <f t="shared" si="0"/>
        <v>44169LimónSin especificarVega Monumental Concepciónmalla-16Miércoles</v>
      </c>
      <c r="B44" s="6">
        <v>44169</v>
      </c>
      <c r="C44" s="24" t="s">
        <v>28</v>
      </c>
      <c r="D44" s="24" t="s">
        <v>18</v>
      </c>
      <c r="E44" s="24" t="s">
        <v>26</v>
      </c>
      <c r="F44" s="24" t="s">
        <v>40</v>
      </c>
      <c r="G44" s="24" t="str">
        <f>+VLOOKUP(Tabla35_2[[#This Row],[Unidad de
comercialización ]],Cod_empaque[],2,0)</f>
        <v>malla-16</v>
      </c>
      <c r="H44" s="24">
        <f>+VLOOKUP(Tabla35_2[[#This Row],[Unidad de
comercialización ]],Tabla9[],2,0)</f>
        <v>16</v>
      </c>
      <c r="I44" s="24" t="s">
        <v>4</v>
      </c>
      <c r="J44">
        <v>0</v>
      </c>
      <c r="K44" s="24">
        <f>+Tabla35_2[[#This Row],[Valor]]*Tabla35_2[[#This Row],[Kg]]</f>
        <v>0</v>
      </c>
      <c r="L44" s="24">
        <f>+Tabla35_2[[#This Row],[Volumen (Kg)]]/1000</f>
        <v>0</v>
      </c>
      <c r="M44" s="24">
        <f>+VLOOKUP(Tabla35_2[[#This Row],[Concat]],Tabla3_2[],9,0)</f>
        <v>0</v>
      </c>
      <c r="N44" s="24">
        <f>+Tabla35_2[[#This Row],[Precio (pesos nominales con IVA)]]/Tabla35_2[[#This Row],[Kg]]</f>
        <v>0</v>
      </c>
      <c r="O44" s="6">
        <f>+VLOOKUP(Tabla35_2[[#This Row],[Cod_fecha]],Cod_fecha[],2,0)</f>
        <v>44167</v>
      </c>
      <c r="P44" s="27">
        <f>+VLOOKUP(Tabla35_2[[#This Row],[Mercado]],Codigos_mercados_mayoristas[],3,0)</f>
        <v>8</v>
      </c>
      <c r="Q44" s="24" t="str">
        <f>+_xlfn.CONCAT(Tabla35_2[[#This Row],[Semana]],Tabla35_2[[#This Row],[Atributo]])</f>
        <v>44169Miércoles</v>
      </c>
    </row>
    <row r="45" spans="1:17" x14ac:dyDescent="0.35">
      <c r="A45" s="24" t="str">
        <f t="shared" si="0"/>
        <v>44169LimónSin especificarVega Monumental Concepciónmalla-16Jueves</v>
      </c>
      <c r="B45" s="6">
        <v>44169</v>
      </c>
      <c r="C45" s="24" t="s">
        <v>28</v>
      </c>
      <c r="D45" s="24" t="s">
        <v>18</v>
      </c>
      <c r="E45" s="24" t="s">
        <v>26</v>
      </c>
      <c r="F45" s="24" t="s">
        <v>40</v>
      </c>
      <c r="G45" s="24" t="str">
        <f>+VLOOKUP(Tabla35_2[[#This Row],[Unidad de
comercialización ]],Cod_empaque[],2,0)</f>
        <v>malla-16</v>
      </c>
      <c r="H45" s="24">
        <f>+VLOOKUP(Tabla35_2[[#This Row],[Unidad de
comercialización ]],Tabla9[],2,0)</f>
        <v>16</v>
      </c>
      <c r="I45" s="24" t="s">
        <v>5</v>
      </c>
      <c r="J45">
        <v>300</v>
      </c>
      <c r="K45" s="24">
        <f>+Tabla35_2[[#This Row],[Valor]]*Tabla35_2[[#This Row],[Kg]]</f>
        <v>4800</v>
      </c>
      <c r="L45" s="24">
        <f>+Tabla35_2[[#This Row],[Volumen (Kg)]]/1000</f>
        <v>4.8</v>
      </c>
      <c r="M45" s="24">
        <f>+VLOOKUP(Tabla35_2[[#This Row],[Concat]],Tabla3_2[],9,0)</f>
        <v>8000</v>
      </c>
      <c r="N45" s="24">
        <f>+Tabla35_2[[#This Row],[Precio (pesos nominales con IVA)]]/Tabla35_2[[#This Row],[Kg]]</f>
        <v>500</v>
      </c>
      <c r="O45" s="6">
        <f>+VLOOKUP(Tabla35_2[[#This Row],[Cod_fecha]],Cod_fecha[],2,0)</f>
        <v>44168</v>
      </c>
      <c r="P45" s="27">
        <f>+VLOOKUP(Tabla35_2[[#This Row],[Mercado]],Codigos_mercados_mayoristas[],3,0)</f>
        <v>8</v>
      </c>
      <c r="Q45" s="24" t="str">
        <f>+_xlfn.CONCAT(Tabla35_2[[#This Row],[Semana]],Tabla35_2[[#This Row],[Atributo]])</f>
        <v>44169Jueves</v>
      </c>
    </row>
    <row r="46" spans="1:17" x14ac:dyDescent="0.35">
      <c r="A46" s="24" t="str">
        <f t="shared" si="0"/>
        <v>44169LimónSin especificarVega Monumental Concepciónmalla-16Viernes</v>
      </c>
      <c r="B46" s="6">
        <v>44169</v>
      </c>
      <c r="C46" s="24" t="s">
        <v>28</v>
      </c>
      <c r="D46" s="24" t="s">
        <v>18</v>
      </c>
      <c r="E46" s="24" t="s">
        <v>26</v>
      </c>
      <c r="F46" s="24" t="s">
        <v>40</v>
      </c>
      <c r="G46" s="24" t="str">
        <f>+VLOOKUP(Tabla35_2[[#This Row],[Unidad de
comercialización ]],Cod_empaque[],2,0)</f>
        <v>malla-16</v>
      </c>
      <c r="H46" s="24">
        <f>+VLOOKUP(Tabla35_2[[#This Row],[Unidad de
comercialización ]],Tabla9[],2,0)</f>
        <v>16</v>
      </c>
      <c r="I46" s="24" t="s">
        <v>6</v>
      </c>
      <c r="J46">
        <v>400</v>
      </c>
      <c r="K46" s="24">
        <f>+Tabla35_2[[#This Row],[Valor]]*Tabla35_2[[#This Row],[Kg]]</f>
        <v>6400</v>
      </c>
      <c r="L46" s="24">
        <f>+Tabla35_2[[#This Row],[Volumen (Kg)]]/1000</f>
        <v>6.4</v>
      </c>
      <c r="M46" s="24">
        <f>+VLOOKUP(Tabla35_2[[#This Row],[Concat]],Tabla3_2[],9,0)</f>
        <v>8000</v>
      </c>
      <c r="N46" s="24">
        <f>+Tabla35_2[[#This Row],[Precio (pesos nominales con IVA)]]/Tabla35_2[[#This Row],[Kg]]</f>
        <v>500</v>
      </c>
      <c r="O46" s="6">
        <f>+VLOOKUP(Tabla35_2[[#This Row],[Cod_fecha]],Cod_fecha[],2,0)</f>
        <v>44169</v>
      </c>
      <c r="P46" s="27">
        <f>+VLOOKUP(Tabla35_2[[#This Row],[Mercado]],Codigos_mercados_mayoristas[],3,0)</f>
        <v>8</v>
      </c>
      <c r="Q46" s="24" t="str">
        <f>+_xlfn.CONCAT(Tabla35_2[[#This Row],[Semana]],Tabla35_2[[#This Row],[Atributo]])</f>
        <v>44169Viernes</v>
      </c>
    </row>
    <row r="47" spans="1:17" x14ac:dyDescent="0.35">
      <c r="A47" s="24" t="str">
        <f t="shared" si="0"/>
        <v>44169NaranjaLane LateMercado Mayorista Lo Valledor de SantiagobinLunes</v>
      </c>
      <c r="B47" s="6">
        <v>44169</v>
      </c>
      <c r="C47" s="24" t="s">
        <v>36</v>
      </c>
      <c r="D47" s="24" t="s">
        <v>32</v>
      </c>
      <c r="E47" s="24" t="s">
        <v>19</v>
      </c>
      <c r="F47" s="24" t="s">
        <v>37</v>
      </c>
      <c r="G47" s="24" t="str">
        <f>+VLOOKUP(Tabla35_2[[#This Row],[Unidad de
comercialización ]],Cod_empaque[],2,0)</f>
        <v>bin</v>
      </c>
      <c r="H47" s="24">
        <f>+VLOOKUP(Tabla35_2[[#This Row],[Unidad de
comercialización ]],Tabla9[],2,0)</f>
        <v>400</v>
      </c>
      <c r="I47" s="24" t="s">
        <v>2</v>
      </c>
      <c r="J47">
        <v>0</v>
      </c>
      <c r="K47" s="24">
        <f>+Tabla35_2[[#This Row],[Valor]]*Tabla35_2[[#This Row],[Kg]]</f>
        <v>0</v>
      </c>
      <c r="L47" s="24">
        <f>+Tabla35_2[[#This Row],[Volumen (Kg)]]/1000</f>
        <v>0</v>
      </c>
      <c r="M47" s="24">
        <f>+VLOOKUP(Tabla35_2[[#This Row],[Concat]],Tabla3_2[],9,0)</f>
        <v>0</v>
      </c>
      <c r="N47" s="24">
        <f>+Tabla35_2[[#This Row],[Precio (pesos nominales con IVA)]]/Tabla35_2[[#This Row],[Kg]]</f>
        <v>0</v>
      </c>
      <c r="O47" s="6">
        <f>+VLOOKUP(Tabla35_2[[#This Row],[Cod_fecha]],Cod_fecha[],2,0)</f>
        <v>44165</v>
      </c>
      <c r="P47" s="27">
        <f>+VLOOKUP(Tabla35_2[[#This Row],[Mercado]],Codigos_mercados_mayoristas[],3,0)</f>
        <v>13</v>
      </c>
      <c r="Q47" s="24" t="str">
        <f>+_xlfn.CONCAT(Tabla35_2[[#This Row],[Semana]],Tabla35_2[[#This Row],[Atributo]])</f>
        <v>44169Lunes</v>
      </c>
    </row>
    <row r="48" spans="1:17" x14ac:dyDescent="0.35">
      <c r="A48" s="24" t="str">
        <f t="shared" si="0"/>
        <v>44169NaranjaLane LateMercado Mayorista Lo Valledor de SantiagobinMartes</v>
      </c>
      <c r="B48" s="6">
        <v>44169</v>
      </c>
      <c r="C48" s="24" t="s">
        <v>36</v>
      </c>
      <c r="D48" s="24" t="s">
        <v>32</v>
      </c>
      <c r="E48" s="24" t="s">
        <v>19</v>
      </c>
      <c r="F48" s="24" t="s">
        <v>37</v>
      </c>
      <c r="G48" s="24" t="str">
        <f>+VLOOKUP(Tabla35_2[[#This Row],[Unidad de
comercialización ]],Cod_empaque[],2,0)</f>
        <v>bin</v>
      </c>
      <c r="H48" s="24">
        <f>+VLOOKUP(Tabla35_2[[#This Row],[Unidad de
comercialización ]],Tabla9[],2,0)</f>
        <v>400</v>
      </c>
      <c r="I48" s="24" t="s">
        <v>3</v>
      </c>
      <c r="J48">
        <v>0</v>
      </c>
      <c r="K48" s="24">
        <f>+Tabla35_2[[#This Row],[Valor]]*Tabla35_2[[#This Row],[Kg]]</f>
        <v>0</v>
      </c>
      <c r="L48" s="24">
        <f>+Tabla35_2[[#This Row],[Volumen (Kg)]]/1000</f>
        <v>0</v>
      </c>
      <c r="M48" s="24">
        <f>+VLOOKUP(Tabla35_2[[#This Row],[Concat]],Tabla3_2[],9,0)</f>
        <v>0</v>
      </c>
      <c r="N48" s="24">
        <f>+Tabla35_2[[#This Row],[Precio (pesos nominales con IVA)]]/Tabla35_2[[#This Row],[Kg]]</f>
        <v>0</v>
      </c>
      <c r="O48" s="6">
        <f>+VLOOKUP(Tabla35_2[[#This Row],[Cod_fecha]],Cod_fecha[],2,0)</f>
        <v>44166</v>
      </c>
      <c r="P48" s="27">
        <f>+VLOOKUP(Tabla35_2[[#This Row],[Mercado]],Codigos_mercados_mayoristas[],3,0)</f>
        <v>13</v>
      </c>
      <c r="Q48" s="24" t="str">
        <f>+_xlfn.CONCAT(Tabla35_2[[#This Row],[Semana]],Tabla35_2[[#This Row],[Atributo]])</f>
        <v>44169Martes</v>
      </c>
    </row>
    <row r="49" spans="1:17" x14ac:dyDescent="0.35">
      <c r="A49" s="24" t="str">
        <f t="shared" si="0"/>
        <v>44169NaranjaLane LateMercado Mayorista Lo Valledor de SantiagobinMiércoles</v>
      </c>
      <c r="B49" s="6">
        <v>44169</v>
      </c>
      <c r="C49" s="24" t="s">
        <v>36</v>
      </c>
      <c r="D49" s="24" t="s">
        <v>32</v>
      </c>
      <c r="E49" s="24" t="s">
        <v>19</v>
      </c>
      <c r="F49" s="24" t="s">
        <v>37</v>
      </c>
      <c r="G49" s="24" t="str">
        <f>+VLOOKUP(Tabla35_2[[#This Row],[Unidad de
comercialización ]],Cod_empaque[],2,0)</f>
        <v>bin</v>
      </c>
      <c r="H49" s="24">
        <f>+VLOOKUP(Tabla35_2[[#This Row],[Unidad de
comercialización ]],Tabla9[],2,0)</f>
        <v>400</v>
      </c>
      <c r="I49" s="24" t="s">
        <v>4</v>
      </c>
      <c r="J49">
        <v>0</v>
      </c>
      <c r="K49" s="24">
        <f>+Tabla35_2[[#This Row],[Valor]]*Tabla35_2[[#This Row],[Kg]]</f>
        <v>0</v>
      </c>
      <c r="L49" s="24">
        <f>+Tabla35_2[[#This Row],[Volumen (Kg)]]/1000</f>
        <v>0</v>
      </c>
      <c r="M49" s="24">
        <f>+VLOOKUP(Tabla35_2[[#This Row],[Concat]],Tabla3_2[],9,0)</f>
        <v>0</v>
      </c>
      <c r="N49" s="24">
        <f>+Tabla35_2[[#This Row],[Precio (pesos nominales con IVA)]]/Tabla35_2[[#This Row],[Kg]]</f>
        <v>0</v>
      </c>
      <c r="O49" s="6">
        <f>+VLOOKUP(Tabla35_2[[#This Row],[Cod_fecha]],Cod_fecha[],2,0)</f>
        <v>44167</v>
      </c>
      <c r="P49" s="27">
        <f>+VLOOKUP(Tabla35_2[[#This Row],[Mercado]],Codigos_mercados_mayoristas[],3,0)</f>
        <v>13</v>
      </c>
      <c r="Q49" s="24" t="str">
        <f>+_xlfn.CONCAT(Tabla35_2[[#This Row],[Semana]],Tabla35_2[[#This Row],[Atributo]])</f>
        <v>44169Miércoles</v>
      </c>
    </row>
    <row r="50" spans="1:17" x14ac:dyDescent="0.35">
      <c r="A50" s="24" t="str">
        <f t="shared" si="0"/>
        <v>44169NaranjaLane LateMercado Mayorista Lo Valledor de SantiagobinJueves</v>
      </c>
      <c r="B50" s="6">
        <v>44169</v>
      </c>
      <c r="C50" s="24" t="s">
        <v>36</v>
      </c>
      <c r="D50" s="24" t="s">
        <v>32</v>
      </c>
      <c r="E50" s="24" t="s">
        <v>19</v>
      </c>
      <c r="F50" s="24" t="s">
        <v>37</v>
      </c>
      <c r="G50" s="24" t="str">
        <f>+VLOOKUP(Tabla35_2[[#This Row],[Unidad de
comercialización ]],Cod_empaque[],2,0)</f>
        <v>bin</v>
      </c>
      <c r="H50" s="24">
        <f>+VLOOKUP(Tabla35_2[[#This Row],[Unidad de
comercialización ]],Tabla9[],2,0)</f>
        <v>400</v>
      </c>
      <c r="I50" s="24" t="s">
        <v>5</v>
      </c>
      <c r="J50">
        <v>30</v>
      </c>
      <c r="K50" s="24">
        <f>+Tabla35_2[[#This Row],[Valor]]*Tabla35_2[[#This Row],[Kg]]</f>
        <v>12000</v>
      </c>
      <c r="L50" s="24">
        <f>+Tabla35_2[[#This Row],[Volumen (Kg)]]/1000</f>
        <v>12</v>
      </c>
      <c r="M50" s="24">
        <f>+VLOOKUP(Tabla35_2[[#This Row],[Concat]],Tabla3_2[],9,0)</f>
        <v>325000</v>
      </c>
      <c r="N50" s="24">
        <f>+Tabla35_2[[#This Row],[Precio (pesos nominales con IVA)]]/Tabla35_2[[#This Row],[Kg]]</f>
        <v>812.5</v>
      </c>
      <c r="O50" s="6">
        <f>+VLOOKUP(Tabla35_2[[#This Row],[Cod_fecha]],Cod_fecha[],2,0)</f>
        <v>44168</v>
      </c>
      <c r="P50" s="27">
        <f>+VLOOKUP(Tabla35_2[[#This Row],[Mercado]],Codigos_mercados_mayoristas[],3,0)</f>
        <v>13</v>
      </c>
      <c r="Q50" s="24" t="str">
        <f>+_xlfn.CONCAT(Tabla35_2[[#This Row],[Semana]],Tabla35_2[[#This Row],[Atributo]])</f>
        <v>44169Jueves</v>
      </c>
    </row>
    <row r="51" spans="1:17" x14ac:dyDescent="0.35">
      <c r="A51" s="24" t="str">
        <f t="shared" si="0"/>
        <v>44169NaranjaLane LateMercado Mayorista Lo Valledor de SantiagobinViernes</v>
      </c>
      <c r="B51" s="6">
        <v>44169</v>
      </c>
      <c r="C51" s="24" t="s">
        <v>36</v>
      </c>
      <c r="D51" s="24" t="s">
        <v>32</v>
      </c>
      <c r="E51" s="24" t="s">
        <v>19</v>
      </c>
      <c r="F51" s="24" t="s">
        <v>37</v>
      </c>
      <c r="G51" s="24" t="str">
        <f>+VLOOKUP(Tabla35_2[[#This Row],[Unidad de
comercialización ]],Cod_empaque[],2,0)</f>
        <v>bin</v>
      </c>
      <c r="H51" s="24">
        <f>+VLOOKUP(Tabla35_2[[#This Row],[Unidad de
comercialización ]],Tabla9[],2,0)</f>
        <v>400</v>
      </c>
      <c r="I51" s="24" t="s">
        <v>6</v>
      </c>
      <c r="J51">
        <v>0</v>
      </c>
      <c r="K51" s="24">
        <f>+Tabla35_2[[#This Row],[Valor]]*Tabla35_2[[#This Row],[Kg]]</f>
        <v>0</v>
      </c>
      <c r="L51" s="24">
        <f>+Tabla35_2[[#This Row],[Volumen (Kg)]]/1000</f>
        <v>0</v>
      </c>
      <c r="M51" s="24">
        <f>+VLOOKUP(Tabla35_2[[#This Row],[Concat]],Tabla3_2[],9,0)</f>
        <v>0</v>
      </c>
      <c r="N51" s="24">
        <f>+Tabla35_2[[#This Row],[Precio (pesos nominales con IVA)]]/Tabla35_2[[#This Row],[Kg]]</f>
        <v>0</v>
      </c>
      <c r="O51" s="6">
        <f>+VLOOKUP(Tabla35_2[[#This Row],[Cod_fecha]],Cod_fecha[],2,0)</f>
        <v>44169</v>
      </c>
      <c r="P51" s="27">
        <f>+VLOOKUP(Tabla35_2[[#This Row],[Mercado]],Codigos_mercados_mayoristas[],3,0)</f>
        <v>13</v>
      </c>
      <c r="Q51" s="24" t="str">
        <f>+_xlfn.CONCAT(Tabla35_2[[#This Row],[Semana]],Tabla35_2[[#This Row],[Atributo]])</f>
        <v>44169Viernes</v>
      </c>
    </row>
    <row r="52" spans="1:17" x14ac:dyDescent="0.35">
      <c r="A52" s="24" t="str">
        <f t="shared" si="0"/>
        <v>44169NaranjaLane LateTerminal La Palmera de La SerenabinLunes</v>
      </c>
      <c r="B52" s="6">
        <v>44169</v>
      </c>
      <c r="C52" s="24" t="s">
        <v>36</v>
      </c>
      <c r="D52" s="24" t="s">
        <v>32</v>
      </c>
      <c r="E52" s="24" t="s">
        <v>22</v>
      </c>
      <c r="F52" s="24" t="s">
        <v>37</v>
      </c>
      <c r="G52" s="24" t="str">
        <f>+VLOOKUP(Tabla35_2[[#This Row],[Unidad de
comercialización ]],Cod_empaque[],2,0)</f>
        <v>bin</v>
      </c>
      <c r="H52" s="24">
        <f>+VLOOKUP(Tabla35_2[[#This Row],[Unidad de
comercialización ]],Tabla9[],2,0)</f>
        <v>400</v>
      </c>
      <c r="I52" s="24" t="s">
        <v>2</v>
      </c>
      <c r="J52">
        <v>0</v>
      </c>
      <c r="K52" s="24">
        <f>+Tabla35_2[[#This Row],[Valor]]*Tabla35_2[[#This Row],[Kg]]</f>
        <v>0</v>
      </c>
      <c r="L52" s="24">
        <f>+Tabla35_2[[#This Row],[Volumen (Kg)]]/1000</f>
        <v>0</v>
      </c>
      <c r="M52" s="24">
        <f>+VLOOKUP(Tabla35_2[[#This Row],[Concat]],Tabla3_2[],9,0)</f>
        <v>0</v>
      </c>
      <c r="N52" s="24">
        <f>+Tabla35_2[[#This Row],[Precio (pesos nominales con IVA)]]/Tabla35_2[[#This Row],[Kg]]</f>
        <v>0</v>
      </c>
      <c r="O52" s="6">
        <f>+VLOOKUP(Tabla35_2[[#This Row],[Cod_fecha]],Cod_fecha[],2,0)</f>
        <v>44165</v>
      </c>
      <c r="P52" s="27">
        <f>+VLOOKUP(Tabla35_2[[#This Row],[Mercado]],Codigos_mercados_mayoristas[],3,0)</f>
        <v>4</v>
      </c>
      <c r="Q52" s="24" t="str">
        <f>+_xlfn.CONCAT(Tabla35_2[[#This Row],[Semana]],Tabla35_2[[#This Row],[Atributo]])</f>
        <v>44169Lunes</v>
      </c>
    </row>
    <row r="53" spans="1:17" x14ac:dyDescent="0.35">
      <c r="A53" s="24" t="str">
        <f t="shared" si="0"/>
        <v>44169NaranjaLane LateTerminal La Palmera de La SerenabinMartes</v>
      </c>
      <c r="B53" s="6">
        <v>44169</v>
      </c>
      <c r="C53" s="24" t="s">
        <v>36</v>
      </c>
      <c r="D53" s="24" t="s">
        <v>32</v>
      </c>
      <c r="E53" s="24" t="s">
        <v>22</v>
      </c>
      <c r="F53" s="24" t="s">
        <v>37</v>
      </c>
      <c r="G53" s="24" t="str">
        <f>+VLOOKUP(Tabla35_2[[#This Row],[Unidad de
comercialización ]],Cod_empaque[],2,0)</f>
        <v>bin</v>
      </c>
      <c r="H53" s="24">
        <f>+VLOOKUP(Tabla35_2[[#This Row],[Unidad de
comercialización ]],Tabla9[],2,0)</f>
        <v>400</v>
      </c>
      <c r="I53" s="24" t="s">
        <v>3</v>
      </c>
      <c r="J53">
        <v>0</v>
      </c>
      <c r="K53" s="24">
        <f>+Tabla35_2[[#This Row],[Valor]]*Tabla35_2[[#This Row],[Kg]]</f>
        <v>0</v>
      </c>
      <c r="L53" s="24">
        <f>+Tabla35_2[[#This Row],[Volumen (Kg)]]/1000</f>
        <v>0</v>
      </c>
      <c r="M53" s="24">
        <f>+VLOOKUP(Tabla35_2[[#This Row],[Concat]],Tabla3_2[],9,0)</f>
        <v>0</v>
      </c>
      <c r="N53" s="24">
        <f>+Tabla35_2[[#This Row],[Precio (pesos nominales con IVA)]]/Tabla35_2[[#This Row],[Kg]]</f>
        <v>0</v>
      </c>
      <c r="O53" s="6">
        <f>+VLOOKUP(Tabla35_2[[#This Row],[Cod_fecha]],Cod_fecha[],2,0)</f>
        <v>44166</v>
      </c>
      <c r="P53" s="27">
        <f>+VLOOKUP(Tabla35_2[[#This Row],[Mercado]],Codigos_mercados_mayoristas[],3,0)</f>
        <v>4</v>
      </c>
      <c r="Q53" s="24" t="str">
        <f>+_xlfn.CONCAT(Tabla35_2[[#This Row],[Semana]],Tabla35_2[[#This Row],[Atributo]])</f>
        <v>44169Martes</v>
      </c>
    </row>
    <row r="54" spans="1:17" x14ac:dyDescent="0.35">
      <c r="A54" s="24" t="str">
        <f t="shared" si="0"/>
        <v>44169NaranjaLane LateTerminal La Palmera de La SerenabinMiércoles</v>
      </c>
      <c r="B54" s="6">
        <v>44169</v>
      </c>
      <c r="C54" s="24" t="s">
        <v>36</v>
      </c>
      <c r="D54" s="24" t="s">
        <v>32</v>
      </c>
      <c r="E54" s="24" t="s">
        <v>22</v>
      </c>
      <c r="F54" s="24" t="s">
        <v>37</v>
      </c>
      <c r="G54" s="24" t="str">
        <f>+VLOOKUP(Tabla35_2[[#This Row],[Unidad de
comercialización ]],Cod_empaque[],2,0)</f>
        <v>bin</v>
      </c>
      <c r="H54" s="24">
        <f>+VLOOKUP(Tabla35_2[[#This Row],[Unidad de
comercialización ]],Tabla9[],2,0)</f>
        <v>400</v>
      </c>
      <c r="I54" s="24" t="s">
        <v>4</v>
      </c>
      <c r="J54">
        <v>0</v>
      </c>
      <c r="K54" s="24">
        <f>+Tabla35_2[[#This Row],[Valor]]*Tabla35_2[[#This Row],[Kg]]</f>
        <v>0</v>
      </c>
      <c r="L54" s="24">
        <f>+Tabla35_2[[#This Row],[Volumen (Kg)]]/1000</f>
        <v>0</v>
      </c>
      <c r="M54" s="24">
        <f>+VLOOKUP(Tabla35_2[[#This Row],[Concat]],Tabla3_2[],9,0)</f>
        <v>0</v>
      </c>
      <c r="N54" s="24">
        <f>+Tabla35_2[[#This Row],[Precio (pesos nominales con IVA)]]/Tabla35_2[[#This Row],[Kg]]</f>
        <v>0</v>
      </c>
      <c r="O54" s="6">
        <f>+VLOOKUP(Tabla35_2[[#This Row],[Cod_fecha]],Cod_fecha[],2,0)</f>
        <v>44167</v>
      </c>
      <c r="P54" s="27">
        <f>+VLOOKUP(Tabla35_2[[#This Row],[Mercado]],Codigos_mercados_mayoristas[],3,0)</f>
        <v>4</v>
      </c>
      <c r="Q54" s="24" t="str">
        <f>+_xlfn.CONCAT(Tabla35_2[[#This Row],[Semana]],Tabla35_2[[#This Row],[Atributo]])</f>
        <v>44169Miércoles</v>
      </c>
    </row>
    <row r="55" spans="1:17" x14ac:dyDescent="0.35">
      <c r="A55" s="24" t="str">
        <f t="shared" si="0"/>
        <v>44169NaranjaLane LateTerminal La Palmera de La SerenabinJueves</v>
      </c>
      <c r="B55" s="6">
        <v>44169</v>
      </c>
      <c r="C55" s="24" t="s">
        <v>36</v>
      </c>
      <c r="D55" s="24" t="s">
        <v>32</v>
      </c>
      <c r="E55" s="24" t="s">
        <v>22</v>
      </c>
      <c r="F55" s="24" t="s">
        <v>37</v>
      </c>
      <c r="G55" s="24" t="str">
        <f>+VLOOKUP(Tabla35_2[[#This Row],[Unidad de
comercialización ]],Cod_empaque[],2,0)</f>
        <v>bin</v>
      </c>
      <c r="H55" s="24">
        <f>+VLOOKUP(Tabla35_2[[#This Row],[Unidad de
comercialización ]],Tabla9[],2,0)</f>
        <v>400</v>
      </c>
      <c r="I55" s="24" t="s">
        <v>5</v>
      </c>
      <c r="J55">
        <v>0</v>
      </c>
      <c r="K55" s="24">
        <f>+Tabla35_2[[#This Row],[Valor]]*Tabla35_2[[#This Row],[Kg]]</f>
        <v>0</v>
      </c>
      <c r="L55" s="24">
        <f>+Tabla35_2[[#This Row],[Volumen (Kg)]]/1000</f>
        <v>0</v>
      </c>
      <c r="M55" s="24">
        <f>+VLOOKUP(Tabla35_2[[#This Row],[Concat]],Tabla3_2[],9,0)</f>
        <v>0</v>
      </c>
      <c r="N55" s="24">
        <f>+Tabla35_2[[#This Row],[Precio (pesos nominales con IVA)]]/Tabla35_2[[#This Row],[Kg]]</f>
        <v>0</v>
      </c>
      <c r="O55" s="6">
        <f>+VLOOKUP(Tabla35_2[[#This Row],[Cod_fecha]],Cod_fecha[],2,0)</f>
        <v>44168</v>
      </c>
      <c r="P55" s="27">
        <f>+VLOOKUP(Tabla35_2[[#This Row],[Mercado]],Codigos_mercados_mayoristas[],3,0)</f>
        <v>4</v>
      </c>
      <c r="Q55" s="24" t="str">
        <f>+_xlfn.CONCAT(Tabla35_2[[#This Row],[Semana]],Tabla35_2[[#This Row],[Atributo]])</f>
        <v>44169Jueves</v>
      </c>
    </row>
    <row r="56" spans="1:17" x14ac:dyDescent="0.35">
      <c r="A56" s="24" t="str">
        <f t="shared" si="0"/>
        <v>44169NaranjaLane LateTerminal La Palmera de La SerenabinViernes</v>
      </c>
      <c r="B56" s="6">
        <v>44169</v>
      </c>
      <c r="C56" s="24" t="s">
        <v>36</v>
      </c>
      <c r="D56" s="24" t="s">
        <v>32</v>
      </c>
      <c r="E56" s="24" t="s">
        <v>22</v>
      </c>
      <c r="F56" s="24" t="s">
        <v>37</v>
      </c>
      <c r="G56" s="24" t="str">
        <f>+VLOOKUP(Tabla35_2[[#This Row],[Unidad de
comercialización ]],Cod_empaque[],2,0)</f>
        <v>bin</v>
      </c>
      <c r="H56" s="24">
        <f>+VLOOKUP(Tabla35_2[[#This Row],[Unidad de
comercialización ]],Tabla9[],2,0)</f>
        <v>400</v>
      </c>
      <c r="I56" s="24" t="s">
        <v>6</v>
      </c>
      <c r="J56">
        <v>16</v>
      </c>
      <c r="K56" s="24">
        <f>+Tabla35_2[[#This Row],[Valor]]*Tabla35_2[[#This Row],[Kg]]</f>
        <v>6400</v>
      </c>
      <c r="L56" s="24">
        <f>+Tabla35_2[[#This Row],[Volumen (Kg)]]/1000</f>
        <v>6.4</v>
      </c>
      <c r="M56" s="24">
        <f>+VLOOKUP(Tabla35_2[[#This Row],[Concat]],Tabla3_2[],9,0)</f>
        <v>327500</v>
      </c>
      <c r="N56" s="24">
        <f>+Tabla35_2[[#This Row],[Precio (pesos nominales con IVA)]]/Tabla35_2[[#This Row],[Kg]]</f>
        <v>818.75</v>
      </c>
      <c r="O56" s="6">
        <f>+VLOOKUP(Tabla35_2[[#This Row],[Cod_fecha]],Cod_fecha[],2,0)</f>
        <v>44169</v>
      </c>
      <c r="P56" s="27">
        <f>+VLOOKUP(Tabla35_2[[#This Row],[Mercado]],Codigos_mercados_mayoristas[],3,0)</f>
        <v>4</v>
      </c>
      <c r="Q56" s="24" t="str">
        <f>+_xlfn.CONCAT(Tabla35_2[[#This Row],[Semana]],Tabla35_2[[#This Row],[Atributo]])</f>
        <v>44169Viernes</v>
      </c>
    </row>
    <row r="57" spans="1:17" x14ac:dyDescent="0.35">
      <c r="A57" s="24" t="str">
        <f t="shared" si="0"/>
        <v>44169NaranjaNavel LateMercado Mayorista Lo Valledor de SantiagobinLunes</v>
      </c>
      <c r="B57" s="6">
        <v>44169</v>
      </c>
      <c r="C57" s="24" t="s">
        <v>36</v>
      </c>
      <c r="D57" s="24" t="s">
        <v>34</v>
      </c>
      <c r="E57" s="24" t="s">
        <v>19</v>
      </c>
      <c r="F57" s="24" t="s">
        <v>37</v>
      </c>
      <c r="G57" s="24" t="str">
        <f>+VLOOKUP(Tabla35_2[[#This Row],[Unidad de
comercialización ]],Cod_empaque[],2,0)</f>
        <v>bin</v>
      </c>
      <c r="H57" s="24">
        <f>+VLOOKUP(Tabla35_2[[#This Row],[Unidad de
comercialización ]],Tabla9[],2,0)</f>
        <v>400</v>
      </c>
      <c r="I57" s="24" t="s">
        <v>2</v>
      </c>
      <c r="J57">
        <v>20</v>
      </c>
      <c r="K57" s="24">
        <f>+Tabla35_2[[#This Row],[Valor]]*Tabla35_2[[#This Row],[Kg]]</f>
        <v>8000</v>
      </c>
      <c r="L57" s="24">
        <f>+Tabla35_2[[#This Row],[Volumen (Kg)]]/1000</f>
        <v>8</v>
      </c>
      <c r="M57" s="24">
        <f>+VLOOKUP(Tabla35_2[[#This Row],[Concat]],Tabla3_2[],9,0)</f>
        <v>330000</v>
      </c>
      <c r="N57" s="24">
        <f>+Tabla35_2[[#This Row],[Precio (pesos nominales con IVA)]]/Tabla35_2[[#This Row],[Kg]]</f>
        <v>825</v>
      </c>
      <c r="O57" s="6">
        <f>+VLOOKUP(Tabla35_2[[#This Row],[Cod_fecha]],Cod_fecha[],2,0)</f>
        <v>44165</v>
      </c>
      <c r="P57" s="27">
        <f>+VLOOKUP(Tabla35_2[[#This Row],[Mercado]],Codigos_mercados_mayoristas[],3,0)</f>
        <v>13</v>
      </c>
      <c r="Q57" s="24" t="str">
        <f>+_xlfn.CONCAT(Tabla35_2[[#This Row],[Semana]],Tabla35_2[[#This Row],[Atributo]])</f>
        <v>44169Lunes</v>
      </c>
    </row>
    <row r="58" spans="1:17" x14ac:dyDescent="0.35">
      <c r="A58" s="24" t="str">
        <f t="shared" si="0"/>
        <v>44169NaranjaNavel LateMercado Mayorista Lo Valledor de SantiagobinMartes</v>
      </c>
      <c r="B58" s="6">
        <v>44169</v>
      </c>
      <c r="C58" s="24" t="s">
        <v>36</v>
      </c>
      <c r="D58" s="24" t="s">
        <v>34</v>
      </c>
      <c r="E58" s="24" t="s">
        <v>19</v>
      </c>
      <c r="F58" s="24" t="s">
        <v>37</v>
      </c>
      <c r="G58" s="24" t="str">
        <f>+VLOOKUP(Tabla35_2[[#This Row],[Unidad de
comercialización ]],Cod_empaque[],2,0)</f>
        <v>bin</v>
      </c>
      <c r="H58" s="24">
        <f>+VLOOKUP(Tabla35_2[[#This Row],[Unidad de
comercialización ]],Tabla9[],2,0)</f>
        <v>400</v>
      </c>
      <c r="I58" s="24" t="s">
        <v>3</v>
      </c>
      <c r="J58">
        <v>18</v>
      </c>
      <c r="K58" s="24">
        <f>+Tabla35_2[[#This Row],[Valor]]*Tabla35_2[[#This Row],[Kg]]</f>
        <v>7200</v>
      </c>
      <c r="L58" s="24">
        <f>+Tabla35_2[[#This Row],[Volumen (Kg)]]/1000</f>
        <v>7.2</v>
      </c>
      <c r="M58" s="24">
        <f>+VLOOKUP(Tabla35_2[[#This Row],[Concat]],Tabla3_2[],9,0)</f>
        <v>330000</v>
      </c>
      <c r="N58" s="24">
        <f>+Tabla35_2[[#This Row],[Precio (pesos nominales con IVA)]]/Tabla35_2[[#This Row],[Kg]]</f>
        <v>825</v>
      </c>
      <c r="O58" s="6">
        <f>+VLOOKUP(Tabla35_2[[#This Row],[Cod_fecha]],Cod_fecha[],2,0)</f>
        <v>44166</v>
      </c>
      <c r="P58" s="27">
        <f>+VLOOKUP(Tabla35_2[[#This Row],[Mercado]],Codigos_mercados_mayoristas[],3,0)</f>
        <v>13</v>
      </c>
      <c r="Q58" s="24" t="str">
        <f>+_xlfn.CONCAT(Tabla35_2[[#This Row],[Semana]],Tabla35_2[[#This Row],[Atributo]])</f>
        <v>44169Martes</v>
      </c>
    </row>
    <row r="59" spans="1:17" x14ac:dyDescent="0.35">
      <c r="A59" s="24" t="str">
        <f t="shared" si="0"/>
        <v>44169NaranjaNavel LateMercado Mayorista Lo Valledor de SantiagobinMiércoles</v>
      </c>
      <c r="B59" s="6">
        <v>44169</v>
      </c>
      <c r="C59" s="24" t="s">
        <v>36</v>
      </c>
      <c r="D59" s="24" t="s">
        <v>34</v>
      </c>
      <c r="E59" s="24" t="s">
        <v>19</v>
      </c>
      <c r="F59" s="24" t="s">
        <v>37</v>
      </c>
      <c r="G59" s="24" t="str">
        <f>+VLOOKUP(Tabla35_2[[#This Row],[Unidad de
comercialización ]],Cod_empaque[],2,0)</f>
        <v>bin</v>
      </c>
      <c r="H59" s="24">
        <f>+VLOOKUP(Tabla35_2[[#This Row],[Unidad de
comercialización ]],Tabla9[],2,0)</f>
        <v>400</v>
      </c>
      <c r="I59" s="24" t="s">
        <v>4</v>
      </c>
      <c r="J59">
        <v>15</v>
      </c>
      <c r="K59" s="24">
        <f>+Tabla35_2[[#This Row],[Valor]]*Tabla35_2[[#This Row],[Kg]]</f>
        <v>6000</v>
      </c>
      <c r="L59" s="24">
        <f>+Tabla35_2[[#This Row],[Volumen (Kg)]]/1000</f>
        <v>6</v>
      </c>
      <c r="M59" s="24">
        <f>+VLOOKUP(Tabla35_2[[#This Row],[Concat]],Tabla3_2[],9,0)</f>
        <v>330000</v>
      </c>
      <c r="N59" s="24">
        <f>+Tabla35_2[[#This Row],[Precio (pesos nominales con IVA)]]/Tabla35_2[[#This Row],[Kg]]</f>
        <v>825</v>
      </c>
      <c r="O59" s="6">
        <f>+VLOOKUP(Tabla35_2[[#This Row],[Cod_fecha]],Cod_fecha[],2,0)</f>
        <v>44167</v>
      </c>
      <c r="P59" s="27">
        <f>+VLOOKUP(Tabla35_2[[#This Row],[Mercado]],Codigos_mercados_mayoristas[],3,0)</f>
        <v>13</v>
      </c>
      <c r="Q59" s="24" t="str">
        <f>+_xlfn.CONCAT(Tabla35_2[[#This Row],[Semana]],Tabla35_2[[#This Row],[Atributo]])</f>
        <v>44169Miércoles</v>
      </c>
    </row>
    <row r="60" spans="1:17" x14ac:dyDescent="0.35">
      <c r="A60" s="24" t="str">
        <f t="shared" si="0"/>
        <v>44169NaranjaNavel LateMercado Mayorista Lo Valledor de SantiagobinJueves</v>
      </c>
      <c r="B60" s="6">
        <v>44169</v>
      </c>
      <c r="C60" s="24" t="s">
        <v>36</v>
      </c>
      <c r="D60" s="24" t="s">
        <v>34</v>
      </c>
      <c r="E60" s="24" t="s">
        <v>19</v>
      </c>
      <c r="F60" s="24" t="s">
        <v>37</v>
      </c>
      <c r="G60" s="24" t="str">
        <f>+VLOOKUP(Tabla35_2[[#This Row],[Unidad de
comercialización ]],Cod_empaque[],2,0)</f>
        <v>bin</v>
      </c>
      <c r="H60" s="24">
        <f>+VLOOKUP(Tabla35_2[[#This Row],[Unidad de
comercialización ]],Tabla9[],2,0)</f>
        <v>400</v>
      </c>
      <c r="I60" s="24" t="s">
        <v>5</v>
      </c>
      <c r="J60">
        <v>0</v>
      </c>
      <c r="K60" s="24">
        <f>+Tabla35_2[[#This Row],[Valor]]*Tabla35_2[[#This Row],[Kg]]</f>
        <v>0</v>
      </c>
      <c r="L60" s="24">
        <f>+Tabla35_2[[#This Row],[Volumen (Kg)]]/1000</f>
        <v>0</v>
      </c>
      <c r="M60" s="24">
        <f>+VLOOKUP(Tabla35_2[[#This Row],[Concat]],Tabla3_2[],9,0)</f>
        <v>0</v>
      </c>
      <c r="N60" s="24">
        <f>+Tabla35_2[[#This Row],[Precio (pesos nominales con IVA)]]/Tabla35_2[[#This Row],[Kg]]</f>
        <v>0</v>
      </c>
      <c r="O60" s="6">
        <f>+VLOOKUP(Tabla35_2[[#This Row],[Cod_fecha]],Cod_fecha[],2,0)</f>
        <v>44168</v>
      </c>
      <c r="P60" s="27">
        <f>+VLOOKUP(Tabla35_2[[#This Row],[Mercado]],Codigos_mercados_mayoristas[],3,0)</f>
        <v>13</v>
      </c>
      <c r="Q60" s="24" t="str">
        <f>+_xlfn.CONCAT(Tabla35_2[[#This Row],[Semana]],Tabla35_2[[#This Row],[Atributo]])</f>
        <v>44169Jueves</v>
      </c>
    </row>
    <row r="61" spans="1:17" x14ac:dyDescent="0.35">
      <c r="A61" s="24" t="str">
        <f t="shared" si="0"/>
        <v>44169NaranjaNavel LateMercado Mayorista Lo Valledor de SantiagobinViernes</v>
      </c>
      <c r="B61" s="6">
        <v>44169</v>
      </c>
      <c r="C61" s="24" t="s">
        <v>36</v>
      </c>
      <c r="D61" s="24" t="s">
        <v>34</v>
      </c>
      <c r="E61" s="24" t="s">
        <v>19</v>
      </c>
      <c r="F61" s="24" t="s">
        <v>37</v>
      </c>
      <c r="G61" s="24" t="str">
        <f>+VLOOKUP(Tabla35_2[[#This Row],[Unidad de
comercialización ]],Cod_empaque[],2,0)</f>
        <v>bin</v>
      </c>
      <c r="H61" s="24">
        <f>+VLOOKUP(Tabla35_2[[#This Row],[Unidad de
comercialización ]],Tabla9[],2,0)</f>
        <v>400</v>
      </c>
      <c r="I61" s="24" t="s">
        <v>6</v>
      </c>
      <c r="J61">
        <v>25</v>
      </c>
      <c r="K61" s="24">
        <f>+Tabla35_2[[#This Row],[Valor]]*Tabla35_2[[#This Row],[Kg]]</f>
        <v>10000</v>
      </c>
      <c r="L61" s="24">
        <f>+Tabla35_2[[#This Row],[Volumen (Kg)]]/1000</f>
        <v>10</v>
      </c>
      <c r="M61" s="24">
        <f>+VLOOKUP(Tabla35_2[[#This Row],[Concat]],Tabla3_2[],9,0)</f>
        <v>330000</v>
      </c>
      <c r="N61" s="24">
        <f>+Tabla35_2[[#This Row],[Precio (pesos nominales con IVA)]]/Tabla35_2[[#This Row],[Kg]]</f>
        <v>825</v>
      </c>
      <c r="O61" s="6">
        <f>+VLOOKUP(Tabla35_2[[#This Row],[Cod_fecha]],Cod_fecha[],2,0)</f>
        <v>44169</v>
      </c>
      <c r="P61" s="27">
        <f>+VLOOKUP(Tabla35_2[[#This Row],[Mercado]],Codigos_mercados_mayoristas[],3,0)</f>
        <v>13</v>
      </c>
      <c r="Q61" s="24" t="str">
        <f>+_xlfn.CONCAT(Tabla35_2[[#This Row],[Semana]],Tabla35_2[[#This Row],[Atributo]])</f>
        <v>44169Viernes</v>
      </c>
    </row>
    <row r="62" spans="1:17" x14ac:dyDescent="0.35">
      <c r="A62" s="24" t="str">
        <f t="shared" si="0"/>
        <v>44169NaranjaNavel LateComercializadora del Agro de LimaríbinLunes</v>
      </c>
      <c r="B62" s="6">
        <v>44169</v>
      </c>
      <c r="C62" s="24" t="s">
        <v>36</v>
      </c>
      <c r="D62" s="24" t="s">
        <v>34</v>
      </c>
      <c r="E62" s="24" t="s">
        <v>21</v>
      </c>
      <c r="F62" s="24" t="s">
        <v>37</v>
      </c>
      <c r="G62" s="24" t="str">
        <f>+VLOOKUP(Tabla35_2[[#This Row],[Unidad de
comercialización ]],Cod_empaque[],2,0)</f>
        <v>bin</v>
      </c>
      <c r="H62" s="24">
        <f>+VLOOKUP(Tabla35_2[[#This Row],[Unidad de
comercialización ]],Tabla9[],2,0)</f>
        <v>400</v>
      </c>
      <c r="I62" s="24" t="s">
        <v>2</v>
      </c>
      <c r="J62">
        <v>0</v>
      </c>
      <c r="K62" s="24">
        <f>+Tabla35_2[[#This Row],[Valor]]*Tabla35_2[[#This Row],[Kg]]</f>
        <v>0</v>
      </c>
      <c r="L62" s="24">
        <f>+Tabla35_2[[#This Row],[Volumen (Kg)]]/1000</f>
        <v>0</v>
      </c>
      <c r="M62" s="24">
        <f>+VLOOKUP(Tabla35_2[[#This Row],[Concat]],Tabla3_2[],9,0)</f>
        <v>0</v>
      </c>
      <c r="N62" s="24">
        <f>+Tabla35_2[[#This Row],[Precio (pesos nominales con IVA)]]/Tabla35_2[[#This Row],[Kg]]</f>
        <v>0</v>
      </c>
      <c r="O62" s="6">
        <f>+VLOOKUP(Tabla35_2[[#This Row],[Cod_fecha]],Cod_fecha[],2,0)</f>
        <v>44165</v>
      </c>
      <c r="P62" s="27">
        <f>+VLOOKUP(Tabla35_2[[#This Row],[Mercado]],Codigos_mercados_mayoristas[],3,0)</f>
        <v>4</v>
      </c>
      <c r="Q62" s="24" t="str">
        <f>+_xlfn.CONCAT(Tabla35_2[[#This Row],[Semana]],Tabla35_2[[#This Row],[Atributo]])</f>
        <v>44169Lunes</v>
      </c>
    </row>
    <row r="63" spans="1:17" x14ac:dyDescent="0.35">
      <c r="A63" s="24" t="str">
        <f t="shared" si="0"/>
        <v>44169NaranjaNavel LateComercializadora del Agro de LimaríbinMartes</v>
      </c>
      <c r="B63" s="6">
        <v>44169</v>
      </c>
      <c r="C63" s="24" t="s">
        <v>36</v>
      </c>
      <c r="D63" s="24" t="s">
        <v>34</v>
      </c>
      <c r="E63" s="24" t="s">
        <v>21</v>
      </c>
      <c r="F63" s="24" t="s">
        <v>37</v>
      </c>
      <c r="G63" s="24" t="str">
        <f>+VLOOKUP(Tabla35_2[[#This Row],[Unidad de
comercialización ]],Cod_empaque[],2,0)</f>
        <v>bin</v>
      </c>
      <c r="H63" s="24">
        <f>+VLOOKUP(Tabla35_2[[#This Row],[Unidad de
comercialización ]],Tabla9[],2,0)</f>
        <v>400</v>
      </c>
      <c r="I63" s="24" t="s">
        <v>3</v>
      </c>
      <c r="J63">
        <v>20</v>
      </c>
      <c r="K63" s="24">
        <f>+Tabla35_2[[#This Row],[Valor]]*Tabla35_2[[#This Row],[Kg]]</f>
        <v>8000</v>
      </c>
      <c r="L63" s="24">
        <f>+Tabla35_2[[#This Row],[Volumen (Kg)]]/1000</f>
        <v>8</v>
      </c>
      <c r="M63" s="24">
        <f>+VLOOKUP(Tabla35_2[[#This Row],[Concat]],Tabla3_2[],9,0)</f>
        <v>325000</v>
      </c>
      <c r="N63" s="24">
        <f>+Tabla35_2[[#This Row],[Precio (pesos nominales con IVA)]]/Tabla35_2[[#This Row],[Kg]]</f>
        <v>812.5</v>
      </c>
      <c r="O63" s="6">
        <f>+VLOOKUP(Tabla35_2[[#This Row],[Cod_fecha]],Cod_fecha[],2,0)</f>
        <v>44166</v>
      </c>
      <c r="P63" s="27">
        <f>+VLOOKUP(Tabla35_2[[#This Row],[Mercado]],Codigos_mercados_mayoristas[],3,0)</f>
        <v>4</v>
      </c>
      <c r="Q63" s="24" t="str">
        <f>+_xlfn.CONCAT(Tabla35_2[[#This Row],[Semana]],Tabla35_2[[#This Row],[Atributo]])</f>
        <v>44169Martes</v>
      </c>
    </row>
    <row r="64" spans="1:17" x14ac:dyDescent="0.35">
      <c r="A64" s="24" t="str">
        <f t="shared" si="0"/>
        <v>44169NaranjaNavel LateComercializadora del Agro de LimaríbinMiércoles</v>
      </c>
      <c r="B64" s="6">
        <v>44169</v>
      </c>
      <c r="C64" s="24" t="s">
        <v>36</v>
      </c>
      <c r="D64" s="24" t="s">
        <v>34</v>
      </c>
      <c r="E64" s="24" t="s">
        <v>21</v>
      </c>
      <c r="F64" s="24" t="s">
        <v>37</v>
      </c>
      <c r="G64" s="24" t="str">
        <f>+VLOOKUP(Tabla35_2[[#This Row],[Unidad de
comercialización ]],Cod_empaque[],2,0)</f>
        <v>bin</v>
      </c>
      <c r="H64" s="24">
        <f>+VLOOKUP(Tabla35_2[[#This Row],[Unidad de
comercialización ]],Tabla9[],2,0)</f>
        <v>400</v>
      </c>
      <c r="I64" s="24" t="s">
        <v>4</v>
      </c>
      <c r="J64">
        <v>20</v>
      </c>
      <c r="K64" s="24">
        <f>+Tabla35_2[[#This Row],[Valor]]*Tabla35_2[[#This Row],[Kg]]</f>
        <v>8000</v>
      </c>
      <c r="L64" s="24">
        <f>+Tabla35_2[[#This Row],[Volumen (Kg)]]/1000</f>
        <v>8</v>
      </c>
      <c r="M64" s="24">
        <f>+VLOOKUP(Tabla35_2[[#This Row],[Concat]],Tabla3_2[],9,0)</f>
        <v>327500</v>
      </c>
      <c r="N64" s="24">
        <f>+Tabla35_2[[#This Row],[Precio (pesos nominales con IVA)]]/Tabla35_2[[#This Row],[Kg]]</f>
        <v>818.75</v>
      </c>
      <c r="O64" s="6">
        <f>+VLOOKUP(Tabla35_2[[#This Row],[Cod_fecha]],Cod_fecha[],2,0)</f>
        <v>44167</v>
      </c>
      <c r="P64" s="27">
        <f>+VLOOKUP(Tabla35_2[[#This Row],[Mercado]],Codigos_mercados_mayoristas[],3,0)</f>
        <v>4</v>
      </c>
      <c r="Q64" s="24" t="str">
        <f>+_xlfn.CONCAT(Tabla35_2[[#This Row],[Semana]],Tabla35_2[[#This Row],[Atributo]])</f>
        <v>44169Miércoles</v>
      </c>
    </row>
    <row r="65" spans="1:17" x14ac:dyDescent="0.35">
      <c r="A65" s="24" t="str">
        <f t="shared" si="0"/>
        <v>44169NaranjaNavel LateComercializadora del Agro de LimaríbinJueves</v>
      </c>
      <c r="B65" s="6">
        <v>44169</v>
      </c>
      <c r="C65" s="24" t="s">
        <v>36</v>
      </c>
      <c r="D65" s="24" t="s">
        <v>34</v>
      </c>
      <c r="E65" s="24" t="s">
        <v>21</v>
      </c>
      <c r="F65" s="24" t="s">
        <v>37</v>
      </c>
      <c r="G65" s="24" t="str">
        <f>+VLOOKUP(Tabla35_2[[#This Row],[Unidad de
comercialización ]],Cod_empaque[],2,0)</f>
        <v>bin</v>
      </c>
      <c r="H65" s="24">
        <f>+VLOOKUP(Tabla35_2[[#This Row],[Unidad de
comercialización ]],Tabla9[],2,0)</f>
        <v>400</v>
      </c>
      <c r="I65" s="24" t="s">
        <v>5</v>
      </c>
      <c r="J65">
        <v>0</v>
      </c>
      <c r="K65" s="24">
        <f>+Tabla35_2[[#This Row],[Valor]]*Tabla35_2[[#This Row],[Kg]]</f>
        <v>0</v>
      </c>
      <c r="L65" s="24">
        <f>+Tabla35_2[[#This Row],[Volumen (Kg)]]/1000</f>
        <v>0</v>
      </c>
      <c r="M65" s="24">
        <f>+VLOOKUP(Tabla35_2[[#This Row],[Concat]],Tabla3_2[],9,0)</f>
        <v>0</v>
      </c>
      <c r="N65" s="24">
        <f>+Tabla35_2[[#This Row],[Precio (pesos nominales con IVA)]]/Tabla35_2[[#This Row],[Kg]]</f>
        <v>0</v>
      </c>
      <c r="O65" s="6">
        <f>+VLOOKUP(Tabla35_2[[#This Row],[Cod_fecha]],Cod_fecha[],2,0)</f>
        <v>44168</v>
      </c>
      <c r="P65" s="27">
        <f>+VLOOKUP(Tabla35_2[[#This Row],[Mercado]],Codigos_mercados_mayoristas[],3,0)</f>
        <v>4</v>
      </c>
      <c r="Q65" s="24" t="str">
        <f>+_xlfn.CONCAT(Tabla35_2[[#This Row],[Semana]],Tabla35_2[[#This Row],[Atributo]])</f>
        <v>44169Jueves</v>
      </c>
    </row>
    <row r="66" spans="1:17" x14ac:dyDescent="0.35">
      <c r="A66" s="24" t="str">
        <f t="shared" ref="A66:A129" si="1">+_xlfn.CONCAT(B66:C66,D66,E66,G66,I66)</f>
        <v>44169NaranjaNavel LateComercializadora del Agro de LimaríbinViernes</v>
      </c>
      <c r="B66" s="6">
        <v>44169</v>
      </c>
      <c r="C66" s="24" t="s">
        <v>36</v>
      </c>
      <c r="D66" s="24" t="s">
        <v>34</v>
      </c>
      <c r="E66" s="24" t="s">
        <v>21</v>
      </c>
      <c r="F66" s="24" t="s">
        <v>37</v>
      </c>
      <c r="G66" s="24" t="str">
        <f>+VLOOKUP(Tabla35_2[[#This Row],[Unidad de
comercialización ]],Cod_empaque[],2,0)</f>
        <v>bin</v>
      </c>
      <c r="H66" s="24">
        <f>+VLOOKUP(Tabla35_2[[#This Row],[Unidad de
comercialización ]],Tabla9[],2,0)</f>
        <v>400</v>
      </c>
      <c r="I66" s="24" t="s">
        <v>6</v>
      </c>
      <c r="J66">
        <v>0</v>
      </c>
      <c r="K66" s="24">
        <f>+Tabla35_2[[#This Row],[Valor]]*Tabla35_2[[#This Row],[Kg]]</f>
        <v>0</v>
      </c>
      <c r="L66" s="24">
        <f>+Tabla35_2[[#This Row],[Volumen (Kg)]]/1000</f>
        <v>0</v>
      </c>
      <c r="M66" s="24">
        <f>+VLOOKUP(Tabla35_2[[#This Row],[Concat]],Tabla3_2[],9,0)</f>
        <v>0</v>
      </c>
      <c r="N66" s="24">
        <f>+Tabla35_2[[#This Row],[Precio (pesos nominales con IVA)]]/Tabla35_2[[#This Row],[Kg]]</f>
        <v>0</v>
      </c>
      <c r="O66" s="6">
        <f>+VLOOKUP(Tabla35_2[[#This Row],[Cod_fecha]],Cod_fecha[],2,0)</f>
        <v>44169</v>
      </c>
      <c r="P66" s="27">
        <f>+VLOOKUP(Tabla35_2[[#This Row],[Mercado]],Codigos_mercados_mayoristas[],3,0)</f>
        <v>4</v>
      </c>
      <c r="Q66" s="24" t="str">
        <f>+_xlfn.CONCAT(Tabla35_2[[#This Row],[Semana]],Tabla35_2[[#This Row],[Atributo]])</f>
        <v>44169Viernes</v>
      </c>
    </row>
    <row r="67" spans="1:17" x14ac:dyDescent="0.35">
      <c r="A67" s="24" t="str">
        <f t="shared" si="1"/>
        <v>44169NaranjaNavel LateTerminal La Palmera de La SerenabinLunes</v>
      </c>
      <c r="B67" s="6">
        <v>44169</v>
      </c>
      <c r="C67" s="24" t="s">
        <v>36</v>
      </c>
      <c r="D67" s="24" t="s">
        <v>34</v>
      </c>
      <c r="E67" s="24" t="s">
        <v>22</v>
      </c>
      <c r="F67" s="24" t="s">
        <v>37</v>
      </c>
      <c r="G67" s="24" t="str">
        <f>+VLOOKUP(Tabla35_2[[#This Row],[Unidad de
comercialización ]],Cod_empaque[],2,0)</f>
        <v>bin</v>
      </c>
      <c r="H67" s="24">
        <f>+VLOOKUP(Tabla35_2[[#This Row],[Unidad de
comercialización ]],Tabla9[],2,0)</f>
        <v>400</v>
      </c>
      <c r="I67" s="24" t="s">
        <v>2</v>
      </c>
      <c r="J67">
        <v>20</v>
      </c>
      <c r="K67" s="24">
        <f>+Tabla35_2[[#This Row],[Valor]]*Tabla35_2[[#This Row],[Kg]]</f>
        <v>8000</v>
      </c>
      <c r="L67" s="24">
        <f>+Tabla35_2[[#This Row],[Volumen (Kg)]]/1000</f>
        <v>8</v>
      </c>
      <c r="M67" s="24">
        <f>+VLOOKUP(Tabla35_2[[#This Row],[Concat]],Tabla3_2[],9,0)</f>
        <v>327500</v>
      </c>
      <c r="N67" s="24">
        <f>+Tabla35_2[[#This Row],[Precio (pesos nominales con IVA)]]/Tabla35_2[[#This Row],[Kg]]</f>
        <v>818.75</v>
      </c>
      <c r="O67" s="6">
        <f>+VLOOKUP(Tabla35_2[[#This Row],[Cod_fecha]],Cod_fecha[],2,0)</f>
        <v>44165</v>
      </c>
      <c r="P67" s="27">
        <f>+VLOOKUP(Tabla35_2[[#This Row],[Mercado]],Codigos_mercados_mayoristas[],3,0)</f>
        <v>4</v>
      </c>
      <c r="Q67" s="24" t="str">
        <f>+_xlfn.CONCAT(Tabla35_2[[#This Row],[Semana]],Tabla35_2[[#This Row],[Atributo]])</f>
        <v>44169Lunes</v>
      </c>
    </row>
    <row r="68" spans="1:17" x14ac:dyDescent="0.35">
      <c r="A68" s="24" t="str">
        <f t="shared" si="1"/>
        <v>44169NaranjaNavel LateTerminal La Palmera de La SerenabinMartes</v>
      </c>
      <c r="B68" s="6">
        <v>44169</v>
      </c>
      <c r="C68" s="24" t="s">
        <v>36</v>
      </c>
      <c r="D68" s="24" t="s">
        <v>34</v>
      </c>
      <c r="E68" s="24" t="s">
        <v>22</v>
      </c>
      <c r="F68" s="24" t="s">
        <v>37</v>
      </c>
      <c r="G68" s="24" t="str">
        <f>+VLOOKUP(Tabla35_2[[#This Row],[Unidad de
comercialización ]],Cod_empaque[],2,0)</f>
        <v>bin</v>
      </c>
      <c r="H68" s="24">
        <f>+VLOOKUP(Tabla35_2[[#This Row],[Unidad de
comercialización ]],Tabla9[],2,0)</f>
        <v>400</v>
      </c>
      <c r="I68" s="24" t="s">
        <v>3</v>
      </c>
      <c r="J68">
        <v>28</v>
      </c>
      <c r="K68" s="24">
        <f>+Tabla35_2[[#This Row],[Valor]]*Tabla35_2[[#This Row],[Kg]]</f>
        <v>11200</v>
      </c>
      <c r="L68" s="24">
        <f>+Tabla35_2[[#This Row],[Volumen (Kg)]]/1000</f>
        <v>11.2</v>
      </c>
      <c r="M68" s="24">
        <f>+VLOOKUP(Tabla35_2[[#This Row],[Concat]],Tabla3_2[],9,0)</f>
        <v>327500</v>
      </c>
      <c r="N68" s="24">
        <f>+Tabla35_2[[#This Row],[Precio (pesos nominales con IVA)]]/Tabla35_2[[#This Row],[Kg]]</f>
        <v>818.75</v>
      </c>
      <c r="O68" s="6">
        <f>+VLOOKUP(Tabla35_2[[#This Row],[Cod_fecha]],Cod_fecha[],2,0)</f>
        <v>44166</v>
      </c>
      <c r="P68" s="27">
        <f>+VLOOKUP(Tabla35_2[[#This Row],[Mercado]],Codigos_mercados_mayoristas[],3,0)</f>
        <v>4</v>
      </c>
      <c r="Q68" s="24" t="str">
        <f>+_xlfn.CONCAT(Tabla35_2[[#This Row],[Semana]],Tabla35_2[[#This Row],[Atributo]])</f>
        <v>44169Martes</v>
      </c>
    </row>
    <row r="69" spans="1:17" x14ac:dyDescent="0.35">
      <c r="A69" s="24" t="str">
        <f t="shared" si="1"/>
        <v>44169NaranjaNavel LateTerminal La Palmera de La SerenabinMiércoles</v>
      </c>
      <c r="B69" s="6">
        <v>44169</v>
      </c>
      <c r="C69" s="24" t="s">
        <v>36</v>
      </c>
      <c r="D69" s="24" t="s">
        <v>34</v>
      </c>
      <c r="E69" s="24" t="s">
        <v>22</v>
      </c>
      <c r="F69" s="24" t="s">
        <v>37</v>
      </c>
      <c r="G69" s="24" t="str">
        <f>+VLOOKUP(Tabla35_2[[#This Row],[Unidad de
comercialización ]],Cod_empaque[],2,0)</f>
        <v>bin</v>
      </c>
      <c r="H69" s="24">
        <f>+VLOOKUP(Tabla35_2[[#This Row],[Unidad de
comercialización ]],Tabla9[],2,0)</f>
        <v>400</v>
      </c>
      <c r="I69" s="24" t="s">
        <v>4</v>
      </c>
      <c r="J69">
        <v>26</v>
      </c>
      <c r="K69" s="24">
        <f>+Tabla35_2[[#This Row],[Valor]]*Tabla35_2[[#This Row],[Kg]]</f>
        <v>10400</v>
      </c>
      <c r="L69" s="24">
        <f>+Tabla35_2[[#This Row],[Volumen (Kg)]]/1000</f>
        <v>10.4</v>
      </c>
      <c r="M69" s="24">
        <f>+VLOOKUP(Tabla35_2[[#This Row],[Concat]],Tabla3_2[],9,0)</f>
        <v>327500</v>
      </c>
      <c r="N69" s="24">
        <f>+Tabla35_2[[#This Row],[Precio (pesos nominales con IVA)]]/Tabla35_2[[#This Row],[Kg]]</f>
        <v>818.75</v>
      </c>
      <c r="O69" s="6">
        <f>+VLOOKUP(Tabla35_2[[#This Row],[Cod_fecha]],Cod_fecha[],2,0)</f>
        <v>44167</v>
      </c>
      <c r="P69" s="27">
        <f>+VLOOKUP(Tabla35_2[[#This Row],[Mercado]],Codigos_mercados_mayoristas[],3,0)</f>
        <v>4</v>
      </c>
      <c r="Q69" s="24" t="str">
        <f>+_xlfn.CONCAT(Tabla35_2[[#This Row],[Semana]],Tabla35_2[[#This Row],[Atributo]])</f>
        <v>44169Miércoles</v>
      </c>
    </row>
    <row r="70" spans="1:17" x14ac:dyDescent="0.35">
      <c r="A70" s="24" t="str">
        <f t="shared" si="1"/>
        <v>44169NaranjaNavel LateTerminal La Palmera de La SerenabinJueves</v>
      </c>
      <c r="B70" s="6">
        <v>44169</v>
      </c>
      <c r="C70" s="24" t="s">
        <v>36</v>
      </c>
      <c r="D70" s="24" t="s">
        <v>34</v>
      </c>
      <c r="E70" s="24" t="s">
        <v>22</v>
      </c>
      <c r="F70" s="24" t="s">
        <v>37</v>
      </c>
      <c r="G70" s="24" t="str">
        <f>+VLOOKUP(Tabla35_2[[#This Row],[Unidad de
comercialización ]],Cod_empaque[],2,0)</f>
        <v>bin</v>
      </c>
      <c r="H70" s="24">
        <f>+VLOOKUP(Tabla35_2[[#This Row],[Unidad de
comercialización ]],Tabla9[],2,0)</f>
        <v>400</v>
      </c>
      <c r="I70" s="24" t="s">
        <v>5</v>
      </c>
      <c r="J70">
        <v>20</v>
      </c>
      <c r="K70" s="24">
        <f>+Tabla35_2[[#This Row],[Valor]]*Tabla35_2[[#This Row],[Kg]]</f>
        <v>8000</v>
      </c>
      <c r="L70" s="24">
        <f>+Tabla35_2[[#This Row],[Volumen (Kg)]]/1000</f>
        <v>8</v>
      </c>
      <c r="M70" s="24">
        <f>+VLOOKUP(Tabla35_2[[#This Row],[Concat]],Tabla3_2[],9,0)</f>
        <v>327500</v>
      </c>
      <c r="N70" s="24">
        <f>+Tabla35_2[[#This Row],[Precio (pesos nominales con IVA)]]/Tabla35_2[[#This Row],[Kg]]</f>
        <v>818.75</v>
      </c>
      <c r="O70" s="6">
        <f>+VLOOKUP(Tabla35_2[[#This Row],[Cod_fecha]],Cod_fecha[],2,0)</f>
        <v>44168</v>
      </c>
      <c r="P70" s="27">
        <f>+VLOOKUP(Tabla35_2[[#This Row],[Mercado]],Codigos_mercados_mayoristas[],3,0)</f>
        <v>4</v>
      </c>
      <c r="Q70" s="24" t="str">
        <f>+_xlfn.CONCAT(Tabla35_2[[#This Row],[Semana]],Tabla35_2[[#This Row],[Atributo]])</f>
        <v>44169Jueves</v>
      </c>
    </row>
    <row r="71" spans="1:17" x14ac:dyDescent="0.35">
      <c r="A71" s="24" t="str">
        <f t="shared" si="1"/>
        <v>44169NaranjaNavel LateTerminal La Palmera de La SerenabinViernes</v>
      </c>
      <c r="B71" s="6">
        <v>44169</v>
      </c>
      <c r="C71" s="24" t="s">
        <v>36</v>
      </c>
      <c r="D71" s="24" t="s">
        <v>34</v>
      </c>
      <c r="E71" s="24" t="s">
        <v>22</v>
      </c>
      <c r="F71" s="24" t="s">
        <v>37</v>
      </c>
      <c r="G71" s="24" t="str">
        <f>+VLOOKUP(Tabla35_2[[#This Row],[Unidad de
comercialización ]],Cod_empaque[],2,0)</f>
        <v>bin</v>
      </c>
      <c r="H71" s="24">
        <f>+VLOOKUP(Tabla35_2[[#This Row],[Unidad de
comercialización ]],Tabla9[],2,0)</f>
        <v>400</v>
      </c>
      <c r="I71" s="24" t="s">
        <v>6</v>
      </c>
      <c r="J71">
        <v>20</v>
      </c>
      <c r="K71" s="24">
        <f>+Tabla35_2[[#This Row],[Valor]]*Tabla35_2[[#This Row],[Kg]]</f>
        <v>8000</v>
      </c>
      <c r="L71" s="24">
        <f>+Tabla35_2[[#This Row],[Volumen (Kg)]]/1000</f>
        <v>8</v>
      </c>
      <c r="M71" s="24">
        <f>+VLOOKUP(Tabla35_2[[#This Row],[Concat]],Tabla3_2[],9,0)</f>
        <v>327500</v>
      </c>
      <c r="N71" s="24">
        <f>+Tabla35_2[[#This Row],[Precio (pesos nominales con IVA)]]/Tabla35_2[[#This Row],[Kg]]</f>
        <v>818.75</v>
      </c>
      <c r="O71" s="6">
        <f>+VLOOKUP(Tabla35_2[[#This Row],[Cod_fecha]],Cod_fecha[],2,0)</f>
        <v>44169</v>
      </c>
      <c r="P71" s="27">
        <f>+VLOOKUP(Tabla35_2[[#This Row],[Mercado]],Codigos_mercados_mayoristas[],3,0)</f>
        <v>4</v>
      </c>
      <c r="Q71" s="24" t="str">
        <f>+_xlfn.CONCAT(Tabla35_2[[#This Row],[Semana]],Tabla35_2[[#This Row],[Atributo]])</f>
        <v>44169Viernes</v>
      </c>
    </row>
    <row r="72" spans="1:17" x14ac:dyDescent="0.35">
      <c r="A72" s="24" t="str">
        <f t="shared" si="1"/>
        <v>44169NaranjaValenciaMercado Mayorista Lo Valledor de SantiagobinLunes</v>
      </c>
      <c r="B72" s="6">
        <v>44169</v>
      </c>
      <c r="C72" s="24" t="s">
        <v>36</v>
      </c>
      <c r="D72" s="24" t="s">
        <v>35</v>
      </c>
      <c r="E72" s="24" t="s">
        <v>19</v>
      </c>
      <c r="F72" s="24" t="s">
        <v>37</v>
      </c>
      <c r="G72" s="24" t="str">
        <f>+VLOOKUP(Tabla35_2[[#This Row],[Unidad de
comercialización ]],Cod_empaque[],2,0)</f>
        <v>bin</v>
      </c>
      <c r="H72" s="24">
        <f>+VLOOKUP(Tabla35_2[[#This Row],[Unidad de
comercialización ]],Tabla9[],2,0)</f>
        <v>400</v>
      </c>
      <c r="I72" s="24" t="s">
        <v>2</v>
      </c>
      <c r="J72">
        <v>15</v>
      </c>
      <c r="K72" s="24">
        <f>+Tabla35_2[[#This Row],[Valor]]*Tabla35_2[[#This Row],[Kg]]</f>
        <v>6000</v>
      </c>
      <c r="L72" s="24">
        <f>+Tabla35_2[[#This Row],[Volumen (Kg)]]/1000</f>
        <v>6</v>
      </c>
      <c r="M72" s="24">
        <f>+VLOOKUP(Tabla35_2[[#This Row],[Concat]],Tabla3_2[],9,0)</f>
        <v>330000</v>
      </c>
      <c r="N72" s="24">
        <f>+Tabla35_2[[#This Row],[Precio (pesos nominales con IVA)]]/Tabla35_2[[#This Row],[Kg]]</f>
        <v>825</v>
      </c>
      <c r="O72" s="6">
        <f>+VLOOKUP(Tabla35_2[[#This Row],[Cod_fecha]],Cod_fecha[],2,0)</f>
        <v>44165</v>
      </c>
      <c r="P72" s="27">
        <f>+VLOOKUP(Tabla35_2[[#This Row],[Mercado]],Codigos_mercados_mayoristas[],3,0)</f>
        <v>13</v>
      </c>
      <c r="Q72" s="24" t="str">
        <f>+_xlfn.CONCAT(Tabla35_2[[#This Row],[Semana]],Tabla35_2[[#This Row],[Atributo]])</f>
        <v>44169Lunes</v>
      </c>
    </row>
    <row r="73" spans="1:17" x14ac:dyDescent="0.35">
      <c r="A73" s="24" t="str">
        <f t="shared" si="1"/>
        <v>44169NaranjaValenciaMercado Mayorista Lo Valledor de SantiagobinMartes</v>
      </c>
      <c r="B73" s="6">
        <v>44169</v>
      </c>
      <c r="C73" s="24" t="s">
        <v>36</v>
      </c>
      <c r="D73" s="24" t="s">
        <v>35</v>
      </c>
      <c r="E73" s="24" t="s">
        <v>19</v>
      </c>
      <c r="F73" s="24" t="s">
        <v>37</v>
      </c>
      <c r="G73" s="24" t="str">
        <f>+VLOOKUP(Tabla35_2[[#This Row],[Unidad de
comercialización ]],Cod_empaque[],2,0)</f>
        <v>bin</v>
      </c>
      <c r="H73" s="24">
        <f>+VLOOKUP(Tabla35_2[[#This Row],[Unidad de
comercialización ]],Tabla9[],2,0)</f>
        <v>400</v>
      </c>
      <c r="I73" s="24" t="s">
        <v>3</v>
      </c>
      <c r="J73">
        <v>58</v>
      </c>
      <c r="K73" s="24">
        <f>+Tabla35_2[[#This Row],[Valor]]*Tabla35_2[[#This Row],[Kg]]</f>
        <v>23200</v>
      </c>
      <c r="L73" s="24">
        <f>+Tabla35_2[[#This Row],[Volumen (Kg)]]/1000</f>
        <v>23.2</v>
      </c>
      <c r="M73" s="24">
        <f>+VLOOKUP(Tabla35_2[[#This Row],[Concat]],Tabla3_2[],9,0)</f>
        <v>329655</v>
      </c>
      <c r="N73" s="24">
        <f>+Tabla35_2[[#This Row],[Precio (pesos nominales con IVA)]]/Tabla35_2[[#This Row],[Kg]]</f>
        <v>824.13750000000005</v>
      </c>
      <c r="O73" s="6">
        <f>+VLOOKUP(Tabla35_2[[#This Row],[Cod_fecha]],Cod_fecha[],2,0)</f>
        <v>44166</v>
      </c>
      <c r="P73" s="27">
        <f>+VLOOKUP(Tabla35_2[[#This Row],[Mercado]],Codigos_mercados_mayoristas[],3,0)</f>
        <v>13</v>
      </c>
      <c r="Q73" s="24" t="str">
        <f>+_xlfn.CONCAT(Tabla35_2[[#This Row],[Semana]],Tabla35_2[[#This Row],[Atributo]])</f>
        <v>44169Martes</v>
      </c>
    </row>
    <row r="74" spans="1:17" x14ac:dyDescent="0.35">
      <c r="A74" s="24" t="str">
        <f t="shared" si="1"/>
        <v>44169NaranjaValenciaMercado Mayorista Lo Valledor de SantiagobinMiércoles</v>
      </c>
      <c r="B74" s="6">
        <v>44169</v>
      </c>
      <c r="C74" s="24" t="s">
        <v>36</v>
      </c>
      <c r="D74" s="24" t="s">
        <v>35</v>
      </c>
      <c r="E74" s="24" t="s">
        <v>19</v>
      </c>
      <c r="F74" s="24" t="s">
        <v>37</v>
      </c>
      <c r="G74" s="24" t="str">
        <f>+VLOOKUP(Tabla35_2[[#This Row],[Unidad de
comercialización ]],Cod_empaque[],2,0)</f>
        <v>bin</v>
      </c>
      <c r="H74" s="24">
        <f>+VLOOKUP(Tabla35_2[[#This Row],[Unidad de
comercialización ]],Tabla9[],2,0)</f>
        <v>400</v>
      </c>
      <c r="I74" s="24" t="s">
        <v>4</v>
      </c>
      <c r="J74">
        <v>20</v>
      </c>
      <c r="K74" s="24">
        <f>+Tabla35_2[[#This Row],[Valor]]*Tabla35_2[[#This Row],[Kg]]</f>
        <v>8000</v>
      </c>
      <c r="L74" s="24">
        <f>+Tabla35_2[[#This Row],[Volumen (Kg)]]/1000</f>
        <v>8</v>
      </c>
      <c r="M74" s="24">
        <f>+VLOOKUP(Tabla35_2[[#This Row],[Concat]],Tabla3_2[],9,0)</f>
        <v>340000</v>
      </c>
      <c r="N74" s="24">
        <f>+Tabla35_2[[#This Row],[Precio (pesos nominales con IVA)]]/Tabla35_2[[#This Row],[Kg]]</f>
        <v>850</v>
      </c>
      <c r="O74" s="6">
        <f>+VLOOKUP(Tabla35_2[[#This Row],[Cod_fecha]],Cod_fecha[],2,0)</f>
        <v>44167</v>
      </c>
      <c r="P74" s="27">
        <f>+VLOOKUP(Tabla35_2[[#This Row],[Mercado]],Codigos_mercados_mayoristas[],3,0)</f>
        <v>13</v>
      </c>
      <c r="Q74" s="24" t="str">
        <f>+_xlfn.CONCAT(Tabla35_2[[#This Row],[Semana]],Tabla35_2[[#This Row],[Atributo]])</f>
        <v>44169Miércoles</v>
      </c>
    </row>
    <row r="75" spans="1:17" x14ac:dyDescent="0.35">
      <c r="A75" s="24" t="str">
        <f t="shared" si="1"/>
        <v>44169NaranjaValenciaMercado Mayorista Lo Valledor de SantiagobinJueves</v>
      </c>
      <c r="B75" s="6">
        <v>44169</v>
      </c>
      <c r="C75" s="24" t="s">
        <v>36</v>
      </c>
      <c r="D75" s="24" t="s">
        <v>35</v>
      </c>
      <c r="E75" s="24" t="s">
        <v>19</v>
      </c>
      <c r="F75" s="24" t="s">
        <v>37</v>
      </c>
      <c r="G75" s="24" t="str">
        <f>+VLOOKUP(Tabla35_2[[#This Row],[Unidad de
comercialización ]],Cod_empaque[],2,0)</f>
        <v>bin</v>
      </c>
      <c r="H75" s="24">
        <f>+VLOOKUP(Tabla35_2[[#This Row],[Unidad de
comercialización ]],Tabla9[],2,0)</f>
        <v>400</v>
      </c>
      <c r="I75" s="24" t="s">
        <v>5</v>
      </c>
      <c r="J75">
        <v>42</v>
      </c>
      <c r="K75" s="24">
        <f>+Tabla35_2[[#This Row],[Valor]]*Tabla35_2[[#This Row],[Kg]]</f>
        <v>16800</v>
      </c>
      <c r="L75" s="24">
        <f>+Tabla35_2[[#This Row],[Volumen (Kg)]]/1000</f>
        <v>16.8</v>
      </c>
      <c r="M75" s="24">
        <f>+VLOOKUP(Tabla35_2[[#This Row],[Concat]],Tabla3_2[],9,0)</f>
        <v>324286</v>
      </c>
      <c r="N75" s="24">
        <f>+Tabla35_2[[#This Row],[Precio (pesos nominales con IVA)]]/Tabla35_2[[#This Row],[Kg]]</f>
        <v>810.71500000000003</v>
      </c>
      <c r="O75" s="6">
        <f>+VLOOKUP(Tabla35_2[[#This Row],[Cod_fecha]],Cod_fecha[],2,0)</f>
        <v>44168</v>
      </c>
      <c r="P75" s="27">
        <f>+VLOOKUP(Tabla35_2[[#This Row],[Mercado]],Codigos_mercados_mayoristas[],3,0)</f>
        <v>13</v>
      </c>
      <c r="Q75" s="24" t="str">
        <f>+_xlfn.CONCAT(Tabla35_2[[#This Row],[Semana]],Tabla35_2[[#This Row],[Atributo]])</f>
        <v>44169Jueves</v>
      </c>
    </row>
    <row r="76" spans="1:17" x14ac:dyDescent="0.35">
      <c r="A76" s="24" t="str">
        <f t="shared" si="1"/>
        <v>44169NaranjaValenciaMercado Mayorista Lo Valledor de SantiagobinViernes</v>
      </c>
      <c r="B76" s="6">
        <v>44169</v>
      </c>
      <c r="C76" s="24" t="s">
        <v>36</v>
      </c>
      <c r="D76" s="24" t="s">
        <v>35</v>
      </c>
      <c r="E76" s="24" t="s">
        <v>19</v>
      </c>
      <c r="F76" s="24" t="s">
        <v>37</v>
      </c>
      <c r="G76" s="24" t="str">
        <f>+VLOOKUP(Tabla35_2[[#This Row],[Unidad de
comercialización ]],Cod_empaque[],2,0)</f>
        <v>bin</v>
      </c>
      <c r="H76" s="24">
        <f>+VLOOKUP(Tabla35_2[[#This Row],[Unidad de
comercialización ]],Tabla9[],2,0)</f>
        <v>400</v>
      </c>
      <c r="I76" s="24" t="s">
        <v>6</v>
      </c>
      <c r="J76">
        <v>30</v>
      </c>
      <c r="K76" s="24">
        <f>+Tabla35_2[[#This Row],[Valor]]*Tabla35_2[[#This Row],[Kg]]</f>
        <v>12000</v>
      </c>
      <c r="L76" s="24">
        <f>+Tabla35_2[[#This Row],[Volumen (Kg)]]/1000</f>
        <v>12</v>
      </c>
      <c r="M76" s="24">
        <f>+VLOOKUP(Tabla35_2[[#This Row],[Concat]],Tabla3_2[],9,0)</f>
        <v>335000</v>
      </c>
      <c r="N76" s="24">
        <f>+Tabla35_2[[#This Row],[Precio (pesos nominales con IVA)]]/Tabla35_2[[#This Row],[Kg]]</f>
        <v>837.5</v>
      </c>
      <c r="O76" s="6">
        <f>+VLOOKUP(Tabla35_2[[#This Row],[Cod_fecha]],Cod_fecha[],2,0)</f>
        <v>44169</v>
      </c>
      <c r="P76" s="27">
        <f>+VLOOKUP(Tabla35_2[[#This Row],[Mercado]],Codigos_mercados_mayoristas[],3,0)</f>
        <v>13</v>
      </c>
      <c r="Q76" s="24" t="str">
        <f>+_xlfn.CONCAT(Tabla35_2[[#This Row],[Semana]],Tabla35_2[[#This Row],[Atributo]])</f>
        <v>44169Viernes</v>
      </c>
    </row>
    <row r="77" spans="1:17" x14ac:dyDescent="0.35">
      <c r="A77" s="24" t="str">
        <f t="shared" si="1"/>
        <v>44169NaranjaValenciaComercializadora del Agro de LimaríbinLunes</v>
      </c>
      <c r="B77" s="6">
        <v>44169</v>
      </c>
      <c r="C77" s="24" t="s">
        <v>36</v>
      </c>
      <c r="D77" s="24" t="s">
        <v>35</v>
      </c>
      <c r="E77" s="24" t="s">
        <v>21</v>
      </c>
      <c r="F77" s="24" t="s">
        <v>37</v>
      </c>
      <c r="G77" s="24" t="str">
        <f>+VLOOKUP(Tabla35_2[[#This Row],[Unidad de
comercialización ]],Cod_empaque[],2,0)</f>
        <v>bin</v>
      </c>
      <c r="H77" s="24">
        <f>+VLOOKUP(Tabla35_2[[#This Row],[Unidad de
comercialización ]],Tabla9[],2,0)</f>
        <v>400</v>
      </c>
      <c r="I77" s="24" t="s">
        <v>2</v>
      </c>
      <c r="J77">
        <v>0</v>
      </c>
      <c r="K77" s="24">
        <f>+Tabla35_2[[#This Row],[Valor]]*Tabla35_2[[#This Row],[Kg]]</f>
        <v>0</v>
      </c>
      <c r="L77" s="24">
        <f>+Tabla35_2[[#This Row],[Volumen (Kg)]]/1000</f>
        <v>0</v>
      </c>
      <c r="M77" s="24">
        <f>+VLOOKUP(Tabla35_2[[#This Row],[Concat]],Tabla3_2[],9,0)</f>
        <v>0</v>
      </c>
      <c r="N77" s="24">
        <f>+Tabla35_2[[#This Row],[Precio (pesos nominales con IVA)]]/Tabla35_2[[#This Row],[Kg]]</f>
        <v>0</v>
      </c>
      <c r="O77" s="6">
        <f>+VLOOKUP(Tabla35_2[[#This Row],[Cod_fecha]],Cod_fecha[],2,0)</f>
        <v>44165</v>
      </c>
      <c r="P77" s="27">
        <f>+VLOOKUP(Tabla35_2[[#This Row],[Mercado]],Codigos_mercados_mayoristas[],3,0)</f>
        <v>4</v>
      </c>
      <c r="Q77" s="24" t="str">
        <f>+_xlfn.CONCAT(Tabla35_2[[#This Row],[Semana]],Tabla35_2[[#This Row],[Atributo]])</f>
        <v>44169Lunes</v>
      </c>
    </row>
    <row r="78" spans="1:17" x14ac:dyDescent="0.35">
      <c r="A78" s="24" t="str">
        <f t="shared" si="1"/>
        <v>44169NaranjaValenciaComercializadora del Agro de LimaríbinMartes</v>
      </c>
      <c r="B78" s="6">
        <v>44169</v>
      </c>
      <c r="C78" s="24" t="s">
        <v>36</v>
      </c>
      <c r="D78" s="24" t="s">
        <v>35</v>
      </c>
      <c r="E78" s="24" t="s">
        <v>21</v>
      </c>
      <c r="F78" s="24" t="s">
        <v>37</v>
      </c>
      <c r="G78" s="24" t="str">
        <f>+VLOOKUP(Tabla35_2[[#This Row],[Unidad de
comercialización ]],Cod_empaque[],2,0)</f>
        <v>bin</v>
      </c>
      <c r="H78" s="24">
        <f>+VLOOKUP(Tabla35_2[[#This Row],[Unidad de
comercialización ]],Tabla9[],2,0)</f>
        <v>400</v>
      </c>
      <c r="I78" s="24" t="s">
        <v>3</v>
      </c>
      <c r="J78">
        <v>20</v>
      </c>
      <c r="K78" s="24">
        <f>+Tabla35_2[[#This Row],[Valor]]*Tabla35_2[[#This Row],[Kg]]</f>
        <v>8000</v>
      </c>
      <c r="L78" s="24">
        <f>+Tabla35_2[[#This Row],[Volumen (Kg)]]/1000</f>
        <v>8</v>
      </c>
      <c r="M78" s="24">
        <f>+VLOOKUP(Tabla35_2[[#This Row],[Concat]],Tabla3_2[],9,0)</f>
        <v>335000</v>
      </c>
      <c r="N78" s="24">
        <f>+Tabla35_2[[#This Row],[Precio (pesos nominales con IVA)]]/Tabla35_2[[#This Row],[Kg]]</f>
        <v>837.5</v>
      </c>
      <c r="O78" s="6">
        <f>+VLOOKUP(Tabla35_2[[#This Row],[Cod_fecha]],Cod_fecha[],2,0)</f>
        <v>44166</v>
      </c>
      <c r="P78" s="27">
        <f>+VLOOKUP(Tabla35_2[[#This Row],[Mercado]],Codigos_mercados_mayoristas[],3,0)</f>
        <v>4</v>
      </c>
      <c r="Q78" s="24" t="str">
        <f>+_xlfn.CONCAT(Tabla35_2[[#This Row],[Semana]],Tabla35_2[[#This Row],[Atributo]])</f>
        <v>44169Martes</v>
      </c>
    </row>
    <row r="79" spans="1:17" x14ac:dyDescent="0.35">
      <c r="A79" s="24" t="str">
        <f t="shared" si="1"/>
        <v>44169NaranjaValenciaComercializadora del Agro de LimaríbinMiércoles</v>
      </c>
      <c r="B79" s="6">
        <v>44169</v>
      </c>
      <c r="C79" s="24" t="s">
        <v>36</v>
      </c>
      <c r="D79" s="24" t="s">
        <v>35</v>
      </c>
      <c r="E79" s="24" t="s">
        <v>21</v>
      </c>
      <c r="F79" s="24" t="s">
        <v>37</v>
      </c>
      <c r="G79" s="24" t="str">
        <f>+VLOOKUP(Tabla35_2[[#This Row],[Unidad de
comercialización ]],Cod_empaque[],2,0)</f>
        <v>bin</v>
      </c>
      <c r="H79" s="24">
        <f>+VLOOKUP(Tabla35_2[[#This Row],[Unidad de
comercialización ]],Tabla9[],2,0)</f>
        <v>400</v>
      </c>
      <c r="I79" s="24" t="s">
        <v>4</v>
      </c>
      <c r="J79">
        <v>20</v>
      </c>
      <c r="K79" s="24">
        <f>+Tabla35_2[[#This Row],[Valor]]*Tabla35_2[[#This Row],[Kg]]</f>
        <v>8000</v>
      </c>
      <c r="L79" s="24">
        <f>+Tabla35_2[[#This Row],[Volumen (Kg)]]/1000</f>
        <v>8</v>
      </c>
      <c r="M79" s="24">
        <f>+VLOOKUP(Tabla35_2[[#This Row],[Concat]],Tabla3_2[],9,0)</f>
        <v>337500</v>
      </c>
      <c r="N79" s="24">
        <f>+Tabla35_2[[#This Row],[Precio (pesos nominales con IVA)]]/Tabla35_2[[#This Row],[Kg]]</f>
        <v>843.75</v>
      </c>
      <c r="O79" s="6">
        <f>+VLOOKUP(Tabla35_2[[#This Row],[Cod_fecha]],Cod_fecha[],2,0)</f>
        <v>44167</v>
      </c>
      <c r="P79" s="27">
        <f>+VLOOKUP(Tabla35_2[[#This Row],[Mercado]],Codigos_mercados_mayoristas[],3,0)</f>
        <v>4</v>
      </c>
      <c r="Q79" s="24" t="str">
        <f>+_xlfn.CONCAT(Tabla35_2[[#This Row],[Semana]],Tabla35_2[[#This Row],[Atributo]])</f>
        <v>44169Miércoles</v>
      </c>
    </row>
    <row r="80" spans="1:17" x14ac:dyDescent="0.35">
      <c r="A80" s="24" t="str">
        <f t="shared" si="1"/>
        <v>44169NaranjaValenciaComercializadora del Agro de LimaríbinJueves</v>
      </c>
      <c r="B80" s="6">
        <v>44169</v>
      </c>
      <c r="C80" s="24" t="s">
        <v>36</v>
      </c>
      <c r="D80" s="24" t="s">
        <v>35</v>
      </c>
      <c r="E80" s="24" t="s">
        <v>21</v>
      </c>
      <c r="F80" s="24" t="s">
        <v>37</v>
      </c>
      <c r="G80" s="24" t="str">
        <f>+VLOOKUP(Tabla35_2[[#This Row],[Unidad de
comercialización ]],Cod_empaque[],2,0)</f>
        <v>bin</v>
      </c>
      <c r="H80" s="24">
        <f>+VLOOKUP(Tabla35_2[[#This Row],[Unidad de
comercialización ]],Tabla9[],2,0)</f>
        <v>400</v>
      </c>
      <c r="I80" s="24" t="s">
        <v>5</v>
      </c>
      <c r="J80">
        <v>0</v>
      </c>
      <c r="K80" s="24">
        <f>+Tabla35_2[[#This Row],[Valor]]*Tabla35_2[[#This Row],[Kg]]</f>
        <v>0</v>
      </c>
      <c r="L80" s="24">
        <f>+Tabla35_2[[#This Row],[Volumen (Kg)]]/1000</f>
        <v>0</v>
      </c>
      <c r="M80" s="24">
        <f>+VLOOKUP(Tabla35_2[[#This Row],[Concat]],Tabla3_2[],9,0)</f>
        <v>0</v>
      </c>
      <c r="N80" s="24">
        <f>+Tabla35_2[[#This Row],[Precio (pesos nominales con IVA)]]/Tabla35_2[[#This Row],[Kg]]</f>
        <v>0</v>
      </c>
      <c r="O80" s="6">
        <f>+VLOOKUP(Tabla35_2[[#This Row],[Cod_fecha]],Cod_fecha[],2,0)</f>
        <v>44168</v>
      </c>
      <c r="P80" s="27">
        <f>+VLOOKUP(Tabla35_2[[#This Row],[Mercado]],Codigos_mercados_mayoristas[],3,0)</f>
        <v>4</v>
      </c>
      <c r="Q80" s="24" t="str">
        <f>+_xlfn.CONCAT(Tabla35_2[[#This Row],[Semana]],Tabla35_2[[#This Row],[Atributo]])</f>
        <v>44169Jueves</v>
      </c>
    </row>
    <row r="81" spans="1:17" x14ac:dyDescent="0.35">
      <c r="A81" s="24" t="str">
        <f t="shared" si="1"/>
        <v>44169NaranjaValenciaComercializadora del Agro de LimaríbinViernes</v>
      </c>
      <c r="B81" s="6">
        <v>44169</v>
      </c>
      <c r="C81" s="24" t="s">
        <v>36</v>
      </c>
      <c r="D81" s="24" t="s">
        <v>35</v>
      </c>
      <c r="E81" s="24" t="s">
        <v>21</v>
      </c>
      <c r="F81" s="24" t="s">
        <v>37</v>
      </c>
      <c r="G81" s="24" t="str">
        <f>+VLOOKUP(Tabla35_2[[#This Row],[Unidad de
comercialización ]],Cod_empaque[],2,0)</f>
        <v>bin</v>
      </c>
      <c r="H81" s="24">
        <f>+VLOOKUP(Tabla35_2[[#This Row],[Unidad de
comercialización ]],Tabla9[],2,0)</f>
        <v>400</v>
      </c>
      <c r="I81" s="24" t="s">
        <v>6</v>
      </c>
      <c r="J81">
        <v>0</v>
      </c>
      <c r="K81" s="24">
        <f>+Tabla35_2[[#This Row],[Valor]]*Tabla35_2[[#This Row],[Kg]]</f>
        <v>0</v>
      </c>
      <c r="L81" s="24">
        <f>+Tabla35_2[[#This Row],[Volumen (Kg)]]/1000</f>
        <v>0</v>
      </c>
      <c r="M81" s="24">
        <f>+VLOOKUP(Tabla35_2[[#This Row],[Concat]],Tabla3_2[],9,0)</f>
        <v>0</v>
      </c>
      <c r="N81" s="24">
        <f>+Tabla35_2[[#This Row],[Precio (pesos nominales con IVA)]]/Tabla35_2[[#This Row],[Kg]]</f>
        <v>0</v>
      </c>
      <c r="O81" s="6">
        <f>+VLOOKUP(Tabla35_2[[#This Row],[Cod_fecha]],Cod_fecha[],2,0)</f>
        <v>44169</v>
      </c>
      <c r="P81" s="27">
        <f>+VLOOKUP(Tabla35_2[[#This Row],[Mercado]],Codigos_mercados_mayoristas[],3,0)</f>
        <v>4</v>
      </c>
      <c r="Q81" s="24" t="str">
        <f>+_xlfn.CONCAT(Tabla35_2[[#This Row],[Semana]],Tabla35_2[[#This Row],[Atributo]])</f>
        <v>44169Viernes</v>
      </c>
    </row>
    <row r="82" spans="1:17" x14ac:dyDescent="0.35">
      <c r="A82" s="24" t="str">
        <f t="shared" si="1"/>
        <v>44169NaranjaValenciaTerminal La Palmera de La SerenabinLunes</v>
      </c>
      <c r="B82" s="6">
        <v>44169</v>
      </c>
      <c r="C82" s="24" t="s">
        <v>36</v>
      </c>
      <c r="D82" s="24" t="s">
        <v>35</v>
      </c>
      <c r="E82" s="24" t="s">
        <v>22</v>
      </c>
      <c r="F82" s="24" t="s">
        <v>37</v>
      </c>
      <c r="G82" s="24" t="str">
        <f>+VLOOKUP(Tabla35_2[[#This Row],[Unidad de
comercialización ]],Cod_empaque[],2,0)</f>
        <v>bin</v>
      </c>
      <c r="H82" s="24">
        <f>+VLOOKUP(Tabla35_2[[#This Row],[Unidad de
comercialización ]],Tabla9[],2,0)</f>
        <v>400</v>
      </c>
      <c r="I82" s="24" t="s">
        <v>2</v>
      </c>
      <c r="J82">
        <v>20</v>
      </c>
      <c r="K82" s="24">
        <f>+Tabla35_2[[#This Row],[Valor]]*Tabla35_2[[#This Row],[Kg]]</f>
        <v>8000</v>
      </c>
      <c r="L82" s="24">
        <f>+Tabla35_2[[#This Row],[Volumen (Kg)]]/1000</f>
        <v>8</v>
      </c>
      <c r="M82" s="24">
        <f>+VLOOKUP(Tabla35_2[[#This Row],[Concat]],Tabla3_2[],9,0)</f>
        <v>337500</v>
      </c>
      <c r="N82" s="24">
        <f>+Tabla35_2[[#This Row],[Precio (pesos nominales con IVA)]]/Tabla35_2[[#This Row],[Kg]]</f>
        <v>843.75</v>
      </c>
      <c r="O82" s="6">
        <f>+VLOOKUP(Tabla35_2[[#This Row],[Cod_fecha]],Cod_fecha[],2,0)</f>
        <v>44165</v>
      </c>
      <c r="P82" s="27">
        <f>+VLOOKUP(Tabla35_2[[#This Row],[Mercado]],Codigos_mercados_mayoristas[],3,0)</f>
        <v>4</v>
      </c>
      <c r="Q82" s="24" t="str">
        <f>+_xlfn.CONCAT(Tabla35_2[[#This Row],[Semana]],Tabla35_2[[#This Row],[Atributo]])</f>
        <v>44169Lunes</v>
      </c>
    </row>
    <row r="83" spans="1:17" x14ac:dyDescent="0.35">
      <c r="A83" s="24" t="str">
        <f t="shared" si="1"/>
        <v>44169NaranjaValenciaTerminal La Palmera de La SerenabinMartes</v>
      </c>
      <c r="B83" s="6">
        <v>44169</v>
      </c>
      <c r="C83" s="24" t="s">
        <v>36</v>
      </c>
      <c r="D83" s="24" t="s">
        <v>35</v>
      </c>
      <c r="E83" s="24" t="s">
        <v>22</v>
      </c>
      <c r="F83" s="24" t="s">
        <v>37</v>
      </c>
      <c r="G83" s="24" t="str">
        <f>+VLOOKUP(Tabla35_2[[#This Row],[Unidad de
comercialización ]],Cod_empaque[],2,0)</f>
        <v>bin</v>
      </c>
      <c r="H83" s="24">
        <f>+VLOOKUP(Tabla35_2[[#This Row],[Unidad de
comercialización ]],Tabla9[],2,0)</f>
        <v>400</v>
      </c>
      <c r="I83" s="24" t="s">
        <v>3</v>
      </c>
      <c r="J83">
        <v>0</v>
      </c>
      <c r="K83" s="24">
        <f>+Tabla35_2[[#This Row],[Valor]]*Tabla35_2[[#This Row],[Kg]]</f>
        <v>0</v>
      </c>
      <c r="L83" s="24">
        <f>+Tabla35_2[[#This Row],[Volumen (Kg)]]/1000</f>
        <v>0</v>
      </c>
      <c r="M83" s="24">
        <f>+VLOOKUP(Tabla35_2[[#This Row],[Concat]],Tabla3_2[],9,0)</f>
        <v>0</v>
      </c>
      <c r="N83" s="24">
        <f>+Tabla35_2[[#This Row],[Precio (pesos nominales con IVA)]]/Tabla35_2[[#This Row],[Kg]]</f>
        <v>0</v>
      </c>
      <c r="O83" s="6">
        <f>+VLOOKUP(Tabla35_2[[#This Row],[Cod_fecha]],Cod_fecha[],2,0)</f>
        <v>44166</v>
      </c>
      <c r="P83" s="27">
        <f>+VLOOKUP(Tabla35_2[[#This Row],[Mercado]],Codigos_mercados_mayoristas[],3,0)</f>
        <v>4</v>
      </c>
      <c r="Q83" s="24" t="str">
        <f>+_xlfn.CONCAT(Tabla35_2[[#This Row],[Semana]],Tabla35_2[[#This Row],[Atributo]])</f>
        <v>44169Martes</v>
      </c>
    </row>
    <row r="84" spans="1:17" x14ac:dyDescent="0.35">
      <c r="A84" s="24" t="str">
        <f t="shared" si="1"/>
        <v>44169NaranjaValenciaTerminal La Palmera de La SerenabinMiércoles</v>
      </c>
      <c r="B84" s="6">
        <v>44169</v>
      </c>
      <c r="C84" s="24" t="s">
        <v>36</v>
      </c>
      <c r="D84" s="24" t="s">
        <v>35</v>
      </c>
      <c r="E84" s="24" t="s">
        <v>22</v>
      </c>
      <c r="F84" s="24" t="s">
        <v>37</v>
      </c>
      <c r="G84" s="24" t="str">
        <f>+VLOOKUP(Tabla35_2[[#This Row],[Unidad de
comercialización ]],Cod_empaque[],2,0)</f>
        <v>bin</v>
      </c>
      <c r="H84" s="24">
        <f>+VLOOKUP(Tabla35_2[[#This Row],[Unidad de
comercialización ]],Tabla9[],2,0)</f>
        <v>400</v>
      </c>
      <c r="I84" s="24" t="s">
        <v>4</v>
      </c>
      <c r="J84">
        <v>0</v>
      </c>
      <c r="K84" s="24">
        <f>+Tabla35_2[[#This Row],[Valor]]*Tabla35_2[[#This Row],[Kg]]</f>
        <v>0</v>
      </c>
      <c r="L84" s="24">
        <f>+Tabla35_2[[#This Row],[Volumen (Kg)]]/1000</f>
        <v>0</v>
      </c>
      <c r="M84" s="24">
        <f>+VLOOKUP(Tabla35_2[[#This Row],[Concat]],Tabla3_2[],9,0)</f>
        <v>0</v>
      </c>
      <c r="N84" s="24">
        <f>+Tabla35_2[[#This Row],[Precio (pesos nominales con IVA)]]/Tabla35_2[[#This Row],[Kg]]</f>
        <v>0</v>
      </c>
      <c r="O84" s="6">
        <f>+VLOOKUP(Tabla35_2[[#This Row],[Cod_fecha]],Cod_fecha[],2,0)</f>
        <v>44167</v>
      </c>
      <c r="P84" s="27">
        <f>+VLOOKUP(Tabla35_2[[#This Row],[Mercado]],Codigos_mercados_mayoristas[],3,0)</f>
        <v>4</v>
      </c>
      <c r="Q84" s="24" t="str">
        <f>+_xlfn.CONCAT(Tabla35_2[[#This Row],[Semana]],Tabla35_2[[#This Row],[Atributo]])</f>
        <v>44169Miércoles</v>
      </c>
    </row>
    <row r="85" spans="1:17" x14ac:dyDescent="0.35">
      <c r="A85" s="24" t="str">
        <f t="shared" si="1"/>
        <v>44169NaranjaValenciaTerminal La Palmera de La SerenabinJueves</v>
      </c>
      <c r="B85" s="6">
        <v>44169</v>
      </c>
      <c r="C85" s="24" t="s">
        <v>36</v>
      </c>
      <c r="D85" s="24" t="s">
        <v>35</v>
      </c>
      <c r="E85" s="24" t="s">
        <v>22</v>
      </c>
      <c r="F85" s="24" t="s">
        <v>37</v>
      </c>
      <c r="G85" s="24" t="str">
        <f>+VLOOKUP(Tabla35_2[[#This Row],[Unidad de
comercialización ]],Cod_empaque[],2,0)</f>
        <v>bin</v>
      </c>
      <c r="H85" s="24">
        <f>+VLOOKUP(Tabla35_2[[#This Row],[Unidad de
comercialización ]],Tabla9[],2,0)</f>
        <v>400</v>
      </c>
      <c r="I85" s="24" t="s">
        <v>5</v>
      </c>
      <c r="J85">
        <v>20</v>
      </c>
      <c r="K85" s="24">
        <f>+Tabla35_2[[#This Row],[Valor]]*Tabla35_2[[#This Row],[Kg]]</f>
        <v>8000</v>
      </c>
      <c r="L85" s="24">
        <f>+Tabla35_2[[#This Row],[Volumen (Kg)]]/1000</f>
        <v>8</v>
      </c>
      <c r="M85" s="24">
        <f>+VLOOKUP(Tabla35_2[[#This Row],[Concat]],Tabla3_2[],9,0)</f>
        <v>337500</v>
      </c>
      <c r="N85" s="24">
        <f>+Tabla35_2[[#This Row],[Precio (pesos nominales con IVA)]]/Tabla35_2[[#This Row],[Kg]]</f>
        <v>843.75</v>
      </c>
      <c r="O85" s="6">
        <f>+VLOOKUP(Tabla35_2[[#This Row],[Cod_fecha]],Cod_fecha[],2,0)</f>
        <v>44168</v>
      </c>
      <c r="P85" s="27">
        <f>+VLOOKUP(Tabla35_2[[#This Row],[Mercado]],Codigos_mercados_mayoristas[],3,0)</f>
        <v>4</v>
      </c>
      <c r="Q85" s="24" t="str">
        <f>+_xlfn.CONCAT(Tabla35_2[[#This Row],[Semana]],Tabla35_2[[#This Row],[Atributo]])</f>
        <v>44169Jueves</v>
      </c>
    </row>
    <row r="86" spans="1:17" x14ac:dyDescent="0.35">
      <c r="A86" s="24" t="str">
        <f t="shared" si="1"/>
        <v>44169NaranjaValenciaTerminal La Palmera de La SerenabinViernes</v>
      </c>
      <c r="B86" s="6">
        <v>44169</v>
      </c>
      <c r="C86" s="24" t="s">
        <v>36</v>
      </c>
      <c r="D86" s="24" t="s">
        <v>35</v>
      </c>
      <c r="E86" s="24" t="s">
        <v>22</v>
      </c>
      <c r="F86" s="24" t="s">
        <v>37</v>
      </c>
      <c r="G86" s="24" t="str">
        <f>+VLOOKUP(Tabla35_2[[#This Row],[Unidad de
comercialización ]],Cod_empaque[],2,0)</f>
        <v>bin</v>
      </c>
      <c r="H86" s="24">
        <f>+VLOOKUP(Tabla35_2[[#This Row],[Unidad de
comercialización ]],Tabla9[],2,0)</f>
        <v>400</v>
      </c>
      <c r="I86" s="24" t="s">
        <v>6</v>
      </c>
      <c r="J86">
        <v>0</v>
      </c>
      <c r="K86" s="24">
        <f>+Tabla35_2[[#This Row],[Valor]]*Tabla35_2[[#This Row],[Kg]]</f>
        <v>0</v>
      </c>
      <c r="L86" s="24">
        <f>+Tabla35_2[[#This Row],[Volumen (Kg)]]/1000</f>
        <v>0</v>
      </c>
      <c r="M86" s="24">
        <f>+VLOOKUP(Tabla35_2[[#This Row],[Concat]],Tabla3_2[],9,0)</f>
        <v>0</v>
      </c>
      <c r="N86" s="24">
        <f>+Tabla35_2[[#This Row],[Precio (pesos nominales con IVA)]]/Tabla35_2[[#This Row],[Kg]]</f>
        <v>0</v>
      </c>
      <c r="O86" s="6">
        <f>+VLOOKUP(Tabla35_2[[#This Row],[Cod_fecha]],Cod_fecha[],2,0)</f>
        <v>44169</v>
      </c>
      <c r="P86" s="27">
        <f>+VLOOKUP(Tabla35_2[[#This Row],[Mercado]],Codigos_mercados_mayoristas[],3,0)</f>
        <v>4</v>
      </c>
      <c r="Q86" s="24" t="str">
        <f>+_xlfn.CONCAT(Tabla35_2[[#This Row],[Semana]],Tabla35_2[[#This Row],[Atributo]])</f>
        <v>44169Viernes</v>
      </c>
    </row>
    <row r="87" spans="1:17" x14ac:dyDescent="0.35">
      <c r="A87" s="24" t="str">
        <f t="shared" si="1"/>
        <v>44169NaranjaValenciaVega Central Mapocho de SantiagobinLunes</v>
      </c>
      <c r="B87" s="6">
        <v>44169</v>
      </c>
      <c r="C87" s="24" t="s">
        <v>36</v>
      </c>
      <c r="D87" s="24" t="s">
        <v>35</v>
      </c>
      <c r="E87" s="24" t="s">
        <v>23</v>
      </c>
      <c r="F87" s="24" t="s">
        <v>37</v>
      </c>
      <c r="G87" s="24" t="str">
        <f>+VLOOKUP(Tabla35_2[[#This Row],[Unidad de
comercialización ]],Cod_empaque[],2,0)</f>
        <v>bin</v>
      </c>
      <c r="H87" s="24">
        <f>+VLOOKUP(Tabla35_2[[#This Row],[Unidad de
comercialización ]],Tabla9[],2,0)</f>
        <v>400</v>
      </c>
      <c r="I87" s="24" t="s">
        <v>2</v>
      </c>
      <c r="J87">
        <v>0</v>
      </c>
      <c r="K87" s="24">
        <f>+Tabla35_2[[#This Row],[Valor]]*Tabla35_2[[#This Row],[Kg]]</f>
        <v>0</v>
      </c>
      <c r="L87" s="24">
        <f>+Tabla35_2[[#This Row],[Volumen (Kg)]]/1000</f>
        <v>0</v>
      </c>
      <c r="M87" s="24">
        <f>+VLOOKUP(Tabla35_2[[#This Row],[Concat]],Tabla3_2[],9,0)</f>
        <v>0</v>
      </c>
      <c r="N87" s="24">
        <f>+Tabla35_2[[#This Row],[Precio (pesos nominales con IVA)]]/Tabla35_2[[#This Row],[Kg]]</f>
        <v>0</v>
      </c>
      <c r="O87" s="6">
        <f>+VLOOKUP(Tabla35_2[[#This Row],[Cod_fecha]],Cod_fecha[],2,0)</f>
        <v>44165</v>
      </c>
      <c r="P87" s="27">
        <f>+VLOOKUP(Tabla35_2[[#This Row],[Mercado]],Codigos_mercados_mayoristas[],3,0)</f>
        <v>13</v>
      </c>
      <c r="Q87" s="24" t="str">
        <f>+_xlfn.CONCAT(Tabla35_2[[#This Row],[Semana]],Tabla35_2[[#This Row],[Atributo]])</f>
        <v>44169Lunes</v>
      </c>
    </row>
    <row r="88" spans="1:17" x14ac:dyDescent="0.35">
      <c r="A88" s="24" t="str">
        <f t="shared" si="1"/>
        <v>44169NaranjaValenciaVega Central Mapocho de SantiagobinMartes</v>
      </c>
      <c r="B88" s="6">
        <v>44169</v>
      </c>
      <c r="C88" s="24" t="s">
        <v>36</v>
      </c>
      <c r="D88" s="24" t="s">
        <v>35</v>
      </c>
      <c r="E88" s="24" t="s">
        <v>23</v>
      </c>
      <c r="F88" s="24" t="s">
        <v>37</v>
      </c>
      <c r="G88" s="24" t="str">
        <f>+VLOOKUP(Tabla35_2[[#This Row],[Unidad de
comercialización ]],Cod_empaque[],2,0)</f>
        <v>bin</v>
      </c>
      <c r="H88" s="24">
        <f>+VLOOKUP(Tabla35_2[[#This Row],[Unidad de
comercialización ]],Tabla9[],2,0)</f>
        <v>400</v>
      </c>
      <c r="I88" s="24" t="s">
        <v>3</v>
      </c>
      <c r="J88">
        <v>0</v>
      </c>
      <c r="K88" s="24">
        <f>+Tabla35_2[[#This Row],[Valor]]*Tabla35_2[[#This Row],[Kg]]</f>
        <v>0</v>
      </c>
      <c r="L88" s="24">
        <f>+Tabla35_2[[#This Row],[Volumen (Kg)]]/1000</f>
        <v>0</v>
      </c>
      <c r="M88" s="24">
        <f>+VLOOKUP(Tabla35_2[[#This Row],[Concat]],Tabla3_2[],9,0)</f>
        <v>0</v>
      </c>
      <c r="N88" s="24">
        <f>+Tabla35_2[[#This Row],[Precio (pesos nominales con IVA)]]/Tabla35_2[[#This Row],[Kg]]</f>
        <v>0</v>
      </c>
      <c r="O88" s="6">
        <f>+VLOOKUP(Tabla35_2[[#This Row],[Cod_fecha]],Cod_fecha[],2,0)</f>
        <v>44166</v>
      </c>
      <c r="P88" s="27">
        <f>+VLOOKUP(Tabla35_2[[#This Row],[Mercado]],Codigos_mercados_mayoristas[],3,0)</f>
        <v>13</v>
      </c>
      <c r="Q88" s="24" t="str">
        <f>+_xlfn.CONCAT(Tabla35_2[[#This Row],[Semana]],Tabla35_2[[#This Row],[Atributo]])</f>
        <v>44169Martes</v>
      </c>
    </row>
    <row r="89" spans="1:17" x14ac:dyDescent="0.35">
      <c r="A89" s="24" t="str">
        <f t="shared" si="1"/>
        <v>44169NaranjaValenciaVega Central Mapocho de SantiagobinMiércoles</v>
      </c>
      <c r="B89" s="6">
        <v>44169</v>
      </c>
      <c r="C89" s="24" t="s">
        <v>36</v>
      </c>
      <c r="D89" s="24" t="s">
        <v>35</v>
      </c>
      <c r="E89" s="24" t="s">
        <v>23</v>
      </c>
      <c r="F89" s="24" t="s">
        <v>37</v>
      </c>
      <c r="G89" s="24" t="str">
        <f>+VLOOKUP(Tabla35_2[[#This Row],[Unidad de
comercialización ]],Cod_empaque[],2,0)</f>
        <v>bin</v>
      </c>
      <c r="H89" s="24">
        <f>+VLOOKUP(Tabla35_2[[#This Row],[Unidad de
comercialización ]],Tabla9[],2,0)</f>
        <v>400</v>
      </c>
      <c r="I89" s="24" t="s">
        <v>4</v>
      </c>
      <c r="J89">
        <v>0</v>
      </c>
      <c r="K89" s="24">
        <f>+Tabla35_2[[#This Row],[Valor]]*Tabla35_2[[#This Row],[Kg]]</f>
        <v>0</v>
      </c>
      <c r="L89" s="24">
        <f>+Tabla35_2[[#This Row],[Volumen (Kg)]]/1000</f>
        <v>0</v>
      </c>
      <c r="M89" s="24">
        <f>+VLOOKUP(Tabla35_2[[#This Row],[Concat]],Tabla3_2[],9,0)</f>
        <v>0</v>
      </c>
      <c r="N89" s="24">
        <f>+Tabla35_2[[#This Row],[Precio (pesos nominales con IVA)]]/Tabla35_2[[#This Row],[Kg]]</f>
        <v>0</v>
      </c>
      <c r="O89" s="6">
        <f>+VLOOKUP(Tabla35_2[[#This Row],[Cod_fecha]],Cod_fecha[],2,0)</f>
        <v>44167</v>
      </c>
      <c r="P89" s="27">
        <f>+VLOOKUP(Tabla35_2[[#This Row],[Mercado]],Codigos_mercados_mayoristas[],3,0)</f>
        <v>13</v>
      </c>
      <c r="Q89" s="24" t="str">
        <f>+_xlfn.CONCAT(Tabla35_2[[#This Row],[Semana]],Tabla35_2[[#This Row],[Atributo]])</f>
        <v>44169Miércoles</v>
      </c>
    </row>
    <row r="90" spans="1:17" x14ac:dyDescent="0.35">
      <c r="A90" s="24" t="str">
        <f t="shared" si="1"/>
        <v>44169NaranjaValenciaVega Central Mapocho de SantiagobinJueves</v>
      </c>
      <c r="B90" s="6">
        <v>44169</v>
      </c>
      <c r="C90" s="24" t="s">
        <v>36</v>
      </c>
      <c r="D90" s="24" t="s">
        <v>35</v>
      </c>
      <c r="E90" s="24" t="s">
        <v>23</v>
      </c>
      <c r="F90" s="24" t="s">
        <v>37</v>
      </c>
      <c r="G90" s="24" t="str">
        <f>+VLOOKUP(Tabla35_2[[#This Row],[Unidad de
comercialización ]],Cod_empaque[],2,0)</f>
        <v>bin</v>
      </c>
      <c r="H90" s="24">
        <f>+VLOOKUP(Tabla35_2[[#This Row],[Unidad de
comercialización ]],Tabla9[],2,0)</f>
        <v>400</v>
      </c>
      <c r="I90" s="24" t="s">
        <v>5</v>
      </c>
      <c r="J90">
        <v>5</v>
      </c>
      <c r="K90" s="24">
        <f>+Tabla35_2[[#This Row],[Valor]]*Tabla35_2[[#This Row],[Kg]]</f>
        <v>2000</v>
      </c>
      <c r="L90" s="24">
        <f>+Tabla35_2[[#This Row],[Volumen (Kg)]]/1000</f>
        <v>2</v>
      </c>
      <c r="M90" s="24">
        <f>+VLOOKUP(Tabla35_2[[#This Row],[Concat]],Tabla3_2[],9,0)</f>
        <v>320000</v>
      </c>
      <c r="N90" s="24">
        <f>+Tabla35_2[[#This Row],[Precio (pesos nominales con IVA)]]/Tabla35_2[[#This Row],[Kg]]</f>
        <v>800</v>
      </c>
      <c r="O90" s="6">
        <f>+VLOOKUP(Tabla35_2[[#This Row],[Cod_fecha]],Cod_fecha[],2,0)</f>
        <v>44168</v>
      </c>
      <c r="P90" s="27">
        <f>+VLOOKUP(Tabla35_2[[#This Row],[Mercado]],Codigos_mercados_mayoristas[],3,0)</f>
        <v>13</v>
      </c>
      <c r="Q90" s="24" t="str">
        <f>+_xlfn.CONCAT(Tabla35_2[[#This Row],[Semana]],Tabla35_2[[#This Row],[Atributo]])</f>
        <v>44169Jueves</v>
      </c>
    </row>
    <row r="91" spans="1:17" x14ac:dyDescent="0.35">
      <c r="A91" s="24" t="str">
        <f t="shared" si="1"/>
        <v>44169NaranjaValenciaVega Central Mapocho de SantiagobinViernes</v>
      </c>
      <c r="B91" s="6">
        <v>44169</v>
      </c>
      <c r="C91" s="24" t="s">
        <v>36</v>
      </c>
      <c r="D91" s="24" t="s">
        <v>35</v>
      </c>
      <c r="E91" s="24" t="s">
        <v>23</v>
      </c>
      <c r="F91" s="24" t="s">
        <v>37</v>
      </c>
      <c r="G91" s="24" t="str">
        <f>+VLOOKUP(Tabla35_2[[#This Row],[Unidad de
comercialización ]],Cod_empaque[],2,0)</f>
        <v>bin</v>
      </c>
      <c r="H91" s="24">
        <f>+VLOOKUP(Tabla35_2[[#This Row],[Unidad de
comercialización ]],Tabla9[],2,0)</f>
        <v>400</v>
      </c>
      <c r="I91" s="24" t="s">
        <v>6</v>
      </c>
      <c r="J91">
        <v>0</v>
      </c>
      <c r="K91" s="24">
        <f>+Tabla35_2[[#This Row],[Valor]]*Tabla35_2[[#This Row],[Kg]]</f>
        <v>0</v>
      </c>
      <c r="L91" s="24">
        <f>+Tabla35_2[[#This Row],[Volumen (Kg)]]/1000</f>
        <v>0</v>
      </c>
      <c r="M91" s="24">
        <f>+VLOOKUP(Tabla35_2[[#This Row],[Concat]],Tabla3_2[],9,0)</f>
        <v>0</v>
      </c>
      <c r="N91" s="24">
        <f>+Tabla35_2[[#This Row],[Precio (pesos nominales con IVA)]]/Tabla35_2[[#This Row],[Kg]]</f>
        <v>0</v>
      </c>
      <c r="O91" s="6">
        <f>+VLOOKUP(Tabla35_2[[#This Row],[Cod_fecha]],Cod_fecha[],2,0)</f>
        <v>44169</v>
      </c>
      <c r="P91" s="27">
        <f>+VLOOKUP(Tabla35_2[[#This Row],[Mercado]],Codigos_mercados_mayoristas[],3,0)</f>
        <v>13</v>
      </c>
      <c r="Q91" s="24" t="str">
        <f>+_xlfn.CONCAT(Tabla35_2[[#This Row],[Semana]],Tabla35_2[[#This Row],[Atributo]])</f>
        <v>44169Viernes</v>
      </c>
    </row>
    <row r="92" spans="1:17" x14ac:dyDescent="0.35">
      <c r="A92" s="24" t="str">
        <f t="shared" si="1"/>
        <v>44169NaranjaValenciaVega Modelo de TemucobinLunes</v>
      </c>
      <c r="B92" s="6">
        <v>44169</v>
      </c>
      <c r="C92" s="24" t="s">
        <v>36</v>
      </c>
      <c r="D92" s="24" t="s">
        <v>35</v>
      </c>
      <c r="E92" s="24" t="s">
        <v>14</v>
      </c>
      <c r="F92" s="24" t="s">
        <v>37</v>
      </c>
      <c r="G92" s="24" t="str">
        <f>+VLOOKUP(Tabla35_2[[#This Row],[Unidad de
comercialización ]],Cod_empaque[],2,0)</f>
        <v>bin</v>
      </c>
      <c r="H92" s="24">
        <f>+VLOOKUP(Tabla35_2[[#This Row],[Unidad de
comercialización ]],Tabla9[],2,0)</f>
        <v>400</v>
      </c>
      <c r="I92" s="24" t="s">
        <v>2</v>
      </c>
      <c r="J92">
        <v>0</v>
      </c>
      <c r="K92" s="24">
        <f>+Tabla35_2[[#This Row],[Valor]]*Tabla35_2[[#This Row],[Kg]]</f>
        <v>0</v>
      </c>
      <c r="L92" s="24">
        <f>+Tabla35_2[[#This Row],[Volumen (Kg)]]/1000</f>
        <v>0</v>
      </c>
      <c r="M92" s="24">
        <f>+VLOOKUP(Tabla35_2[[#This Row],[Concat]],Tabla3_2[],9,0)</f>
        <v>0</v>
      </c>
      <c r="N92" s="24">
        <f>+Tabla35_2[[#This Row],[Precio (pesos nominales con IVA)]]/Tabla35_2[[#This Row],[Kg]]</f>
        <v>0</v>
      </c>
      <c r="O92" s="6">
        <f>+VLOOKUP(Tabla35_2[[#This Row],[Cod_fecha]],Cod_fecha[],2,0)</f>
        <v>44165</v>
      </c>
      <c r="P92" s="27">
        <f>+VLOOKUP(Tabla35_2[[#This Row],[Mercado]],Codigos_mercados_mayoristas[],3,0)</f>
        <v>9</v>
      </c>
      <c r="Q92" s="24" t="str">
        <f>+_xlfn.CONCAT(Tabla35_2[[#This Row],[Semana]],Tabla35_2[[#This Row],[Atributo]])</f>
        <v>44169Lunes</v>
      </c>
    </row>
    <row r="93" spans="1:17" x14ac:dyDescent="0.35">
      <c r="A93" s="24" t="str">
        <f t="shared" si="1"/>
        <v>44169NaranjaValenciaVega Modelo de TemucobinMartes</v>
      </c>
      <c r="B93" s="6">
        <v>44169</v>
      </c>
      <c r="C93" s="24" t="s">
        <v>36</v>
      </c>
      <c r="D93" s="24" t="s">
        <v>35</v>
      </c>
      <c r="E93" s="24" t="s">
        <v>14</v>
      </c>
      <c r="F93" s="24" t="s">
        <v>37</v>
      </c>
      <c r="G93" s="24" t="str">
        <f>+VLOOKUP(Tabla35_2[[#This Row],[Unidad de
comercialización ]],Cod_empaque[],2,0)</f>
        <v>bin</v>
      </c>
      <c r="H93" s="24">
        <f>+VLOOKUP(Tabla35_2[[#This Row],[Unidad de
comercialización ]],Tabla9[],2,0)</f>
        <v>400</v>
      </c>
      <c r="I93" s="24" t="s">
        <v>3</v>
      </c>
      <c r="J93">
        <v>0</v>
      </c>
      <c r="K93" s="24">
        <f>+Tabla35_2[[#This Row],[Valor]]*Tabla35_2[[#This Row],[Kg]]</f>
        <v>0</v>
      </c>
      <c r="L93" s="24">
        <f>+Tabla35_2[[#This Row],[Volumen (Kg)]]/1000</f>
        <v>0</v>
      </c>
      <c r="M93" s="24">
        <f>+VLOOKUP(Tabla35_2[[#This Row],[Concat]],Tabla3_2[],9,0)</f>
        <v>0</v>
      </c>
      <c r="N93" s="24">
        <f>+Tabla35_2[[#This Row],[Precio (pesos nominales con IVA)]]/Tabla35_2[[#This Row],[Kg]]</f>
        <v>0</v>
      </c>
      <c r="O93" s="6">
        <f>+VLOOKUP(Tabla35_2[[#This Row],[Cod_fecha]],Cod_fecha[],2,0)</f>
        <v>44166</v>
      </c>
      <c r="P93" s="27">
        <f>+VLOOKUP(Tabla35_2[[#This Row],[Mercado]],Codigos_mercados_mayoristas[],3,0)</f>
        <v>9</v>
      </c>
      <c r="Q93" s="24" t="str">
        <f>+_xlfn.CONCAT(Tabla35_2[[#This Row],[Semana]],Tabla35_2[[#This Row],[Atributo]])</f>
        <v>44169Martes</v>
      </c>
    </row>
    <row r="94" spans="1:17" x14ac:dyDescent="0.35">
      <c r="A94" s="24" t="str">
        <f t="shared" si="1"/>
        <v>44169NaranjaValenciaVega Modelo de TemucobinMiércoles</v>
      </c>
      <c r="B94" s="6">
        <v>44169</v>
      </c>
      <c r="C94" s="24" t="s">
        <v>36</v>
      </c>
      <c r="D94" s="24" t="s">
        <v>35</v>
      </c>
      <c r="E94" s="24" t="s">
        <v>14</v>
      </c>
      <c r="F94" s="24" t="s">
        <v>37</v>
      </c>
      <c r="G94" s="24" t="str">
        <f>+VLOOKUP(Tabla35_2[[#This Row],[Unidad de
comercialización ]],Cod_empaque[],2,0)</f>
        <v>bin</v>
      </c>
      <c r="H94" s="24">
        <f>+VLOOKUP(Tabla35_2[[#This Row],[Unidad de
comercialización ]],Tabla9[],2,0)</f>
        <v>400</v>
      </c>
      <c r="I94" s="24" t="s">
        <v>4</v>
      </c>
      <c r="J94">
        <v>0</v>
      </c>
      <c r="K94" s="24">
        <f>+Tabla35_2[[#This Row],[Valor]]*Tabla35_2[[#This Row],[Kg]]</f>
        <v>0</v>
      </c>
      <c r="L94" s="24">
        <f>+Tabla35_2[[#This Row],[Volumen (Kg)]]/1000</f>
        <v>0</v>
      </c>
      <c r="M94" s="24">
        <f>+VLOOKUP(Tabla35_2[[#This Row],[Concat]],Tabla3_2[],9,0)</f>
        <v>0</v>
      </c>
      <c r="N94" s="24">
        <f>+Tabla35_2[[#This Row],[Precio (pesos nominales con IVA)]]/Tabla35_2[[#This Row],[Kg]]</f>
        <v>0</v>
      </c>
      <c r="O94" s="6">
        <f>+VLOOKUP(Tabla35_2[[#This Row],[Cod_fecha]],Cod_fecha[],2,0)</f>
        <v>44167</v>
      </c>
      <c r="P94" s="27">
        <f>+VLOOKUP(Tabla35_2[[#This Row],[Mercado]],Codigos_mercados_mayoristas[],3,0)</f>
        <v>9</v>
      </c>
      <c r="Q94" s="24" t="str">
        <f>+_xlfn.CONCAT(Tabla35_2[[#This Row],[Semana]],Tabla35_2[[#This Row],[Atributo]])</f>
        <v>44169Miércoles</v>
      </c>
    </row>
    <row r="95" spans="1:17" x14ac:dyDescent="0.35">
      <c r="A95" s="24" t="str">
        <f t="shared" si="1"/>
        <v>44169NaranjaValenciaVega Modelo de TemucobinJueves</v>
      </c>
      <c r="B95" s="6">
        <v>44169</v>
      </c>
      <c r="C95" s="24" t="s">
        <v>36</v>
      </c>
      <c r="D95" s="24" t="s">
        <v>35</v>
      </c>
      <c r="E95" s="24" t="s">
        <v>14</v>
      </c>
      <c r="F95" s="24" t="s">
        <v>37</v>
      </c>
      <c r="G95" s="24" t="str">
        <f>+VLOOKUP(Tabla35_2[[#This Row],[Unidad de
comercialización ]],Cod_empaque[],2,0)</f>
        <v>bin</v>
      </c>
      <c r="H95" s="24">
        <f>+VLOOKUP(Tabla35_2[[#This Row],[Unidad de
comercialización ]],Tabla9[],2,0)</f>
        <v>400</v>
      </c>
      <c r="I95" s="24" t="s">
        <v>5</v>
      </c>
      <c r="J95">
        <v>0</v>
      </c>
      <c r="K95" s="24">
        <f>+Tabla35_2[[#This Row],[Valor]]*Tabla35_2[[#This Row],[Kg]]</f>
        <v>0</v>
      </c>
      <c r="L95" s="24">
        <f>+Tabla35_2[[#This Row],[Volumen (Kg)]]/1000</f>
        <v>0</v>
      </c>
      <c r="M95" s="24">
        <f>+VLOOKUP(Tabla35_2[[#This Row],[Concat]],Tabla3_2[],9,0)</f>
        <v>0</v>
      </c>
      <c r="N95" s="24">
        <f>+Tabla35_2[[#This Row],[Precio (pesos nominales con IVA)]]/Tabla35_2[[#This Row],[Kg]]</f>
        <v>0</v>
      </c>
      <c r="O95" s="6">
        <f>+VLOOKUP(Tabla35_2[[#This Row],[Cod_fecha]],Cod_fecha[],2,0)</f>
        <v>44168</v>
      </c>
      <c r="P95" s="27">
        <f>+VLOOKUP(Tabla35_2[[#This Row],[Mercado]],Codigos_mercados_mayoristas[],3,0)</f>
        <v>9</v>
      </c>
      <c r="Q95" s="24" t="str">
        <f>+_xlfn.CONCAT(Tabla35_2[[#This Row],[Semana]],Tabla35_2[[#This Row],[Atributo]])</f>
        <v>44169Jueves</v>
      </c>
    </row>
    <row r="96" spans="1:17" x14ac:dyDescent="0.35">
      <c r="A96" s="24" t="str">
        <f t="shared" si="1"/>
        <v>44169NaranjaValenciaVega Modelo de TemucobinViernes</v>
      </c>
      <c r="B96" s="6">
        <v>44169</v>
      </c>
      <c r="C96" s="24" t="s">
        <v>36</v>
      </c>
      <c r="D96" s="24" t="s">
        <v>35</v>
      </c>
      <c r="E96" s="24" t="s">
        <v>14</v>
      </c>
      <c r="F96" s="24" t="s">
        <v>37</v>
      </c>
      <c r="G96" s="24" t="str">
        <f>+VLOOKUP(Tabla35_2[[#This Row],[Unidad de
comercialización ]],Cod_empaque[],2,0)</f>
        <v>bin</v>
      </c>
      <c r="H96" s="24">
        <f>+VLOOKUP(Tabla35_2[[#This Row],[Unidad de
comercialización ]],Tabla9[],2,0)</f>
        <v>400</v>
      </c>
      <c r="I96" s="24" t="s">
        <v>6</v>
      </c>
      <c r="J96">
        <v>5</v>
      </c>
      <c r="K96" s="24">
        <f>+Tabla35_2[[#This Row],[Valor]]*Tabla35_2[[#This Row],[Kg]]</f>
        <v>2000</v>
      </c>
      <c r="L96" s="24">
        <f>+Tabla35_2[[#This Row],[Volumen (Kg)]]/1000</f>
        <v>2</v>
      </c>
      <c r="M96" s="24">
        <f>+VLOOKUP(Tabla35_2[[#This Row],[Concat]],Tabla3_2[],9,0)</f>
        <v>400000</v>
      </c>
      <c r="N96" s="24">
        <f>+Tabla35_2[[#This Row],[Precio (pesos nominales con IVA)]]/Tabla35_2[[#This Row],[Kg]]</f>
        <v>1000</v>
      </c>
      <c r="O96" s="6">
        <f>+VLOOKUP(Tabla35_2[[#This Row],[Cod_fecha]],Cod_fecha[],2,0)</f>
        <v>44169</v>
      </c>
      <c r="P96" s="27">
        <f>+VLOOKUP(Tabla35_2[[#This Row],[Mercado]],Codigos_mercados_mayoristas[],3,0)</f>
        <v>9</v>
      </c>
      <c r="Q96" s="24" t="str">
        <f>+_xlfn.CONCAT(Tabla35_2[[#This Row],[Semana]],Tabla35_2[[#This Row],[Atributo]])</f>
        <v>44169Viernes</v>
      </c>
    </row>
    <row r="97" spans="1:17" x14ac:dyDescent="0.35">
      <c r="A97" s="24" t="str">
        <f t="shared" si="1"/>
        <v>44169NaranjaValenciaVega Central Mapocho de Santiagomalla-18Lunes</v>
      </c>
      <c r="B97" s="6">
        <v>44169</v>
      </c>
      <c r="C97" s="24" t="s">
        <v>36</v>
      </c>
      <c r="D97" s="24" t="s">
        <v>35</v>
      </c>
      <c r="E97" s="24" t="s">
        <v>23</v>
      </c>
      <c r="F97" s="24" t="s">
        <v>38</v>
      </c>
      <c r="G97" s="24" t="str">
        <f>+VLOOKUP(Tabla35_2[[#This Row],[Unidad de
comercialización ]],Cod_empaque[],2,0)</f>
        <v>malla-18</v>
      </c>
      <c r="H97" s="24">
        <f>+VLOOKUP(Tabla35_2[[#This Row],[Unidad de
comercialización ]],Tabla9[],2,0)</f>
        <v>18</v>
      </c>
      <c r="I97" s="24" t="s">
        <v>2</v>
      </c>
      <c r="J97">
        <v>120</v>
      </c>
      <c r="K97" s="24">
        <f>+Tabla35_2[[#This Row],[Valor]]*Tabla35_2[[#This Row],[Kg]]</f>
        <v>2160</v>
      </c>
      <c r="L97" s="24">
        <f>+Tabla35_2[[#This Row],[Volumen (Kg)]]/1000</f>
        <v>2.16</v>
      </c>
      <c r="M97" s="24">
        <f>+VLOOKUP(Tabla35_2[[#This Row],[Concat]],Tabla3_2[],9,0)</f>
        <v>12000</v>
      </c>
      <c r="N97" s="24">
        <f>+Tabla35_2[[#This Row],[Precio (pesos nominales con IVA)]]/Tabla35_2[[#This Row],[Kg]]</f>
        <v>666.66666666666663</v>
      </c>
      <c r="O97" s="6">
        <f>+VLOOKUP(Tabla35_2[[#This Row],[Cod_fecha]],Cod_fecha[],2,0)</f>
        <v>44165</v>
      </c>
      <c r="P97" s="27">
        <f>+VLOOKUP(Tabla35_2[[#This Row],[Mercado]],Codigos_mercados_mayoristas[],3,0)</f>
        <v>13</v>
      </c>
      <c r="Q97" s="24" t="str">
        <f>+_xlfn.CONCAT(Tabla35_2[[#This Row],[Semana]],Tabla35_2[[#This Row],[Atributo]])</f>
        <v>44169Lunes</v>
      </c>
    </row>
    <row r="98" spans="1:17" x14ac:dyDescent="0.35">
      <c r="A98" s="24" t="str">
        <f t="shared" si="1"/>
        <v>44169NaranjaValenciaVega Central Mapocho de Santiagomalla-18Martes</v>
      </c>
      <c r="B98" s="6">
        <v>44169</v>
      </c>
      <c r="C98" s="24" t="s">
        <v>36</v>
      </c>
      <c r="D98" s="24" t="s">
        <v>35</v>
      </c>
      <c r="E98" s="24" t="s">
        <v>23</v>
      </c>
      <c r="F98" s="24" t="s">
        <v>38</v>
      </c>
      <c r="G98" s="24" t="str">
        <f>+VLOOKUP(Tabla35_2[[#This Row],[Unidad de
comercialización ]],Cod_empaque[],2,0)</f>
        <v>malla-18</v>
      </c>
      <c r="H98" s="24">
        <f>+VLOOKUP(Tabla35_2[[#This Row],[Unidad de
comercialización ]],Tabla9[],2,0)</f>
        <v>18</v>
      </c>
      <c r="I98" s="24" t="s">
        <v>3</v>
      </c>
      <c r="J98">
        <v>0</v>
      </c>
      <c r="K98" s="24">
        <f>+Tabla35_2[[#This Row],[Valor]]*Tabla35_2[[#This Row],[Kg]]</f>
        <v>0</v>
      </c>
      <c r="L98" s="24">
        <f>+Tabla35_2[[#This Row],[Volumen (Kg)]]/1000</f>
        <v>0</v>
      </c>
      <c r="M98" s="24">
        <f>+VLOOKUP(Tabla35_2[[#This Row],[Concat]],Tabla3_2[],9,0)</f>
        <v>0</v>
      </c>
      <c r="N98" s="24">
        <f>+Tabla35_2[[#This Row],[Precio (pesos nominales con IVA)]]/Tabla35_2[[#This Row],[Kg]]</f>
        <v>0</v>
      </c>
      <c r="O98" s="6">
        <f>+VLOOKUP(Tabla35_2[[#This Row],[Cod_fecha]],Cod_fecha[],2,0)</f>
        <v>44166</v>
      </c>
      <c r="P98" s="27">
        <f>+VLOOKUP(Tabla35_2[[#This Row],[Mercado]],Codigos_mercados_mayoristas[],3,0)</f>
        <v>13</v>
      </c>
      <c r="Q98" s="24" t="str">
        <f>+_xlfn.CONCAT(Tabla35_2[[#This Row],[Semana]],Tabla35_2[[#This Row],[Atributo]])</f>
        <v>44169Martes</v>
      </c>
    </row>
    <row r="99" spans="1:17" x14ac:dyDescent="0.35">
      <c r="A99" s="24" t="str">
        <f t="shared" si="1"/>
        <v>44169NaranjaValenciaVega Central Mapocho de Santiagomalla-18Miércoles</v>
      </c>
      <c r="B99" s="6">
        <v>44169</v>
      </c>
      <c r="C99" s="24" t="s">
        <v>36</v>
      </c>
      <c r="D99" s="24" t="s">
        <v>35</v>
      </c>
      <c r="E99" s="24" t="s">
        <v>23</v>
      </c>
      <c r="F99" s="24" t="s">
        <v>38</v>
      </c>
      <c r="G99" s="24" t="str">
        <f>+VLOOKUP(Tabla35_2[[#This Row],[Unidad de
comercialización ]],Cod_empaque[],2,0)</f>
        <v>malla-18</v>
      </c>
      <c r="H99" s="24">
        <f>+VLOOKUP(Tabla35_2[[#This Row],[Unidad de
comercialización ]],Tabla9[],2,0)</f>
        <v>18</v>
      </c>
      <c r="I99" s="24" t="s">
        <v>4</v>
      </c>
      <c r="J99">
        <v>0</v>
      </c>
      <c r="K99" s="24">
        <f>+Tabla35_2[[#This Row],[Valor]]*Tabla35_2[[#This Row],[Kg]]</f>
        <v>0</v>
      </c>
      <c r="L99" s="24">
        <f>+Tabla35_2[[#This Row],[Volumen (Kg)]]/1000</f>
        <v>0</v>
      </c>
      <c r="M99" s="24">
        <f>+VLOOKUP(Tabla35_2[[#This Row],[Concat]],Tabla3_2[],9,0)</f>
        <v>0</v>
      </c>
      <c r="N99" s="24">
        <f>+Tabla35_2[[#This Row],[Precio (pesos nominales con IVA)]]/Tabla35_2[[#This Row],[Kg]]</f>
        <v>0</v>
      </c>
      <c r="O99" s="6">
        <f>+VLOOKUP(Tabla35_2[[#This Row],[Cod_fecha]],Cod_fecha[],2,0)</f>
        <v>44167</v>
      </c>
      <c r="P99" s="27">
        <f>+VLOOKUP(Tabla35_2[[#This Row],[Mercado]],Codigos_mercados_mayoristas[],3,0)</f>
        <v>13</v>
      </c>
      <c r="Q99" s="24" t="str">
        <f>+_xlfn.CONCAT(Tabla35_2[[#This Row],[Semana]],Tabla35_2[[#This Row],[Atributo]])</f>
        <v>44169Miércoles</v>
      </c>
    </row>
    <row r="100" spans="1:17" x14ac:dyDescent="0.35">
      <c r="A100" s="24" t="str">
        <f t="shared" si="1"/>
        <v>44169NaranjaValenciaVega Central Mapocho de Santiagomalla-18Jueves</v>
      </c>
      <c r="B100" s="6">
        <v>44169</v>
      </c>
      <c r="C100" s="24" t="s">
        <v>36</v>
      </c>
      <c r="D100" s="24" t="s">
        <v>35</v>
      </c>
      <c r="E100" s="24" t="s">
        <v>23</v>
      </c>
      <c r="F100" s="24" t="s">
        <v>38</v>
      </c>
      <c r="G100" s="24" t="str">
        <f>+VLOOKUP(Tabla35_2[[#This Row],[Unidad de
comercialización ]],Cod_empaque[],2,0)</f>
        <v>malla-18</v>
      </c>
      <c r="H100" s="24">
        <f>+VLOOKUP(Tabla35_2[[#This Row],[Unidad de
comercialización ]],Tabla9[],2,0)</f>
        <v>18</v>
      </c>
      <c r="I100" s="24" t="s">
        <v>5</v>
      </c>
      <c r="J100">
        <v>0</v>
      </c>
      <c r="K100" s="24">
        <f>+Tabla35_2[[#This Row],[Valor]]*Tabla35_2[[#This Row],[Kg]]</f>
        <v>0</v>
      </c>
      <c r="L100" s="24">
        <f>+Tabla35_2[[#This Row],[Volumen (Kg)]]/1000</f>
        <v>0</v>
      </c>
      <c r="M100" s="24">
        <f>+VLOOKUP(Tabla35_2[[#This Row],[Concat]],Tabla3_2[],9,0)</f>
        <v>0</v>
      </c>
      <c r="N100" s="24">
        <f>+Tabla35_2[[#This Row],[Precio (pesos nominales con IVA)]]/Tabla35_2[[#This Row],[Kg]]</f>
        <v>0</v>
      </c>
      <c r="O100" s="6">
        <f>+VLOOKUP(Tabla35_2[[#This Row],[Cod_fecha]],Cod_fecha[],2,0)</f>
        <v>44168</v>
      </c>
      <c r="P100" s="27">
        <f>+VLOOKUP(Tabla35_2[[#This Row],[Mercado]],Codigos_mercados_mayoristas[],3,0)</f>
        <v>13</v>
      </c>
      <c r="Q100" s="24" t="str">
        <f>+_xlfn.CONCAT(Tabla35_2[[#This Row],[Semana]],Tabla35_2[[#This Row],[Atributo]])</f>
        <v>44169Jueves</v>
      </c>
    </row>
    <row r="101" spans="1:17" x14ac:dyDescent="0.35">
      <c r="A101" s="24" t="str">
        <f t="shared" si="1"/>
        <v>44169NaranjaValenciaVega Central Mapocho de Santiagomalla-18Viernes</v>
      </c>
      <c r="B101" s="6">
        <v>44169</v>
      </c>
      <c r="C101" s="24" t="s">
        <v>36</v>
      </c>
      <c r="D101" s="24" t="s">
        <v>35</v>
      </c>
      <c r="E101" s="24" t="s">
        <v>23</v>
      </c>
      <c r="F101" s="24" t="s">
        <v>38</v>
      </c>
      <c r="G101" s="24" t="str">
        <f>+VLOOKUP(Tabla35_2[[#This Row],[Unidad de
comercialización ]],Cod_empaque[],2,0)</f>
        <v>malla-18</v>
      </c>
      <c r="H101" s="24">
        <f>+VLOOKUP(Tabla35_2[[#This Row],[Unidad de
comercialización ]],Tabla9[],2,0)</f>
        <v>18</v>
      </c>
      <c r="I101" s="24" t="s">
        <v>6</v>
      </c>
      <c r="J101">
        <v>0</v>
      </c>
      <c r="K101" s="24">
        <f>+Tabla35_2[[#This Row],[Valor]]*Tabla35_2[[#This Row],[Kg]]</f>
        <v>0</v>
      </c>
      <c r="L101" s="24">
        <f>+Tabla35_2[[#This Row],[Volumen (Kg)]]/1000</f>
        <v>0</v>
      </c>
      <c r="M101" s="24">
        <f>+VLOOKUP(Tabla35_2[[#This Row],[Concat]],Tabla3_2[],9,0)</f>
        <v>0</v>
      </c>
      <c r="N101" s="24">
        <f>+Tabla35_2[[#This Row],[Precio (pesos nominales con IVA)]]/Tabla35_2[[#This Row],[Kg]]</f>
        <v>0</v>
      </c>
      <c r="O101" s="6">
        <f>+VLOOKUP(Tabla35_2[[#This Row],[Cod_fecha]],Cod_fecha[],2,0)</f>
        <v>44169</v>
      </c>
      <c r="P101" s="27">
        <f>+VLOOKUP(Tabla35_2[[#This Row],[Mercado]],Codigos_mercados_mayoristas[],3,0)</f>
        <v>13</v>
      </c>
      <c r="Q101" s="24" t="str">
        <f>+_xlfn.CONCAT(Tabla35_2[[#This Row],[Semana]],Tabla35_2[[#This Row],[Atributo]])</f>
        <v>44169Viernes</v>
      </c>
    </row>
    <row r="102" spans="1:17" x14ac:dyDescent="0.35">
      <c r="A102" s="24" t="str">
        <f t="shared" si="1"/>
        <v>44162LimónSin especificarMercado Mayorista Lo Valledor de Santiagomalla-18Lunes</v>
      </c>
      <c r="B102" s="6">
        <v>44162</v>
      </c>
      <c r="C102" s="24" t="s">
        <v>28</v>
      </c>
      <c r="D102" s="24" t="s">
        <v>18</v>
      </c>
      <c r="E102" s="24" t="s">
        <v>19</v>
      </c>
      <c r="F102" s="24" t="s">
        <v>38</v>
      </c>
      <c r="G102" s="24" t="str">
        <f>+VLOOKUP(Tabla35_2[[#This Row],[Unidad de
comercialización ]],Cod_empaque[],2,0)</f>
        <v>malla-18</v>
      </c>
      <c r="H102" s="24">
        <f>+VLOOKUP(Tabla35_2[[#This Row],[Unidad de
comercialización ]],Tabla9[],2,0)</f>
        <v>18</v>
      </c>
      <c r="I102" s="24" t="s">
        <v>2</v>
      </c>
      <c r="J102">
        <v>765</v>
      </c>
      <c r="K102" s="24">
        <f>+Tabla35_2[[#This Row],[Valor]]*Tabla35_2[[#This Row],[Kg]]</f>
        <v>13770</v>
      </c>
      <c r="L102" s="24">
        <f>+Tabla35_2[[#This Row],[Volumen (Kg)]]/1000</f>
        <v>13.77</v>
      </c>
      <c r="M102" s="24">
        <f>+VLOOKUP(Tabla35_2[[#This Row],[Concat]],Tabla3_2[],9,0)</f>
        <v>7690</v>
      </c>
      <c r="N102" s="24">
        <f>+Tabla35_2[[#This Row],[Precio (pesos nominales con IVA)]]/Tabla35_2[[#This Row],[Kg]]</f>
        <v>427.22222222222223</v>
      </c>
      <c r="O102" s="6">
        <f>+VLOOKUP(Tabla35_2[[#This Row],[Cod_fecha]],Cod_fecha[],2,0)</f>
        <v>44158</v>
      </c>
      <c r="P102" s="27">
        <f>+VLOOKUP(Tabla35_2[[#This Row],[Mercado]],Codigos_mercados_mayoristas[],3,0)</f>
        <v>13</v>
      </c>
      <c r="Q102" s="24" t="str">
        <f>+_xlfn.CONCAT(Tabla35_2[[#This Row],[Semana]],Tabla35_2[[#This Row],[Atributo]])</f>
        <v>44162Lunes</v>
      </c>
    </row>
    <row r="103" spans="1:17" x14ac:dyDescent="0.35">
      <c r="A103" s="24" t="str">
        <f t="shared" si="1"/>
        <v>44162LimónSin especificarMercado Mayorista Lo Valledor de Santiagomalla-18Martes</v>
      </c>
      <c r="B103" s="6">
        <v>44162</v>
      </c>
      <c r="C103" s="24" t="s">
        <v>28</v>
      </c>
      <c r="D103" s="24" t="s">
        <v>18</v>
      </c>
      <c r="E103" s="24" t="s">
        <v>19</v>
      </c>
      <c r="F103" s="24" t="s">
        <v>38</v>
      </c>
      <c r="G103" s="24" t="str">
        <f>+VLOOKUP(Tabla35_2[[#This Row],[Unidad de
comercialización ]],Cod_empaque[],2,0)</f>
        <v>malla-18</v>
      </c>
      <c r="H103" s="24">
        <f>+VLOOKUP(Tabla35_2[[#This Row],[Unidad de
comercialización ]],Tabla9[],2,0)</f>
        <v>18</v>
      </c>
      <c r="I103" s="24" t="s">
        <v>3</v>
      </c>
      <c r="J103">
        <v>920</v>
      </c>
      <c r="K103" s="24">
        <f>+Tabla35_2[[#This Row],[Valor]]*Tabla35_2[[#This Row],[Kg]]</f>
        <v>16560</v>
      </c>
      <c r="L103" s="24">
        <f>+Tabla35_2[[#This Row],[Volumen (Kg)]]/1000</f>
        <v>16.559999999999999</v>
      </c>
      <c r="M103" s="24">
        <f>+VLOOKUP(Tabla35_2[[#This Row],[Concat]],Tabla3_2[],9,0)</f>
        <v>7622</v>
      </c>
      <c r="N103" s="24">
        <f>+Tabla35_2[[#This Row],[Precio (pesos nominales con IVA)]]/Tabla35_2[[#This Row],[Kg]]</f>
        <v>423.44444444444446</v>
      </c>
      <c r="O103" s="6">
        <f>+VLOOKUP(Tabla35_2[[#This Row],[Cod_fecha]],Cod_fecha[],2,0)</f>
        <v>44159</v>
      </c>
      <c r="P103" s="27">
        <f>+VLOOKUP(Tabla35_2[[#This Row],[Mercado]],Codigos_mercados_mayoristas[],3,0)</f>
        <v>13</v>
      </c>
      <c r="Q103" s="24" t="str">
        <f>+_xlfn.CONCAT(Tabla35_2[[#This Row],[Semana]],Tabla35_2[[#This Row],[Atributo]])</f>
        <v>44162Martes</v>
      </c>
    </row>
    <row r="104" spans="1:17" x14ac:dyDescent="0.35">
      <c r="A104" s="24" t="str">
        <f t="shared" si="1"/>
        <v>44162LimónSin especificarMercado Mayorista Lo Valledor de Santiagomalla-18Miércoles</v>
      </c>
      <c r="B104" s="6">
        <v>44162</v>
      </c>
      <c r="C104" s="24" t="s">
        <v>28</v>
      </c>
      <c r="D104" s="24" t="s">
        <v>18</v>
      </c>
      <c r="E104" s="24" t="s">
        <v>19</v>
      </c>
      <c r="F104" s="24" t="s">
        <v>38</v>
      </c>
      <c r="G104" s="24" t="str">
        <f>+VLOOKUP(Tabla35_2[[#This Row],[Unidad de
comercialización ]],Cod_empaque[],2,0)</f>
        <v>malla-18</v>
      </c>
      <c r="H104" s="24">
        <f>+VLOOKUP(Tabla35_2[[#This Row],[Unidad de
comercialización ]],Tabla9[],2,0)</f>
        <v>18</v>
      </c>
      <c r="I104" s="24" t="s">
        <v>4</v>
      </c>
      <c r="J104">
        <v>715</v>
      </c>
      <c r="K104" s="24">
        <f>+Tabla35_2[[#This Row],[Valor]]*Tabla35_2[[#This Row],[Kg]]</f>
        <v>12870</v>
      </c>
      <c r="L104" s="24">
        <f>+Tabla35_2[[#This Row],[Volumen (Kg)]]/1000</f>
        <v>12.87</v>
      </c>
      <c r="M104" s="24">
        <f>+VLOOKUP(Tabla35_2[[#This Row],[Concat]],Tabla3_2[],9,0)</f>
        <v>8000</v>
      </c>
      <c r="N104" s="24">
        <f>+Tabla35_2[[#This Row],[Precio (pesos nominales con IVA)]]/Tabla35_2[[#This Row],[Kg]]</f>
        <v>444.44444444444446</v>
      </c>
      <c r="O104" s="6">
        <f>+VLOOKUP(Tabla35_2[[#This Row],[Cod_fecha]],Cod_fecha[],2,0)</f>
        <v>44160</v>
      </c>
      <c r="P104" s="27">
        <f>+VLOOKUP(Tabla35_2[[#This Row],[Mercado]],Codigos_mercados_mayoristas[],3,0)</f>
        <v>13</v>
      </c>
      <c r="Q104" s="24" t="str">
        <f>+_xlfn.CONCAT(Tabla35_2[[#This Row],[Semana]],Tabla35_2[[#This Row],[Atributo]])</f>
        <v>44162Miércoles</v>
      </c>
    </row>
    <row r="105" spans="1:17" x14ac:dyDescent="0.35">
      <c r="A105" s="24" t="str">
        <f t="shared" si="1"/>
        <v>44162LimónSin especificarMercado Mayorista Lo Valledor de Santiagomalla-18Jueves</v>
      </c>
      <c r="B105" s="6">
        <v>44162</v>
      </c>
      <c r="C105" s="24" t="s">
        <v>28</v>
      </c>
      <c r="D105" s="24" t="s">
        <v>18</v>
      </c>
      <c r="E105" s="24" t="s">
        <v>19</v>
      </c>
      <c r="F105" s="24" t="s">
        <v>38</v>
      </c>
      <c r="G105" s="24" t="str">
        <f>+VLOOKUP(Tabla35_2[[#This Row],[Unidad de
comercialización ]],Cod_empaque[],2,0)</f>
        <v>malla-18</v>
      </c>
      <c r="H105" s="24">
        <f>+VLOOKUP(Tabla35_2[[#This Row],[Unidad de
comercialización ]],Tabla9[],2,0)</f>
        <v>18</v>
      </c>
      <c r="I105" s="24" t="s">
        <v>5</v>
      </c>
      <c r="J105">
        <v>810</v>
      </c>
      <c r="K105" s="24">
        <f>+Tabla35_2[[#This Row],[Valor]]*Tabla35_2[[#This Row],[Kg]]</f>
        <v>14580</v>
      </c>
      <c r="L105" s="24">
        <f>+Tabla35_2[[#This Row],[Volumen (Kg)]]/1000</f>
        <v>14.58</v>
      </c>
      <c r="M105" s="24">
        <f>+VLOOKUP(Tabla35_2[[#This Row],[Concat]],Tabla3_2[],9,0)</f>
        <v>7914</v>
      </c>
      <c r="N105" s="24">
        <f>+Tabla35_2[[#This Row],[Precio (pesos nominales con IVA)]]/Tabla35_2[[#This Row],[Kg]]</f>
        <v>439.66666666666669</v>
      </c>
      <c r="O105" s="6">
        <f>+VLOOKUP(Tabla35_2[[#This Row],[Cod_fecha]],Cod_fecha[],2,0)</f>
        <v>44161</v>
      </c>
      <c r="P105" s="27">
        <f>+VLOOKUP(Tabla35_2[[#This Row],[Mercado]],Codigos_mercados_mayoristas[],3,0)</f>
        <v>13</v>
      </c>
      <c r="Q105" s="24" t="str">
        <f>+_xlfn.CONCAT(Tabla35_2[[#This Row],[Semana]],Tabla35_2[[#This Row],[Atributo]])</f>
        <v>44162Jueves</v>
      </c>
    </row>
    <row r="106" spans="1:17" x14ac:dyDescent="0.35">
      <c r="A106" s="24" t="str">
        <f t="shared" si="1"/>
        <v>44162LimónSin especificarMercado Mayorista Lo Valledor de Santiagomalla-18Viernes</v>
      </c>
      <c r="B106" s="6">
        <v>44162</v>
      </c>
      <c r="C106" s="24" t="s">
        <v>28</v>
      </c>
      <c r="D106" s="24" t="s">
        <v>18</v>
      </c>
      <c r="E106" s="24" t="s">
        <v>19</v>
      </c>
      <c r="F106" s="24" t="s">
        <v>38</v>
      </c>
      <c r="G106" s="24" t="str">
        <f>+VLOOKUP(Tabla35_2[[#This Row],[Unidad de
comercialización ]],Cod_empaque[],2,0)</f>
        <v>malla-18</v>
      </c>
      <c r="H106" s="24">
        <f>+VLOOKUP(Tabla35_2[[#This Row],[Unidad de
comercialización ]],Tabla9[],2,0)</f>
        <v>18</v>
      </c>
      <c r="I106" s="24" t="s">
        <v>6</v>
      </c>
      <c r="J106">
        <v>605</v>
      </c>
      <c r="K106" s="24">
        <f>+Tabla35_2[[#This Row],[Valor]]*Tabla35_2[[#This Row],[Kg]]</f>
        <v>10890</v>
      </c>
      <c r="L106" s="24">
        <f>+Tabla35_2[[#This Row],[Volumen (Kg)]]/1000</f>
        <v>10.89</v>
      </c>
      <c r="M106" s="24">
        <f>+VLOOKUP(Tabla35_2[[#This Row],[Concat]],Tabla3_2[],9,0)</f>
        <v>8512</v>
      </c>
      <c r="N106" s="24">
        <f>+Tabla35_2[[#This Row],[Precio (pesos nominales con IVA)]]/Tabla35_2[[#This Row],[Kg]]</f>
        <v>472.88888888888891</v>
      </c>
      <c r="O106" s="6">
        <f>+VLOOKUP(Tabla35_2[[#This Row],[Cod_fecha]],Cod_fecha[],2,0)</f>
        <v>44162</v>
      </c>
      <c r="P106" s="27">
        <f>+VLOOKUP(Tabla35_2[[#This Row],[Mercado]],Codigos_mercados_mayoristas[],3,0)</f>
        <v>13</v>
      </c>
      <c r="Q106" s="24" t="str">
        <f>+_xlfn.CONCAT(Tabla35_2[[#This Row],[Semana]],Tabla35_2[[#This Row],[Atributo]])</f>
        <v>44162Viernes</v>
      </c>
    </row>
    <row r="107" spans="1:17" x14ac:dyDescent="0.35">
      <c r="A107" s="24" t="str">
        <f t="shared" si="1"/>
        <v>44162LimónSin especificarComercializadora del Agro de Limarímalla-18Lunes</v>
      </c>
      <c r="B107" s="6">
        <v>44162</v>
      </c>
      <c r="C107" s="24" t="s">
        <v>28</v>
      </c>
      <c r="D107" s="24" t="s">
        <v>18</v>
      </c>
      <c r="E107" s="24" t="s">
        <v>21</v>
      </c>
      <c r="F107" s="24" t="s">
        <v>38</v>
      </c>
      <c r="G107" s="24" t="str">
        <f>+VLOOKUP(Tabla35_2[[#This Row],[Unidad de
comercialización ]],Cod_empaque[],2,0)</f>
        <v>malla-18</v>
      </c>
      <c r="H107" s="24">
        <f>+VLOOKUP(Tabla35_2[[#This Row],[Unidad de
comercialización ]],Tabla9[],2,0)</f>
        <v>18</v>
      </c>
      <c r="I107" s="24" t="s">
        <v>2</v>
      </c>
      <c r="J107">
        <v>0</v>
      </c>
      <c r="K107" s="24">
        <f>+Tabla35_2[[#This Row],[Valor]]*Tabla35_2[[#This Row],[Kg]]</f>
        <v>0</v>
      </c>
      <c r="L107" s="24">
        <f>+Tabla35_2[[#This Row],[Volumen (Kg)]]/1000</f>
        <v>0</v>
      </c>
      <c r="M107" s="24">
        <f>+VLOOKUP(Tabla35_2[[#This Row],[Concat]],Tabla3_2[],9,0)</f>
        <v>0</v>
      </c>
      <c r="N107" s="24">
        <f>+Tabla35_2[[#This Row],[Precio (pesos nominales con IVA)]]/Tabla35_2[[#This Row],[Kg]]</f>
        <v>0</v>
      </c>
      <c r="O107" s="6">
        <f>+VLOOKUP(Tabla35_2[[#This Row],[Cod_fecha]],Cod_fecha[],2,0)</f>
        <v>44158</v>
      </c>
      <c r="P107" s="27">
        <f>+VLOOKUP(Tabla35_2[[#This Row],[Mercado]],Codigos_mercados_mayoristas[],3,0)</f>
        <v>4</v>
      </c>
      <c r="Q107" s="24" t="str">
        <f>+_xlfn.CONCAT(Tabla35_2[[#This Row],[Semana]],Tabla35_2[[#This Row],[Atributo]])</f>
        <v>44162Lunes</v>
      </c>
    </row>
    <row r="108" spans="1:17" x14ac:dyDescent="0.35">
      <c r="A108" s="24" t="str">
        <f t="shared" si="1"/>
        <v>44162LimónSin especificarComercializadora del Agro de Limarímalla-18Martes</v>
      </c>
      <c r="B108" s="6">
        <v>44162</v>
      </c>
      <c r="C108" s="24" t="s">
        <v>28</v>
      </c>
      <c r="D108" s="24" t="s">
        <v>18</v>
      </c>
      <c r="E108" s="24" t="s">
        <v>21</v>
      </c>
      <c r="F108" s="24" t="s">
        <v>38</v>
      </c>
      <c r="G108" s="24" t="str">
        <f>+VLOOKUP(Tabla35_2[[#This Row],[Unidad de
comercialización ]],Cod_empaque[],2,0)</f>
        <v>malla-18</v>
      </c>
      <c r="H108" s="24">
        <f>+VLOOKUP(Tabla35_2[[#This Row],[Unidad de
comercialización ]],Tabla9[],2,0)</f>
        <v>18</v>
      </c>
      <c r="I108" s="24" t="s">
        <v>3</v>
      </c>
      <c r="J108">
        <v>600</v>
      </c>
      <c r="K108" s="24">
        <f>+Tabla35_2[[#This Row],[Valor]]*Tabla35_2[[#This Row],[Kg]]</f>
        <v>10800</v>
      </c>
      <c r="L108" s="24">
        <f>+Tabla35_2[[#This Row],[Volumen (Kg)]]/1000</f>
        <v>10.8</v>
      </c>
      <c r="M108" s="24">
        <f>+VLOOKUP(Tabla35_2[[#This Row],[Concat]],Tabla3_2[],9,0)</f>
        <v>6900</v>
      </c>
      <c r="N108" s="24">
        <f>+Tabla35_2[[#This Row],[Precio (pesos nominales con IVA)]]/Tabla35_2[[#This Row],[Kg]]</f>
        <v>383.33333333333331</v>
      </c>
      <c r="O108" s="6">
        <f>+VLOOKUP(Tabla35_2[[#This Row],[Cod_fecha]],Cod_fecha[],2,0)</f>
        <v>44159</v>
      </c>
      <c r="P108" s="27">
        <f>+VLOOKUP(Tabla35_2[[#This Row],[Mercado]],Codigos_mercados_mayoristas[],3,0)</f>
        <v>4</v>
      </c>
      <c r="Q108" s="24" t="str">
        <f>+_xlfn.CONCAT(Tabla35_2[[#This Row],[Semana]],Tabla35_2[[#This Row],[Atributo]])</f>
        <v>44162Martes</v>
      </c>
    </row>
    <row r="109" spans="1:17" x14ac:dyDescent="0.35">
      <c r="A109" s="24" t="str">
        <f t="shared" si="1"/>
        <v>44162LimónSin especificarComercializadora del Agro de Limarímalla-18Miércoles</v>
      </c>
      <c r="B109" s="6">
        <v>44162</v>
      </c>
      <c r="C109" s="24" t="s">
        <v>28</v>
      </c>
      <c r="D109" s="24" t="s">
        <v>18</v>
      </c>
      <c r="E109" s="24" t="s">
        <v>21</v>
      </c>
      <c r="F109" s="24" t="s">
        <v>38</v>
      </c>
      <c r="G109" s="24" t="str">
        <f>+VLOOKUP(Tabla35_2[[#This Row],[Unidad de
comercialización ]],Cod_empaque[],2,0)</f>
        <v>malla-18</v>
      </c>
      <c r="H109" s="24">
        <f>+VLOOKUP(Tabla35_2[[#This Row],[Unidad de
comercialización ]],Tabla9[],2,0)</f>
        <v>18</v>
      </c>
      <c r="I109" s="24" t="s">
        <v>4</v>
      </c>
      <c r="J109">
        <v>750</v>
      </c>
      <c r="K109" s="24">
        <f>+Tabla35_2[[#This Row],[Valor]]*Tabla35_2[[#This Row],[Kg]]</f>
        <v>13500</v>
      </c>
      <c r="L109" s="24">
        <f>+Tabla35_2[[#This Row],[Volumen (Kg)]]/1000</f>
        <v>13.5</v>
      </c>
      <c r="M109" s="24">
        <f>+VLOOKUP(Tabla35_2[[#This Row],[Concat]],Tabla3_2[],9,0)</f>
        <v>6900</v>
      </c>
      <c r="N109" s="24">
        <f>+Tabla35_2[[#This Row],[Precio (pesos nominales con IVA)]]/Tabla35_2[[#This Row],[Kg]]</f>
        <v>383.33333333333331</v>
      </c>
      <c r="O109" s="6">
        <f>+VLOOKUP(Tabla35_2[[#This Row],[Cod_fecha]],Cod_fecha[],2,0)</f>
        <v>44160</v>
      </c>
      <c r="P109" s="27">
        <f>+VLOOKUP(Tabla35_2[[#This Row],[Mercado]],Codigos_mercados_mayoristas[],3,0)</f>
        <v>4</v>
      </c>
      <c r="Q109" s="24" t="str">
        <f>+_xlfn.CONCAT(Tabla35_2[[#This Row],[Semana]],Tabla35_2[[#This Row],[Atributo]])</f>
        <v>44162Miércoles</v>
      </c>
    </row>
    <row r="110" spans="1:17" x14ac:dyDescent="0.35">
      <c r="A110" s="24" t="str">
        <f t="shared" si="1"/>
        <v>44162LimónSin especificarComercializadora del Agro de Limarímalla-18Jueves</v>
      </c>
      <c r="B110" s="6">
        <v>44162</v>
      </c>
      <c r="C110" s="24" t="s">
        <v>28</v>
      </c>
      <c r="D110" s="24" t="s">
        <v>18</v>
      </c>
      <c r="E110" s="24" t="s">
        <v>21</v>
      </c>
      <c r="F110" s="24" t="s">
        <v>38</v>
      </c>
      <c r="G110" s="24" t="str">
        <f>+VLOOKUP(Tabla35_2[[#This Row],[Unidad de
comercialización ]],Cod_empaque[],2,0)</f>
        <v>malla-18</v>
      </c>
      <c r="H110" s="24">
        <f>+VLOOKUP(Tabla35_2[[#This Row],[Unidad de
comercialización ]],Tabla9[],2,0)</f>
        <v>18</v>
      </c>
      <c r="I110" s="24" t="s">
        <v>5</v>
      </c>
      <c r="J110">
        <v>0</v>
      </c>
      <c r="K110" s="24">
        <f>+Tabla35_2[[#This Row],[Valor]]*Tabla35_2[[#This Row],[Kg]]</f>
        <v>0</v>
      </c>
      <c r="L110" s="24">
        <f>+Tabla35_2[[#This Row],[Volumen (Kg)]]/1000</f>
        <v>0</v>
      </c>
      <c r="M110" s="24">
        <f>+VLOOKUP(Tabla35_2[[#This Row],[Concat]],Tabla3_2[],9,0)</f>
        <v>0</v>
      </c>
      <c r="N110" s="24">
        <f>+Tabla35_2[[#This Row],[Precio (pesos nominales con IVA)]]/Tabla35_2[[#This Row],[Kg]]</f>
        <v>0</v>
      </c>
      <c r="O110" s="6">
        <f>+VLOOKUP(Tabla35_2[[#This Row],[Cod_fecha]],Cod_fecha[],2,0)</f>
        <v>44161</v>
      </c>
      <c r="P110" s="27">
        <f>+VLOOKUP(Tabla35_2[[#This Row],[Mercado]],Codigos_mercados_mayoristas[],3,0)</f>
        <v>4</v>
      </c>
      <c r="Q110" s="24" t="str">
        <f>+_xlfn.CONCAT(Tabla35_2[[#This Row],[Semana]],Tabla35_2[[#This Row],[Atributo]])</f>
        <v>44162Jueves</v>
      </c>
    </row>
    <row r="111" spans="1:17" x14ac:dyDescent="0.35">
      <c r="A111" s="24" t="str">
        <f t="shared" si="1"/>
        <v>44162LimónSin especificarComercializadora del Agro de Limarímalla-18Viernes</v>
      </c>
      <c r="B111" s="6">
        <v>44162</v>
      </c>
      <c r="C111" s="24" t="s">
        <v>28</v>
      </c>
      <c r="D111" s="24" t="s">
        <v>18</v>
      </c>
      <c r="E111" s="24" t="s">
        <v>21</v>
      </c>
      <c r="F111" s="24" t="s">
        <v>38</v>
      </c>
      <c r="G111" s="24" t="str">
        <f>+VLOOKUP(Tabla35_2[[#This Row],[Unidad de
comercialización ]],Cod_empaque[],2,0)</f>
        <v>malla-18</v>
      </c>
      <c r="H111" s="24">
        <f>+VLOOKUP(Tabla35_2[[#This Row],[Unidad de
comercialización ]],Tabla9[],2,0)</f>
        <v>18</v>
      </c>
      <c r="I111" s="24" t="s">
        <v>6</v>
      </c>
      <c r="J111">
        <v>0</v>
      </c>
      <c r="K111" s="24">
        <f>+Tabla35_2[[#This Row],[Valor]]*Tabla35_2[[#This Row],[Kg]]</f>
        <v>0</v>
      </c>
      <c r="L111" s="24">
        <f>+Tabla35_2[[#This Row],[Volumen (Kg)]]/1000</f>
        <v>0</v>
      </c>
      <c r="M111" s="24">
        <f>+VLOOKUP(Tabla35_2[[#This Row],[Concat]],Tabla3_2[],9,0)</f>
        <v>0</v>
      </c>
      <c r="N111" s="24">
        <f>+Tabla35_2[[#This Row],[Precio (pesos nominales con IVA)]]/Tabla35_2[[#This Row],[Kg]]</f>
        <v>0</v>
      </c>
      <c r="O111" s="6">
        <f>+VLOOKUP(Tabla35_2[[#This Row],[Cod_fecha]],Cod_fecha[],2,0)</f>
        <v>44162</v>
      </c>
      <c r="P111" s="27">
        <f>+VLOOKUP(Tabla35_2[[#This Row],[Mercado]],Codigos_mercados_mayoristas[],3,0)</f>
        <v>4</v>
      </c>
      <c r="Q111" s="24" t="str">
        <f>+_xlfn.CONCAT(Tabla35_2[[#This Row],[Semana]],Tabla35_2[[#This Row],[Atributo]])</f>
        <v>44162Viernes</v>
      </c>
    </row>
    <row r="112" spans="1:17" x14ac:dyDescent="0.35">
      <c r="A112" s="24" t="str">
        <f t="shared" si="1"/>
        <v>44162LimónSin especificarTerminal La Palmera de La Serenamalla-18Lunes</v>
      </c>
      <c r="B112" s="6">
        <v>44162</v>
      </c>
      <c r="C112" s="24" t="s">
        <v>28</v>
      </c>
      <c r="D112" s="24" t="s">
        <v>18</v>
      </c>
      <c r="E112" s="24" t="s">
        <v>22</v>
      </c>
      <c r="F112" s="24" t="s">
        <v>38</v>
      </c>
      <c r="G112" s="24" t="str">
        <f>+VLOOKUP(Tabla35_2[[#This Row],[Unidad de
comercialización ]],Cod_empaque[],2,0)</f>
        <v>malla-18</v>
      </c>
      <c r="H112" s="24">
        <f>+VLOOKUP(Tabla35_2[[#This Row],[Unidad de
comercialización ]],Tabla9[],2,0)</f>
        <v>18</v>
      </c>
      <c r="I112" s="24" t="s">
        <v>2</v>
      </c>
      <c r="J112">
        <v>600</v>
      </c>
      <c r="K112" s="24">
        <f>+Tabla35_2[[#This Row],[Valor]]*Tabla35_2[[#This Row],[Kg]]</f>
        <v>10800</v>
      </c>
      <c r="L112" s="24">
        <f>+Tabla35_2[[#This Row],[Volumen (Kg)]]/1000</f>
        <v>10.8</v>
      </c>
      <c r="M112" s="24">
        <f>+VLOOKUP(Tabla35_2[[#This Row],[Concat]],Tabla3_2[],9,0)</f>
        <v>7400</v>
      </c>
      <c r="N112" s="24">
        <f>+Tabla35_2[[#This Row],[Precio (pesos nominales con IVA)]]/Tabla35_2[[#This Row],[Kg]]</f>
        <v>411.11111111111109</v>
      </c>
      <c r="O112" s="6">
        <f>+VLOOKUP(Tabla35_2[[#This Row],[Cod_fecha]],Cod_fecha[],2,0)</f>
        <v>44158</v>
      </c>
      <c r="P112" s="27">
        <f>+VLOOKUP(Tabla35_2[[#This Row],[Mercado]],Codigos_mercados_mayoristas[],3,0)</f>
        <v>4</v>
      </c>
      <c r="Q112" s="24" t="str">
        <f>+_xlfn.CONCAT(Tabla35_2[[#This Row],[Semana]],Tabla35_2[[#This Row],[Atributo]])</f>
        <v>44162Lunes</v>
      </c>
    </row>
    <row r="113" spans="1:17" x14ac:dyDescent="0.35">
      <c r="A113" s="24" t="str">
        <f t="shared" si="1"/>
        <v>44162LimónSin especificarTerminal La Palmera de La Serenamalla-18Martes</v>
      </c>
      <c r="B113" s="6">
        <v>44162</v>
      </c>
      <c r="C113" s="24" t="s">
        <v>28</v>
      </c>
      <c r="D113" s="24" t="s">
        <v>18</v>
      </c>
      <c r="E113" s="24" t="s">
        <v>22</v>
      </c>
      <c r="F113" s="24" t="s">
        <v>38</v>
      </c>
      <c r="G113" s="24" t="str">
        <f>+VLOOKUP(Tabla35_2[[#This Row],[Unidad de
comercialización ]],Cod_empaque[],2,0)</f>
        <v>malla-18</v>
      </c>
      <c r="H113" s="24">
        <f>+VLOOKUP(Tabla35_2[[#This Row],[Unidad de
comercialización ]],Tabla9[],2,0)</f>
        <v>18</v>
      </c>
      <c r="I113" s="24" t="s">
        <v>3</v>
      </c>
      <c r="J113">
        <v>0</v>
      </c>
      <c r="K113" s="24">
        <f>+Tabla35_2[[#This Row],[Valor]]*Tabla35_2[[#This Row],[Kg]]</f>
        <v>0</v>
      </c>
      <c r="L113" s="24">
        <f>+Tabla35_2[[#This Row],[Volumen (Kg)]]/1000</f>
        <v>0</v>
      </c>
      <c r="M113" s="24">
        <f>+VLOOKUP(Tabla35_2[[#This Row],[Concat]],Tabla3_2[],9,0)</f>
        <v>0</v>
      </c>
      <c r="N113" s="24">
        <f>+Tabla35_2[[#This Row],[Precio (pesos nominales con IVA)]]/Tabla35_2[[#This Row],[Kg]]</f>
        <v>0</v>
      </c>
      <c r="O113" s="6">
        <f>+VLOOKUP(Tabla35_2[[#This Row],[Cod_fecha]],Cod_fecha[],2,0)</f>
        <v>44159</v>
      </c>
      <c r="P113" s="27">
        <f>+VLOOKUP(Tabla35_2[[#This Row],[Mercado]],Codigos_mercados_mayoristas[],3,0)</f>
        <v>4</v>
      </c>
      <c r="Q113" s="24" t="str">
        <f>+_xlfn.CONCAT(Tabla35_2[[#This Row],[Semana]],Tabla35_2[[#This Row],[Atributo]])</f>
        <v>44162Martes</v>
      </c>
    </row>
    <row r="114" spans="1:17" x14ac:dyDescent="0.35">
      <c r="A114" s="24" t="str">
        <f t="shared" si="1"/>
        <v>44162LimónSin especificarTerminal La Palmera de La Serenamalla-18Miércoles</v>
      </c>
      <c r="B114" s="6">
        <v>44162</v>
      </c>
      <c r="C114" s="24" t="s">
        <v>28</v>
      </c>
      <c r="D114" s="24" t="s">
        <v>18</v>
      </c>
      <c r="E114" s="24" t="s">
        <v>22</v>
      </c>
      <c r="F114" s="24" t="s">
        <v>38</v>
      </c>
      <c r="G114" s="24" t="str">
        <f>+VLOOKUP(Tabla35_2[[#This Row],[Unidad de
comercialización ]],Cod_empaque[],2,0)</f>
        <v>malla-18</v>
      </c>
      <c r="H114" s="24">
        <f>+VLOOKUP(Tabla35_2[[#This Row],[Unidad de
comercialización ]],Tabla9[],2,0)</f>
        <v>18</v>
      </c>
      <c r="I114" s="24" t="s">
        <v>4</v>
      </c>
      <c r="J114">
        <v>690</v>
      </c>
      <c r="K114" s="24">
        <f>+Tabla35_2[[#This Row],[Valor]]*Tabla35_2[[#This Row],[Kg]]</f>
        <v>12420</v>
      </c>
      <c r="L114" s="24">
        <f>+Tabla35_2[[#This Row],[Volumen (Kg)]]/1000</f>
        <v>12.42</v>
      </c>
      <c r="M114" s="24">
        <f>+VLOOKUP(Tabla35_2[[#This Row],[Concat]],Tabla3_2[],9,0)</f>
        <v>7400</v>
      </c>
      <c r="N114" s="24">
        <f>+Tabla35_2[[#This Row],[Precio (pesos nominales con IVA)]]/Tabla35_2[[#This Row],[Kg]]</f>
        <v>411.11111111111109</v>
      </c>
      <c r="O114" s="6">
        <f>+VLOOKUP(Tabla35_2[[#This Row],[Cod_fecha]],Cod_fecha[],2,0)</f>
        <v>44160</v>
      </c>
      <c r="P114" s="27">
        <f>+VLOOKUP(Tabla35_2[[#This Row],[Mercado]],Codigos_mercados_mayoristas[],3,0)</f>
        <v>4</v>
      </c>
      <c r="Q114" s="24" t="str">
        <f>+_xlfn.CONCAT(Tabla35_2[[#This Row],[Semana]],Tabla35_2[[#This Row],[Atributo]])</f>
        <v>44162Miércoles</v>
      </c>
    </row>
    <row r="115" spans="1:17" x14ac:dyDescent="0.35">
      <c r="A115" s="24" t="str">
        <f t="shared" si="1"/>
        <v>44162LimónSin especificarTerminal La Palmera de La Serenamalla-18Jueves</v>
      </c>
      <c r="B115" s="6">
        <v>44162</v>
      </c>
      <c r="C115" s="24" t="s">
        <v>28</v>
      </c>
      <c r="D115" s="24" t="s">
        <v>18</v>
      </c>
      <c r="E115" s="24" t="s">
        <v>22</v>
      </c>
      <c r="F115" s="24" t="s">
        <v>38</v>
      </c>
      <c r="G115" s="24" t="str">
        <f>+VLOOKUP(Tabla35_2[[#This Row],[Unidad de
comercialización ]],Cod_empaque[],2,0)</f>
        <v>malla-18</v>
      </c>
      <c r="H115" s="24">
        <f>+VLOOKUP(Tabla35_2[[#This Row],[Unidad de
comercialización ]],Tabla9[],2,0)</f>
        <v>18</v>
      </c>
      <c r="I115" s="24" t="s">
        <v>5</v>
      </c>
      <c r="J115">
        <v>1050</v>
      </c>
      <c r="K115" s="24">
        <f>+Tabla35_2[[#This Row],[Valor]]*Tabla35_2[[#This Row],[Kg]]</f>
        <v>18900</v>
      </c>
      <c r="L115" s="24">
        <f>+Tabla35_2[[#This Row],[Volumen (Kg)]]/1000</f>
        <v>18.899999999999999</v>
      </c>
      <c r="M115" s="24">
        <f>+VLOOKUP(Tabla35_2[[#This Row],[Concat]],Tabla3_2[],9,0)</f>
        <v>7900</v>
      </c>
      <c r="N115" s="24">
        <f>+Tabla35_2[[#This Row],[Precio (pesos nominales con IVA)]]/Tabla35_2[[#This Row],[Kg]]</f>
        <v>438.88888888888891</v>
      </c>
      <c r="O115" s="6">
        <f>+VLOOKUP(Tabla35_2[[#This Row],[Cod_fecha]],Cod_fecha[],2,0)</f>
        <v>44161</v>
      </c>
      <c r="P115" s="27">
        <f>+VLOOKUP(Tabla35_2[[#This Row],[Mercado]],Codigos_mercados_mayoristas[],3,0)</f>
        <v>4</v>
      </c>
      <c r="Q115" s="24" t="str">
        <f>+_xlfn.CONCAT(Tabla35_2[[#This Row],[Semana]],Tabla35_2[[#This Row],[Atributo]])</f>
        <v>44162Jueves</v>
      </c>
    </row>
    <row r="116" spans="1:17" x14ac:dyDescent="0.35">
      <c r="A116" s="24" t="str">
        <f t="shared" si="1"/>
        <v>44162LimónSin especificarTerminal La Palmera de La Serenamalla-18Viernes</v>
      </c>
      <c r="B116" s="6">
        <v>44162</v>
      </c>
      <c r="C116" s="24" t="s">
        <v>28</v>
      </c>
      <c r="D116" s="24" t="s">
        <v>18</v>
      </c>
      <c r="E116" s="24" t="s">
        <v>22</v>
      </c>
      <c r="F116" s="24" t="s">
        <v>38</v>
      </c>
      <c r="G116" s="24" t="str">
        <f>+VLOOKUP(Tabla35_2[[#This Row],[Unidad de
comercialización ]],Cod_empaque[],2,0)</f>
        <v>malla-18</v>
      </c>
      <c r="H116" s="24">
        <f>+VLOOKUP(Tabla35_2[[#This Row],[Unidad de
comercialización ]],Tabla9[],2,0)</f>
        <v>18</v>
      </c>
      <c r="I116" s="24" t="s">
        <v>6</v>
      </c>
      <c r="J116">
        <v>1020</v>
      </c>
      <c r="K116" s="24">
        <f>+Tabla35_2[[#This Row],[Valor]]*Tabla35_2[[#This Row],[Kg]]</f>
        <v>18360</v>
      </c>
      <c r="L116" s="24">
        <f>+Tabla35_2[[#This Row],[Volumen (Kg)]]/1000</f>
        <v>18.36</v>
      </c>
      <c r="M116" s="24">
        <f>+VLOOKUP(Tabla35_2[[#This Row],[Concat]],Tabla3_2[],9,0)</f>
        <v>7900</v>
      </c>
      <c r="N116" s="24">
        <f>+Tabla35_2[[#This Row],[Precio (pesos nominales con IVA)]]/Tabla35_2[[#This Row],[Kg]]</f>
        <v>438.88888888888891</v>
      </c>
      <c r="O116" s="6">
        <f>+VLOOKUP(Tabla35_2[[#This Row],[Cod_fecha]],Cod_fecha[],2,0)</f>
        <v>44162</v>
      </c>
      <c r="P116" s="27">
        <f>+VLOOKUP(Tabla35_2[[#This Row],[Mercado]],Codigos_mercados_mayoristas[],3,0)</f>
        <v>4</v>
      </c>
      <c r="Q116" s="24" t="str">
        <f>+_xlfn.CONCAT(Tabla35_2[[#This Row],[Semana]],Tabla35_2[[#This Row],[Atributo]])</f>
        <v>44162Viernes</v>
      </c>
    </row>
    <row r="117" spans="1:17" x14ac:dyDescent="0.35">
      <c r="A117" s="24" t="str">
        <f t="shared" si="1"/>
        <v>44162LimónSin especificarVega Central Mapocho de Santiagomalla-18Lunes</v>
      </c>
      <c r="B117" s="6">
        <v>44162</v>
      </c>
      <c r="C117" s="24" t="s">
        <v>28</v>
      </c>
      <c r="D117" s="24" t="s">
        <v>18</v>
      </c>
      <c r="E117" s="24" t="s">
        <v>23</v>
      </c>
      <c r="F117" s="24" t="s">
        <v>38</v>
      </c>
      <c r="G117" s="24" t="str">
        <f>+VLOOKUP(Tabla35_2[[#This Row],[Unidad de
comercialización ]],Cod_empaque[],2,0)</f>
        <v>malla-18</v>
      </c>
      <c r="H117" s="24">
        <f>+VLOOKUP(Tabla35_2[[#This Row],[Unidad de
comercialización ]],Tabla9[],2,0)</f>
        <v>18</v>
      </c>
      <c r="I117" s="24" t="s">
        <v>2</v>
      </c>
      <c r="J117">
        <v>145</v>
      </c>
      <c r="K117" s="24">
        <f>+Tabla35_2[[#This Row],[Valor]]*Tabla35_2[[#This Row],[Kg]]</f>
        <v>2610</v>
      </c>
      <c r="L117" s="24">
        <f>+Tabla35_2[[#This Row],[Volumen (Kg)]]/1000</f>
        <v>2.61</v>
      </c>
      <c r="M117" s="24">
        <f>+VLOOKUP(Tabla35_2[[#This Row],[Concat]],Tabla3_2[],9,0)</f>
        <v>8793</v>
      </c>
      <c r="N117" s="24">
        <f>+Tabla35_2[[#This Row],[Precio (pesos nominales con IVA)]]/Tabla35_2[[#This Row],[Kg]]</f>
        <v>488.5</v>
      </c>
      <c r="O117" s="6">
        <f>+VLOOKUP(Tabla35_2[[#This Row],[Cod_fecha]],Cod_fecha[],2,0)</f>
        <v>44158</v>
      </c>
      <c r="P117" s="27">
        <f>+VLOOKUP(Tabla35_2[[#This Row],[Mercado]],Codigos_mercados_mayoristas[],3,0)</f>
        <v>13</v>
      </c>
      <c r="Q117" s="24" t="str">
        <f>+_xlfn.CONCAT(Tabla35_2[[#This Row],[Semana]],Tabla35_2[[#This Row],[Atributo]])</f>
        <v>44162Lunes</v>
      </c>
    </row>
    <row r="118" spans="1:17" x14ac:dyDescent="0.35">
      <c r="A118" s="24" t="str">
        <f t="shared" si="1"/>
        <v>44162LimónSin especificarVega Central Mapocho de Santiagomalla-18Martes</v>
      </c>
      <c r="B118" s="6">
        <v>44162</v>
      </c>
      <c r="C118" s="24" t="s">
        <v>28</v>
      </c>
      <c r="D118" s="24" t="s">
        <v>18</v>
      </c>
      <c r="E118" s="24" t="s">
        <v>23</v>
      </c>
      <c r="F118" s="24" t="s">
        <v>38</v>
      </c>
      <c r="G118" s="24" t="str">
        <f>+VLOOKUP(Tabla35_2[[#This Row],[Unidad de
comercialización ]],Cod_empaque[],2,0)</f>
        <v>malla-18</v>
      </c>
      <c r="H118" s="24">
        <f>+VLOOKUP(Tabla35_2[[#This Row],[Unidad de
comercialización ]],Tabla9[],2,0)</f>
        <v>18</v>
      </c>
      <c r="I118" s="24" t="s">
        <v>3</v>
      </c>
      <c r="J118">
        <v>145</v>
      </c>
      <c r="K118" s="24">
        <f>+Tabla35_2[[#This Row],[Valor]]*Tabla35_2[[#This Row],[Kg]]</f>
        <v>2610</v>
      </c>
      <c r="L118" s="24">
        <f>+Tabla35_2[[#This Row],[Volumen (Kg)]]/1000</f>
        <v>2.61</v>
      </c>
      <c r="M118" s="24">
        <f>+VLOOKUP(Tabla35_2[[#This Row],[Concat]],Tabla3_2[],9,0)</f>
        <v>9293</v>
      </c>
      <c r="N118" s="24">
        <f>+Tabla35_2[[#This Row],[Precio (pesos nominales con IVA)]]/Tabla35_2[[#This Row],[Kg]]</f>
        <v>516.27777777777783</v>
      </c>
      <c r="O118" s="6">
        <f>+VLOOKUP(Tabla35_2[[#This Row],[Cod_fecha]],Cod_fecha[],2,0)</f>
        <v>44159</v>
      </c>
      <c r="P118" s="27">
        <f>+VLOOKUP(Tabla35_2[[#This Row],[Mercado]],Codigos_mercados_mayoristas[],3,0)</f>
        <v>13</v>
      </c>
      <c r="Q118" s="24" t="str">
        <f>+_xlfn.CONCAT(Tabla35_2[[#This Row],[Semana]],Tabla35_2[[#This Row],[Atributo]])</f>
        <v>44162Martes</v>
      </c>
    </row>
    <row r="119" spans="1:17" x14ac:dyDescent="0.35">
      <c r="A119" s="24" t="str">
        <f t="shared" si="1"/>
        <v>44162LimónSin especificarVega Central Mapocho de Santiagomalla-18Miércoles</v>
      </c>
      <c r="B119" s="6">
        <v>44162</v>
      </c>
      <c r="C119" s="24" t="s">
        <v>28</v>
      </c>
      <c r="D119" s="24" t="s">
        <v>18</v>
      </c>
      <c r="E119" s="24" t="s">
        <v>23</v>
      </c>
      <c r="F119" s="24" t="s">
        <v>38</v>
      </c>
      <c r="G119" s="24" t="str">
        <f>+VLOOKUP(Tabla35_2[[#This Row],[Unidad de
comercialización ]],Cod_empaque[],2,0)</f>
        <v>malla-18</v>
      </c>
      <c r="H119" s="24">
        <f>+VLOOKUP(Tabla35_2[[#This Row],[Unidad de
comercialización ]],Tabla9[],2,0)</f>
        <v>18</v>
      </c>
      <c r="I119" s="24" t="s">
        <v>4</v>
      </c>
      <c r="J119">
        <v>320</v>
      </c>
      <c r="K119" s="24">
        <f>+Tabla35_2[[#This Row],[Valor]]*Tabla35_2[[#This Row],[Kg]]</f>
        <v>5760</v>
      </c>
      <c r="L119" s="24">
        <f>+Tabla35_2[[#This Row],[Volumen (Kg)]]/1000</f>
        <v>5.76</v>
      </c>
      <c r="M119" s="24">
        <f>+VLOOKUP(Tabla35_2[[#This Row],[Concat]],Tabla3_2[],9,0)</f>
        <v>8281</v>
      </c>
      <c r="N119" s="24">
        <f>+Tabla35_2[[#This Row],[Precio (pesos nominales con IVA)]]/Tabla35_2[[#This Row],[Kg]]</f>
        <v>460.05555555555554</v>
      </c>
      <c r="O119" s="6">
        <f>+VLOOKUP(Tabla35_2[[#This Row],[Cod_fecha]],Cod_fecha[],2,0)</f>
        <v>44160</v>
      </c>
      <c r="P119" s="27">
        <f>+VLOOKUP(Tabla35_2[[#This Row],[Mercado]],Codigos_mercados_mayoristas[],3,0)</f>
        <v>13</v>
      </c>
      <c r="Q119" s="24" t="str">
        <f>+_xlfn.CONCAT(Tabla35_2[[#This Row],[Semana]],Tabla35_2[[#This Row],[Atributo]])</f>
        <v>44162Miércoles</v>
      </c>
    </row>
    <row r="120" spans="1:17" x14ac:dyDescent="0.35">
      <c r="A120" s="24" t="str">
        <f t="shared" si="1"/>
        <v>44162LimónSin especificarVega Central Mapocho de Santiagomalla-18Jueves</v>
      </c>
      <c r="B120" s="6">
        <v>44162</v>
      </c>
      <c r="C120" s="24" t="s">
        <v>28</v>
      </c>
      <c r="D120" s="24" t="s">
        <v>18</v>
      </c>
      <c r="E120" s="24" t="s">
        <v>23</v>
      </c>
      <c r="F120" s="24" t="s">
        <v>38</v>
      </c>
      <c r="G120" s="24" t="str">
        <f>+VLOOKUP(Tabla35_2[[#This Row],[Unidad de
comercialización ]],Cod_empaque[],2,0)</f>
        <v>malla-18</v>
      </c>
      <c r="H120" s="24">
        <f>+VLOOKUP(Tabla35_2[[#This Row],[Unidad de
comercialización ]],Tabla9[],2,0)</f>
        <v>18</v>
      </c>
      <c r="I120" s="24" t="s">
        <v>5</v>
      </c>
      <c r="J120">
        <v>460</v>
      </c>
      <c r="K120" s="24">
        <f>+Tabla35_2[[#This Row],[Valor]]*Tabla35_2[[#This Row],[Kg]]</f>
        <v>8280</v>
      </c>
      <c r="L120" s="24">
        <f>+Tabla35_2[[#This Row],[Volumen (Kg)]]/1000</f>
        <v>8.2799999999999994</v>
      </c>
      <c r="M120" s="24">
        <f>+VLOOKUP(Tabla35_2[[#This Row],[Concat]],Tabla3_2[],9,0)</f>
        <v>9283</v>
      </c>
      <c r="N120" s="24">
        <f>+Tabla35_2[[#This Row],[Precio (pesos nominales con IVA)]]/Tabla35_2[[#This Row],[Kg]]</f>
        <v>515.72222222222217</v>
      </c>
      <c r="O120" s="6">
        <f>+VLOOKUP(Tabla35_2[[#This Row],[Cod_fecha]],Cod_fecha[],2,0)</f>
        <v>44161</v>
      </c>
      <c r="P120" s="27">
        <f>+VLOOKUP(Tabla35_2[[#This Row],[Mercado]],Codigos_mercados_mayoristas[],3,0)</f>
        <v>13</v>
      </c>
      <c r="Q120" s="24" t="str">
        <f>+_xlfn.CONCAT(Tabla35_2[[#This Row],[Semana]],Tabla35_2[[#This Row],[Atributo]])</f>
        <v>44162Jueves</v>
      </c>
    </row>
    <row r="121" spans="1:17" x14ac:dyDescent="0.35">
      <c r="A121" s="24" t="str">
        <f t="shared" si="1"/>
        <v>44162LimónSin especificarVega Central Mapocho de Santiagomalla-18Viernes</v>
      </c>
      <c r="B121" s="6">
        <v>44162</v>
      </c>
      <c r="C121" s="24" t="s">
        <v>28</v>
      </c>
      <c r="D121" s="24" t="s">
        <v>18</v>
      </c>
      <c r="E121" s="24" t="s">
        <v>23</v>
      </c>
      <c r="F121" s="24" t="s">
        <v>38</v>
      </c>
      <c r="G121" s="24" t="str">
        <f>+VLOOKUP(Tabla35_2[[#This Row],[Unidad de
comercialización ]],Cod_empaque[],2,0)</f>
        <v>malla-18</v>
      </c>
      <c r="H121" s="24">
        <f>+VLOOKUP(Tabla35_2[[#This Row],[Unidad de
comercialización ]],Tabla9[],2,0)</f>
        <v>18</v>
      </c>
      <c r="I121" s="24" t="s">
        <v>6</v>
      </c>
      <c r="J121">
        <v>210</v>
      </c>
      <c r="K121" s="24">
        <f>+Tabla35_2[[#This Row],[Valor]]*Tabla35_2[[#This Row],[Kg]]</f>
        <v>3780</v>
      </c>
      <c r="L121" s="24">
        <f>+Tabla35_2[[#This Row],[Volumen (Kg)]]/1000</f>
        <v>3.78</v>
      </c>
      <c r="M121" s="24">
        <f>+VLOOKUP(Tabla35_2[[#This Row],[Concat]],Tabla3_2[],9,0)</f>
        <v>9286</v>
      </c>
      <c r="N121" s="24">
        <f>+Tabla35_2[[#This Row],[Precio (pesos nominales con IVA)]]/Tabla35_2[[#This Row],[Kg]]</f>
        <v>515.88888888888891</v>
      </c>
      <c r="O121" s="6">
        <f>+VLOOKUP(Tabla35_2[[#This Row],[Cod_fecha]],Cod_fecha[],2,0)</f>
        <v>44162</v>
      </c>
      <c r="P121" s="27">
        <f>+VLOOKUP(Tabla35_2[[#This Row],[Mercado]],Codigos_mercados_mayoristas[],3,0)</f>
        <v>13</v>
      </c>
      <c r="Q121" s="24" t="str">
        <f>+_xlfn.CONCAT(Tabla35_2[[#This Row],[Semana]],Tabla35_2[[#This Row],[Atributo]])</f>
        <v>44162Viernes</v>
      </c>
    </row>
    <row r="122" spans="1:17" x14ac:dyDescent="0.35">
      <c r="A122" s="24" t="str">
        <f t="shared" si="1"/>
        <v>44162LimónSin especificarFemacal de La Caleramalla-16Lunes</v>
      </c>
      <c r="B122" s="6">
        <v>44162</v>
      </c>
      <c r="C122" s="24" t="s">
        <v>28</v>
      </c>
      <c r="D122" s="24" t="s">
        <v>18</v>
      </c>
      <c r="E122" s="24" t="s">
        <v>9</v>
      </c>
      <c r="F122" s="24" t="s">
        <v>40</v>
      </c>
      <c r="G122" s="24" t="str">
        <f>+VLOOKUP(Tabla35_2[[#This Row],[Unidad de
comercialización ]],Cod_empaque[],2,0)</f>
        <v>malla-16</v>
      </c>
      <c r="H122" s="24">
        <f>+VLOOKUP(Tabla35_2[[#This Row],[Unidad de
comercialización ]],Tabla9[],2,0)</f>
        <v>16</v>
      </c>
      <c r="I122" s="24" t="s">
        <v>2</v>
      </c>
      <c r="J122">
        <v>155</v>
      </c>
      <c r="K122" s="24">
        <f>+Tabla35_2[[#This Row],[Valor]]*Tabla35_2[[#This Row],[Kg]]</f>
        <v>2480</v>
      </c>
      <c r="L122" s="24">
        <f>+Tabla35_2[[#This Row],[Volumen (Kg)]]/1000</f>
        <v>2.48</v>
      </c>
      <c r="M122" s="24">
        <f>+VLOOKUP(Tabla35_2[[#This Row],[Concat]],Tabla3_2[],9,0)</f>
        <v>5242</v>
      </c>
      <c r="N122" s="24">
        <f>+Tabla35_2[[#This Row],[Precio (pesos nominales con IVA)]]/Tabla35_2[[#This Row],[Kg]]</f>
        <v>327.625</v>
      </c>
      <c r="O122" s="6">
        <f>+VLOOKUP(Tabla35_2[[#This Row],[Cod_fecha]],Cod_fecha[],2,0)</f>
        <v>44158</v>
      </c>
      <c r="P122" s="27">
        <f>+VLOOKUP(Tabla35_2[[#This Row],[Mercado]],Codigos_mercados_mayoristas[],3,0)</f>
        <v>5</v>
      </c>
      <c r="Q122" s="24" t="str">
        <f>+_xlfn.CONCAT(Tabla35_2[[#This Row],[Semana]],Tabla35_2[[#This Row],[Atributo]])</f>
        <v>44162Lunes</v>
      </c>
    </row>
    <row r="123" spans="1:17" x14ac:dyDescent="0.35">
      <c r="A123" s="24" t="str">
        <f t="shared" si="1"/>
        <v>44162LimónSin especificarFemacal de La Caleramalla-16Martes</v>
      </c>
      <c r="B123" s="6">
        <v>44162</v>
      </c>
      <c r="C123" s="24" t="s">
        <v>28</v>
      </c>
      <c r="D123" s="24" t="s">
        <v>18</v>
      </c>
      <c r="E123" s="24" t="s">
        <v>9</v>
      </c>
      <c r="F123" s="24" t="s">
        <v>40</v>
      </c>
      <c r="G123" s="24" t="str">
        <f>+VLOOKUP(Tabla35_2[[#This Row],[Unidad de
comercialización ]],Cod_empaque[],2,0)</f>
        <v>malla-16</v>
      </c>
      <c r="H123" s="24">
        <f>+VLOOKUP(Tabla35_2[[#This Row],[Unidad de
comercialización ]],Tabla9[],2,0)</f>
        <v>16</v>
      </c>
      <c r="I123" s="24" t="s">
        <v>3</v>
      </c>
      <c r="J123">
        <v>175</v>
      </c>
      <c r="K123" s="24">
        <f>+Tabla35_2[[#This Row],[Valor]]*Tabla35_2[[#This Row],[Kg]]</f>
        <v>2800</v>
      </c>
      <c r="L123" s="24">
        <f>+Tabla35_2[[#This Row],[Volumen (Kg)]]/1000</f>
        <v>2.8</v>
      </c>
      <c r="M123" s="24">
        <f>+VLOOKUP(Tabla35_2[[#This Row],[Concat]],Tabla3_2[],9,0)</f>
        <v>5249</v>
      </c>
      <c r="N123" s="24">
        <f>+Tabla35_2[[#This Row],[Precio (pesos nominales con IVA)]]/Tabla35_2[[#This Row],[Kg]]</f>
        <v>328.0625</v>
      </c>
      <c r="O123" s="6">
        <f>+VLOOKUP(Tabla35_2[[#This Row],[Cod_fecha]],Cod_fecha[],2,0)</f>
        <v>44159</v>
      </c>
      <c r="P123" s="27">
        <f>+VLOOKUP(Tabla35_2[[#This Row],[Mercado]],Codigos_mercados_mayoristas[],3,0)</f>
        <v>5</v>
      </c>
      <c r="Q123" s="24" t="str">
        <f>+_xlfn.CONCAT(Tabla35_2[[#This Row],[Semana]],Tabla35_2[[#This Row],[Atributo]])</f>
        <v>44162Martes</v>
      </c>
    </row>
    <row r="124" spans="1:17" x14ac:dyDescent="0.35">
      <c r="A124" s="24" t="str">
        <f t="shared" si="1"/>
        <v>44162LimónSin especificarFemacal de La Caleramalla-16Miércoles</v>
      </c>
      <c r="B124" s="6">
        <v>44162</v>
      </c>
      <c r="C124" s="24" t="s">
        <v>28</v>
      </c>
      <c r="D124" s="24" t="s">
        <v>18</v>
      </c>
      <c r="E124" s="24" t="s">
        <v>9</v>
      </c>
      <c r="F124" s="24" t="s">
        <v>40</v>
      </c>
      <c r="G124" s="24" t="str">
        <f>+VLOOKUP(Tabla35_2[[#This Row],[Unidad de
comercialización ]],Cod_empaque[],2,0)</f>
        <v>malla-16</v>
      </c>
      <c r="H124" s="24">
        <f>+VLOOKUP(Tabla35_2[[#This Row],[Unidad de
comercialización ]],Tabla9[],2,0)</f>
        <v>16</v>
      </c>
      <c r="I124" s="24" t="s">
        <v>4</v>
      </c>
      <c r="J124">
        <v>198</v>
      </c>
      <c r="K124" s="24">
        <f>+Tabla35_2[[#This Row],[Valor]]*Tabla35_2[[#This Row],[Kg]]</f>
        <v>3168</v>
      </c>
      <c r="L124" s="24">
        <f>+Tabla35_2[[#This Row],[Volumen (Kg)]]/1000</f>
        <v>3.1680000000000001</v>
      </c>
      <c r="M124" s="24">
        <f>+VLOOKUP(Tabla35_2[[#This Row],[Concat]],Tabla3_2[],9,0)</f>
        <v>5247</v>
      </c>
      <c r="N124" s="24">
        <f>+Tabla35_2[[#This Row],[Precio (pesos nominales con IVA)]]/Tabla35_2[[#This Row],[Kg]]</f>
        <v>327.9375</v>
      </c>
      <c r="O124" s="6">
        <f>+VLOOKUP(Tabla35_2[[#This Row],[Cod_fecha]],Cod_fecha[],2,0)</f>
        <v>44160</v>
      </c>
      <c r="P124" s="27">
        <f>+VLOOKUP(Tabla35_2[[#This Row],[Mercado]],Codigos_mercados_mayoristas[],3,0)</f>
        <v>5</v>
      </c>
      <c r="Q124" s="24" t="str">
        <f>+_xlfn.CONCAT(Tabla35_2[[#This Row],[Semana]],Tabla35_2[[#This Row],[Atributo]])</f>
        <v>44162Miércoles</v>
      </c>
    </row>
    <row r="125" spans="1:17" x14ac:dyDescent="0.35">
      <c r="A125" s="24" t="str">
        <f t="shared" si="1"/>
        <v>44162LimónSin especificarFemacal de La Caleramalla-16Jueves</v>
      </c>
      <c r="B125" s="6">
        <v>44162</v>
      </c>
      <c r="C125" s="24" t="s">
        <v>28</v>
      </c>
      <c r="D125" s="24" t="s">
        <v>18</v>
      </c>
      <c r="E125" s="24" t="s">
        <v>9</v>
      </c>
      <c r="F125" s="24" t="s">
        <v>40</v>
      </c>
      <c r="G125" s="24" t="str">
        <f>+VLOOKUP(Tabla35_2[[#This Row],[Unidad de
comercialización ]],Cod_empaque[],2,0)</f>
        <v>malla-16</v>
      </c>
      <c r="H125" s="24">
        <f>+VLOOKUP(Tabla35_2[[#This Row],[Unidad de
comercialización ]],Tabla9[],2,0)</f>
        <v>16</v>
      </c>
      <c r="I125" s="24" t="s">
        <v>5</v>
      </c>
      <c r="J125">
        <v>125</v>
      </c>
      <c r="K125" s="24">
        <f>+Tabla35_2[[#This Row],[Valor]]*Tabla35_2[[#This Row],[Kg]]</f>
        <v>2000</v>
      </c>
      <c r="L125" s="24">
        <f>+Tabla35_2[[#This Row],[Volumen (Kg)]]/1000</f>
        <v>2</v>
      </c>
      <c r="M125" s="24">
        <f>+VLOOKUP(Tabla35_2[[#This Row],[Concat]],Tabla3_2[],9,0)</f>
        <v>6000</v>
      </c>
      <c r="N125" s="24">
        <f>+Tabla35_2[[#This Row],[Precio (pesos nominales con IVA)]]/Tabla35_2[[#This Row],[Kg]]</f>
        <v>375</v>
      </c>
      <c r="O125" s="6">
        <f>+VLOOKUP(Tabla35_2[[#This Row],[Cod_fecha]],Cod_fecha[],2,0)</f>
        <v>44161</v>
      </c>
      <c r="P125" s="27">
        <f>+VLOOKUP(Tabla35_2[[#This Row],[Mercado]],Codigos_mercados_mayoristas[],3,0)</f>
        <v>5</v>
      </c>
      <c r="Q125" s="24" t="str">
        <f>+_xlfn.CONCAT(Tabla35_2[[#This Row],[Semana]],Tabla35_2[[#This Row],[Atributo]])</f>
        <v>44162Jueves</v>
      </c>
    </row>
    <row r="126" spans="1:17" x14ac:dyDescent="0.35">
      <c r="A126" s="24" t="str">
        <f t="shared" si="1"/>
        <v>44162LimónSin especificarFemacal de La Caleramalla-16Viernes</v>
      </c>
      <c r="B126" s="6">
        <v>44162</v>
      </c>
      <c r="C126" s="24" t="s">
        <v>28</v>
      </c>
      <c r="D126" s="24" t="s">
        <v>18</v>
      </c>
      <c r="E126" s="24" t="s">
        <v>9</v>
      </c>
      <c r="F126" s="24" t="s">
        <v>40</v>
      </c>
      <c r="G126" s="24" t="str">
        <f>+VLOOKUP(Tabla35_2[[#This Row],[Unidad de
comercialización ]],Cod_empaque[],2,0)</f>
        <v>malla-16</v>
      </c>
      <c r="H126" s="24">
        <f>+VLOOKUP(Tabla35_2[[#This Row],[Unidad de
comercialización ]],Tabla9[],2,0)</f>
        <v>16</v>
      </c>
      <c r="I126" s="24" t="s">
        <v>6</v>
      </c>
      <c r="J126">
        <v>98</v>
      </c>
      <c r="K126" s="24">
        <f>+Tabla35_2[[#This Row],[Valor]]*Tabla35_2[[#This Row],[Kg]]</f>
        <v>1568</v>
      </c>
      <c r="L126" s="24">
        <f>+Tabla35_2[[#This Row],[Volumen (Kg)]]/1000</f>
        <v>1.5680000000000001</v>
      </c>
      <c r="M126" s="24">
        <f>+VLOOKUP(Tabla35_2[[#This Row],[Concat]],Tabla3_2[],9,0)</f>
        <v>6000</v>
      </c>
      <c r="N126" s="24">
        <f>+Tabla35_2[[#This Row],[Precio (pesos nominales con IVA)]]/Tabla35_2[[#This Row],[Kg]]</f>
        <v>375</v>
      </c>
      <c r="O126" s="6">
        <f>+VLOOKUP(Tabla35_2[[#This Row],[Cod_fecha]],Cod_fecha[],2,0)</f>
        <v>44162</v>
      </c>
      <c r="P126" s="27">
        <f>+VLOOKUP(Tabla35_2[[#This Row],[Mercado]],Codigos_mercados_mayoristas[],3,0)</f>
        <v>5</v>
      </c>
      <c r="Q126" s="24" t="str">
        <f>+_xlfn.CONCAT(Tabla35_2[[#This Row],[Semana]],Tabla35_2[[#This Row],[Atributo]])</f>
        <v>44162Viernes</v>
      </c>
    </row>
    <row r="127" spans="1:17" x14ac:dyDescent="0.35">
      <c r="A127" s="24" t="str">
        <f t="shared" si="1"/>
        <v>44162LimónSin especificarFeria Lagunitas de Puerto Monttmalla-16Lunes</v>
      </c>
      <c r="B127" s="6">
        <v>44162</v>
      </c>
      <c r="C127" s="24" t="s">
        <v>28</v>
      </c>
      <c r="D127" s="24" t="s">
        <v>18</v>
      </c>
      <c r="E127" s="24" t="s">
        <v>11</v>
      </c>
      <c r="F127" s="24" t="s">
        <v>40</v>
      </c>
      <c r="G127" s="24" t="str">
        <f>+VLOOKUP(Tabla35_2[[#This Row],[Unidad de
comercialización ]],Cod_empaque[],2,0)</f>
        <v>malla-16</v>
      </c>
      <c r="H127" s="24">
        <f>+VLOOKUP(Tabla35_2[[#This Row],[Unidad de
comercialización ]],Tabla9[],2,0)</f>
        <v>16</v>
      </c>
      <c r="I127" s="24" t="s">
        <v>2</v>
      </c>
      <c r="J127">
        <v>850</v>
      </c>
      <c r="K127" s="24">
        <f>+Tabla35_2[[#This Row],[Valor]]*Tabla35_2[[#This Row],[Kg]]</f>
        <v>13600</v>
      </c>
      <c r="L127" s="24">
        <f>+Tabla35_2[[#This Row],[Volumen (Kg)]]/1000</f>
        <v>13.6</v>
      </c>
      <c r="M127" s="24">
        <f>+VLOOKUP(Tabla35_2[[#This Row],[Concat]],Tabla3_2[],9,0)</f>
        <v>12235</v>
      </c>
      <c r="N127" s="24">
        <f>+Tabla35_2[[#This Row],[Precio (pesos nominales con IVA)]]/Tabla35_2[[#This Row],[Kg]]</f>
        <v>764.6875</v>
      </c>
      <c r="O127" s="6">
        <f>+VLOOKUP(Tabla35_2[[#This Row],[Cod_fecha]],Cod_fecha[],2,0)</f>
        <v>44158</v>
      </c>
      <c r="P127" s="27">
        <f>+VLOOKUP(Tabla35_2[[#This Row],[Mercado]],Codigos_mercados_mayoristas[],3,0)</f>
        <v>10</v>
      </c>
      <c r="Q127" s="24" t="str">
        <f>+_xlfn.CONCAT(Tabla35_2[[#This Row],[Semana]],Tabla35_2[[#This Row],[Atributo]])</f>
        <v>44162Lunes</v>
      </c>
    </row>
    <row r="128" spans="1:17" x14ac:dyDescent="0.35">
      <c r="A128" s="24" t="str">
        <f t="shared" si="1"/>
        <v>44162LimónSin especificarFeria Lagunitas de Puerto Monttmalla-16Martes</v>
      </c>
      <c r="B128" s="6">
        <v>44162</v>
      </c>
      <c r="C128" s="24" t="s">
        <v>28</v>
      </c>
      <c r="D128" s="24" t="s">
        <v>18</v>
      </c>
      <c r="E128" s="24" t="s">
        <v>11</v>
      </c>
      <c r="F128" s="24" t="s">
        <v>40</v>
      </c>
      <c r="G128" s="24" t="str">
        <f>+VLOOKUP(Tabla35_2[[#This Row],[Unidad de
comercialización ]],Cod_empaque[],2,0)</f>
        <v>malla-16</v>
      </c>
      <c r="H128" s="24">
        <f>+VLOOKUP(Tabla35_2[[#This Row],[Unidad de
comercialización ]],Tabla9[],2,0)</f>
        <v>16</v>
      </c>
      <c r="I128" s="24" t="s">
        <v>3</v>
      </c>
      <c r="J128">
        <v>900</v>
      </c>
      <c r="K128" s="24">
        <f>+Tabla35_2[[#This Row],[Valor]]*Tabla35_2[[#This Row],[Kg]]</f>
        <v>14400</v>
      </c>
      <c r="L128" s="24">
        <f>+Tabla35_2[[#This Row],[Volumen (Kg)]]/1000</f>
        <v>14.4</v>
      </c>
      <c r="M128" s="24">
        <f>+VLOOKUP(Tabla35_2[[#This Row],[Concat]],Tabla3_2[],9,0)</f>
        <v>12250</v>
      </c>
      <c r="N128" s="24">
        <f>+Tabla35_2[[#This Row],[Precio (pesos nominales con IVA)]]/Tabla35_2[[#This Row],[Kg]]</f>
        <v>765.625</v>
      </c>
      <c r="O128" s="6">
        <f>+VLOOKUP(Tabla35_2[[#This Row],[Cod_fecha]],Cod_fecha[],2,0)</f>
        <v>44159</v>
      </c>
      <c r="P128" s="27">
        <f>+VLOOKUP(Tabla35_2[[#This Row],[Mercado]],Codigos_mercados_mayoristas[],3,0)</f>
        <v>10</v>
      </c>
      <c r="Q128" s="24" t="str">
        <f>+_xlfn.CONCAT(Tabla35_2[[#This Row],[Semana]],Tabla35_2[[#This Row],[Atributo]])</f>
        <v>44162Martes</v>
      </c>
    </row>
    <row r="129" spans="1:17" x14ac:dyDescent="0.35">
      <c r="A129" s="24" t="str">
        <f t="shared" si="1"/>
        <v>44162LimónSin especificarFeria Lagunitas de Puerto Monttmalla-16Miércoles</v>
      </c>
      <c r="B129" s="6">
        <v>44162</v>
      </c>
      <c r="C129" s="24" t="s">
        <v>28</v>
      </c>
      <c r="D129" s="24" t="s">
        <v>18</v>
      </c>
      <c r="E129" s="24" t="s">
        <v>11</v>
      </c>
      <c r="F129" s="24" t="s">
        <v>40</v>
      </c>
      <c r="G129" s="24" t="str">
        <f>+VLOOKUP(Tabla35_2[[#This Row],[Unidad de
comercialización ]],Cod_empaque[],2,0)</f>
        <v>malla-16</v>
      </c>
      <c r="H129" s="24">
        <f>+VLOOKUP(Tabla35_2[[#This Row],[Unidad de
comercialización ]],Tabla9[],2,0)</f>
        <v>16</v>
      </c>
      <c r="I129" s="24" t="s">
        <v>4</v>
      </c>
      <c r="J129">
        <v>300</v>
      </c>
      <c r="K129" s="24">
        <f>+Tabla35_2[[#This Row],[Valor]]*Tabla35_2[[#This Row],[Kg]]</f>
        <v>4800</v>
      </c>
      <c r="L129" s="24">
        <f>+Tabla35_2[[#This Row],[Volumen (Kg)]]/1000</f>
        <v>4.8</v>
      </c>
      <c r="M129" s="24">
        <f>+VLOOKUP(Tabla35_2[[#This Row],[Concat]],Tabla3_2[],9,0)</f>
        <v>12250</v>
      </c>
      <c r="N129" s="24">
        <f>+Tabla35_2[[#This Row],[Precio (pesos nominales con IVA)]]/Tabla35_2[[#This Row],[Kg]]</f>
        <v>765.625</v>
      </c>
      <c r="O129" s="6">
        <f>+VLOOKUP(Tabla35_2[[#This Row],[Cod_fecha]],Cod_fecha[],2,0)</f>
        <v>44160</v>
      </c>
      <c r="P129" s="27">
        <f>+VLOOKUP(Tabla35_2[[#This Row],[Mercado]],Codigos_mercados_mayoristas[],3,0)</f>
        <v>10</v>
      </c>
      <c r="Q129" s="24" t="str">
        <f>+_xlfn.CONCAT(Tabla35_2[[#This Row],[Semana]],Tabla35_2[[#This Row],[Atributo]])</f>
        <v>44162Miércoles</v>
      </c>
    </row>
    <row r="130" spans="1:17" x14ac:dyDescent="0.35">
      <c r="A130" s="24" t="str">
        <f t="shared" ref="A130:A193" si="2">+_xlfn.CONCAT(B130:C130,D130,E130,G130,I130)</f>
        <v>44162LimónSin especificarFeria Lagunitas de Puerto Monttmalla-16Jueves</v>
      </c>
      <c r="B130" s="6">
        <v>44162</v>
      </c>
      <c r="C130" s="24" t="s">
        <v>28</v>
      </c>
      <c r="D130" s="24" t="s">
        <v>18</v>
      </c>
      <c r="E130" s="24" t="s">
        <v>11</v>
      </c>
      <c r="F130" s="24" t="s">
        <v>40</v>
      </c>
      <c r="G130" s="24" t="str">
        <f>+VLOOKUP(Tabla35_2[[#This Row],[Unidad de
comercialización ]],Cod_empaque[],2,0)</f>
        <v>malla-16</v>
      </c>
      <c r="H130" s="24">
        <f>+VLOOKUP(Tabla35_2[[#This Row],[Unidad de
comercialización ]],Tabla9[],2,0)</f>
        <v>16</v>
      </c>
      <c r="I130" s="24" t="s">
        <v>5</v>
      </c>
      <c r="J130">
        <v>800</v>
      </c>
      <c r="K130" s="24">
        <f>+Tabla35_2[[#This Row],[Valor]]*Tabla35_2[[#This Row],[Kg]]</f>
        <v>12800</v>
      </c>
      <c r="L130" s="24">
        <f>+Tabla35_2[[#This Row],[Volumen (Kg)]]/1000</f>
        <v>12.8</v>
      </c>
      <c r="M130" s="24">
        <f>+VLOOKUP(Tabla35_2[[#This Row],[Concat]],Tabla3_2[],9,0)</f>
        <v>12250</v>
      </c>
      <c r="N130" s="24">
        <f>+Tabla35_2[[#This Row],[Precio (pesos nominales con IVA)]]/Tabla35_2[[#This Row],[Kg]]</f>
        <v>765.625</v>
      </c>
      <c r="O130" s="6">
        <f>+VLOOKUP(Tabla35_2[[#This Row],[Cod_fecha]],Cod_fecha[],2,0)</f>
        <v>44161</v>
      </c>
      <c r="P130" s="27">
        <f>+VLOOKUP(Tabla35_2[[#This Row],[Mercado]],Codigos_mercados_mayoristas[],3,0)</f>
        <v>10</v>
      </c>
      <c r="Q130" s="24" t="str">
        <f>+_xlfn.CONCAT(Tabla35_2[[#This Row],[Semana]],Tabla35_2[[#This Row],[Atributo]])</f>
        <v>44162Jueves</v>
      </c>
    </row>
    <row r="131" spans="1:17" x14ac:dyDescent="0.35">
      <c r="A131" s="24" t="str">
        <f t="shared" si="2"/>
        <v>44162LimónSin especificarFeria Lagunitas de Puerto Monttmalla-16Viernes</v>
      </c>
      <c r="B131" s="6">
        <v>44162</v>
      </c>
      <c r="C131" s="24" t="s">
        <v>28</v>
      </c>
      <c r="D131" s="24" t="s">
        <v>18</v>
      </c>
      <c r="E131" s="24" t="s">
        <v>11</v>
      </c>
      <c r="F131" s="24" t="s">
        <v>40</v>
      </c>
      <c r="G131" s="24" t="str">
        <f>+VLOOKUP(Tabla35_2[[#This Row],[Unidad de
comercialización ]],Cod_empaque[],2,0)</f>
        <v>malla-16</v>
      </c>
      <c r="H131" s="24">
        <f>+VLOOKUP(Tabla35_2[[#This Row],[Unidad de
comercialización ]],Tabla9[],2,0)</f>
        <v>16</v>
      </c>
      <c r="I131" s="24" t="s">
        <v>6</v>
      </c>
      <c r="J131">
        <v>800</v>
      </c>
      <c r="K131" s="24">
        <f>+Tabla35_2[[#This Row],[Valor]]*Tabla35_2[[#This Row],[Kg]]</f>
        <v>12800</v>
      </c>
      <c r="L131" s="24">
        <f>+Tabla35_2[[#This Row],[Volumen (Kg)]]/1000</f>
        <v>12.8</v>
      </c>
      <c r="M131" s="24">
        <f>+VLOOKUP(Tabla35_2[[#This Row],[Concat]],Tabla3_2[],9,0)</f>
        <v>12500</v>
      </c>
      <c r="N131" s="24">
        <f>+Tabla35_2[[#This Row],[Precio (pesos nominales con IVA)]]/Tabla35_2[[#This Row],[Kg]]</f>
        <v>781.25</v>
      </c>
      <c r="O131" s="6">
        <f>+VLOOKUP(Tabla35_2[[#This Row],[Cod_fecha]],Cod_fecha[],2,0)</f>
        <v>44162</v>
      </c>
      <c r="P131" s="27">
        <f>+VLOOKUP(Tabla35_2[[#This Row],[Mercado]],Codigos_mercados_mayoristas[],3,0)</f>
        <v>10</v>
      </c>
      <c r="Q131" s="24" t="str">
        <f>+_xlfn.CONCAT(Tabla35_2[[#This Row],[Semana]],Tabla35_2[[#This Row],[Atributo]])</f>
        <v>44162Viernes</v>
      </c>
    </row>
    <row r="132" spans="1:17" x14ac:dyDescent="0.35">
      <c r="A132" s="24" t="str">
        <f t="shared" si="2"/>
        <v>44162LimónSin especificarTerminal Hortofrutícola Agro Chillánmalla-16Lunes</v>
      </c>
      <c r="B132" s="6">
        <v>44162</v>
      </c>
      <c r="C132" s="24" t="s">
        <v>28</v>
      </c>
      <c r="D132" s="24" t="s">
        <v>18</v>
      </c>
      <c r="E132" s="24" t="s">
        <v>25</v>
      </c>
      <c r="F132" s="24" t="s">
        <v>40</v>
      </c>
      <c r="G132" s="24" t="str">
        <f>+VLOOKUP(Tabla35_2[[#This Row],[Unidad de
comercialización ]],Cod_empaque[],2,0)</f>
        <v>malla-16</v>
      </c>
      <c r="H132" s="24">
        <f>+VLOOKUP(Tabla35_2[[#This Row],[Unidad de
comercialización ]],Tabla9[],2,0)</f>
        <v>16</v>
      </c>
      <c r="I132" s="24" t="s">
        <v>2</v>
      </c>
      <c r="J132">
        <v>120</v>
      </c>
      <c r="K132" s="24">
        <f>+Tabla35_2[[#This Row],[Valor]]*Tabla35_2[[#This Row],[Kg]]</f>
        <v>1920</v>
      </c>
      <c r="L132" s="24">
        <f>+Tabla35_2[[#This Row],[Volumen (Kg)]]/1000</f>
        <v>1.92</v>
      </c>
      <c r="M132" s="24">
        <f>+VLOOKUP(Tabla35_2[[#This Row],[Concat]],Tabla3_2[],9,0)</f>
        <v>7250</v>
      </c>
      <c r="N132" s="24">
        <f>+Tabla35_2[[#This Row],[Precio (pesos nominales con IVA)]]/Tabla35_2[[#This Row],[Kg]]</f>
        <v>453.125</v>
      </c>
      <c r="O132" s="6">
        <f>+VLOOKUP(Tabla35_2[[#This Row],[Cod_fecha]],Cod_fecha[],2,0)</f>
        <v>44158</v>
      </c>
      <c r="P132" s="27">
        <f>+VLOOKUP(Tabla35_2[[#This Row],[Mercado]],Codigos_mercados_mayoristas[],3,0)</f>
        <v>16</v>
      </c>
      <c r="Q132" s="24" t="str">
        <f>+_xlfn.CONCAT(Tabla35_2[[#This Row],[Semana]],Tabla35_2[[#This Row],[Atributo]])</f>
        <v>44162Lunes</v>
      </c>
    </row>
    <row r="133" spans="1:17" x14ac:dyDescent="0.35">
      <c r="A133" s="24" t="str">
        <f t="shared" si="2"/>
        <v>44162LimónSin especificarTerminal Hortofrutícola Agro Chillánmalla-16Martes</v>
      </c>
      <c r="B133" s="6">
        <v>44162</v>
      </c>
      <c r="C133" s="24" t="s">
        <v>28</v>
      </c>
      <c r="D133" s="24" t="s">
        <v>18</v>
      </c>
      <c r="E133" s="24" t="s">
        <v>25</v>
      </c>
      <c r="F133" s="24" t="s">
        <v>40</v>
      </c>
      <c r="G133" s="24" t="str">
        <f>+VLOOKUP(Tabla35_2[[#This Row],[Unidad de
comercialización ]],Cod_empaque[],2,0)</f>
        <v>malla-16</v>
      </c>
      <c r="H133" s="24">
        <f>+VLOOKUP(Tabla35_2[[#This Row],[Unidad de
comercialización ]],Tabla9[],2,0)</f>
        <v>16</v>
      </c>
      <c r="I133" s="24" t="s">
        <v>3</v>
      </c>
      <c r="J133">
        <v>120</v>
      </c>
      <c r="K133" s="24">
        <f>+Tabla35_2[[#This Row],[Valor]]*Tabla35_2[[#This Row],[Kg]]</f>
        <v>1920</v>
      </c>
      <c r="L133" s="24">
        <f>+Tabla35_2[[#This Row],[Volumen (Kg)]]/1000</f>
        <v>1.92</v>
      </c>
      <c r="M133" s="24">
        <f>+VLOOKUP(Tabla35_2[[#This Row],[Concat]],Tabla3_2[],9,0)</f>
        <v>7250</v>
      </c>
      <c r="N133" s="24">
        <f>+Tabla35_2[[#This Row],[Precio (pesos nominales con IVA)]]/Tabla35_2[[#This Row],[Kg]]</f>
        <v>453.125</v>
      </c>
      <c r="O133" s="6">
        <f>+VLOOKUP(Tabla35_2[[#This Row],[Cod_fecha]],Cod_fecha[],2,0)</f>
        <v>44159</v>
      </c>
      <c r="P133" s="27">
        <f>+VLOOKUP(Tabla35_2[[#This Row],[Mercado]],Codigos_mercados_mayoristas[],3,0)</f>
        <v>16</v>
      </c>
      <c r="Q133" s="24" t="str">
        <f>+_xlfn.CONCAT(Tabla35_2[[#This Row],[Semana]],Tabla35_2[[#This Row],[Atributo]])</f>
        <v>44162Martes</v>
      </c>
    </row>
    <row r="134" spans="1:17" x14ac:dyDescent="0.35">
      <c r="A134" s="24" t="str">
        <f t="shared" si="2"/>
        <v>44162LimónSin especificarTerminal Hortofrutícola Agro Chillánmalla-16Miércoles</v>
      </c>
      <c r="B134" s="6">
        <v>44162</v>
      </c>
      <c r="C134" s="24" t="s">
        <v>28</v>
      </c>
      <c r="D134" s="24" t="s">
        <v>18</v>
      </c>
      <c r="E134" s="24" t="s">
        <v>25</v>
      </c>
      <c r="F134" s="24" t="s">
        <v>40</v>
      </c>
      <c r="G134" s="24" t="str">
        <f>+VLOOKUP(Tabla35_2[[#This Row],[Unidad de
comercialización ]],Cod_empaque[],2,0)</f>
        <v>malla-16</v>
      </c>
      <c r="H134" s="24">
        <f>+VLOOKUP(Tabla35_2[[#This Row],[Unidad de
comercialización ]],Tabla9[],2,0)</f>
        <v>16</v>
      </c>
      <c r="I134" s="24" t="s">
        <v>4</v>
      </c>
      <c r="J134">
        <v>120</v>
      </c>
      <c r="K134" s="24">
        <f>+Tabla35_2[[#This Row],[Valor]]*Tabla35_2[[#This Row],[Kg]]</f>
        <v>1920</v>
      </c>
      <c r="L134" s="24">
        <f>+Tabla35_2[[#This Row],[Volumen (Kg)]]/1000</f>
        <v>1.92</v>
      </c>
      <c r="M134" s="24">
        <f>+VLOOKUP(Tabla35_2[[#This Row],[Concat]],Tabla3_2[],9,0)</f>
        <v>7750</v>
      </c>
      <c r="N134" s="24">
        <f>+Tabla35_2[[#This Row],[Precio (pesos nominales con IVA)]]/Tabla35_2[[#This Row],[Kg]]</f>
        <v>484.375</v>
      </c>
      <c r="O134" s="6">
        <f>+VLOOKUP(Tabla35_2[[#This Row],[Cod_fecha]],Cod_fecha[],2,0)</f>
        <v>44160</v>
      </c>
      <c r="P134" s="27">
        <f>+VLOOKUP(Tabla35_2[[#This Row],[Mercado]],Codigos_mercados_mayoristas[],3,0)</f>
        <v>16</v>
      </c>
      <c r="Q134" s="24" t="str">
        <f>+_xlfn.CONCAT(Tabla35_2[[#This Row],[Semana]],Tabla35_2[[#This Row],[Atributo]])</f>
        <v>44162Miércoles</v>
      </c>
    </row>
    <row r="135" spans="1:17" x14ac:dyDescent="0.35">
      <c r="A135" s="24" t="str">
        <f t="shared" si="2"/>
        <v>44162LimónSin especificarTerminal Hortofrutícola Agro Chillánmalla-16Jueves</v>
      </c>
      <c r="B135" s="6">
        <v>44162</v>
      </c>
      <c r="C135" s="24" t="s">
        <v>28</v>
      </c>
      <c r="D135" s="24" t="s">
        <v>18</v>
      </c>
      <c r="E135" s="24" t="s">
        <v>25</v>
      </c>
      <c r="F135" s="24" t="s">
        <v>40</v>
      </c>
      <c r="G135" s="24" t="str">
        <f>+VLOOKUP(Tabla35_2[[#This Row],[Unidad de
comercialización ]],Cod_empaque[],2,0)</f>
        <v>malla-16</v>
      </c>
      <c r="H135" s="24">
        <f>+VLOOKUP(Tabla35_2[[#This Row],[Unidad de
comercialización ]],Tabla9[],2,0)</f>
        <v>16</v>
      </c>
      <c r="I135" s="24" t="s">
        <v>5</v>
      </c>
      <c r="J135">
        <v>160</v>
      </c>
      <c r="K135" s="24">
        <f>+Tabla35_2[[#This Row],[Valor]]*Tabla35_2[[#This Row],[Kg]]</f>
        <v>2560</v>
      </c>
      <c r="L135" s="24">
        <f>+Tabla35_2[[#This Row],[Volumen (Kg)]]/1000</f>
        <v>2.56</v>
      </c>
      <c r="M135" s="24">
        <f>+VLOOKUP(Tabla35_2[[#This Row],[Concat]],Tabla3_2[],9,0)</f>
        <v>7250</v>
      </c>
      <c r="N135" s="24">
        <f>+Tabla35_2[[#This Row],[Precio (pesos nominales con IVA)]]/Tabla35_2[[#This Row],[Kg]]</f>
        <v>453.125</v>
      </c>
      <c r="O135" s="6">
        <f>+VLOOKUP(Tabla35_2[[#This Row],[Cod_fecha]],Cod_fecha[],2,0)</f>
        <v>44161</v>
      </c>
      <c r="P135" s="27">
        <f>+VLOOKUP(Tabla35_2[[#This Row],[Mercado]],Codigos_mercados_mayoristas[],3,0)</f>
        <v>16</v>
      </c>
      <c r="Q135" s="24" t="str">
        <f>+_xlfn.CONCAT(Tabla35_2[[#This Row],[Semana]],Tabla35_2[[#This Row],[Atributo]])</f>
        <v>44162Jueves</v>
      </c>
    </row>
    <row r="136" spans="1:17" x14ac:dyDescent="0.35">
      <c r="A136" s="24" t="str">
        <f t="shared" si="2"/>
        <v>44162LimónSin especificarTerminal Hortofrutícola Agro Chillánmalla-16Viernes</v>
      </c>
      <c r="B136" s="6">
        <v>44162</v>
      </c>
      <c r="C136" s="24" t="s">
        <v>28</v>
      </c>
      <c r="D136" s="24" t="s">
        <v>18</v>
      </c>
      <c r="E136" s="24" t="s">
        <v>25</v>
      </c>
      <c r="F136" s="24" t="s">
        <v>40</v>
      </c>
      <c r="G136" s="24" t="str">
        <f>+VLOOKUP(Tabla35_2[[#This Row],[Unidad de
comercialización ]],Cod_empaque[],2,0)</f>
        <v>malla-16</v>
      </c>
      <c r="H136" s="24">
        <f>+VLOOKUP(Tabla35_2[[#This Row],[Unidad de
comercialización ]],Tabla9[],2,0)</f>
        <v>16</v>
      </c>
      <c r="I136" s="24" t="s">
        <v>6</v>
      </c>
      <c r="J136">
        <v>160</v>
      </c>
      <c r="K136" s="24">
        <f>+Tabla35_2[[#This Row],[Valor]]*Tabla35_2[[#This Row],[Kg]]</f>
        <v>2560</v>
      </c>
      <c r="L136" s="24">
        <f>+Tabla35_2[[#This Row],[Volumen (Kg)]]/1000</f>
        <v>2.56</v>
      </c>
      <c r="M136" s="24">
        <f>+VLOOKUP(Tabla35_2[[#This Row],[Concat]],Tabla3_2[],9,0)</f>
        <v>7250</v>
      </c>
      <c r="N136" s="24">
        <f>+Tabla35_2[[#This Row],[Precio (pesos nominales con IVA)]]/Tabla35_2[[#This Row],[Kg]]</f>
        <v>453.125</v>
      </c>
      <c r="O136" s="6">
        <f>+VLOOKUP(Tabla35_2[[#This Row],[Cod_fecha]],Cod_fecha[],2,0)</f>
        <v>44162</v>
      </c>
      <c r="P136" s="27">
        <f>+VLOOKUP(Tabla35_2[[#This Row],[Mercado]],Codigos_mercados_mayoristas[],3,0)</f>
        <v>16</v>
      </c>
      <c r="Q136" s="24" t="str">
        <f>+_xlfn.CONCAT(Tabla35_2[[#This Row],[Semana]],Tabla35_2[[#This Row],[Atributo]])</f>
        <v>44162Viernes</v>
      </c>
    </row>
    <row r="137" spans="1:17" x14ac:dyDescent="0.35">
      <c r="A137" s="24" t="str">
        <f t="shared" si="2"/>
        <v>44162LimónSin especificarVega Monumental Concepciónmalla-16Lunes</v>
      </c>
      <c r="B137" s="6">
        <v>44162</v>
      </c>
      <c r="C137" s="24" t="s">
        <v>28</v>
      </c>
      <c r="D137" s="24" t="s">
        <v>18</v>
      </c>
      <c r="E137" s="24" t="s">
        <v>26</v>
      </c>
      <c r="F137" s="24" t="s">
        <v>40</v>
      </c>
      <c r="G137" s="24" t="str">
        <f>+VLOOKUP(Tabla35_2[[#This Row],[Unidad de
comercialización ]],Cod_empaque[],2,0)</f>
        <v>malla-16</v>
      </c>
      <c r="H137" s="24">
        <f>+VLOOKUP(Tabla35_2[[#This Row],[Unidad de
comercialización ]],Tabla9[],2,0)</f>
        <v>16</v>
      </c>
      <c r="I137" s="24" t="s">
        <v>2</v>
      </c>
      <c r="J137">
        <v>0</v>
      </c>
      <c r="K137" s="24">
        <f>+Tabla35_2[[#This Row],[Valor]]*Tabla35_2[[#This Row],[Kg]]</f>
        <v>0</v>
      </c>
      <c r="L137" s="24">
        <f>+Tabla35_2[[#This Row],[Volumen (Kg)]]/1000</f>
        <v>0</v>
      </c>
      <c r="M137" s="24">
        <f>+VLOOKUP(Tabla35_2[[#This Row],[Concat]],Tabla3_2[],9,0)</f>
        <v>0</v>
      </c>
      <c r="N137" s="24">
        <f>+Tabla35_2[[#This Row],[Precio (pesos nominales con IVA)]]/Tabla35_2[[#This Row],[Kg]]</f>
        <v>0</v>
      </c>
      <c r="O137" s="6">
        <f>+VLOOKUP(Tabla35_2[[#This Row],[Cod_fecha]],Cod_fecha[],2,0)</f>
        <v>44158</v>
      </c>
      <c r="P137" s="27">
        <f>+VLOOKUP(Tabla35_2[[#This Row],[Mercado]],Codigos_mercados_mayoristas[],3,0)</f>
        <v>8</v>
      </c>
      <c r="Q137" s="24" t="str">
        <f>+_xlfn.CONCAT(Tabla35_2[[#This Row],[Semana]],Tabla35_2[[#This Row],[Atributo]])</f>
        <v>44162Lunes</v>
      </c>
    </row>
    <row r="138" spans="1:17" x14ac:dyDescent="0.35">
      <c r="A138" s="24" t="str">
        <f t="shared" si="2"/>
        <v>44162LimónSin especificarVega Monumental Concepciónmalla-16Martes</v>
      </c>
      <c r="B138" s="6">
        <v>44162</v>
      </c>
      <c r="C138" s="24" t="s">
        <v>28</v>
      </c>
      <c r="D138" s="24" t="s">
        <v>18</v>
      </c>
      <c r="E138" s="24" t="s">
        <v>26</v>
      </c>
      <c r="F138" s="24" t="s">
        <v>40</v>
      </c>
      <c r="G138" s="24" t="str">
        <f>+VLOOKUP(Tabla35_2[[#This Row],[Unidad de
comercialización ]],Cod_empaque[],2,0)</f>
        <v>malla-16</v>
      </c>
      <c r="H138" s="24">
        <f>+VLOOKUP(Tabla35_2[[#This Row],[Unidad de
comercialización ]],Tabla9[],2,0)</f>
        <v>16</v>
      </c>
      <c r="I138" s="24" t="s">
        <v>3</v>
      </c>
      <c r="J138">
        <v>300</v>
      </c>
      <c r="K138" s="24">
        <f>+Tabla35_2[[#This Row],[Valor]]*Tabla35_2[[#This Row],[Kg]]</f>
        <v>4800</v>
      </c>
      <c r="L138" s="24">
        <f>+Tabla35_2[[#This Row],[Volumen (Kg)]]/1000</f>
        <v>4.8</v>
      </c>
      <c r="M138" s="24">
        <f>+VLOOKUP(Tabla35_2[[#This Row],[Concat]],Tabla3_2[],9,0)</f>
        <v>7000</v>
      </c>
      <c r="N138" s="24">
        <f>+Tabla35_2[[#This Row],[Precio (pesos nominales con IVA)]]/Tabla35_2[[#This Row],[Kg]]</f>
        <v>437.5</v>
      </c>
      <c r="O138" s="6">
        <f>+VLOOKUP(Tabla35_2[[#This Row],[Cod_fecha]],Cod_fecha[],2,0)</f>
        <v>44159</v>
      </c>
      <c r="P138" s="27">
        <f>+VLOOKUP(Tabla35_2[[#This Row],[Mercado]],Codigos_mercados_mayoristas[],3,0)</f>
        <v>8</v>
      </c>
      <c r="Q138" s="24" t="str">
        <f>+_xlfn.CONCAT(Tabla35_2[[#This Row],[Semana]],Tabla35_2[[#This Row],[Atributo]])</f>
        <v>44162Martes</v>
      </c>
    </row>
    <row r="139" spans="1:17" x14ac:dyDescent="0.35">
      <c r="A139" s="24" t="str">
        <f t="shared" si="2"/>
        <v>44162LimónSin especificarVega Monumental Concepciónmalla-16Miércoles</v>
      </c>
      <c r="B139" s="6">
        <v>44162</v>
      </c>
      <c r="C139" s="24" t="s">
        <v>28</v>
      </c>
      <c r="D139" s="24" t="s">
        <v>18</v>
      </c>
      <c r="E139" s="24" t="s">
        <v>26</v>
      </c>
      <c r="F139" s="24" t="s">
        <v>40</v>
      </c>
      <c r="G139" s="24" t="str">
        <f>+VLOOKUP(Tabla35_2[[#This Row],[Unidad de
comercialización ]],Cod_empaque[],2,0)</f>
        <v>malla-16</v>
      </c>
      <c r="H139" s="24">
        <f>+VLOOKUP(Tabla35_2[[#This Row],[Unidad de
comercialización ]],Tabla9[],2,0)</f>
        <v>16</v>
      </c>
      <c r="I139" s="24" t="s">
        <v>4</v>
      </c>
      <c r="J139">
        <v>300</v>
      </c>
      <c r="K139" s="24">
        <f>+Tabla35_2[[#This Row],[Valor]]*Tabla35_2[[#This Row],[Kg]]</f>
        <v>4800</v>
      </c>
      <c r="L139" s="24">
        <f>+Tabla35_2[[#This Row],[Volumen (Kg)]]/1000</f>
        <v>4.8</v>
      </c>
      <c r="M139" s="24">
        <f>+VLOOKUP(Tabla35_2[[#This Row],[Concat]],Tabla3_2[],9,0)</f>
        <v>7000</v>
      </c>
      <c r="N139" s="24">
        <f>+Tabla35_2[[#This Row],[Precio (pesos nominales con IVA)]]/Tabla35_2[[#This Row],[Kg]]</f>
        <v>437.5</v>
      </c>
      <c r="O139" s="6">
        <f>+VLOOKUP(Tabla35_2[[#This Row],[Cod_fecha]],Cod_fecha[],2,0)</f>
        <v>44160</v>
      </c>
      <c r="P139" s="27">
        <f>+VLOOKUP(Tabla35_2[[#This Row],[Mercado]],Codigos_mercados_mayoristas[],3,0)</f>
        <v>8</v>
      </c>
      <c r="Q139" s="24" t="str">
        <f>+_xlfn.CONCAT(Tabla35_2[[#This Row],[Semana]],Tabla35_2[[#This Row],[Atributo]])</f>
        <v>44162Miércoles</v>
      </c>
    </row>
    <row r="140" spans="1:17" x14ac:dyDescent="0.35">
      <c r="A140" s="24" t="str">
        <f t="shared" si="2"/>
        <v>44162LimónSin especificarVega Monumental Concepciónmalla-16Jueves</v>
      </c>
      <c r="B140" s="6">
        <v>44162</v>
      </c>
      <c r="C140" s="24" t="s">
        <v>28</v>
      </c>
      <c r="D140" s="24" t="s">
        <v>18</v>
      </c>
      <c r="E140" s="24" t="s">
        <v>26</v>
      </c>
      <c r="F140" s="24" t="s">
        <v>40</v>
      </c>
      <c r="G140" s="24" t="str">
        <f>+VLOOKUP(Tabla35_2[[#This Row],[Unidad de
comercialización ]],Cod_empaque[],2,0)</f>
        <v>malla-16</v>
      </c>
      <c r="H140" s="24">
        <f>+VLOOKUP(Tabla35_2[[#This Row],[Unidad de
comercialización ]],Tabla9[],2,0)</f>
        <v>16</v>
      </c>
      <c r="I140" s="24" t="s">
        <v>5</v>
      </c>
      <c r="J140">
        <v>300</v>
      </c>
      <c r="K140" s="24">
        <f>+Tabla35_2[[#This Row],[Valor]]*Tabla35_2[[#This Row],[Kg]]</f>
        <v>4800</v>
      </c>
      <c r="L140" s="24">
        <f>+Tabla35_2[[#This Row],[Volumen (Kg)]]/1000</f>
        <v>4.8</v>
      </c>
      <c r="M140" s="24">
        <f>+VLOOKUP(Tabla35_2[[#This Row],[Concat]],Tabla3_2[],9,0)</f>
        <v>7500</v>
      </c>
      <c r="N140" s="24">
        <f>+Tabla35_2[[#This Row],[Precio (pesos nominales con IVA)]]/Tabla35_2[[#This Row],[Kg]]</f>
        <v>468.75</v>
      </c>
      <c r="O140" s="6">
        <f>+VLOOKUP(Tabla35_2[[#This Row],[Cod_fecha]],Cod_fecha[],2,0)</f>
        <v>44161</v>
      </c>
      <c r="P140" s="27">
        <f>+VLOOKUP(Tabla35_2[[#This Row],[Mercado]],Codigos_mercados_mayoristas[],3,0)</f>
        <v>8</v>
      </c>
      <c r="Q140" s="24" t="str">
        <f>+_xlfn.CONCAT(Tabla35_2[[#This Row],[Semana]],Tabla35_2[[#This Row],[Atributo]])</f>
        <v>44162Jueves</v>
      </c>
    </row>
    <row r="141" spans="1:17" x14ac:dyDescent="0.35">
      <c r="A141" s="24" t="str">
        <f t="shared" si="2"/>
        <v>44162LimónSin especificarVega Monumental Concepciónmalla-16Viernes</v>
      </c>
      <c r="B141" s="6">
        <v>44162</v>
      </c>
      <c r="C141" s="24" t="s">
        <v>28</v>
      </c>
      <c r="D141" s="24" t="s">
        <v>18</v>
      </c>
      <c r="E141" s="24" t="s">
        <v>26</v>
      </c>
      <c r="F141" s="24" t="s">
        <v>40</v>
      </c>
      <c r="G141" s="24" t="str">
        <f>+VLOOKUP(Tabla35_2[[#This Row],[Unidad de
comercialización ]],Cod_empaque[],2,0)</f>
        <v>malla-16</v>
      </c>
      <c r="H141" s="24">
        <f>+VLOOKUP(Tabla35_2[[#This Row],[Unidad de
comercialización ]],Tabla9[],2,0)</f>
        <v>16</v>
      </c>
      <c r="I141" s="24" t="s">
        <v>6</v>
      </c>
      <c r="J141">
        <v>300</v>
      </c>
      <c r="K141" s="24">
        <f>+Tabla35_2[[#This Row],[Valor]]*Tabla35_2[[#This Row],[Kg]]</f>
        <v>4800</v>
      </c>
      <c r="L141" s="24">
        <f>+Tabla35_2[[#This Row],[Volumen (Kg)]]/1000</f>
        <v>4.8</v>
      </c>
      <c r="M141" s="24">
        <f>+VLOOKUP(Tabla35_2[[#This Row],[Concat]],Tabla3_2[],9,0)</f>
        <v>8000</v>
      </c>
      <c r="N141" s="24">
        <f>+Tabla35_2[[#This Row],[Precio (pesos nominales con IVA)]]/Tabla35_2[[#This Row],[Kg]]</f>
        <v>500</v>
      </c>
      <c r="O141" s="6">
        <f>+VLOOKUP(Tabla35_2[[#This Row],[Cod_fecha]],Cod_fecha[],2,0)</f>
        <v>44162</v>
      </c>
      <c r="P141" s="27">
        <f>+VLOOKUP(Tabla35_2[[#This Row],[Mercado]],Codigos_mercados_mayoristas[],3,0)</f>
        <v>8</v>
      </c>
      <c r="Q141" s="24" t="str">
        <f>+_xlfn.CONCAT(Tabla35_2[[#This Row],[Semana]],Tabla35_2[[#This Row],[Atributo]])</f>
        <v>44162Viernes</v>
      </c>
    </row>
    <row r="142" spans="1:17" x14ac:dyDescent="0.35">
      <c r="A142" s="24" t="str">
        <f t="shared" si="2"/>
        <v>44162NaranjaLane LateMercado Mayorista Lo Valledor de SantiagobinLunes</v>
      </c>
      <c r="B142" s="6">
        <v>44162</v>
      </c>
      <c r="C142" s="24" t="s">
        <v>36</v>
      </c>
      <c r="D142" s="24" t="s">
        <v>32</v>
      </c>
      <c r="E142" s="24" t="s">
        <v>19</v>
      </c>
      <c r="F142" s="24" t="s">
        <v>37</v>
      </c>
      <c r="G142" s="24" t="str">
        <f>+VLOOKUP(Tabla35_2[[#This Row],[Unidad de
comercialización ]],Cod_empaque[],2,0)</f>
        <v>bin</v>
      </c>
      <c r="H142" s="24">
        <f>+VLOOKUP(Tabla35_2[[#This Row],[Unidad de
comercialización ]],Tabla9[],2,0)</f>
        <v>400</v>
      </c>
      <c r="I142" s="24" t="s">
        <v>2</v>
      </c>
      <c r="J142">
        <v>18</v>
      </c>
      <c r="K142" s="24">
        <f>+Tabla35_2[[#This Row],[Valor]]*Tabla35_2[[#This Row],[Kg]]</f>
        <v>7200</v>
      </c>
      <c r="L142" s="24">
        <f>+Tabla35_2[[#This Row],[Volumen (Kg)]]/1000</f>
        <v>7.2</v>
      </c>
      <c r="M142" s="24">
        <f>+VLOOKUP(Tabla35_2[[#This Row],[Concat]],Tabla3_2[],9,0)</f>
        <v>320000</v>
      </c>
      <c r="N142" s="24">
        <f>+Tabla35_2[[#This Row],[Precio (pesos nominales con IVA)]]/Tabla35_2[[#This Row],[Kg]]</f>
        <v>800</v>
      </c>
      <c r="O142" s="6">
        <f>+VLOOKUP(Tabla35_2[[#This Row],[Cod_fecha]],Cod_fecha[],2,0)</f>
        <v>44158</v>
      </c>
      <c r="P142" s="27">
        <f>+VLOOKUP(Tabla35_2[[#This Row],[Mercado]],Codigos_mercados_mayoristas[],3,0)</f>
        <v>13</v>
      </c>
      <c r="Q142" s="24" t="str">
        <f>+_xlfn.CONCAT(Tabla35_2[[#This Row],[Semana]],Tabla35_2[[#This Row],[Atributo]])</f>
        <v>44162Lunes</v>
      </c>
    </row>
    <row r="143" spans="1:17" x14ac:dyDescent="0.35">
      <c r="A143" s="24" t="str">
        <f t="shared" si="2"/>
        <v>44162NaranjaLane LateMercado Mayorista Lo Valledor de SantiagobinMartes</v>
      </c>
      <c r="B143" s="6">
        <v>44162</v>
      </c>
      <c r="C143" s="24" t="s">
        <v>36</v>
      </c>
      <c r="D143" s="24" t="s">
        <v>32</v>
      </c>
      <c r="E143" s="24" t="s">
        <v>19</v>
      </c>
      <c r="F143" s="24" t="s">
        <v>37</v>
      </c>
      <c r="G143" s="24" t="str">
        <f>+VLOOKUP(Tabla35_2[[#This Row],[Unidad de
comercialización ]],Cod_empaque[],2,0)</f>
        <v>bin</v>
      </c>
      <c r="H143" s="24">
        <f>+VLOOKUP(Tabla35_2[[#This Row],[Unidad de
comercialización ]],Tabla9[],2,0)</f>
        <v>400</v>
      </c>
      <c r="I143" s="24" t="s">
        <v>3</v>
      </c>
      <c r="J143">
        <v>0</v>
      </c>
      <c r="K143" s="24">
        <f>+Tabla35_2[[#This Row],[Valor]]*Tabla35_2[[#This Row],[Kg]]</f>
        <v>0</v>
      </c>
      <c r="L143" s="24">
        <f>+Tabla35_2[[#This Row],[Volumen (Kg)]]/1000</f>
        <v>0</v>
      </c>
      <c r="M143" s="24">
        <f>+VLOOKUP(Tabla35_2[[#This Row],[Concat]],Tabla3_2[],9,0)</f>
        <v>0</v>
      </c>
      <c r="N143" s="24">
        <f>+Tabla35_2[[#This Row],[Precio (pesos nominales con IVA)]]/Tabla35_2[[#This Row],[Kg]]</f>
        <v>0</v>
      </c>
      <c r="O143" s="6">
        <f>+VLOOKUP(Tabla35_2[[#This Row],[Cod_fecha]],Cod_fecha[],2,0)</f>
        <v>44159</v>
      </c>
      <c r="P143" s="27">
        <f>+VLOOKUP(Tabla35_2[[#This Row],[Mercado]],Codigos_mercados_mayoristas[],3,0)</f>
        <v>13</v>
      </c>
      <c r="Q143" s="24" t="str">
        <f>+_xlfn.CONCAT(Tabla35_2[[#This Row],[Semana]],Tabla35_2[[#This Row],[Atributo]])</f>
        <v>44162Martes</v>
      </c>
    </row>
    <row r="144" spans="1:17" x14ac:dyDescent="0.35">
      <c r="A144" s="24" t="str">
        <f t="shared" si="2"/>
        <v>44162NaranjaLane LateMercado Mayorista Lo Valledor de SantiagobinMiércoles</v>
      </c>
      <c r="B144" s="6">
        <v>44162</v>
      </c>
      <c r="C144" s="24" t="s">
        <v>36</v>
      </c>
      <c r="D144" s="24" t="s">
        <v>32</v>
      </c>
      <c r="E144" s="24" t="s">
        <v>19</v>
      </c>
      <c r="F144" s="24" t="s">
        <v>37</v>
      </c>
      <c r="G144" s="24" t="str">
        <f>+VLOOKUP(Tabla35_2[[#This Row],[Unidad de
comercialización ]],Cod_empaque[],2,0)</f>
        <v>bin</v>
      </c>
      <c r="H144" s="24">
        <f>+VLOOKUP(Tabla35_2[[#This Row],[Unidad de
comercialización ]],Tabla9[],2,0)</f>
        <v>400</v>
      </c>
      <c r="I144" s="24" t="s">
        <v>4</v>
      </c>
      <c r="J144">
        <v>12</v>
      </c>
      <c r="K144" s="24">
        <f>+Tabla35_2[[#This Row],[Valor]]*Tabla35_2[[#This Row],[Kg]]</f>
        <v>4800</v>
      </c>
      <c r="L144" s="24">
        <f>+Tabla35_2[[#This Row],[Volumen (Kg)]]/1000</f>
        <v>4.8</v>
      </c>
      <c r="M144" s="24">
        <f>+VLOOKUP(Tabla35_2[[#This Row],[Concat]],Tabla3_2[],9,0)</f>
        <v>310000</v>
      </c>
      <c r="N144" s="24">
        <f>+Tabla35_2[[#This Row],[Precio (pesos nominales con IVA)]]/Tabla35_2[[#This Row],[Kg]]</f>
        <v>775</v>
      </c>
      <c r="O144" s="6">
        <f>+VLOOKUP(Tabla35_2[[#This Row],[Cod_fecha]],Cod_fecha[],2,0)</f>
        <v>44160</v>
      </c>
      <c r="P144" s="27">
        <f>+VLOOKUP(Tabla35_2[[#This Row],[Mercado]],Codigos_mercados_mayoristas[],3,0)</f>
        <v>13</v>
      </c>
      <c r="Q144" s="24" t="str">
        <f>+_xlfn.CONCAT(Tabla35_2[[#This Row],[Semana]],Tabla35_2[[#This Row],[Atributo]])</f>
        <v>44162Miércoles</v>
      </c>
    </row>
    <row r="145" spans="1:17" x14ac:dyDescent="0.35">
      <c r="A145" s="24" t="str">
        <f t="shared" si="2"/>
        <v>44162NaranjaLane LateMercado Mayorista Lo Valledor de SantiagobinJueves</v>
      </c>
      <c r="B145" s="6">
        <v>44162</v>
      </c>
      <c r="C145" s="24" t="s">
        <v>36</v>
      </c>
      <c r="D145" s="24" t="s">
        <v>32</v>
      </c>
      <c r="E145" s="24" t="s">
        <v>19</v>
      </c>
      <c r="F145" s="24" t="s">
        <v>37</v>
      </c>
      <c r="G145" s="24" t="str">
        <f>+VLOOKUP(Tabla35_2[[#This Row],[Unidad de
comercialización ]],Cod_empaque[],2,0)</f>
        <v>bin</v>
      </c>
      <c r="H145" s="24">
        <f>+VLOOKUP(Tabla35_2[[#This Row],[Unidad de
comercialización ]],Tabla9[],2,0)</f>
        <v>400</v>
      </c>
      <c r="I145" s="24" t="s">
        <v>5</v>
      </c>
      <c r="J145">
        <v>0</v>
      </c>
      <c r="K145" s="24">
        <f>+Tabla35_2[[#This Row],[Valor]]*Tabla35_2[[#This Row],[Kg]]</f>
        <v>0</v>
      </c>
      <c r="L145" s="24">
        <f>+Tabla35_2[[#This Row],[Volumen (Kg)]]/1000</f>
        <v>0</v>
      </c>
      <c r="M145" s="24">
        <f>+VLOOKUP(Tabla35_2[[#This Row],[Concat]],Tabla3_2[],9,0)</f>
        <v>0</v>
      </c>
      <c r="N145" s="24">
        <f>+Tabla35_2[[#This Row],[Precio (pesos nominales con IVA)]]/Tabla35_2[[#This Row],[Kg]]</f>
        <v>0</v>
      </c>
      <c r="O145" s="6">
        <f>+VLOOKUP(Tabla35_2[[#This Row],[Cod_fecha]],Cod_fecha[],2,0)</f>
        <v>44161</v>
      </c>
      <c r="P145" s="27">
        <f>+VLOOKUP(Tabla35_2[[#This Row],[Mercado]],Codigos_mercados_mayoristas[],3,0)</f>
        <v>13</v>
      </c>
      <c r="Q145" s="24" t="str">
        <f>+_xlfn.CONCAT(Tabla35_2[[#This Row],[Semana]],Tabla35_2[[#This Row],[Atributo]])</f>
        <v>44162Jueves</v>
      </c>
    </row>
    <row r="146" spans="1:17" x14ac:dyDescent="0.35">
      <c r="A146" s="24" t="str">
        <f t="shared" si="2"/>
        <v>44162NaranjaLane LateMercado Mayorista Lo Valledor de SantiagobinViernes</v>
      </c>
      <c r="B146" s="6">
        <v>44162</v>
      </c>
      <c r="C146" s="24" t="s">
        <v>36</v>
      </c>
      <c r="D146" s="24" t="s">
        <v>32</v>
      </c>
      <c r="E146" s="24" t="s">
        <v>19</v>
      </c>
      <c r="F146" s="24" t="s">
        <v>37</v>
      </c>
      <c r="G146" s="24" t="str">
        <f>+VLOOKUP(Tabla35_2[[#This Row],[Unidad de
comercialización ]],Cod_empaque[],2,0)</f>
        <v>bin</v>
      </c>
      <c r="H146" s="24">
        <f>+VLOOKUP(Tabla35_2[[#This Row],[Unidad de
comercialización ]],Tabla9[],2,0)</f>
        <v>400</v>
      </c>
      <c r="I146" s="24" t="s">
        <v>6</v>
      </c>
      <c r="J146">
        <v>0</v>
      </c>
      <c r="K146" s="24">
        <f>+Tabla35_2[[#This Row],[Valor]]*Tabla35_2[[#This Row],[Kg]]</f>
        <v>0</v>
      </c>
      <c r="L146" s="24">
        <f>+Tabla35_2[[#This Row],[Volumen (Kg)]]/1000</f>
        <v>0</v>
      </c>
      <c r="M146" s="24">
        <f>+VLOOKUP(Tabla35_2[[#This Row],[Concat]],Tabla3_2[],9,0)</f>
        <v>0</v>
      </c>
      <c r="N146" s="24">
        <f>+Tabla35_2[[#This Row],[Precio (pesos nominales con IVA)]]/Tabla35_2[[#This Row],[Kg]]</f>
        <v>0</v>
      </c>
      <c r="O146" s="6">
        <f>+VLOOKUP(Tabla35_2[[#This Row],[Cod_fecha]],Cod_fecha[],2,0)</f>
        <v>44162</v>
      </c>
      <c r="P146" s="27">
        <f>+VLOOKUP(Tabla35_2[[#This Row],[Mercado]],Codigos_mercados_mayoristas[],3,0)</f>
        <v>13</v>
      </c>
      <c r="Q146" s="24" t="str">
        <f>+_xlfn.CONCAT(Tabla35_2[[#This Row],[Semana]],Tabla35_2[[#This Row],[Atributo]])</f>
        <v>44162Viernes</v>
      </c>
    </row>
    <row r="147" spans="1:17" x14ac:dyDescent="0.35">
      <c r="A147" s="24" t="str">
        <f t="shared" si="2"/>
        <v>44162NaranjaLane LateComercializadora del Agro de LimaríbinLunes</v>
      </c>
      <c r="B147" s="6">
        <v>44162</v>
      </c>
      <c r="C147" s="24" t="s">
        <v>36</v>
      </c>
      <c r="D147" s="24" t="s">
        <v>32</v>
      </c>
      <c r="E147" s="24" t="s">
        <v>21</v>
      </c>
      <c r="F147" s="24" t="s">
        <v>37</v>
      </c>
      <c r="G147" s="24" t="str">
        <f>+VLOOKUP(Tabla35_2[[#This Row],[Unidad de
comercialización ]],Cod_empaque[],2,0)</f>
        <v>bin</v>
      </c>
      <c r="H147" s="24">
        <f>+VLOOKUP(Tabla35_2[[#This Row],[Unidad de
comercialización ]],Tabla9[],2,0)</f>
        <v>400</v>
      </c>
      <c r="I147" s="24" t="s">
        <v>2</v>
      </c>
      <c r="J147">
        <v>0</v>
      </c>
      <c r="K147" s="24">
        <f>+Tabla35_2[[#This Row],[Valor]]*Tabla35_2[[#This Row],[Kg]]</f>
        <v>0</v>
      </c>
      <c r="L147" s="24">
        <f>+Tabla35_2[[#This Row],[Volumen (Kg)]]/1000</f>
        <v>0</v>
      </c>
      <c r="M147" s="24">
        <f>+VLOOKUP(Tabla35_2[[#This Row],[Concat]],Tabla3_2[],9,0)</f>
        <v>0</v>
      </c>
      <c r="N147" s="24">
        <f>+Tabla35_2[[#This Row],[Precio (pesos nominales con IVA)]]/Tabla35_2[[#This Row],[Kg]]</f>
        <v>0</v>
      </c>
      <c r="O147" s="6">
        <f>+VLOOKUP(Tabla35_2[[#This Row],[Cod_fecha]],Cod_fecha[],2,0)</f>
        <v>44158</v>
      </c>
      <c r="P147" s="27">
        <f>+VLOOKUP(Tabla35_2[[#This Row],[Mercado]],Codigos_mercados_mayoristas[],3,0)</f>
        <v>4</v>
      </c>
      <c r="Q147" s="24" t="str">
        <f>+_xlfn.CONCAT(Tabla35_2[[#This Row],[Semana]],Tabla35_2[[#This Row],[Atributo]])</f>
        <v>44162Lunes</v>
      </c>
    </row>
    <row r="148" spans="1:17" x14ac:dyDescent="0.35">
      <c r="A148" s="24" t="str">
        <f t="shared" si="2"/>
        <v>44162NaranjaLane LateComercializadora del Agro de LimaríbinMartes</v>
      </c>
      <c r="B148" s="6">
        <v>44162</v>
      </c>
      <c r="C148" s="24" t="s">
        <v>36</v>
      </c>
      <c r="D148" s="24" t="s">
        <v>32</v>
      </c>
      <c r="E148" s="24" t="s">
        <v>21</v>
      </c>
      <c r="F148" s="24" t="s">
        <v>37</v>
      </c>
      <c r="G148" s="24" t="str">
        <f>+VLOOKUP(Tabla35_2[[#This Row],[Unidad de
comercialización ]],Cod_empaque[],2,0)</f>
        <v>bin</v>
      </c>
      <c r="H148" s="24">
        <f>+VLOOKUP(Tabla35_2[[#This Row],[Unidad de
comercialización ]],Tabla9[],2,0)</f>
        <v>400</v>
      </c>
      <c r="I148" s="24" t="s">
        <v>3</v>
      </c>
      <c r="J148">
        <v>20</v>
      </c>
      <c r="K148" s="24">
        <f>+Tabla35_2[[#This Row],[Valor]]*Tabla35_2[[#This Row],[Kg]]</f>
        <v>8000</v>
      </c>
      <c r="L148" s="24">
        <f>+Tabla35_2[[#This Row],[Volumen (Kg)]]/1000</f>
        <v>8</v>
      </c>
      <c r="M148" s="24">
        <f>+VLOOKUP(Tabla35_2[[#This Row],[Concat]],Tabla3_2[],9,0)</f>
        <v>307500</v>
      </c>
      <c r="N148" s="24">
        <f>+Tabla35_2[[#This Row],[Precio (pesos nominales con IVA)]]/Tabla35_2[[#This Row],[Kg]]</f>
        <v>768.75</v>
      </c>
      <c r="O148" s="6">
        <f>+VLOOKUP(Tabla35_2[[#This Row],[Cod_fecha]],Cod_fecha[],2,0)</f>
        <v>44159</v>
      </c>
      <c r="P148" s="27">
        <f>+VLOOKUP(Tabla35_2[[#This Row],[Mercado]],Codigos_mercados_mayoristas[],3,0)</f>
        <v>4</v>
      </c>
      <c r="Q148" s="24" t="str">
        <f>+_xlfn.CONCAT(Tabla35_2[[#This Row],[Semana]],Tabla35_2[[#This Row],[Atributo]])</f>
        <v>44162Martes</v>
      </c>
    </row>
    <row r="149" spans="1:17" x14ac:dyDescent="0.35">
      <c r="A149" s="24" t="str">
        <f t="shared" si="2"/>
        <v>44162NaranjaLane LateComercializadora del Agro de LimaríbinMiércoles</v>
      </c>
      <c r="B149" s="6">
        <v>44162</v>
      </c>
      <c r="C149" s="24" t="s">
        <v>36</v>
      </c>
      <c r="D149" s="24" t="s">
        <v>32</v>
      </c>
      <c r="E149" s="24" t="s">
        <v>21</v>
      </c>
      <c r="F149" s="24" t="s">
        <v>37</v>
      </c>
      <c r="G149" s="24" t="str">
        <f>+VLOOKUP(Tabla35_2[[#This Row],[Unidad de
comercialización ]],Cod_empaque[],2,0)</f>
        <v>bin</v>
      </c>
      <c r="H149" s="24">
        <f>+VLOOKUP(Tabla35_2[[#This Row],[Unidad de
comercialización ]],Tabla9[],2,0)</f>
        <v>400</v>
      </c>
      <c r="I149" s="24" t="s">
        <v>4</v>
      </c>
      <c r="J149">
        <v>16</v>
      </c>
      <c r="K149" s="24">
        <f>+Tabla35_2[[#This Row],[Valor]]*Tabla35_2[[#This Row],[Kg]]</f>
        <v>6400</v>
      </c>
      <c r="L149" s="24">
        <f>+Tabla35_2[[#This Row],[Volumen (Kg)]]/1000</f>
        <v>6.4</v>
      </c>
      <c r="M149" s="24">
        <f>+VLOOKUP(Tabla35_2[[#This Row],[Concat]],Tabla3_2[],9,0)</f>
        <v>307500</v>
      </c>
      <c r="N149" s="24">
        <f>+Tabla35_2[[#This Row],[Precio (pesos nominales con IVA)]]/Tabla35_2[[#This Row],[Kg]]</f>
        <v>768.75</v>
      </c>
      <c r="O149" s="6">
        <f>+VLOOKUP(Tabla35_2[[#This Row],[Cod_fecha]],Cod_fecha[],2,0)</f>
        <v>44160</v>
      </c>
      <c r="P149" s="27">
        <f>+VLOOKUP(Tabla35_2[[#This Row],[Mercado]],Codigos_mercados_mayoristas[],3,0)</f>
        <v>4</v>
      </c>
      <c r="Q149" s="24" t="str">
        <f>+_xlfn.CONCAT(Tabla35_2[[#This Row],[Semana]],Tabla35_2[[#This Row],[Atributo]])</f>
        <v>44162Miércoles</v>
      </c>
    </row>
    <row r="150" spans="1:17" x14ac:dyDescent="0.35">
      <c r="A150" s="24" t="str">
        <f t="shared" si="2"/>
        <v>44162NaranjaLane LateComercializadora del Agro de LimaríbinJueves</v>
      </c>
      <c r="B150" s="6">
        <v>44162</v>
      </c>
      <c r="C150" s="24" t="s">
        <v>36</v>
      </c>
      <c r="D150" s="24" t="s">
        <v>32</v>
      </c>
      <c r="E150" s="24" t="s">
        <v>21</v>
      </c>
      <c r="F150" s="24" t="s">
        <v>37</v>
      </c>
      <c r="G150" s="24" t="str">
        <f>+VLOOKUP(Tabla35_2[[#This Row],[Unidad de
comercialización ]],Cod_empaque[],2,0)</f>
        <v>bin</v>
      </c>
      <c r="H150" s="24">
        <f>+VLOOKUP(Tabla35_2[[#This Row],[Unidad de
comercialización ]],Tabla9[],2,0)</f>
        <v>400</v>
      </c>
      <c r="I150" s="24" t="s">
        <v>5</v>
      </c>
      <c r="J150">
        <v>0</v>
      </c>
      <c r="K150" s="24">
        <f>+Tabla35_2[[#This Row],[Valor]]*Tabla35_2[[#This Row],[Kg]]</f>
        <v>0</v>
      </c>
      <c r="L150" s="24">
        <f>+Tabla35_2[[#This Row],[Volumen (Kg)]]/1000</f>
        <v>0</v>
      </c>
      <c r="M150" s="24">
        <f>+VLOOKUP(Tabla35_2[[#This Row],[Concat]],Tabla3_2[],9,0)</f>
        <v>0</v>
      </c>
      <c r="N150" s="24">
        <f>+Tabla35_2[[#This Row],[Precio (pesos nominales con IVA)]]/Tabla35_2[[#This Row],[Kg]]</f>
        <v>0</v>
      </c>
      <c r="O150" s="6">
        <f>+VLOOKUP(Tabla35_2[[#This Row],[Cod_fecha]],Cod_fecha[],2,0)</f>
        <v>44161</v>
      </c>
      <c r="P150" s="27">
        <f>+VLOOKUP(Tabla35_2[[#This Row],[Mercado]],Codigos_mercados_mayoristas[],3,0)</f>
        <v>4</v>
      </c>
      <c r="Q150" s="24" t="str">
        <f>+_xlfn.CONCAT(Tabla35_2[[#This Row],[Semana]],Tabla35_2[[#This Row],[Atributo]])</f>
        <v>44162Jueves</v>
      </c>
    </row>
    <row r="151" spans="1:17" x14ac:dyDescent="0.35">
      <c r="A151" s="24" t="str">
        <f t="shared" si="2"/>
        <v>44162NaranjaLane LateComercializadora del Agro de LimaríbinViernes</v>
      </c>
      <c r="B151" s="6">
        <v>44162</v>
      </c>
      <c r="C151" s="24" t="s">
        <v>36</v>
      </c>
      <c r="D151" s="24" t="s">
        <v>32</v>
      </c>
      <c r="E151" s="24" t="s">
        <v>21</v>
      </c>
      <c r="F151" s="24" t="s">
        <v>37</v>
      </c>
      <c r="G151" s="24" t="str">
        <f>+VLOOKUP(Tabla35_2[[#This Row],[Unidad de
comercialización ]],Cod_empaque[],2,0)</f>
        <v>bin</v>
      </c>
      <c r="H151" s="24">
        <f>+VLOOKUP(Tabla35_2[[#This Row],[Unidad de
comercialización ]],Tabla9[],2,0)</f>
        <v>400</v>
      </c>
      <c r="I151" s="24" t="s">
        <v>6</v>
      </c>
      <c r="J151">
        <v>0</v>
      </c>
      <c r="K151" s="24">
        <f>+Tabla35_2[[#This Row],[Valor]]*Tabla35_2[[#This Row],[Kg]]</f>
        <v>0</v>
      </c>
      <c r="L151" s="24">
        <f>+Tabla35_2[[#This Row],[Volumen (Kg)]]/1000</f>
        <v>0</v>
      </c>
      <c r="M151" s="24">
        <f>+VLOOKUP(Tabla35_2[[#This Row],[Concat]],Tabla3_2[],9,0)</f>
        <v>0</v>
      </c>
      <c r="N151" s="24">
        <f>+Tabla35_2[[#This Row],[Precio (pesos nominales con IVA)]]/Tabla35_2[[#This Row],[Kg]]</f>
        <v>0</v>
      </c>
      <c r="O151" s="6">
        <f>+VLOOKUP(Tabla35_2[[#This Row],[Cod_fecha]],Cod_fecha[],2,0)</f>
        <v>44162</v>
      </c>
      <c r="P151" s="27">
        <f>+VLOOKUP(Tabla35_2[[#This Row],[Mercado]],Codigos_mercados_mayoristas[],3,0)</f>
        <v>4</v>
      </c>
      <c r="Q151" s="24" t="str">
        <f>+_xlfn.CONCAT(Tabla35_2[[#This Row],[Semana]],Tabla35_2[[#This Row],[Atributo]])</f>
        <v>44162Viernes</v>
      </c>
    </row>
    <row r="152" spans="1:17" x14ac:dyDescent="0.35">
      <c r="A152" s="24" t="str">
        <f t="shared" si="2"/>
        <v>44162NaranjaLane LateTerminal La Palmera de La SerenabinLunes</v>
      </c>
      <c r="B152" s="6">
        <v>44162</v>
      </c>
      <c r="C152" s="24" t="s">
        <v>36</v>
      </c>
      <c r="D152" s="24" t="s">
        <v>32</v>
      </c>
      <c r="E152" s="24" t="s">
        <v>22</v>
      </c>
      <c r="F152" s="24" t="s">
        <v>37</v>
      </c>
      <c r="G152" s="24" t="str">
        <f>+VLOOKUP(Tabla35_2[[#This Row],[Unidad de
comercialización ]],Cod_empaque[],2,0)</f>
        <v>bin</v>
      </c>
      <c r="H152" s="24">
        <f>+VLOOKUP(Tabla35_2[[#This Row],[Unidad de
comercialización ]],Tabla9[],2,0)</f>
        <v>400</v>
      </c>
      <c r="I152" s="24" t="s">
        <v>2</v>
      </c>
      <c r="J152">
        <v>20</v>
      </c>
      <c r="K152" s="24">
        <f>+Tabla35_2[[#This Row],[Valor]]*Tabla35_2[[#This Row],[Kg]]</f>
        <v>8000</v>
      </c>
      <c r="L152" s="24">
        <f>+Tabla35_2[[#This Row],[Volumen (Kg)]]/1000</f>
        <v>8</v>
      </c>
      <c r="M152" s="24">
        <f>+VLOOKUP(Tabla35_2[[#This Row],[Concat]],Tabla3_2[],9,0)</f>
        <v>317500</v>
      </c>
      <c r="N152" s="24">
        <f>+Tabla35_2[[#This Row],[Precio (pesos nominales con IVA)]]/Tabla35_2[[#This Row],[Kg]]</f>
        <v>793.75</v>
      </c>
      <c r="O152" s="6">
        <f>+VLOOKUP(Tabla35_2[[#This Row],[Cod_fecha]],Cod_fecha[],2,0)</f>
        <v>44158</v>
      </c>
      <c r="P152" s="27">
        <f>+VLOOKUP(Tabla35_2[[#This Row],[Mercado]],Codigos_mercados_mayoristas[],3,0)</f>
        <v>4</v>
      </c>
      <c r="Q152" s="24" t="str">
        <f>+_xlfn.CONCAT(Tabla35_2[[#This Row],[Semana]],Tabla35_2[[#This Row],[Atributo]])</f>
        <v>44162Lunes</v>
      </c>
    </row>
    <row r="153" spans="1:17" x14ac:dyDescent="0.35">
      <c r="A153" s="24" t="str">
        <f t="shared" si="2"/>
        <v>44162NaranjaLane LateTerminal La Palmera de La SerenabinMartes</v>
      </c>
      <c r="B153" s="6">
        <v>44162</v>
      </c>
      <c r="C153" s="24" t="s">
        <v>36</v>
      </c>
      <c r="D153" s="24" t="s">
        <v>32</v>
      </c>
      <c r="E153" s="24" t="s">
        <v>22</v>
      </c>
      <c r="F153" s="24" t="s">
        <v>37</v>
      </c>
      <c r="G153" s="24" t="str">
        <f>+VLOOKUP(Tabla35_2[[#This Row],[Unidad de
comercialización ]],Cod_empaque[],2,0)</f>
        <v>bin</v>
      </c>
      <c r="H153" s="24">
        <f>+VLOOKUP(Tabla35_2[[#This Row],[Unidad de
comercialización ]],Tabla9[],2,0)</f>
        <v>400</v>
      </c>
      <c r="I153" s="24" t="s">
        <v>3</v>
      </c>
      <c r="J153">
        <v>20</v>
      </c>
      <c r="K153" s="24">
        <f>+Tabla35_2[[#This Row],[Valor]]*Tabla35_2[[#This Row],[Kg]]</f>
        <v>8000</v>
      </c>
      <c r="L153" s="24">
        <f>+Tabla35_2[[#This Row],[Volumen (Kg)]]/1000</f>
        <v>8</v>
      </c>
      <c r="M153" s="24">
        <f>+VLOOKUP(Tabla35_2[[#This Row],[Concat]],Tabla3_2[],9,0)</f>
        <v>317500</v>
      </c>
      <c r="N153" s="24">
        <f>+Tabla35_2[[#This Row],[Precio (pesos nominales con IVA)]]/Tabla35_2[[#This Row],[Kg]]</f>
        <v>793.75</v>
      </c>
      <c r="O153" s="6">
        <f>+VLOOKUP(Tabla35_2[[#This Row],[Cod_fecha]],Cod_fecha[],2,0)</f>
        <v>44159</v>
      </c>
      <c r="P153" s="27">
        <f>+VLOOKUP(Tabla35_2[[#This Row],[Mercado]],Codigos_mercados_mayoristas[],3,0)</f>
        <v>4</v>
      </c>
      <c r="Q153" s="24" t="str">
        <f>+_xlfn.CONCAT(Tabla35_2[[#This Row],[Semana]],Tabla35_2[[#This Row],[Atributo]])</f>
        <v>44162Martes</v>
      </c>
    </row>
    <row r="154" spans="1:17" x14ac:dyDescent="0.35">
      <c r="A154" s="24" t="str">
        <f t="shared" si="2"/>
        <v>44162NaranjaLane LateTerminal La Palmera de La SerenabinMiércoles</v>
      </c>
      <c r="B154" s="6">
        <v>44162</v>
      </c>
      <c r="C154" s="24" t="s">
        <v>36</v>
      </c>
      <c r="D154" s="24" t="s">
        <v>32</v>
      </c>
      <c r="E154" s="24" t="s">
        <v>22</v>
      </c>
      <c r="F154" s="24" t="s">
        <v>37</v>
      </c>
      <c r="G154" s="24" t="str">
        <f>+VLOOKUP(Tabla35_2[[#This Row],[Unidad de
comercialización ]],Cod_empaque[],2,0)</f>
        <v>bin</v>
      </c>
      <c r="H154" s="24">
        <f>+VLOOKUP(Tabla35_2[[#This Row],[Unidad de
comercialización ]],Tabla9[],2,0)</f>
        <v>400</v>
      </c>
      <c r="I154" s="24" t="s">
        <v>4</v>
      </c>
      <c r="J154">
        <v>20</v>
      </c>
      <c r="K154" s="24">
        <f>+Tabla35_2[[#This Row],[Valor]]*Tabla35_2[[#This Row],[Kg]]</f>
        <v>8000</v>
      </c>
      <c r="L154" s="24">
        <f>+Tabla35_2[[#This Row],[Volumen (Kg)]]/1000</f>
        <v>8</v>
      </c>
      <c r="M154" s="24">
        <f>+VLOOKUP(Tabla35_2[[#This Row],[Concat]],Tabla3_2[],9,0)</f>
        <v>317500</v>
      </c>
      <c r="N154" s="24">
        <f>+Tabla35_2[[#This Row],[Precio (pesos nominales con IVA)]]/Tabla35_2[[#This Row],[Kg]]</f>
        <v>793.75</v>
      </c>
      <c r="O154" s="6">
        <f>+VLOOKUP(Tabla35_2[[#This Row],[Cod_fecha]],Cod_fecha[],2,0)</f>
        <v>44160</v>
      </c>
      <c r="P154" s="27">
        <f>+VLOOKUP(Tabla35_2[[#This Row],[Mercado]],Codigos_mercados_mayoristas[],3,0)</f>
        <v>4</v>
      </c>
      <c r="Q154" s="24" t="str">
        <f>+_xlfn.CONCAT(Tabla35_2[[#This Row],[Semana]],Tabla35_2[[#This Row],[Atributo]])</f>
        <v>44162Miércoles</v>
      </c>
    </row>
    <row r="155" spans="1:17" x14ac:dyDescent="0.35">
      <c r="A155" s="24" t="str">
        <f t="shared" si="2"/>
        <v>44162NaranjaLane LateTerminal La Palmera de La SerenabinJueves</v>
      </c>
      <c r="B155" s="6">
        <v>44162</v>
      </c>
      <c r="C155" s="24" t="s">
        <v>36</v>
      </c>
      <c r="D155" s="24" t="s">
        <v>32</v>
      </c>
      <c r="E155" s="24" t="s">
        <v>22</v>
      </c>
      <c r="F155" s="24" t="s">
        <v>37</v>
      </c>
      <c r="G155" s="24" t="str">
        <f>+VLOOKUP(Tabla35_2[[#This Row],[Unidad de
comercialización ]],Cod_empaque[],2,0)</f>
        <v>bin</v>
      </c>
      <c r="H155" s="24">
        <f>+VLOOKUP(Tabla35_2[[#This Row],[Unidad de
comercialización ]],Tabla9[],2,0)</f>
        <v>400</v>
      </c>
      <c r="I155" s="24" t="s">
        <v>5</v>
      </c>
      <c r="J155">
        <v>20</v>
      </c>
      <c r="K155" s="24">
        <f>+Tabla35_2[[#This Row],[Valor]]*Tabla35_2[[#This Row],[Kg]]</f>
        <v>8000</v>
      </c>
      <c r="L155" s="24">
        <f>+Tabla35_2[[#This Row],[Volumen (Kg)]]/1000</f>
        <v>8</v>
      </c>
      <c r="M155" s="24">
        <f>+VLOOKUP(Tabla35_2[[#This Row],[Concat]],Tabla3_2[],9,0)</f>
        <v>317500</v>
      </c>
      <c r="N155" s="24">
        <f>+Tabla35_2[[#This Row],[Precio (pesos nominales con IVA)]]/Tabla35_2[[#This Row],[Kg]]</f>
        <v>793.75</v>
      </c>
      <c r="O155" s="6">
        <f>+VLOOKUP(Tabla35_2[[#This Row],[Cod_fecha]],Cod_fecha[],2,0)</f>
        <v>44161</v>
      </c>
      <c r="P155" s="27">
        <f>+VLOOKUP(Tabla35_2[[#This Row],[Mercado]],Codigos_mercados_mayoristas[],3,0)</f>
        <v>4</v>
      </c>
      <c r="Q155" s="24" t="str">
        <f>+_xlfn.CONCAT(Tabla35_2[[#This Row],[Semana]],Tabla35_2[[#This Row],[Atributo]])</f>
        <v>44162Jueves</v>
      </c>
    </row>
    <row r="156" spans="1:17" x14ac:dyDescent="0.35">
      <c r="A156" s="24" t="str">
        <f t="shared" si="2"/>
        <v>44162NaranjaLane LateTerminal La Palmera de La SerenabinViernes</v>
      </c>
      <c r="B156" s="6">
        <v>44162</v>
      </c>
      <c r="C156" s="24" t="s">
        <v>36</v>
      </c>
      <c r="D156" s="24" t="s">
        <v>32</v>
      </c>
      <c r="E156" s="24" t="s">
        <v>22</v>
      </c>
      <c r="F156" s="24" t="s">
        <v>37</v>
      </c>
      <c r="G156" s="24" t="str">
        <f>+VLOOKUP(Tabla35_2[[#This Row],[Unidad de
comercialización ]],Cod_empaque[],2,0)</f>
        <v>bin</v>
      </c>
      <c r="H156" s="24">
        <f>+VLOOKUP(Tabla35_2[[#This Row],[Unidad de
comercialización ]],Tabla9[],2,0)</f>
        <v>400</v>
      </c>
      <c r="I156" s="24" t="s">
        <v>6</v>
      </c>
      <c r="J156">
        <v>20</v>
      </c>
      <c r="K156" s="24">
        <f>+Tabla35_2[[#This Row],[Valor]]*Tabla35_2[[#This Row],[Kg]]</f>
        <v>8000</v>
      </c>
      <c r="L156" s="24">
        <f>+Tabla35_2[[#This Row],[Volumen (Kg)]]/1000</f>
        <v>8</v>
      </c>
      <c r="M156" s="24">
        <f>+VLOOKUP(Tabla35_2[[#This Row],[Concat]],Tabla3_2[],9,0)</f>
        <v>317500</v>
      </c>
      <c r="N156" s="24">
        <f>+Tabla35_2[[#This Row],[Precio (pesos nominales con IVA)]]/Tabla35_2[[#This Row],[Kg]]</f>
        <v>793.75</v>
      </c>
      <c r="O156" s="6">
        <f>+VLOOKUP(Tabla35_2[[#This Row],[Cod_fecha]],Cod_fecha[],2,0)</f>
        <v>44162</v>
      </c>
      <c r="P156" s="27">
        <f>+VLOOKUP(Tabla35_2[[#This Row],[Mercado]],Codigos_mercados_mayoristas[],3,0)</f>
        <v>4</v>
      </c>
      <c r="Q156" s="24" t="str">
        <f>+_xlfn.CONCAT(Tabla35_2[[#This Row],[Semana]],Tabla35_2[[#This Row],[Atributo]])</f>
        <v>44162Viernes</v>
      </c>
    </row>
    <row r="157" spans="1:17" x14ac:dyDescent="0.35">
      <c r="A157" s="24" t="str">
        <f t="shared" si="2"/>
        <v>44162NaranjaNavel LateMercado Mayorista Lo Valledor de SantiagobinLunes</v>
      </c>
      <c r="B157" s="6">
        <v>44162</v>
      </c>
      <c r="C157" s="24" t="s">
        <v>36</v>
      </c>
      <c r="D157" s="24" t="s">
        <v>34</v>
      </c>
      <c r="E157" s="24" t="s">
        <v>19</v>
      </c>
      <c r="F157" s="24" t="s">
        <v>37</v>
      </c>
      <c r="G157" s="24" t="str">
        <f>+VLOOKUP(Tabla35_2[[#This Row],[Unidad de
comercialización ]],Cod_empaque[],2,0)</f>
        <v>bin</v>
      </c>
      <c r="H157" s="24">
        <f>+VLOOKUP(Tabla35_2[[#This Row],[Unidad de
comercialización ]],Tabla9[],2,0)</f>
        <v>400</v>
      </c>
      <c r="I157" s="24" t="s">
        <v>2</v>
      </c>
      <c r="J157">
        <v>0</v>
      </c>
      <c r="K157" s="24">
        <f>+Tabla35_2[[#This Row],[Valor]]*Tabla35_2[[#This Row],[Kg]]</f>
        <v>0</v>
      </c>
      <c r="L157" s="24">
        <f>+Tabla35_2[[#This Row],[Volumen (Kg)]]/1000</f>
        <v>0</v>
      </c>
      <c r="M157" s="24">
        <f>+VLOOKUP(Tabla35_2[[#This Row],[Concat]],Tabla3_2[],9,0)</f>
        <v>0</v>
      </c>
      <c r="N157" s="24">
        <f>+Tabla35_2[[#This Row],[Precio (pesos nominales con IVA)]]/Tabla35_2[[#This Row],[Kg]]</f>
        <v>0</v>
      </c>
      <c r="O157" s="6">
        <f>+VLOOKUP(Tabla35_2[[#This Row],[Cod_fecha]],Cod_fecha[],2,0)</f>
        <v>44158</v>
      </c>
      <c r="P157" s="27">
        <f>+VLOOKUP(Tabla35_2[[#This Row],[Mercado]],Codigos_mercados_mayoristas[],3,0)</f>
        <v>13</v>
      </c>
      <c r="Q157" s="24" t="str">
        <f>+_xlfn.CONCAT(Tabla35_2[[#This Row],[Semana]],Tabla35_2[[#This Row],[Atributo]])</f>
        <v>44162Lunes</v>
      </c>
    </row>
    <row r="158" spans="1:17" x14ac:dyDescent="0.35">
      <c r="A158" s="24" t="str">
        <f t="shared" si="2"/>
        <v>44162NaranjaNavel LateMercado Mayorista Lo Valledor de SantiagobinMartes</v>
      </c>
      <c r="B158" s="6">
        <v>44162</v>
      </c>
      <c r="C158" s="24" t="s">
        <v>36</v>
      </c>
      <c r="D158" s="24" t="s">
        <v>34</v>
      </c>
      <c r="E158" s="24" t="s">
        <v>19</v>
      </c>
      <c r="F158" s="24" t="s">
        <v>37</v>
      </c>
      <c r="G158" s="24" t="str">
        <f>+VLOOKUP(Tabla35_2[[#This Row],[Unidad de
comercialización ]],Cod_empaque[],2,0)</f>
        <v>bin</v>
      </c>
      <c r="H158" s="24">
        <f>+VLOOKUP(Tabla35_2[[#This Row],[Unidad de
comercialización ]],Tabla9[],2,0)</f>
        <v>400</v>
      </c>
      <c r="I158" s="24" t="s">
        <v>3</v>
      </c>
      <c r="J158">
        <v>20</v>
      </c>
      <c r="K158" s="24">
        <f>+Tabla35_2[[#This Row],[Valor]]*Tabla35_2[[#This Row],[Kg]]</f>
        <v>8000</v>
      </c>
      <c r="L158" s="24">
        <f>+Tabla35_2[[#This Row],[Volumen (Kg)]]/1000</f>
        <v>8</v>
      </c>
      <c r="M158" s="24">
        <f>+VLOOKUP(Tabla35_2[[#This Row],[Concat]],Tabla3_2[],9,0)</f>
        <v>320000</v>
      </c>
      <c r="N158" s="24">
        <f>+Tabla35_2[[#This Row],[Precio (pesos nominales con IVA)]]/Tabla35_2[[#This Row],[Kg]]</f>
        <v>800</v>
      </c>
      <c r="O158" s="6">
        <f>+VLOOKUP(Tabla35_2[[#This Row],[Cod_fecha]],Cod_fecha[],2,0)</f>
        <v>44159</v>
      </c>
      <c r="P158" s="27">
        <f>+VLOOKUP(Tabla35_2[[#This Row],[Mercado]],Codigos_mercados_mayoristas[],3,0)</f>
        <v>13</v>
      </c>
      <c r="Q158" s="24" t="str">
        <f>+_xlfn.CONCAT(Tabla35_2[[#This Row],[Semana]],Tabla35_2[[#This Row],[Atributo]])</f>
        <v>44162Martes</v>
      </c>
    </row>
    <row r="159" spans="1:17" x14ac:dyDescent="0.35">
      <c r="A159" s="24" t="str">
        <f t="shared" si="2"/>
        <v>44162NaranjaNavel LateMercado Mayorista Lo Valledor de SantiagobinMiércoles</v>
      </c>
      <c r="B159" s="6">
        <v>44162</v>
      </c>
      <c r="C159" s="24" t="s">
        <v>36</v>
      </c>
      <c r="D159" s="24" t="s">
        <v>34</v>
      </c>
      <c r="E159" s="24" t="s">
        <v>19</v>
      </c>
      <c r="F159" s="24" t="s">
        <v>37</v>
      </c>
      <c r="G159" s="24" t="str">
        <f>+VLOOKUP(Tabla35_2[[#This Row],[Unidad de
comercialización ]],Cod_empaque[],2,0)</f>
        <v>bin</v>
      </c>
      <c r="H159" s="24">
        <f>+VLOOKUP(Tabla35_2[[#This Row],[Unidad de
comercialización ]],Tabla9[],2,0)</f>
        <v>400</v>
      </c>
      <c r="I159" s="24" t="s">
        <v>4</v>
      </c>
      <c r="J159">
        <v>0</v>
      </c>
      <c r="K159" s="24">
        <f>+Tabla35_2[[#This Row],[Valor]]*Tabla35_2[[#This Row],[Kg]]</f>
        <v>0</v>
      </c>
      <c r="L159" s="24">
        <f>+Tabla35_2[[#This Row],[Volumen (Kg)]]/1000</f>
        <v>0</v>
      </c>
      <c r="M159" s="24">
        <f>+VLOOKUP(Tabla35_2[[#This Row],[Concat]],Tabla3_2[],9,0)</f>
        <v>0</v>
      </c>
      <c r="N159" s="24">
        <f>+Tabla35_2[[#This Row],[Precio (pesos nominales con IVA)]]/Tabla35_2[[#This Row],[Kg]]</f>
        <v>0</v>
      </c>
      <c r="O159" s="6">
        <f>+VLOOKUP(Tabla35_2[[#This Row],[Cod_fecha]],Cod_fecha[],2,0)</f>
        <v>44160</v>
      </c>
      <c r="P159" s="27">
        <f>+VLOOKUP(Tabla35_2[[#This Row],[Mercado]],Codigos_mercados_mayoristas[],3,0)</f>
        <v>13</v>
      </c>
      <c r="Q159" s="24" t="str">
        <f>+_xlfn.CONCAT(Tabla35_2[[#This Row],[Semana]],Tabla35_2[[#This Row],[Atributo]])</f>
        <v>44162Miércoles</v>
      </c>
    </row>
    <row r="160" spans="1:17" x14ac:dyDescent="0.35">
      <c r="A160" s="24" t="str">
        <f t="shared" si="2"/>
        <v>44162NaranjaNavel LateMercado Mayorista Lo Valledor de SantiagobinJueves</v>
      </c>
      <c r="B160" s="6">
        <v>44162</v>
      </c>
      <c r="C160" s="24" t="s">
        <v>36</v>
      </c>
      <c r="D160" s="24" t="s">
        <v>34</v>
      </c>
      <c r="E160" s="24" t="s">
        <v>19</v>
      </c>
      <c r="F160" s="24" t="s">
        <v>37</v>
      </c>
      <c r="G160" s="24" t="str">
        <f>+VLOOKUP(Tabla35_2[[#This Row],[Unidad de
comercialización ]],Cod_empaque[],2,0)</f>
        <v>bin</v>
      </c>
      <c r="H160" s="24">
        <f>+VLOOKUP(Tabla35_2[[#This Row],[Unidad de
comercialización ]],Tabla9[],2,0)</f>
        <v>400</v>
      </c>
      <c r="I160" s="24" t="s">
        <v>5</v>
      </c>
      <c r="J160">
        <v>24</v>
      </c>
      <c r="K160" s="24">
        <f>+Tabla35_2[[#This Row],[Valor]]*Tabla35_2[[#This Row],[Kg]]</f>
        <v>9600</v>
      </c>
      <c r="L160" s="24">
        <f>+Tabla35_2[[#This Row],[Volumen (Kg)]]/1000</f>
        <v>9.6</v>
      </c>
      <c r="M160" s="24">
        <f>+VLOOKUP(Tabla35_2[[#This Row],[Concat]],Tabla3_2[],9,0)</f>
        <v>320000</v>
      </c>
      <c r="N160" s="24">
        <f>+Tabla35_2[[#This Row],[Precio (pesos nominales con IVA)]]/Tabla35_2[[#This Row],[Kg]]</f>
        <v>800</v>
      </c>
      <c r="O160" s="6">
        <f>+VLOOKUP(Tabla35_2[[#This Row],[Cod_fecha]],Cod_fecha[],2,0)</f>
        <v>44161</v>
      </c>
      <c r="P160" s="27">
        <f>+VLOOKUP(Tabla35_2[[#This Row],[Mercado]],Codigos_mercados_mayoristas[],3,0)</f>
        <v>13</v>
      </c>
      <c r="Q160" s="24" t="str">
        <f>+_xlfn.CONCAT(Tabla35_2[[#This Row],[Semana]],Tabla35_2[[#This Row],[Atributo]])</f>
        <v>44162Jueves</v>
      </c>
    </row>
    <row r="161" spans="1:17" x14ac:dyDescent="0.35">
      <c r="A161" s="24" t="str">
        <f t="shared" si="2"/>
        <v>44162NaranjaNavel LateMercado Mayorista Lo Valledor de SantiagobinViernes</v>
      </c>
      <c r="B161" s="6">
        <v>44162</v>
      </c>
      <c r="C161" s="24" t="s">
        <v>36</v>
      </c>
      <c r="D161" s="24" t="s">
        <v>34</v>
      </c>
      <c r="E161" s="24" t="s">
        <v>19</v>
      </c>
      <c r="F161" s="24" t="s">
        <v>37</v>
      </c>
      <c r="G161" s="24" t="str">
        <f>+VLOOKUP(Tabla35_2[[#This Row],[Unidad de
comercialización ]],Cod_empaque[],2,0)</f>
        <v>bin</v>
      </c>
      <c r="H161" s="24">
        <f>+VLOOKUP(Tabla35_2[[#This Row],[Unidad de
comercialización ]],Tabla9[],2,0)</f>
        <v>400</v>
      </c>
      <c r="I161" s="24" t="s">
        <v>6</v>
      </c>
      <c r="J161">
        <v>54</v>
      </c>
      <c r="K161" s="24">
        <f>+Tabla35_2[[#This Row],[Valor]]*Tabla35_2[[#This Row],[Kg]]</f>
        <v>21600</v>
      </c>
      <c r="L161" s="24">
        <f>+Tabla35_2[[#This Row],[Volumen (Kg)]]/1000</f>
        <v>21.6</v>
      </c>
      <c r="M161" s="24">
        <f>+VLOOKUP(Tabla35_2[[#This Row],[Concat]],Tabla3_2[],9,0)</f>
        <v>302778</v>
      </c>
      <c r="N161" s="24">
        <f>+Tabla35_2[[#This Row],[Precio (pesos nominales con IVA)]]/Tabla35_2[[#This Row],[Kg]]</f>
        <v>756.94500000000005</v>
      </c>
      <c r="O161" s="6">
        <f>+VLOOKUP(Tabla35_2[[#This Row],[Cod_fecha]],Cod_fecha[],2,0)</f>
        <v>44162</v>
      </c>
      <c r="P161" s="27">
        <f>+VLOOKUP(Tabla35_2[[#This Row],[Mercado]],Codigos_mercados_mayoristas[],3,0)</f>
        <v>13</v>
      </c>
      <c r="Q161" s="24" t="str">
        <f>+_xlfn.CONCAT(Tabla35_2[[#This Row],[Semana]],Tabla35_2[[#This Row],[Atributo]])</f>
        <v>44162Viernes</v>
      </c>
    </row>
    <row r="162" spans="1:17" x14ac:dyDescent="0.35">
      <c r="A162" s="24" t="str">
        <f t="shared" si="2"/>
        <v>44162NaranjaThompsonMercado Mayorista Lo Valledor de SantiagobinLunes</v>
      </c>
      <c r="B162" s="6">
        <v>44162</v>
      </c>
      <c r="C162" s="24" t="s">
        <v>36</v>
      </c>
      <c r="D162" s="24" t="s">
        <v>55</v>
      </c>
      <c r="E162" s="24" t="s">
        <v>19</v>
      </c>
      <c r="F162" s="24" t="s">
        <v>37</v>
      </c>
      <c r="G162" s="24" t="str">
        <f>+VLOOKUP(Tabla35_2[[#This Row],[Unidad de
comercialización ]],Cod_empaque[],2,0)</f>
        <v>bin</v>
      </c>
      <c r="H162" s="24">
        <f>+VLOOKUP(Tabla35_2[[#This Row],[Unidad de
comercialización ]],Tabla9[],2,0)</f>
        <v>400</v>
      </c>
      <c r="I162" s="24" t="s">
        <v>2</v>
      </c>
      <c r="J162">
        <v>0</v>
      </c>
      <c r="K162" s="24">
        <f>+Tabla35_2[[#This Row],[Valor]]*Tabla35_2[[#This Row],[Kg]]</f>
        <v>0</v>
      </c>
      <c r="L162" s="24">
        <f>+Tabla35_2[[#This Row],[Volumen (Kg)]]/1000</f>
        <v>0</v>
      </c>
      <c r="M162" s="24">
        <f>+VLOOKUP(Tabla35_2[[#This Row],[Concat]],Tabla3_2[],9,0)</f>
        <v>0</v>
      </c>
      <c r="N162" s="24">
        <f>+Tabla35_2[[#This Row],[Precio (pesos nominales con IVA)]]/Tabla35_2[[#This Row],[Kg]]</f>
        <v>0</v>
      </c>
      <c r="O162" s="6">
        <f>+VLOOKUP(Tabla35_2[[#This Row],[Cod_fecha]],Cod_fecha[],2,0)</f>
        <v>44158</v>
      </c>
      <c r="P162" s="27">
        <f>+VLOOKUP(Tabla35_2[[#This Row],[Mercado]],Codigos_mercados_mayoristas[],3,0)</f>
        <v>13</v>
      </c>
      <c r="Q162" s="24" t="str">
        <f>+_xlfn.CONCAT(Tabla35_2[[#This Row],[Semana]],Tabla35_2[[#This Row],[Atributo]])</f>
        <v>44162Lunes</v>
      </c>
    </row>
    <row r="163" spans="1:17" x14ac:dyDescent="0.35">
      <c r="A163" s="24" t="str">
        <f t="shared" si="2"/>
        <v>44162NaranjaThompsonMercado Mayorista Lo Valledor de SantiagobinMartes</v>
      </c>
      <c r="B163" s="6">
        <v>44162</v>
      </c>
      <c r="C163" s="24" t="s">
        <v>36</v>
      </c>
      <c r="D163" s="24" t="s">
        <v>55</v>
      </c>
      <c r="E163" s="24" t="s">
        <v>19</v>
      </c>
      <c r="F163" s="24" t="s">
        <v>37</v>
      </c>
      <c r="G163" s="24" t="str">
        <f>+VLOOKUP(Tabla35_2[[#This Row],[Unidad de
comercialización ]],Cod_empaque[],2,0)</f>
        <v>bin</v>
      </c>
      <c r="H163" s="24">
        <f>+VLOOKUP(Tabla35_2[[#This Row],[Unidad de
comercialización ]],Tabla9[],2,0)</f>
        <v>400</v>
      </c>
      <c r="I163" s="24" t="s">
        <v>3</v>
      </c>
      <c r="J163">
        <v>0</v>
      </c>
      <c r="K163" s="24">
        <f>+Tabla35_2[[#This Row],[Valor]]*Tabla35_2[[#This Row],[Kg]]</f>
        <v>0</v>
      </c>
      <c r="L163" s="24">
        <f>+Tabla35_2[[#This Row],[Volumen (Kg)]]/1000</f>
        <v>0</v>
      </c>
      <c r="M163" s="24">
        <f>+VLOOKUP(Tabla35_2[[#This Row],[Concat]],Tabla3_2[],9,0)</f>
        <v>0</v>
      </c>
      <c r="N163" s="24">
        <f>+Tabla35_2[[#This Row],[Precio (pesos nominales con IVA)]]/Tabla35_2[[#This Row],[Kg]]</f>
        <v>0</v>
      </c>
      <c r="O163" s="6">
        <f>+VLOOKUP(Tabla35_2[[#This Row],[Cod_fecha]],Cod_fecha[],2,0)</f>
        <v>44159</v>
      </c>
      <c r="P163" s="27">
        <f>+VLOOKUP(Tabla35_2[[#This Row],[Mercado]],Codigos_mercados_mayoristas[],3,0)</f>
        <v>13</v>
      </c>
      <c r="Q163" s="24" t="str">
        <f>+_xlfn.CONCAT(Tabla35_2[[#This Row],[Semana]],Tabla35_2[[#This Row],[Atributo]])</f>
        <v>44162Martes</v>
      </c>
    </row>
    <row r="164" spans="1:17" x14ac:dyDescent="0.35">
      <c r="A164" s="24" t="str">
        <f t="shared" si="2"/>
        <v>44162NaranjaThompsonMercado Mayorista Lo Valledor de SantiagobinMiércoles</v>
      </c>
      <c r="B164" s="6">
        <v>44162</v>
      </c>
      <c r="C164" s="24" t="s">
        <v>36</v>
      </c>
      <c r="D164" s="24" t="s">
        <v>55</v>
      </c>
      <c r="E164" s="24" t="s">
        <v>19</v>
      </c>
      <c r="F164" s="24" t="s">
        <v>37</v>
      </c>
      <c r="G164" s="24" t="str">
        <f>+VLOOKUP(Tabla35_2[[#This Row],[Unidad de
comercialización ]],Cod_empaque[],2,0)</f>
        <v>bin</v>
      </c>
      <c r="H164" s="24">
        <f>+VLOOKUP(Tabla35_2[[#This Row],[Unidad de
comercialización ]],Tabla9[],2,0)</f>
        <v>400</v>
      </c>
      <c r="I164" s="24" t="s">
        <v>4</v>
      </c>
      <c r="J164">
        <v>16</v>
      </c>
      <c r="K164" s="24">
        <f>+Tabla35_2[[#This Row],[Valor]]*Tabla35_2[[#This Row],[Kg]]</f>
        <v>6400</v>
      </c>
      <c r="L164" s="24">
        <f>+Tabla35_2[[#This Row],[Volumen (Kg)]]/1000</f>
        <v>6.4</v>
      </c>
      <c r="M164" s="24">
        <f>+VLOOKUP(Tabla35_2[[#This Row],[Concat]],Tabla3_2[],9,0)</f>
        <v>325000</v>
      </c>
      <c r="N164" s="24">
        <f>+Tabla35_2[[#This Row],[Precio (pesos nominales con IVA)]]/Tabla35_2[[#This Row],[Kg]]</f>
        <v>812.5</v>
      </c>
      <c r="O164" s="6">
        <f>+VLOOKUP(Tabla35_2[[#This Row],[Cod_fecha]],Cod_fecha[],2,0)</f>
        <v>44160</v>
      </c>
      <c r="P164" s="27">
        <f>+VLOOKUP(Tabla35_2[[#This Row],[Mercado]],Codigos_mercados_mayoristas[],3,0)</f>
        <v>13</v>
      </c>
      <c r="Q164" s="24" t="str">
        <f>+_xlfn.CONCAT(Tabla35_2[[#This Row],[Semana]],Tabla35_2[[#This Row],[Atributo]])</f>
        <v>44162Miércoles</v>
      </c>
    </row>
    <row r="165" spans="1:17" x14ac:dyDescent="0.35">
      <c r="A165" s="24" t="str">
        <f t="shared" si="2"/>
        <v>44162NaranjaThompsonMercado Mayorista Lo Valledor de SantiagobinJueves</v>
      </c>
      <c r="B165" s="6">
        <v>44162</v>
      </c>
      <c r="C165" s="24" t="s">
        <v>36</v>
      </c>
      <c r="D165" s="24" t="s">
        <v>55</v>
      </c>
      <c r="E165" s="24" t="s">
        <v>19</v>
      </c>
      <c r="F165" s="24" t="s">
        <v>37</v>
      </c>
      <c r="G165" s="24" t="str">
        <f>+VLOOKUP(Tabla35_2[[#This Row],[Unidad de
comercialización ]],Cod_empaque[],2,0)</f>
        <v>bin</v>
      </c>
      <c r="H165" s="24">
        <f>+VLOOKUP(Tabla35_2[[#This Row],[Unidad de
comercialización ]],Tabla9[],2,0)</f>
        <v>400</v>
      </c>
      <c r="I165" s="24" t="s">
        <v>5</v>
      </c>
      <c r="J165">
        <v>0</v>
      </c>
      <c r="K165" s="24">
        <f>+Tabla35_2[[#This Row],[Valor]]*Tabla35_2[[#This Row],[Kg]]</f>
        <v>0</v>
      </c>
      <c r="L165" s="24">
        <f>+Tabla35_2[[#This Row],[Volumen (Kg)]]/1000</f>
        <v>0</v>
      </c>
      <c r="M165" s="24">
        <f>+VLOOKUP(Tabla35_2[[#This Row],[Concat]],Tabla3_2[],9,0)</f>
        <v>0</v>
      </c>
      <c r="N165" s="24">
        <f>+Tabla35_2[[#This Row],[Precio (pesos nominales con IVA)]]/Tabla35_2[[#This Row],[Kg]]</f>
        <v>0</v>
      </c>
      <c r="O165" s="6">
        <f>+VLOOKUP(Tabla35_2[[#This Row],[Cod_fecha]],Cod_fecha[],2,0)</f>
        <v>44161</v>
      </c>
      <c r="P165" s="27">
        <f>+VLOOKUP(Tabla35_2[[#This Row],[Mercado]],Codigos_mercados_mayoristas[],3,0)</f>
        <v>13</v>
      </c>
      <c r="Q165" s="24" t="str">
        <f>+_xlfn.CONCAT(Tabla35_2[[#This Row],[Semana]],Tabla35_2[[#This Row],[Atributo]])</f>
        <v>44162Jueves</v>
      </c>
    </row>
    <row r="166" spans="1:17" x14ac:dyDescent="0.35">
      <c r="A166" s="24" t="str">
        <f t="shared" si="2"/>
        <v>44162NaranjaThompsonMercado Mayorista Lo Valledor de SantiagobinViernes</v>
      </c>
      <c r="B166" s="6">
        <v>44162</v>
      </c>
      <c r="C166" s="24" t="s">
        <v>36</v>
      </c>
      <c r="D166" s="24" t="s">
        <v>55</v>
      </c>
      <c r="E166" s="24" t="s">
        <v>19</v>
      </c>
      <c r="F166" s="24" t="s">
        <v>37</v>
      </c>
      <c r="G166" s="24" t="str">
        <f>+VLOOKUP(Tabla35_2[[#This Row],[Unidad de
comercialización ]],Cod_empaque[],2,0)</f>
        <v>bin</v>
      </c>
      <c r="H166" s="24">
        <f>+VLOOKUP(Tabla35_2[[#This Row],[Unidad de
comercialización ]],Tabla9[],2,0)</f>
        <v>400</v>
      </c>
      <c r="I166" s="24" t="s">
        <v>6</v>
      </c>
      <c r="J166">
        <v>0</v>
      </c>
      <c r="K166" s="24">
        <f>+Tabla35_2[[#This Row],[Valor]]*Tabla35_2[[#This Row],[Kg]]</f>
        <v>0</v>
      </c>
      <c r="L166" s="24">
        <f>+Tabla35_2[[#This Row],[Volumen (Kg)]]/1000</f>
        <v>0</v>
      </c>
      <c r="M166" s="24">
        <f>+VLOOKUP(Tabla35_2[[#This Row],[Concat]],Tabla3_2[],9,0)</f>
        <v>0</v>
      </c>
      <c r="N166" s="24">
        <f>+Tabla35_2[[#This Row],[Precio (pesos nominales con IVA)]]/Tabla35_2[[#This Row],[Kg]]</f>
        <v>0</v>
      </c>
      <c r="O166" s="6">
        <f>+VLOOKUP(Tabla35_2[[#This Row],[Cod_fecha]],Cod_fecha[],2,0)</f>
        <v>44162</v>
      </c>
      <c r="P166" s="27">
        <f>+VLOOKUP(Tabla35_2[[#This Row],[Mercado]],Codigos_mercados_mayoristas[],3,0)</f>
        <v>13</v>
      </c>
      <c r="Q166" s="24" t="str">
        <f>+_xlfn.CONCAT(Tabla35_2[[#This Row],[Semana]],Tabla35_2[[#This Row],[Atributo]])</f>
        <v>44162Viernes</v>
      </c>
    </row>
    <row r="167" spans="1:17" x14ac:dyDescent="0.35">
      <c r="A167" s="24" t="str">
        <f t="shared" si="2"/>
        <v>44162NaranjaValenciaMercado Mayorista Lo Valledor de SantiagobinLunes</v>
      </c>
      <c r="B167" s="6">
        <v>44162</v>
      </c>
      <c r="C167" s="24" t="s">
        <v>36</v>
      </c>
      <c r="D167" s="24" t="s">
        <v>35</v>
      </c>
      <c r="E167" s="24" t="s">
        <v>19</v>
      </c>
      <c r="F167" s="24" t="s">
        <v>37</v>
      </c>
      <c r="G167" s="24" t="str">
        <f>+VLOOKUP(Tabla35_2[[#This Row],[Unidad de
comercialización ]],Cod_empaque[],2,0)</f>
        <v>bin</v>
      </c>
      <c r="H167" s="24">
        <f>+VLOOKUP(Tabla35_2[[#This Row],[Unidad de
comercialización ]],Tabla9[],2,0)</f>
        <v>400</v>
      </c>
      <c r="I167" s="24" t="s">
        <v>2</v>
      </c>
      <c r="J167">
        <v>31</v>
      </c>
      <c r="K167" s="24">
        <f>+Tabla35_2[[#This Row],[Valor]]*Tabla35_2[[#This Row],[Kg]]</f>
        <v>12400</v>
      </c>
      <c r="L167" s="24">
        <f>+Tabla35_2[[#This Row],[Volumen (Kg)]]/1000</f>
        <v>12.4</v>
      </c>
      <c r="M167" s="24">
        <f>+VLOOKUP(Tabla35_2[[#This Row],[Concat]],Tabla3_2[],9,0)</f>
        <v>315161</v>
      </c>
      <c r="N167" s="24">
        <f>+Tabla35_2[[#This Row],[Precio (pesos nominales con IVA)]]/Tabla35_2[[#This Row],[Kg]]</f>
        <v>787.90250000000003</v>
      </c>
      <c r="O167" s="6">
        <f>+VLOOKUP(Tabla35_2[[#This Row],[Cod_fecha]],Cod_fecha[],2,0)</f>
        <v>44158</v>
      </c>
      <c r="P167" s="27">
        <f>+VLOOKUP(Tabla35_2[[#This Row],[Mercado]],Codigos_mercados_mayoristas[],3,0)</f>
        <v>13</v>
      </c>
      <c r="Q167" s="24" t="str">
        <f>+_xlfn.CONCAT(Tabla35_2[[#This Row],[Semana]],Tabla35_2[[#This Row],[Atributo]])</f>
        <v>44162Lunes</v>
      </c>
    </row>
    <row r="168" spans="1:17" x14ac:dyDescent="0.35">
      <c r="A168" s="24" t="str">
        <f t="shared" si="2"/>
        <v>44162NaranjaValenciaMercado Mayorista Lo Valledor de SantiagobinMartes</v>
      </c>
      <c r="B168" s="6">
        <v>44162</v>
      </c>
      <c r="C168" s="24" t="s">
        <v>36</v>
      </c>
      <c r="D168" s="24" t="s">
        <v>35</v>
      </c>
      <c r="E168" s="24" t="s">
        <v>19</v>
      </c>
      <c r="F168" s="24" t="s">
        <v>37</v>
      </c>
      <c r="G168" s="24" t="str">
        <f>+VLOOKUP(Tabla35_2[[#This Row],[Unidad de
comercialización ]],Cod_empaque[],2,0)</f>
        <v>bin</v>
      </c>
      <c r="H168" s="24">
        <f>+VLOOKUP(Tabla35_2[[#This Row],[Unidad de
comercialización ]],Tabla9[],2,0)</f>
        <v>400</v>
      </c>
      <c r="I168" s="24" t="s">
        <v>3</v>
      </c>
      <c r="J168">
        <v>30</v>
      </c>
      <c r="K168" s="24">
        <f>+Tabla35_2[[#This Row],[Valor]]*Tabla35_2[[#This Row],[Kg]]</f>
        <v>12000</v>
      </c>
      <c r="L168" s="24">
        <f>+Tabla35_2[[#This Row],[Volumen (Kg)]]/1000</f>
        <v>12</v>
      </c>
      <c r="M168" s="24">
        <f>+VLOOKUP(Tabla35_2[[#This Row],[Concat]],Tabla3_2[],9,0)</f>
        <v>325000</v>
      </c>
      <c r="N168" s="24">
        <f>+Tabla35_2[[#This Row],[Precio (pesos nominales con IVA)]]/Tabla35_2[[#This Row],[Kg]]</f>
        <v>812.5</v>
      </c>
      <c r="O168" s="6">
        <f>+VLOOKUP(Tabla35_2[[#This Row],[Cod_fecha]],Cod_fecha[],2,0)</f>
        <v>44159</v>
      </c>
      <c r="P168" s="27">
        <f>+VLOOKUP(Tabla35_2[[#This Row],[Mercado]],Codigos_mercados_mayoristas[],3,0)</f>
        <v>13</v>
      </c>
      <c r="Q168" s="24" t="str">
        <f>+_xlfn.CONCAT(Tabla35_2[[#This Row],[Semana]],Tabla35_2[[#This Row],[Atributo]])</f>
        <v>44162Martes</v>
      </c>
    </row>
    <row r="169" spans="1:17" x14ac:dyDescent="0.35">
      <c r="A169" s="24" t="str">
        <f t="shared" si="2"/>
        <v>44162NaranjaValenciaMercado Mayorista Lo Valledor de SantiagobinMiércoles</v>
      </c>
      <c r="B169" s="6">
        <v>44162</v>
      </c>
      <c r="C169" s="24" t="s">
        <v>36</v>
      </c>
      <c r="D169" s="24" t="s">
        <v>35</v>
      </c>
      <c r="E169" s="24" t="s">
        <v>19</v>
      </c>
      <c r="F169" s="24" t="s">
        <v>37</v>
      </c>
      <c r="G169" s="24" t="str">
        <f>+VLOOKUP(Tabla35_2[[#This Row],[Unidad de
comercialización ]],Cod_empaque[],2,0)</f>
        <v>bin</v>
      </c>
      <c r="H169" s="24">
        <f>+VLOOKUP(Tabla35_2[[#This Row],[Unidad de
comercialización ]],Tabla9[],2,0)</f>
        <v>400</v>
      </c>
      <c r="I169" s="24" t="s">
        <v>4</v>
      </c>
      <c r="J169">
        <v>52</v>
      </c>
      <c r="K169" s="24">
        <f>+Tabla35_2[[#This Row],[Valor]]*Tabla35_2[[#This Row],[Kg]]</f>
        <v>20800</v>
      </c>
      <c r="L169" s="24">
        <f>+Tabla35_2[[#This Row],[Volumen (Kg)]]/1000</f>
        <v>20.8</v>
      </c>
      <c r="M169" s="24">
        <f>+VLOOKUP(Tabla35_2[[#This Row],[Concat]],Tabla3_2[],9,0)</f>
        <v>320000</v>
      </c>
      <c r="N169" s="24">
        <f>+Tabla35_2[[#This Row],[Precio (pesos nominales con IVA)]]/Tabla35_2[[#This Row],[Kg]]</f>
        <v>800</v>
      </c>
      <c r="O169" s="6">
        <f>+VLOOKUP(Tabla35_2[[#This Row],[Cod_fecha]],Cod_fecha[],2,0)</f>
        <v>44160</v>
      </c>
      <c r="P169" s="27">
        <f>+VLOOKUP(Tabla35_2[[#This Row],[Mercado]],Codigos_mercados_mayoristas[],3,0)</f>
        <v>13</v>
      </c>
      <c r="Q169" s="24" t="str">
        <f>+_xlfn.CONCAT(Tabla35_2[[#This Row],[Semana]],Tabla35_2[[#This Row],[Atributo]])</f>
        <v>44162Miércoles</v>
      </c>
    </row>
    <row r="170" spans="1:17" x14ac:dyDescent="0.35">
      <c r="A170" s="24" t="str">
        <f t="shared" si="2"/>
        <v>44162NaranjaValenciaMercado Mayorista Lo Valledor de SantiagobinJueves</v>
      </c>
      <c r="B170" s="6">
        <v>44162</v>
      </c>
      <c r="C170" s="24" t="s">
        <v>36</v>
      </c>
      <c r="D170" s="24" t="s">
        <v>35</v>
      </c>
      <c r="E170" s="24" t="s">
        <v>19</v>
      </c>
      <c r="F170" s="24" t="s">
        <v>37</v>
      </c>
      <c r="G170" s="24" t="str">
        <f>+VLOOKUP(Tabla35_2[[#This Row],[Unidad de
comercialización ]],Cod_empaque[],2,0)</f>
        <v>bin</v>
      </c>
      <c r="H170" s="24">
        <f>+VLOOKUP(Tabla35_2[[#This Row],[Unidad de
comercialización ]],Tabla9[],2,0)</f>
        <v>400</v>
      </c>
      <c r="I170" s="24" t="s">
        <v>5</v>
      </c>
      <c r="J170">
        <v>84</v>
      </c>
      <c r="K170" s="24">
        <f>+Tabla35_2[[#This Row],[Valor]]*Tabla35_2[[#This Row],[Kg]]</f>
        <v>33600</v>
      </c>
      <c r="L170" s="24">
        <f>+Tabla35_2[[#This Row],[Volumen (Kg)]]/1000</f>
        <v>33.6</v>
      </c>
      <c r="M170" s="24">
        <f>+VLOOKUP(Tabla35_2[[#This Row],[Concat]],Tabla3_2[],9,0)</f>
        <v>320000</v>
      </c>
      <c r="N170" s="24">
        <f>+Tabla35_2[[#This Row],[Precio (pesos nominales con IVA)]]/Tabla35_2[[#This Row],[Kg]]</f>
        <v>800</v>
      </c>
      <c r="O170" s="6">
        <f>+VLOOKUP(Tabla35_2[[#This Row],[Cod_fecha]],Cod_fecha[],2,0)</f>
        <v>44161</v>
      </c>
      <c r="P170" s="27">
        <f>+VLOOKUP(Tabla35_2[[#This Row],[Mercado]],Codigos_mercados_mayoristas[],3,0)</f>
        <v>13</v>
      </c>
      <c r="Q170" s="24" t="str">
        <f>+_xlfn.CONCAT(Tabla35_2[[#This Row],[Semana]],Tabla35_2[[#This Row],[Atributo]])</f>
        <v>44162Jueves</v>
      </c>
    </row>
    <row r="171" spans="1:17" x14ac:dyDescent="0.35">
      <c r="A171" s="24" t="str">
        <f t="shared" si="2"/>
        <v>44162NaranjaValenciaMercado Mayorista Lo Valledor de SantiagobinViernes</v>
      </c>
      <c r="B171" s="6">
        <v>44162</v>
      </c>
      <c r="C171" s="24" t="s">
        <v>36</v>
      </c>
      <c r="D171" s="24" t="s">
        <v>35</v>
      </c>
      <c r="E171" s="24" t="s">
        <v>19</v>
      </c>
      <c r="F171" s="24" t="s">
        <v>37</v>
      </c>
      <c r="G171" s="24" t="str">
        <f>+VLOOKUP(Tabla35_2[[#This Row],[Unidad de
comercialización ]],Cod_empaque[],2,0)</f>
        <v>bin</v>
      </c>
      <c r="H171" s="24">
        <f>+VLOOKUP(Tabla35_2[[#This Row],[Unidad de
comercialización ]],Tabla9[],2,0)</f>
        <v>400</v>
      </c>
      <c r="I171" s="24" t="s">
        <v>6</v>
      </c>
      <c r="J171">
        <v>32</v>
      </c>
      <c r="K171" s="24">
        <f>+Tabla35_2[[#This Row],[Valor]]*Tabla35_2[[#This Row],[Kg]]</f>
        <v>12800</v>
      </c>
      <c r="L171" s="24">
        <f>+Tabla35_2[[#This Row],[Volumen (Kg)]]/1000</f>
        <v>12.8</v>
      </c>
      <c r="M171" s="24">
        <f>+VLOOKUP(Tabla35_2[[#This Row],[Concat]],Tabla3_2[],9,0)</f>
        <v>320000</v>
      </c>
      <c r="N171" s="24">
        <f>+Tabla35_2[[#This Row],[Precio (pesos nominales con IVA)]]/Tabla35_2[[#This Row],[Kg]]</f>
        <v>800</v>
      </c>
      <c r="O171" s="6">
        <f>+VLOOKUP(Tabla35_2[[#This Row],[Cod_fecha]],Cod_fecha[],2,0)</f>
        <v>44162</v>
      </c>
      <c r="P171" s="27">
        <f>+VLOOKUP(Tabla35_2[[#This Row],[Mercado]],Codigos_mercados_mayoristas[],3,0)</f>
        <v>13</v>
      </c>
      <c r="Q171" s="24" t="str">
        <f>+_xlfn.CONCAT(Tabla35_2[[#This Row],[Semana]],Tabla35_2[[#This Row],[Atributo]])</f>
        <v>44162Viernes</v>
      </c>
    </row>
    <row r="172" spans="1:17" x14ac:dyDescent="0.35">
      <c r="A172" s="24" t="str">
        <f t="shared" si="2"/>
        <v>44162NaranjaValenciaVega Modelo de TemucobinLunes</v>
      </c>
      <c r="B172" s="6">
        <v>44162</v>
      </c>
      <c r="C172" s="24" t="s">
        <v>36</v>
      </c>
      <c r="D172" s="24" t="s">
        <v>35</v>
      </c>
      <c r="E172" s="24" t="s">
        <v>14</v>
      </c>
      <c r="F172" s="24" t="s">
        <v>37</v>
      </c>
      <c r="G172" s="24" t="str">
        <f>+VLOOKUP(Tabla35_2[[#This Row],[Unidad de
comercialización ]],Cod_empaque[],2,0)</f>
        <v>bin</v>
      </c>
      <c r="H172" s="24">
        <f>+VLOOKUP(Tabla35_2[[#This Row],[Unidad de
comercialización ]],Tabla9[],2,0)</f>
        <v>400</v>
      </c>
      <c r="I172" s="24" t="s">
        <v>2</v>
      </c>
      <c r="J172">
        <v>25</v>
      </c>
      <c r="K172" s="24">
        <f>+Tabla35_2[[#This Row],[Valor]]*Tabla35_2[[#This Row],[Kg]]</f>
        <v>10000</v>
      </c>
      <c r="L172" s="24">
        <f>+Tabla35_2[[#This Row],[Volumen (Kg)]]/1000</f>
        <v>10</v>
      </c>
      <c r="M172" s="24">
        <f>+VLOOKUP(Tabla35_2[[#This Row],[Concat]],Tabla3_2[],9,0)</f>
        <v>320000</v>
      </c>
      <c r="N172" s="24">
        <f>+Tabla35_2[[#This Row],[Precio (pesos nominales con IVA)]]/Tabla35_2[[#This Row],[Kg]]</f>
        <v>800</v>
      </c>
      <c r="O172" s="6">
        <f>+VLOOKUP(Tabla35_2[[#This Row],[Cod_fecha]],Cod_fecha[],2,0)</f>
        <v>44158</v>
      </c>
      <c r="P172" s="27">
        <f>+VLOOKUP(Tabla35_2[[#This Row],[Mercado]],Codigos_mercados_mayoristas[],3,0)</f>
        <v>9</v>
      </c>
      <c r="Q172" s="24" t="str">
        <f>+_xlfn.CONCAT(Tabla35_2[[#This Row],[Semana]],Tabla35_2[[#This Row],[Atributo]])</f>
        <v>44162Lunes</v>
      </c>
    </row>
    <row r="173" spans="1:17" x14ac:dyDescent="0.35">
      <c r="A173" s="24" t="str">
        <f t="shared" si="2"/>
        <v>44162NaranjaValenciaVega Modelo de TemucobinMartes</v>
      </c>
      <c r="B173" s="6">
        <v>44162</v>
      </c>
      <c r="C173" s="24" t="s">
        <v>36</v>
      </c>
      <c r="D173" s="24" t="s">
        <v>35</v>
      </c>
      <c r="E173" s="24" t="s">
        <v>14</v>
      </c>
      <c r="F173" s="24" t="s">
        <v>37</v>
      </c>
      <c r="G173" s="24" t="str">
        <f>+VLOOKUP(Tabla35_2[[#This Row],[Unidad de
comercialización ]],Cod_empaque[],2,0)</f>
        <v>bin</v>
      </c>
      <c r="H173" s="24">
        <f>+VLOOKUP(Tabla35_2[[#This Row],[Unidad de
comercialización ]],Tabla9[],2,0)</f>
        <v>400</v>
      </c>
      <c r="I173" s="24" t="s">
        <v>3</v>
      </c>
      <c r="J173">
        <v>0</v>
      </c>
      <c r="K173" s="24">
        <f>+Tabla35_2[[#This Row],[Valor]]*Tabla35_2[[#This Row],[Kg]]</f>
        <v>0</v>
      </c>
      <c r="L173" s="24">
        <f>+Tabla35_2[[#This Row],[Volumen (Kg)]]/1000</f>
        <v>0</v>
      </c>
      <c r="M173" s="24">
        <f>+VLOOKUP(Tabla35_2[[#This Row],[Concat]],Tabla3_2[],9,0)</f>
        <v>0</v>
      </c>
      <c r="N173" s="24">
        <f>+Tabla35_2[[#This Row],[Precio (pesos nominales con IVA)]]/Tabla35_2[[#This Row],[Kg]]</f>
        <v>0</v>
      </c>
      <c r="O173" s="6">
        <f>+VLOOKUP(Tabla35_2[[#This Row],[Cod_fecha]],Cod_fecha[],2,0)</f>
        <v>44159</v>
      </c>
      <c r="P173" s="27">
        <f>+VLOOKUP(Tabla35_2[[#This Row],[Mercado]],Codigos_mercados_mayoristas[],3,0)</f>
        <v>9</v>
      </c>
      <c r="Q173" s="24" t="str">
        <f>+_xlfn.CONCAT(Tabla35_2[[#This Row],[Semana]],Tabla35_2[[#This Row],[Atributo]])</f>
        <v>44162Martes</v>
      </c>
    </row>
    <row r="174" spans="1:17" x14ac:dyDescent="0.35">
      <c r="A174" s="24" t="str">
        <f t="shared" si="2"/>
        <v>44162NaranjaValenciaVega Modelo de TemucobinMiércoles</v>
      </c>
      <c r="B174" s="6">
        <v>44162</v>
      </c>
      <c r="C174" s="24" t="s">
        <v>36</v>
      </c>
      <c r="D174" s="24" t="s">
        <v>35</v>
      </c>
      <c r="E174" s="24" t="s">
        <v>14</v>
      </c>
      <c r="F174" s="24" t="s">
        <v>37</v>
      </c>
      <c r="G174" s="24" t="str">
        <f>+VLOOKUP(Tabla35_2[[#This Row],[Unidad de
comercialización ]],Cod_empaque[],2,0)</f>
        <v>bin</v>
      </c>
      <c r="H174" s="24">
        <f>+VLOOKUP(Tabla35_2[[#This Row],[Unidad de
comercialización ]],Tabla9[],2,0)</f>
        <v>400</v>
      </c>
      <c r="I174" s="24" t="s">
        <v>4</v>
      </c>
      <c r="J174">
        <v>0</v>
      </c>
      <c r="K174" s="24">
        <f>+Tabla35_2[[#This Row],[Valor]]*Tabla35_2[[#This Row],[Kg]]</f>
        <v>0</v>
      </c>
      <c r="L174" s="24">
        <f>+Tabla35_2[[#This Row],[Volumen (Kg)]]/1000</f>
        <v>0</v>
      </c>
      <c r="M174" s="24">
        <f>+VLOOKUP(Tabla35_2[[#This Row],[Concat]],Tabla3_2[],9,0)</f>
        <v>0</v>
      </c>
      <c r="N174" s="24">
        <f>+Tabla35_2[[#This Row],[Precio (pesos nominales con IVA)]]/Tabla35_2[[#This Row],[Kg]]</f>
        <v>0</v>
      </c>
      <c r="O174" s="6">
        <f>+VLOOKUP(Tabla35_2[[#This Row],[Cod_fecha]],Cod_fecha[],2,0)</f>
        <v>44160</v>
      </c>
      <c r="P174" s="27">
        <f>+VLOOKUP(Tabla35_2[[#This Row],[Mercado]],Codigos_mercados_mayoristas[],3,0)</f>
        <v>9</v>
      </c>
      <c r="Q174" s="24" t="str">
        <f>+_xlfn.CONCAT(Tabla35_2[[#This Row],[Semana]],Tabla35_2[[#This Row],[Atributo]])</f>
        <v>44162Miércoles</v>
      </c>
    </row>
    <row r="175" spans="1:17" x14ac:dyDescent="0.35">
      <c r="A175" s="24" t="str">
        <f t="shared" si="2"/>
        <v>44162NaranjaValenciaVega Modelo de TemucobinJueves</v>
      </c>
      <c r="B175" s="6">
        <v>44162</v>
      </c>
      <c r="C175" s="24" t="s">
        <v>36</v>
      </c>
      <c r="D175" s="24" t="s">
        <v>35</v>
      </c>
      <c r="E175" s="24" t="s">
        <v>14</v>
      </c>
      <c r="F175" s="24" t="s">
        <v>37</v>
      </c>
      <c r="G175" s="24" t="str">
        <f>+VLOOKUP(Tabla35_2[[#This Row],[Unidad de
comercialización ]],Cod_empaque[],2,0)</f>
        <v>bin</v>
      </c>
      <c r="H175" s="24">
        <f>+VLOOKUP(Tabla35_2[[#This Row],[Unidad de
comercialización ]],Tabla9[],2,0)</f>
        <v>400</v>
      </c>
      <c r="I175" s="24" t="s">
        <v>5</v>
      </c>
      <c r="J175">
        <v>0</v>
      </c>
      <c r="K175" s="24">
        <f>+Tabla35_2[[#This Row],[Valor]]*Tabla35_2[[#This Row],[Kg]]</f>
        <v>0</v>
      </c>
      <c r="L175" s="24">
        <f>+Tabla35_2[[#This Row],[Volumen (Kg)]]/1000</f>
        <v>0</v>
      </c>
      <c r="M175" s="24">
        <f>+VLOOKUP(Tabla35_2[[#This Row],[Concat]],Tabla3_2[],9,0)</f>
        <v>0</v>
      </c>
      <c r="N175" s="24">
        <f>+Tabla35_2[[#This Row],[Precio (pesos nominales con IVA)]]/Tabla35_2[[#This Row],[Kg]]</f>
        <v>0</v>
      </c>
      <c r="O175" s="6">
        <f>+VLOOKUP(Tabla35_2[[#This Row],[Cod_fecha]],Cod_fecha[],2,0)</f>
        <v>44161</v>
      </c>
      <c r="P175" s="27">
        <f>+VLOOKUP(Tabla35_2[[#This Row],[Mercado]],Codigos_mercados_mayoristas[],3,0)</f>
        <v>9</v>
      </c>
      <c r="Q175" s="24" t="str">
        <f>+_xlfn.CONCAT(Tabla35_2[[#This Row],[Semana]],Tabla35_2[[#This Row],[Atributo]])</f>
        <v>44162Jueves</v>
      </c>
    </row>
    <row r="176" spans="1:17" x14ac:dyDescent="0.35">
      <c r="A176" s="24" t="str">
        <f t="shared" si="2"/>
        <v>44162NaranjaValenciaVega Modelo de TemucobinViernes</v>
      </c>
      <c r="B176" s="6">
        <v>44162</v>
      </c>
      <c r="C176" s="24" t="s">
        <v>36</v>
      </c>
      <c r="D176" s="24" t="s">
        <v>35</v>
      </c>
      <c r="E176" s="24" t="s">
        <v>14</v>
      </c>
      <c r="F176" s="24" t="s">
        <v>37</v>
      </c>
      <c r="G176" s="24" t="str">
        <f>+VLOOKUP(Tabla35_2[[#This Row],[Unidad de
comercialización ]],Cod_empaque[],2,0)</f>
        <v>bin</v>
      </c>
      <c r="H176" s="24">
        <f>+VLOOKUP(Tabla35_2[[#This Row],[Unidad de
comercialización ]],Tabla9[],2,0)</f>
        <v>400</v>
      </c>
      <c r="I176" s="24" t="s">
        <v>6</v>
      </c>
      <c r="J176">
        <v>0</v>
      </c>
      <c r="K176" s="24">
        <f>+Tabla35_2[[#This Row],[Valor]]*Tabla35_2[[#This Row],[Kg]]</f>
        <v>0</v>
      </c>
      <c r="L176" s="24">
        <f>+Tabla35_2[[#This Row],[Volumen (Kg)]]/1000</f>
        <v>0</v>
      </c>
      <c r="M176" s="24">
        <f>+VLOOKUP(Tabla35_2[[#This Row],[Concat]],Tabla3_2[],9,0)</f>
        <v>0</v>
      </c>
      <c r="N176" s="24">
        <f>+Tabla35_2[[#This Row],[Precio (pesos nominales con IVA)]]/Tabla35_2[[#This Row],[Kg]]</f>
        <v>0</v>
      </c>
      <c r="O176" s="6">
        <f>+VLOOKUP(Tabla35_2[[#This Row],[Cod_fecha]],Cod_fecha[],2,0)</f>
        <v>44162</v>
      </c>
      <c r="P176" s="27">
        <f>+VLOOKUP(Tabla35_2[[#This Row],[Mercado]],Codigos_mercados_mayoristas[],3,0)</f>
        <v>9</v>
      </c>
      <c r="Q176" s="24" t="str">
        <f>+_xlfn.CONCAT(Tabla35_2[[#This Row],[Semana]],Tabla35_2[[#This Row],[Atributo]])</f>
        <v>44162Viernes</v>
      </c>
    </row>
    <row r="177" spans="1:17" x14ac:dyDescent="0.35">
      <c r="A177" s="24" t="str">
        <f t="shared" si="2"/>
        <v>44155NaranjaLane LateMercado Mayorista Lo Valledor de SantiagobinLunes</v>
      </c>
      <c r="B177" s="6">
        <v>44155</v>
      </c>
      <c r="C177" s="24" t="s">
        <v>36</v>
      </c>
      <c r="D177" s="24" t="s">
        <v>32</v>
      </c>
      <c r="E177" s="24" t="s">
        <v>19</v>
      </c>
      <c r="F177" s="24" t="s">
        <v>37</v>
      </c>
      <c r="G177" s="24" t="str">
        <f>+VLOOKUP(Tabla35_2[[#This Row],[Unidad de
comercialización ]],Cod_empaque[],2,0)</f>
        <v>bin</v>
      </c>
      <c r="H177" s="24">
        <f>+VLOOKUP(Tabla35_2[[#This Row],[Unidad de
comercialización ]],Tabla9[],2,0)</f>
        <v>400</v>
      </c>
      <c r="I177" s="24" t="s">
        <v>2</v>
      </c>
      <c r="J177">
        <v>15</v>
      </c>
      <c r="K177" s="24">
        <f>+Tabla35_2[[#This Row],[Valor]]*Tabla35_2[[#This Row],[Kg]]</f>
        <v>6000</v>
      </c>
      <c r="L177" s="24">
        <f>+Tabla35_2[[#This Row],[Volumen (Kg)]]/1000</f>
        <v>6</v>
      </c>
      <c r="M177" s="24">
        <f>+VLOOKUP(Tabla35_2[[#This Row],[Concat]],Tabla3_2[],9,0)</f>
        <v>290000</v>
      </c>
      <c r="N177" s="24">
        <f>+Tabla35_2[[#This Row],[Precio (pesos nominales con IVA)]]/Tabla35_2[[#This Row],[Kg]]</f>
        <v>725</v>
      </c>
      <c r="O177" s="6">
        <f>+VLOOKUP(Tabla35_2[[#This Row],[Cod_fecha]],Cod_fecha[],2,0)</f>
        <v>44151</v>
      </c>
      <c r="P177" s="27">
        <f>+VLOOKUP(Tabla35_2[[#This Row],[Mercado]],Codigos_mercados_mayoristas[],3,0)</f>
        <v>13</v>
      </c>
      <c r="Q177" s="24" t="str">
        <f>+_xlfn.CONCAT(Tabla35_2[[#This Row],[Semana]],Tabla35_2[[#This Row],[Atributo]])</f>
        <v>44155Lunes</v>
      </c>
    </row>
    <row r="178" spans="1:17" x14ac:dyDescent="0.35">
      <c r="A178" s="24" t="str">
        <f t="shared" si="2"/>
        <v>44155NaranjaLane LateMercado Mayorista Lo Valledor de SantiagobinMartes</v>
      </c>
      <c r="B178" s="6">
        <v>44155</v>
      </c>
      <c r="C178" s="24" t="s">
        <v>36</v>
      </c>
      <c r="D178" s="24" t="s">
        <v>32</v>
      </c>
      <c r="E178" s="24" t="s">
        <v>19</v>
      </c>
      <c r="F178" s="24" t="s">
        <v>37</v>
      </c>
      <c r="G178" s="24" t="str">
        <f>+VLOOKUP(Tabla35_2[[#This Row],[Unidad de
comercialización ]],Cod_empaque[],2,0)</f>
        <v>bin</v>
      </c>
      <c r="H178" s="24">
        <f>+VLOOKUP(Tabla35_2[[#This Row],[Unidad de
comercialización ]],Tabla9[],2,0)</f>
        <v>400</v>
      </c>
      <c r="I178" s="24" t="s">
        <v>3</v>
      </c>
      <c r="J178">
        <v>63</v>
      </c>
      <c r="K178" s="24">
        <f>+Tabla35_2[[#This Row],[Valor]]*Tabla35_2[[#This Row],[Kg]]</f>
        <v>25200</v>
      </c>
      <c r="L178" s="24">
        <f>+Tabla35_2[[#This Row],[Volumen (Kg)]]/1000</f>
        <v>25.2</v>
      </c>
      <c r="M178" s="24">
        <f>+VLOOKUP(Tabla35_2[[#This Row],[Concat]],Tabla3_2[],9,0)</f>
        <v>316508</v>
      </c>
      <c r="N178" s="24">
        <f>+Tabla35_2[[#This Row],[Precio (pesos nominales con IVA)]]/Tabla35_2[[#This Row],[Kg]]</f>
        <v>791.27</v>
      </c>
      <c r="O178" s="6">
        <f>+VLOOKUP(Tabla35_2[[#This Row],[Cod_fecha]],Cod_fecha[],2,0)</f>
        <v>44152</v>
      </c>
      <c r="P178" s="27">
        <f>+VLOOKUP(Tabla35_2[[#This Row],[Mercado]],Codigos_mercados_mayoristas[],3,0)</f>
        <v>13</v>
      </c>
      <c r="Q178" s="24" t="str">
        <f>+_xlfn.CONCAT(Tabla35_2[[#This Row],[Semana]],Tabla35_2[[#This Row],[Atributo]])</f>
        <v>44155Martes</v>
      </c>
    </row>
    <row r="179" spans="1:17" x14ac:dyDescent="0.35">
      <c r="A179" s="24" t="str">
        <f t="shared" si="2"/>
        <v>44155NaranjaLane LateMercado Mayorista Lo Valledor de SantiagobinMiércoles</v>
      </c>
      <c r="B179" s="6">
        <v>44155</v>
      </c>
      <c r="C179" s="24" t="s">
        <v>36</v>
      </c>
      <c r="D179" s="24" t="s">
        <v>32</v>
      </c>
      <c r="E179" s="24" t="s">
        <v>19</v>
      </c>
      <c r="F179" s="24" t="s">
        <v>37</v>
      </c>
      <c r="G179" s="24" t="str">
        <f>+VLOOKUP(Tabla35_2[[#This Row],[Unidad de
comercialización ]],Cod_empaque[],2,0)</f>
        <v>bin</v>
      </c>
      <c r="H179" s="24">
        <f>+VLOOKUP(Tabla35_2[[#This Row],[Unidad de
comercialización ]],Tabla9[],2,0)</f>
        <v>400</v>
      </c>
      <c r="I179" s="24" t="s">
        <v>4</v>
      </c>
      <c r="J179">
        <v>25</v>
      </c>
      <c r="K179" s="24">
        <f>+Tabla35_2[[#This Row],[Valor]]*Tabla35_2[[#This Row],[Kg]]</f>
        <v>10000</v>
      </c>
      <c r="L179" s="24">
        <f>+Tabla35_2[[#This Row],[Volumen (Kg)]]/1000</f>
        <v>10</v>
      </c>
      <c r="M179" s="24">
        <f>+VLOOKUP(Tabla35_2[[#This Row],[Concat]],Tabla3_2[],9,0)</f>
        <v>330000</v>
      </c>
      <c r="N179" s="24">
        <f>+Tabla35_2[[#This Row],[Precio (pesos nominales con IVA)]]/Tabla35_2[[#This Row],[Kg]]</f>
        <v>825</v>
      </c>
      <c r="O179" s="6">
        <f>+VLOOKUP(Tabla35_2[[#This Row],[Cod_fecha]],Cod_fecha[],2,0)</f>
        <v>44153</v>
      </c>
      <c r="P179" s="27">
        <f>+VLOOKUP(Tabla35_2[[#This Row],[Mercado]],Codigos_mercados_mayoristas[],3,0)</f>
        <v>13</v>
      </c>
      <c r="Q179" s="24" t="str">
        <f>+_xlfn.CONCAT(Tabla35_2[[#This Row],[Semana]],Tabla35_2[[#This Row],[Atributo]])</f>
        <v>44155Miércoles</v>
      </c>
    </row>
    <row r="180" spans="1:17" x14ac:dyDescent="0.35">
      <c r="A180" s="24" t="str">
        <f t="shared" si="2"/>
        <v>44155NaranjaLane LateMercado Mayorista Lo Valledor de SantiagobinJueves</v>
      </c>
      <c r="B180" s="6">
        <v>44155</v>
      </c>
      <c r="C180" s="24" t="s">
        <v>36</v>
      </c>
      <c r="D180" s="24" t="s">
        <v>32</v>
      </c>
      <c r="E180" s="24" t="s">
        <v>19</v>
      </c>
      <c r="F180" s="24" t="s">
        <v>37</v>
      </c>
      <c r="G180" s="24" t="str">
        <f>+VLOOKUP(Tabla35_2[[#This Row],[Unidad de
comercialización ]],Cod_empaque[],2,0)</f>
        <v>bin</v>
      </c>
      <c r="H180" s="24">
        <f>+VLOOKUP(Tabla35_2[[#This Row],[Unidad de
comercialización ]],Tabla9[],2,0)</f>
        <v>400</v>
      </c>
      <c r="I180" s="24" t="s">
        <v>5</v>
      </c>
      <c r="J180">
        <v>35</v>
      </c>
      <c r="K180" s="24">
        <f>+Tabla35_2[[#This Row],[Valor]]*Tabla35_2[[#This Row],[Kg]]</f>
        <v>14000</v>
      </c>
      <c r="L180" s="24">
        <f>+Tabla35_2[[#This Row],[Volumen (Kg)]]/1000</f>
        <v>14</v>
      </c>
      <c r="M180" s="24">
        <f>+VLOOKUP(Tabla35_2[[#This Row],[Concat]],Tabla3_2[],9,0)</f>
        <v>310000</v>
      </c>
      <c r="N180" s="24">
        <f>+Tabla35_2[[#This Row],[Precio (pesos nominales con IVA)]]/Tabla35_2[[#This Row],[Kg]]</f>
        <v>775</v>
      </c>
      <c r="O180" s="6">
        <f>+VLOOKUP(Tabla35_2[[#This Row],[Cod_fecha]],Cod_fecha[],2,0)</f>
        <v>44154</v>
      </c>
      <c r="P180" s="27">
        <f>+VLOOKUP(Tabla35_2[[#This Row],[Mercado]],Codigos_mercados_mayoristas[],3,0)</f>
        <v>13</v>
      </c>
      <c r="Q180" s="24" t="str">
        <f>+_xlfn.CONCAT(Tabla35_2[[#This Row],[Semana]],Tabla35_2[[#This Row],[Atributo]])</f>
        <v>44155Jueves</v>
      </c>
    </row>
    <row r="181" spans="1:17" x14ac:dyDescent="0.35">
      <c r="A181" s="24" t="str">
        <f t="shared" si="2"/>
        <v>44155NaranjaLane LateMercado Mayorista Lo Valledor de SantiagobinViernes</v>
      </c>
      <c r="B181" s="6">
        <v>44155</v>
      </c>
      <c r="C181" s="24" t="s">
        <v>36</v>
      </c>
      <c r="D181" s="24" t="s">
        <v>32</v>
      </c>
      <c r="E181" s="24" t="s">
        <v>19</v>
      </c>
      <c r="F181" s="24" t="s">
        <v>37</v>
      </c>
      <c r="G181" s="24" t="str">
        <f>+VLOOKUP(Tabla35_2[[#This Row],[Unidad de
comercialización ]],Cod_empaque[],2,0)</f>
        <v>bin</v>
      </c>
      <c r="H181" s="24">
        <f>+VLOOKUP(Tabla35_2[[#This Row],[Unidad de
comercialización ]],Tabla9[],2,0)</f>
        <v>400</v>
      </c>
      <c r="I181" s="24" t="s">
        <v>6</v>
      </c>
      <c r="J181">
        <v>0</v>
      </c>
      <c r="K181" s="24">
        <f>+Tabla35_2[[#This Row],[Valor]]*Tabla35_2[[#This Row],[Kg]]</f>
        <v>0</v>
      </c>
      <c r="L181" s="24">
        <f>+Tabla35_2[[#This Row],[Volumen (Kg)]]/1000</f>
        <v>0</v>
      </c>
      <c r="M181" s="24">
        <f>+VLOOKUP(Tabla35_2[[#This Row],[Concat]],Tabla3_2[],9,0)</f>
        <v>0</v>
      </c>
      <c r="N181" s="24">
        <f>+Tabla35_2[[#This Row],[Precio (pesos nominales con IVA)]]/Tabla35_2[[#This Row],[Kg]]</f>
        <v>0</v>
      </c>
      <c r="O181" s="6">
        <f>+VLOOKUP(Tabla35_2[[#This Row],[Cod_fecha]],Cod_fecha[],2,0)</f>
        <v>44155</v>
      </c>
      <c r="P181" s="27">
        <f>+VLOOKUP(Tabla35_2[[#This Row],[Mercado]],Codigos_mercados_mayoristas[],3,0)</f>
        <v>13</v>
      </c>
      <c r="Q181" s="24" t="str">
        <f>+_xlfn.CONCAT(Tabla35_2[[#This Row],[Semana]],Tabla35_2[[#This Row],[Atributo]])</f>
        <v>44155Viernes</v>
      </c>
    </row>
    <row r="182" spans="1:17" x14ac:dyDescent="0.35">
      <c r="A182" s="24" t="str">
        <f t="shared" si="2"/>
        <v>44155NaranjaLane LateTerminal La Palmera de La SerenabinLunes</v>
      </c>
      <c r="B182" s="6">
        <v>44155</v>
      </c>
      <c r="C182" s="24" t="s">
        <v>36</v>
      </c>
      <c r="D182" s="24" t="s">
        <v>32</v>
      </c>
      <c r="E182" s="24" t="s">
        <v>22</v>
      </c>
      <c r="F182" s="24" t="s">
        <v>37</v>
      </c>
      <c r="G182" s="24" t="str">
        <f>+VLOOKUP(Tabla35_2[[#This Row],[Unidad de
comercialización ]],Cod_empaque[],2,0)</f>
        <v>bin</v>
      </c>
      <c r="H182" s="24">
        <f>+VLOOKUP(Tabla35_2[[#This Row],[Unidad de
comercialización ]],Tabla9[],2,0)</f>
        <v>400</v>
      </c>
      <c r="I182" s="24" t="s">
        <v>2</v>
      </c>
      <c r="J182">
        <v>0</v>
      </c>
      <c r="K182" s="24">
        <f>+Tabla35_2[[#This Row],[Valor]]*Tabla35_2[[#This Row],[Kg]]</f>
        <v>0</v>
      </c>
      <c r="L182" s="24">
        <f>+Tabla35_2[[#This Row],[Volumen (Kg)]]/1000</f>
        <v>0</v>
      </c>
      <c r="M182" s="24">
        <f>+VLOOKUP(Tabla35_2[[#This Row],[Concat]],Tabla3_2[],9,0)</f>
        <v>0</v>
      </c>
      <c r="N182" s="24">
        <f>+Tabla35_2[[#This Row],[Precio (pesos nominales con IVA)]]/Tabla35_2[[#This Row],[Kg]]</f>
        <v>0</v>
      </c>
      <c r="O182" s="6">
        <f>+VLOOKUP(Tabla35_2[[#This Row],[Cod_fecha]],Cod_fecha[],2,0)</f>
        <v>44151</v>
      </c>
      <c r="P182" s="27">
        <f>+VLOOKUP(Tabla35_2[[#This Row],[Mercado]],Codigos_mercados_mayoristas[],3,0)</f>
        <v>4</v>
      </c>
      <c r="Q182" s="24" t="str">
        <f>+_xlfn.CONCAT(Tabla35_2[[#This Row],[Semana]],Tabla35_2[[#This Row],[Atributo]])</f>
        <v>44155Lunes</v>
      </c>
    </row>
    <row r="183" spans="1:17" x14ac:dyDescent="0.35">
      <c r="A183" s="24" t="str">
        <f t="shared" si="2"/>
        <v>44155NaranjaLane LateTerminal La Palmera de La SerenabinMartes</v>
      </c>
      <c r="B183" s="6">
        <v>44155</v>
      </c>
      <c r="C183" s="24" t="s">
        <v>36</v>
      </c>
      <c r="D183" s="24" t="s">
        <v>32</v>
      </c>
      <c r="E183" s="24" t="s">
        <v>22</v>
      </c>
      <c r="F183" s="24" t="s">
        <v>37</v>
      </c>
      <c r="G183" s="24" t="str">
        <f>+VLOOKUP(Tabla35_2[[#This Row],[Unidad de
comercialización ]],Cod_empaque[],2,0)</f>
        <v>bin</v>
      </c>
      <c r="H183" s="24">
        <f>+VLOOKUP(Tabla35_2[[#This Row],[Unidad de
comercialización ]],Tabla9[],2,0)</f>
        <v>400</v>
      </c>
      <c r="I183" s="24" t="s">
        <v>3</v>
      </c>
      <c r="J183">
        <v>0</v>
      </c>
      <c r="K183" s="24">
        <f>+Tabla35_2[[#This Row],[Valor]]*Tabla35_2[[#This Row],[Kg]]</f>
        <v>0</v>
      </c>
      <c r="L183" s="24">
        <f>+Tabla35_2[[#This Row],[Volumen (Kg)]]/1000</f>
        <v>0</v>
      </c>
      <c r="M183" s="24">
        <f>+VLOOKUP(Tabla35_2[[#This Row],[Concat]],Tabla3_2[],9,0)</f>
        <v>0</v>
      </c>
      <c r="N183" s="24">
        <f>+Tabla35_2[[#This Row],[Precio (pesos nominales con IVA)]]/Tabla35_2[[#This Row],[Kg]]</f>
        <v>0</v>
      </c>
      <c r="O183" s="6">
        <f>+VLOOKUP(Tabla35_2[[#This Row],[Cod_fecha]],Cod_fecha[],2,0)</f>
        <v>44152</v>
      </c>
      <c r="P183" s="27">
        <f>+VLOOKUP(Tabla35_2[[#This Row],[Mercado]],Codigos_mercados_mayoristas[],3,0)</f>
        <v>4</v>
      </c>
      <c r="Q183" s="24" t="str">
        <f>+_xlfn.CONCAT(Tabla35_2[[#This Row],[Semana]],Tabla35_2[[#This Row],[Atributo]])</f>
        <v>44155Martes</v>
      </c>
    </row>
    <row r="184" spans="1:17" x14ac:dyDescent="0.35">
      <c r="A184" s="24" t="str">
        <f t="shared" si="2"/>
        <v>44155NaranjaLane LateTerminal La Palmera de La SerenabinMiércoles</v>
      </c>
      <c r="B184" s="6">
        <v>44155</v>
      </c>
      <c r="C184" s="24" t="s">
        <v>36</v>
      </c>
      <c r="D184" s="24" t="s">
        <v>32</v>
      </c>
      <c r="E184" s="24" t="s">
        <v>22</v>
      </c>
      <c r="F184" s="24" t="s">
        <v>37</v>
      </c>
      <c r="G184" s="24" t="str">
        <f>+VLOOKUP(Tabla35_2[[#This Row],[Unidad de
comercialización ]],Cod_empaque[],2,0)</f>
        <v>bin</v>
      </c>
      <c r="H184" s="24">
        <f>+VLOOKUP(Tabla35_2[[#This Row],[Unidad de
comercialización ]],Tabla9[],2,0)</f>
        <v>400</v>
      </c>
      <c r="I184" s="24" t="s">
        <v>4</v>
      </c>
      <c r="J184">
        <v>0</v>
      </c>
      <c r="K184" s="24">
        <f>+Tabla35_2[[#This Row],[Valor]]*Tabla35_2[[#This Row],[Kg]]</f>
        <v>0</v>
      </c>
      <c r="L184" s="24">
        <f>+Tabla35_2[[#This Row],[Volumen (Kg)]]/1000</f>
        <v>0</v>
      </c>
      <c r="M184" s="24">
        <f>+VLOOKUP(Tabla35_2[[#This Row],[Concat]],Tabla3_2[],9,0)</f>
        <v>0</v>
      </c>
      <c r="N184" s="24">
        <f>+Tabla35_2[[#This Row],[Precio (pesos nominales con IVA)]]/Tabla35_2[[#This Row],[Kg]]</f>
        <v>0</v>
      </c>
      <c r="O184" s="6">
        <f>+VLOOKUP(Tabla35_2[[#This Row],[Cod_fecha]],Cod_fecha[],2,0)</f>
        <v>44153</v>
      </c>
      <c r="P184" s="27">
        <f>+VLOOKUP(Tabla35_2[[#This Row],[Mercado]],Codigos_mercados_mayoristas[],3,0)</f>
        <v>4</v>
      </c>
      <c r="Q184" s="24" t="str">
        <f>+_xlfn.CONCAT(Tabla35_2[[#This Row],[Semana]],Tabla35_2[[#This Row],[Atributo]])</f>
        <v>44155Miércoles</v>
      </c>
    </row>
    <row r="185" spans="1:17" x14ac:dyDescent="0.35">
      <c r="A185" s="24" t="str">
        <f t="shared" si="2"/>
        <v>44155NaranjaLane LateTerminal La Palmera de La SerenabinJueves</v>
      </c>
      <c r="B185" s="6">
        <v>44155</v>
      </c>
      <c r="C185" s="24" t="s">
        <v>36</v>
      </c>
      <c r="D185" s="24" t="s">
        <v>32</v>
      </c>
      <c r="E185" s="24" t="s">
        <v>22</v>
      </c>
      <c r="F185" s="24" t="s">
        <v>37</v>
      </c>
      <c r="G185" s="24" t="str">
        <f>+VLOOKUP(Tabla35_2[[#This Row],[Unidad de
comercialización ]],Cod_empaque[],2,0)</f>
        <v>bin</v>
      </c>
      <c r="H185" s="24">
        <f>+VLOOKUP(Tabla35_2[[#This Row],[Unidad de
comercialización ]],Tabla9[],2,0)</f>
        <v>400</v>
      </c>
      <c r="I185" s="24" t="s">
        <v>5</v>
      </c>
      <c r="J185">
        <v>0</v>
      </c>
      <c r="K185" s="24">
        <f>+Tabla35_2[[#This Row],[Valor]]*Tabla35_2[[#This Row],[Kg]]</f>
        <v>0</v>
      </c>
      <c r="L185" s="24">
        <f>+Tabla35_2[[#This Row],[Volumen (Kg)]]/1000</f>
        <v>0</v>
      </c>
      <c r="M185" s="24">
        <f>+VLOOKUP(Tabla35_2[[#This Row],[Concat]],Tabla3_2[],9,0)</f>
        <v>0</v>
      </c>
      <c r="N185" s="24">
        <f>+Tabla35_2[[#This Row],[Precio (pesos nominales con IVA)]]/Tabla35_2[[#This Row],[Kg]]</f>
        <v>0</v>
      </c>
      <c r="O185" s="6">
        <f>+VLOOKUP(Tabla35_2[[#This Row],[Cod_fecha]],Cod_fecha[],2,0)</f>
        <v>44154</v>
      </c>
      <c r="P185" s="27">
        <f>+VLOOKUP(Tabla35_2[[#This Row],[Mercado]],Codigos_mercados_mayoristas[],3,0)</f>
        <v>4</v>
      </c>
      <c r="Q185" s="24" t="str">
        <f>+_xlfn.CONCAT(Tabla35_2[[#This Row],[Semana]],Tabla35_2[[#This Row],[Atributo]])</f>
        <v>44155Jueves</v>
      </c>
    </row>
    <row r="186" spans="1:17" x14ac:dyDescent="0.35">
      <c r="A186" s="24" t="str">
        <f t="shared" si="2"/>
        <v>44155NaranjaLane LateTerminal La Palmera de La SerenabinViernes</v>
      </c>
      <c r="B186" s="6">
        <v>44155</v>
      </c>
      <c r="C186" s="24" t="s">
        <v>36</v>
      </c>
      <c r="D186" s="24" t="s">
        <v>32</v>
      </c>
      <c r="E186" s="24" t="s">
        <v>22</v>
      </c>
      <c r="F186" s="24" t="s">
        <v>37</v>
      </c>
      <c r="G186" s="24" t="str">
        <f>+VLOOKUP(Tabla35_2[[#This Row],[Unidad de
comercialización ]],Cod_empaque[],2,0)</f>
        <v>bin</v>
      </c>
      <c r="H186" s="24">
        <f>+VLOOKUP(Tabla35_2[[#This Row],[Unidad de
comercialización ]],Tabla9[],2,0)</f>
        <v>400</v>
      </c>
      <c r="I186" s="24" t="s">
        <v>6</v>
      </c>
      <c r="J186">
        <v>20</v>
      </c>
      <c r="K186" s="24">
        <f>+Tabla35_2[[#This Row],[Valor]]*Tabla35_2[[#This Row],[Kg]]</f>
        <v>8000</v>
      </c>
      <c r="L186" s="24">
        <f>+Tabla35_2[[#This Row],[Volumen (Kg)]]/1000</f>
        <v>8</v>
      </c>
      <c r="M186" s="24">
        <f>+VLOOKUP(Tabla35_2[[#This Row],[Concat]],Tabla3_2[],9,0)</f>
        <v>317500</v>
      </c>
      <c r="N186" s="24">
        <f>+Tabla35_2[[#This Row],[Precio (pesos nominales con IVA)]]/Tabla35_2[[#This Row],[Kg]]</f>
        <v>793.75</v>
      </c>
      <c r="O186" s="6">
        <f>+VLOOKUP(Tabla35_2[[#This Row],[Cod_fecha]],Cod_fecha[],2,0)</f>
        <v>44155</v>
      </c>
      <c r="P186" s="27">
        <f>+VLOOKUP(Tabla35_2[[#This Row],[Mercado]],Codigos_mercados_mayoristas[],3,0)</f>
        <v>4</v>
      </c>
      <c r="Q186" s="24" t="str">
        <f>+_xlfn.CONCAT(Tabla35_2[[#This Row],[Semana]],Tabla35_2[[#This Row],[Atributo]])</f>
        <v>44155Viernes</v>
      </c>
    </row>
    <row r="187" spans="1:17" x14ac:dyDescent="0.35">
      <c r="A187" s="24" t="str">
        <f t="shared" si="2"/>
        <v>44155NaranjaNavel LateMercado Mayorista Lo Valledor de SantiagobinLunes</v>
      </c>
      <c r="B187" s="6">
        <v>44155</v>
      </c>
      <c r="C187" s="24" t="s">
        <v>36</v>
      </c>
      <c r="D187" s="24" t="s">
        <v>34</v>
      </c>
      <c r="E187" s="24" t="s">
        <v>19</v>
      </c>
      <c r="F187" s="24" t="s">
        <v>37</v>
      </c>
      <c r="G187" s="24" t="str">
        <f>+VLOOKUP(Tabla35_2[[#This Row],[Unidad de
comercialización ]],Cod_empaque[],2,0)</f>
        <v>bin</v>
      </c>
      <c r="H187" s="24">
        <f>+VLOOKUP(Tabla35_2[[#This Row],[Unidad de
comercialización ]],Tabla9[],2,0)</f>
        <v>400</v>
      </c>
      <c r="I187" s="24" t="s">
        <v>2</v>
      </c>
      <c r="J187">
        <v>20</v>
      </c>
      <c r="K187" s="24">
        <f>+Tabla35_2[[#This Row],[Valor]]*Tabla35_2[[#This Row],[Kg]]</f>
        <v>8000</v>
      </c>
      <c r="L187" s="24">
        <f>+Tabla35_2[[#This Row],[Volumen (Kg)]]/1000</f>
        <v>8</v>
      </c>
      <c r="M187" s="24">
        <f>+VLOOKUP(Tabla35_2[[#This Row],[Concat]],Tabla3_2[],9,0)</f>
        <v>320000</v>
      </c>
      <c r="N187" s="24">
        <f>+Tabla35_2[[#This Row],[Precio (pesos nominales con IVA)]]/Tabla35_2[[#This Row],[Kg]]</f>
        <v>800</v>
      </c>
      <c r="O187" s="6">
        <f>+VLOOKUP(Tabla35_2[[#This Row],[Cod_fecha]],Cod_fecha[],2,0)</f>
        <v>44151</v>
      </c>
      <c r="P187" s="27">
        <f>+VLOOKUP(Tabla35_2[[#This Row],[Mercado]],Codigos_mercados_mayoristas[],3,0)</f>
        <v>13</v>
      </c>
      <c r="Q187" s="24" t="str">
        <f>+_xlfn.CONCAT(Tabla35_2[[#This Row],[Semana]],Tabla35_2[[#This Row],[Atributo]])</f>
        <v>44155Lunes</v>
      </c>
    </row>
    <row r="188" spans="1:17" x14ac:dyDescent="0.35">
      <c r="A188" s="24" t="str">
        <f t="shared" si="2"/>
        <v>44155NaranjaNavel LateMercado Mayorista Lo Valledor de SantiagobinMartes</v>
      </c>
      <c r="B188" s="6">
        <v>44155</v>
      </c>
      <c r="C188" s="24" t="s">
        <v>36</v>
      </c>
      <c r="D188" s="24" t="s">
        <v>34</v>
      </c>
      <c r="E188" s="24" t="s">
        <v>19</v>
      </c>
      <c r="F188" s="24" t="s">
        <v>37</v>
      </c>
      <c r="G188" s="24" t="str">
        <f>+VLOOKUP(Tabla35_2[[#This Row],[Unidad de
comercialización ]],Cod_empaque[],2,0)</f>
        <v>bin</v>
      </c>
      <c r="H188" s="24">
        <f>+VLOOKUP(Tabla35_2[[#This Row],[Unidad de
comercialización ]],Tabla9[],2,0)</f>
        <v>400</v>
      </c>
      <c r="I188" s="24" t="s">
        <v>3</v>
      </c>
      <c r="J188">
        <v>0</v>
      </c>
      <c r="K188" s="24">
        <f>+Tabla35_2[[#This Row],[Valor]]*Tabla35_2[[#This Row],[Kg]]</f>
        <v>0</v>
      </c>
      <c r="L188" s="24">
        <f>+Tabla35_2[[#This Row],[Volumen (Kg)]]/1000</f>
        <v>0</v>
      </c>
      <c r="M188" s="24">
        <f>+VLOOKUP(Tabla35_2[[#This Row],[Concat]],Tabla3_2[],9,0)</f>
        <v>0</v>
      </c>
      <c r="N188" s="24">
        <f>+Tabla35_2[[#This Row],[Precio (pesos nominales con IVA)]]/Tabla35_2[[#This Row],[Kg]]</f>
        <v>0</v>
      </c>
      <c r="O188" s="6">
        <f>+VLOOKUP(Tabla35_2[[#This Row],[Cod_fecha]],Cod_fecha[],2,0)</f>
        <v>44152</v>
      </c>
      <c r="P188" s="27">
        <f>+VLOOKUP(Tabla35_2[[#This Row],[Mercado]],Codigos_mercados_mayoristas[],3,0)</f>
        <v>13</v>
      </c>
      <c r="Q188" s="24" t="str">
        <f>+_xlfn.CONCAT(Tabla35_2[[#This Row],[Semana]],Tabla35_2[[#This Row],[Atributo]])</f>
        <v>44155Martes</v>
      </c>
    </row>
    <row r="189" spans="1:17" x14ac:dyDescent="0.35">
      <c r="A189" s="24" t="str">
        <f t="shared" si="2"/>
        <v>44155NaranjaNavel LateMercado Mayorista Lo Valledor de SantiagobinMiércoles</v>
      </c>
      <c r="B189" s="6">
        <v>44155</v>
      </c>
      <c r="C189" s="24" t="s">
        <v>36</v>
      </c>
      <c r="D189" s="24" t="s">
        <v>34</v>
      </c>
      <c r="E189" s="24" t="s">
        <v>19</v>
      </c>
      <c r="F189" s="24" t="s">
        <v>37</v>
      </c>
      <c r="G189" s="24" t="str">
        <f>+VLOOKUP(Tabla35_2[[#This Row],[Unidad de
comercialización ]],Cod_empaque[],2,0)</f>
        <v>bin</v>
      </c>
      <c r="H189" s="24">
        <f>+VLOOKUP(Tabla35_2[[#This Row],[Unidad de
comercialización ]],Tabla9[],2,0)</f>
        <v>400</v>
      </c>
      <c r="I189" s="24" t="s">
        <v>4</v>
      </c>
      <c r="J189">
        <v>0</v>
      </c>
      <c r="K189" s="24">
        <f>+Tabla35_2[[#This Row],[Valor]]*Tabla35_2[[#This Row],[Kg]]</f>
        <v>0</v>
      </c>
      <c r="L189" s="24">
        <f>+Tabla35_2[[#This Row],[Volumen (Kg)]]/1000</f>
        <v>0</v>
      </c>
      <c r="M189" s="24">
        <f>+VLOOKUP(Tabla35_2[[#This Row],[Concat]],Tabla3_2[],9,0)</f>
        <v>0</v>
      </c>
      <c r="N189" s="24">
        <f>+Tabla35_2[[#This Row],[Precio (pesos nominales con IVA)]]/Tabla35_2[[#This Row],[Kg]]</f>
        <v>0</v>
      </c>
      <c r="O189" s="6">
        <f>+VLOOKUP(Tabla35_2[[#This Row],[Cod_fecha]],Cod_fecha[],2,0)</f>
        <v>44153</v>
      </c>
      <c r="P189" s="27">
        <f>+VLOOKUP(Tabla35_2[[#This Row],[Mercado]],Codigos_mercados_mayoristas[],3,0)</f>
        <v>13</v>
      </c>
      <c r="Q189" s="24" t="str">
        <f>+_xlfn.CONCAT(Tabla35_2[[#This Row],[Semana]],Tabla35_2[[#This Row],[Atributo]])</f>
        <v>44155Miércoles</v>
      </c>
    </row>
    <row r="190" spans="1:17" x14ac:dyDescent="0.35">
      <c r="A190" s="24" t="str">
        <f t="shared" si="2"/>
        <v>44155NaranjaNavel LateMercado Mayorista Lo Valledor de SantiagobinJueves</v>
      </c>
      <c r="B190" s="6">
        <v>44155</v>
      </c>
      <c r="C190" s="24" t="s">
        <v>36</v>
      </c>
      <c r="D190" s="24" t="s">
        <v>34</v>
      </c>
      <c r="E190" s="24" t="s">
        <v>19</v>
      </c>
      <c r="F190" s="24" t="s">
        <v>37</v>
      </c>
      <c r="G190" s="24" t="str">
        <f>+VLOOKUP(Tabla35_2[[#This Row],[Unidad de
comercialización ]],Cod_empaque[],2,0)</f>
        <v>bin</v>
      </c>
      <c r="H190" s="24">
        <f>+VLOOKUP(Tabla35_2[[#This Row],[Unidad de
comercialización ]],Tabla9[],2,0)</f>
        <v>400</v>
      </c>
      <c r="I190" s="24" t="s">
        <v>5</v>
      </c>
      <c r="J190">
        <v>25</v>
      </c>
      <c r="K190" s="24">
        <f>+Tabla35_2[[#This Row],[Valor]]*Tabla35_2[[#This Row],[Kg]]</f>
        <v>10000</v>
      </c>
      <c r="L190" s="24">
        <f>+Tabla35_2[[#This Row],[Volumen (Kg)]]/1000</f>
        <v>10</v>
      </c>
      <c r="M190" s="24">
        <f>+VLOOKUP(Tabla35_2[[#This Row],[Concat]],Tabla3_2[],9,0)</f>
        <v>330000</v>
      </c>
      <c r="N190" s="24">
        <f>+Tabla35_2[[#This Row],[Precio (pesos nominales con IVA)]]/Tabla35_2[[#This Row],[Kg]]</f>
        <v>825</v>
      </c>
      <c r="O190" s="6">
        <f>+VLOOKUP(Tabla35_2[[#This Row],[Cod_fecha]],Cod_fecha[],2,0)</f>
        <v>44154</v>
      </c>
      <c r="P190" s="27">
        <f>+VLOOKUP(Tabla35_2[[#This Row],[Mercado]],Codigos_mercados_mayoristas[],3,0)</f>
        <v>13</v>
      </c>
      <c r="Q190" s="24" t="str">
        <f>+_xlfn.CONCAT(Tabla35_2[[#This Row],[Semana]],Tabla35_2[[#This Row],[Atributo]])</f>
        <v>44155Jueves</v>
      </c>
    </row>
    <row r="191" spans="1:17" x14ac:dyDescent="0.35">
      <c r="A191" s="24" t="str">
        <f t="shared" si="2"/>
        <v>44155NaranjaNavel LateMercado Mayorista Lo Valledor de SantiagobinViernes</v>
      </c>
      <c r="B191" s="6">
        <v>44155</v>
      </c>
      <c r="C191" s="24" t="s">
        <v>36</v>
      </c>
      <c r="D191" s="24" t="s">
        <v>34</v>
      </c>
      <c r="E191" s="24" t="s">
        <v>19</v>
      </c>
      <c r="F191" s="24" t="s">
        <v>37</v>
      </c>
      <c r="G191" s="24" t="str">
        <f>+VLOOKUP(Tabla35_2[[#This Row],[Unidad de
comercialización ]],Cod_empaque[],2,0)</f>
        <v>bin</v>
      </c>
      <c r="H191" s="24">
        <f>+VLOOKUP(Tabla35_2[[#This Row],[Unidad de
comercialización ]],Tabla9[],2,0)</f>
        <v>400</v>
      </c>
      <c r="I191" s="24" t="s">
        <v>6</v>
      </c>
      <c r="J191">
        <v>36</v>
      </c>
      <c r="K191" s="24">
        <f>+Tabla35_2[[#This Row],[Valor]]*Tabla35_2[[#This Row],[Kg]]</f>
        <v>14400</v>
      </c>
      <c r="L191" s="24">
        <f>+Tabla35_2[[#This Row],[Volumen (Kg)]]/1000</f>
        <v>14.4</v>
      </c>
      <c r="M191" s="24">
        <f>+VLOOKUP(Tabla35_2[[#This Row],[Concat]],Tabla3_2[],9,0)</f>
        <v>310000</v>
      </c>
      <c r="N191" s="24">
        <f>+Tabla35_2[[#This Row],[Precio (pesos nominales con IVA)]]/Tabla35_2[[#This Row],[Kg]]</f>
        <v>775</v>
      </c>
      <c r="O191" s="6">
        <f>+VLOOKUP(Tabla35_2[[#This Row],[Cod_fecha]],Cod_fecha[],2,0)</f>
        <v>44155</v>
      </c>
      <c r="P191" s="27">
        <f>+VLOOKUP(Tabla35_2[[#This Row],[Mercado]],Codigos_mercados_mayoristas[],3,0)</f>
        <v>13</v>
      </c>
      <c r="Q191" s="24" t="str">
        <f>+_xlfn.CONCAT(Tabla35_2[[#This Row],[Semana]],Tabla35_2[[#This Row],[Atributo]])</f>
        <v>44155Viernes</v>
      </c>
    </row>
    <row r="192" spans="1:17" x14ac:dyDescent="0.35">
      <c r="A192" s="24" t="str">
        <f t="shared" si="2"/>
        <v>44155NaranjaNavel LateComercializadora del Agro de LimaríbinLunes</v>
      </c>
      <c r="B192" s="6">
        <v>44155</v>
      </c>
      <c r="C192" s="24" t="s">
        <v>36</v>
      </c>
      <c r="D192" s="24" t="s">
        <v>34</v>
      </c>
      <c r="E192" s="24" t="s">
        <v>21</v>
      </c>
      <c r="F192" s="24" t="s">
        <v>37</v>
      </c>
      <c r="G192" s="24" t="str">
        <f>+VLOOKUP(Tabla35_2[[#This Row],[Unidad de
comercialización ]],Cod_empaque[],2,0)</f>
        <v>bin</v>
      </c>
      <c r="H192" s="24">
        <f>+VLOOKUP(Tabla35_2[[#This Row],[Unidad de
comercialización ]],Tabla9[],2,0)</f>
        <v>400</v>
      </c>
      <c r="I192" s="24" t="s">
        <v>2</v>
      </c>
      <c r="J192">
        <v>0</v>
      </c>
      <c r="K192" s="24">
        <f>+Tabla35_2[[#This Row],[Valor]]*Tabla35_2[[#This Row],[Kg]]</f>
        <v>0</v>
      </c>
      <c r="L192" s="24">
        <f>+Tabla35_2[[#This Row],[Volumen (Kg)]]/1000</f>
        <v>0</v>
      </c>
      <c r="M192" s="24">
        <f>+VLOOKUP(Tabla35_2[[#This Row],[Concat]],Tabla3_2[],9,0)</f>
        <v>0</v>
      </c>
      <c r="N192" s="24">
        <f>+Tabla35_2[[#This Row],[Precio (pesos nominales con IVA)]]/Tabla35_2[[#This Row],[Kg]]</f>
        <v>0</v>
      </c>
      <c r="O192" s="6">
        <f>+VLOOKUP(Tabla35_2[[#This Row],[Cod_fecha]],Cod_fecha[],2,0)</f>
        <v>44151</v>
      </c>
      <c r="P192" s="27">
        <f>+VLOOKUP(Tabla35_2[[#This Row],[Mercado]],Codigos_mercados_mayoristas[],3,0)</f>
        <v>4</v>
      </c>
      <c r="Q192" s="24" t="str">
        <f>+_xlfn.CONCAT(Tabla35_2[[#This Row],[Semana]],Tabla35_2[[#This Row],[Atributo]])</f>
        <v>44155Lunes</v>
      </c>
    </row>
    <row r="193" spans="1:17" x14ac:dyDescent="0.35">
      <c r="A193" s="24" t="str">
        <f t="shared" si="2"/>
        <v>44155NaranjaNavel LateComercializadora del Agro de LimaríbinMartes</v>
      </c>
      <c r="B193" s="6">
        <v>44155</v>
      </c>
      <c r="C193" s="24" t="s">
        <v>36</v>
      </c>
      <c r="D193" s="24" t="s">
        <v>34</v>
      </c>
      <c r="E193" s="24" t="s">
        <v>21</v>
      </c>
      <c r="F193" s="24" t="s">
        <v>37</v>
      </c>
      <c r="G193" s="24" t="str">
        <f>+VLOOKUP(Tabla35_2[[#This Row],[Unidad de
comercialización ]],Cod_empaque[],2,0)</f>
        <v>bin</v>
      </c>
      <c r="H193" s="24">
        <f>+VLOOKUP(Tabla35_2[[#This Row],[Unidad de
comercialización ]],Tabla9[],2,0)</f>
        <v>400</v>
      </c>
      <c r="I193" s="24" t="s">
        <v>3</v>
      </c>
      <c r="J193">
        <v>20</v>
      </c>
      <c r="K193" s="24">
        <f>+Tabla35_2[[#This Row],[Valor]]*Tabla35_2[[#This Row],[Kg]]</f>
        <v>8000</v>
      </c>
      <c r="L193" s="24">
        <f>+Tabla35_2[[#This Row],[Volumen (Kg)]]/1000</f>
        <v>8</v>
      </c>
      <c r="M193" s="24">
        <f>+VLOOKUP(Tabla35_2[[#This Row],[Concat]],Tabla3_2[],9,0)</f>
        <v>297500</v>
      </c>
      <c r="N193" s="24">
        <f>+Tabla35_2[[#This Row],[Precio (pesos nominales con IVA)]]/Tabla35_2[[#This Row],[Kg]]</f>
        <v>743.75</v>
      </c>
      <c r="O193" s="6">
        <f>+VLOOKUP(Tabla35_2[[#This Row],[Cod_fecha]],Cod_fecha[],2,0)</f>
        <v>44152</v>
      </c>
      <c r="P193" s="27">
        <f>+VLOOKUP(Tabla35_2[[#This Row],[Mercado]],Codigos_mercados_mayoristas[],3,0)</f>
        <v>4</v>
      </c>
      <c r="Q193" s="24" t="str">
        <f>+_xlfn.CONCAT(Tabla35_2[[#This Row],[Semana]],Tabla35_2[[#This Row],[Atributo]])</f>
        <v>44155Martes</v>
      </c>
    </row>
    <row r="194" spans="1:17" x14ac:dyDescent="0.35">
      <c r="A194" s="24" t="str">
        <f t="shared" ref="A194:A257" si="3">+_xlfn.CONCAT(B194:C194,D194,E194,G194,I194)</f>
        <v>44155NaranjaNavel LateComercializadora del Agro de LimaríbinMiércoles</v>
      </c>
      <c r="B194" s="6">
        <v>44155</v>
      </c>
      <c r="C194" s="24" t="s">
        <v>36</v>
      </c>
      <c r="D194" s="24" t="s">
        <v>34</v>
      </c>
      <c r="E194" s="24" t="s">
        <v>21</v>
      </c>
      <c r="F194" s="24" t="s">
        <v>37</v>
      </c>
      <c r="G194" s="24" t="str">
        <f>+VLOOKUP(Tabla35_2[[#This Row],[Unidad de
comercialización ]],Cod_empaque[],2,0)</f>
        <v>bin</v>
      </c>
      <c r="H194" s="24">
        <f>+VLOOKUP(Tabla35_2[[#This Row],[Unidad de
comercialización ]],Tabla9[],2,0)</f>
        <v>400</v>
      </c>
      <c r="I194" s="24" t="s">
        <v>4</v>
      </c>
      <c r="J194">
        <v>20</v>
      </c>
      <c r="K194" s="24">
        <f>+Tabla35_2[[#This Row],[Valor]]*Tabla35_2[[#This Row],[Kg]]</f>
        <v>8000</v>
      </c>
      <c r="L194" s="24">
        <f>+Tabla35_2[[#This Row],[Volumen (Kg)]]/1000</f>
        <v>8</v>
      </c>
      <c r="M194" s="24">
        <f>+VLOOKUP(Tabla35_2[[#This Row],[Concat]],Tabla3_2[],9,0)</f>
        <v>307500</v>
      </c>
      <c r="N194" s="24">
        <f>+Tabla35_2[[#This Row],[Precio (pesos nominales con IVA)]]/Tabla35_2[[#This Row],[Kg]]</f>
        <v>768.75</v>
      </c>
      <c r="O194" s="6">
        <f>+VLOOKUP(Tabla35_2[[#This Row],[Cod_fecha]],Cod_fecha[],2,0)</f>
        <v>44153</v>
      </c>
      <c r="P194" s="27">
        <f>+VLOOKUP(Tabla35_2[[#This Row],[Mercado]],Codigos_mercados_mayoristas[],3,0)</f>
        <v>4</v>
      </c>
      <c r="Q194" s="24" t="str">
        <f>+_xlfn.CONCAT(Tabla35_2[[#This Row],[Semana]],Tabla35_2[[#This Row],[Atributo]])</f>
        <v>44155Miércoles</v>
      </c>
    </row>
    <row r="195" spans="1:17" x14ac:dyDescent="0.35">
      <c r="A195" s="24" t="str">
        <f t="shared" si="3"/>
        <v>44155NaranjaNavel LateComercializadora del Agro de LimaríbinJueves</v>
      </c>
      <c r="B195" s="6">
        <v>44155</v>
      </c>
      <c r="C195" s="24" t="s">
        <v>36</v>
      </c>
      <c r="D195" s="24" t="s">
        <v>34</v>
      </c>
      <c r="E195" s="24" t="s">
        <v>21</v>
      </c>
      <c r="F195" s="24" t="s">
        <v>37</v>
      </c>
      <c r="G195" s="24" t="str">
        <f>+VLOOKUP(Tabla35_2[[#This Row],[Unidad de
comercialización ]],Cod_empaque[],2,0)</f>
        <v>bin</v>
      </c>
      <c r="H195" s="24">
        <f>+VLOOKUP(Tabla35_2[[#This Row],[Unidad de
comercialización ]],Tabla9[],2,0)</f>
        <v>400</v>
      </c>
      <c r="I195" s="24" t="s">
        <v>5</v>
      </c>
      <c r="J195">
        <v>0</v>
      </c>
      <c r="K195" s="24">
        <f>+Tabla35_2[[#This Row],[Valor]]*Tabla35_2[[#This Row],[Kg]]</f>
        <v>0</v>
      </c>
      <c r="L195" s="24">
        <f>+Tabla35_2[[#This Row],[Volumen (Kg)]]/1000</f>
        <v>0</v>
      </c>
      <c r="M195" s="24">
        <f>+VLOOKUP(Tabla35_2[[#This Row],[Concat]],Tabla3_2[],9,0)</f>
        <v>0</v>
      </c>
      <c r="N195" s="24">
        <f>+Tabla35_2[[#This Row],[Precio (pesos nominales con IVA)]]/Tabla35_2[[#This Row],[Kg]]</f>
        <v>0</v>
      </c>
      <c r="O195" s="6">
        <f>+VLOOKUP(Tabla35_2[[#This Row],[Cod_fecha]],Cod_fecha[],2,0)</f>
        <v>44154</v>
      </c>
      <c r="P195" s="27">
        <f>+VLOOKUP(Tabla35_2[[#This Row],[Mercado]],Codigos_mercados_mayoristas[],3,0)</f>
        <v>4</v>
      </c>
      <c r="Q195" s="24" t="str">
        <f>+_xlfn.CONCAT(Tabla35_2[[#This Row],[Semana]],Tabla35_2[[#This Row],[Atributo]])</f>
        <v>44155Jueves</v>
      </c>
    </row>
    <row r="196" spans="1:17" x14ac:dyDescent="0.35">
      <c r="A196" s="24" t="str">
        <f t="shared" si="3"/>
        <v>44155NaranjaNavel LateComercializadora del Agro de LimaríbinViernes</v>
      </c>
      <c r="B196" s="6">
        <v>44155</v>
      </c>
      <c r="C196" s="24" t="s">
        <v>36</v>
      </c>
      <c r="D196" s="24" t="s">
        <v>34</v>
      </c>
      <c r="E196" s="24" t="s">
        <v>21</v>
      </c>
      <c r="F196" s="24" t="s">
        <v>37</v>
      </c>
      <c r="G196" s="24" t="str">
        <f>+VLOOKUP(Tabla35_2[[#This Row],[Unidad de
comercialización ]],Cod_empaque[],2,0)</f>
        <v>bin</v>
      </c>
      <c r="H196" s="24">
        <f>+VLOOKUP(Tabla35_2[[#This Row],[Unidad de
comercialización ]],Tabla9[],2,0)</f>
        <v>400</v>
      </c>
      <c r="I196" s="24" t="s">
        <v>6</v>
      </c>
      <c r="J196">
        <v>0</v>
      </c>
      <c r="K196" s="24">
        <f>+Tabla35_2[[#This Row],[Valor]]*Tabla35_2[[#This Row],[Kg]]</f>
        <v>0</v>
      </c>
      <c r="L196" s="24">
        <f>+Tabla35_2[[#This Row],[Volumen (Kg)]]/1000</f>
        <v>0</v>
      </c>
      <c r="M196" s="24">
        <f>+VLOOKUP(Tabla35_2[[#This Row],[Concat]],Tabla3_2[],9,0)</f>
        <v>0</v>
      </c>
      <c r="N196" s="24">
        <f>+Tabla35_2[[#This Row],[Precio (pesos nominales con IVA)]]/Tabla35_2[[#This Row],[Kg]]</f>
        <v>0</v>
      </c>
      <c r="O196" s="6">
        <f>+VLOOKUP(Tabla35_2[[#This Row],[Cod_fecha]],Cod_fecha[],2,0)</f>
        <v>44155</v>
      </c>
      <c r="P196" s="27">
        <f>+VLOOKUP(Tabla35_2[[#This Row],[Mercado]],Codigos_mercados_mayoristas[],3,0)</f>
        <v>4</v>
      </c>
      <c r="Q196" s="24" t="str">
        <f>+_xlfn.CONCAT(Tabla35_2[[#This Row],[Semana]],Tabla35_2[[#This Row],[Atributo]])</f>
        <v>44155Viernes</v>
      </c>
    </row>
    <row r="197" spans="1:17" x14ac:dyDescent="0.35">
      <c r="A197" s="24" t="str">
        <f t="shared" si="3"/>
        <v>44155NaranjaNavel LateTerminal La Palmera de La SerenabinLunes</v>
      </c>
      <c r="B197" s="6">
        <v>44155</v>
      </c>
      <c r="C197" s="24" t="s">
        <v>36</v>
      </c>
      <c r="D197" s="24" t="s">
        <v>34</v>
      </c>
      <c r="E197" s="24" t="s">
        <v>22</v>
      </c>
      <c r="F197" s="24" t="s">
        <v>37</v>
      </c>
      <c r="G197" s="24" t="str">
        <f>+VLOOKUP(Tabla35_2[[#This Row],[Unidad de
comercialización ]],Cod_empaque[],2,0)</f>
        <v>bin</v>
      </c>
      <c r="H197" s="24">
        <f>+VLOOKUP(Tabla35_2[[#This Row],[Unidad de
comercialización ]],Tabla9[],2,0)</f>
        <v>400</v>
      </c>
      <c r="I197" s="24" t="s">
        <v>2</v>
      </c>
      <c r="J197">
        <v>20</v>
      </c>
      <c r="K197" s="24">
        <f>+Tabla35_2[[#This Row],[Valor]]*Tabla35_2[[#This Row],[Kg]]</f>
        <v>8000</v>
      </c>
      <c r="L197" s="24">
        <f>+Tabla35_2[[#This Row],[Volumen (Kg)]]/1000</f>
        <v>8</v>
      </c>
      <c r="M197" s="24">
        <f>+VLOOKUP(Tabla35_2[[#This Row],[Concat]],Tabla3_2[],9,0)</f>
        <v>307500</v>
      </c>
      <c r="N197" s="24">
        <f>+Tabla35_2[[#This Row],[Precio (pesos nominales con IVA)]]/Tabla35_2[[#This Row],[Kg]]</f>
        <v>768.75</v>
      </c>
      <c r="O197" s="6">
        <f>+VLOOKUP(Tabla35_2[[#This Row],[Cod_fecha]],Cod_fecha[],2,0)</f>
        <v>44151</v>
      </c>
      <c r="P197" s="27">
        <f>+VLOOKUP(Tabla35_2[[#This Row],[Mercado]],Codigos_mercados_mayoristas[],3,0)</f>
        <v>4</v>
      </c>
      <c r="Q197" s="24" t="str">
        <f>+_xlfn.CONCAT(Tabla35_2[[#This Row],[Semana]],Tabla35_2[[#This Row],[Atributo]])</f>
        <v>44155Lunes</v>
      </c>
    </row>
    <row r="198" spans="1:17" x14ac:dyDescent="0.35">
      <c r="A198" s="24" t="str">
        <f t="shared" si="3"/>
        <v>44155NaranjaNavel LateTerminal La Palmera de La SerenabinMartes</v>
      </c>
      <c r="B198" s="6">
        <v>44155</v>
      </c>
      <c r="C198" s="24" t="s">
        <v>36</v>
      </c>
      <c r="D198" s="24" t="s">
        <v>34</v>
      </c>
      <c r="E198" s="24" t="s">
        <v>22</v>
      </c>
      <c r="F198" s="24" t="s">
        <v>37</v>
      </c>
      <c r="G198" s="24" t="str">
        <f>+VLOOKUP(Tabla35_2[[#This Row],[Unidad de
comercialización ]],Cod_empaque[],2,0)</f>
        <v>bin</v>
      </c>
      <c r="H198" s="24">
        <f>+VLOOKUP(Tabla35_2[[#This Row],[Unidad de
comercialización ]],Tabla9[],2,0)</f>
        <v>400</v>
      </c>
      <c r="I198" s="24" t="s">
        <v>3</v>
      </c>
      <c r="J198">
        <v>20</v>
      </c>
      <c r="K198" s="24">
        <f>+Tabla35_2[[#This Row],[Valor]]*Tabla35_2[[#This Row],[Kg]]</f>
        <v>8000</v>
      </c>
      <c r="L198" s="24">
        <f>+Tabla35_2[[#This Row],[Volumen (Kg)]]/1000</f>
        <v>8</v>
      </c>
      <c r="M198" s="24">
        <f>+VLOOKUP(Tabla35_2[[#This Row],[Concat]],Tabla3_2[],9,0)</f>
        <v>307500</v>
      </c>
      <c r="N198" s="24">
        <f>+Tabla35_2[[#This Row],[Precio (pesos nominales con IVA)]]/Tabla35_2[[#This Row],[Kg]]</f>
        <v>768.75</v>
      </c>
      <c r="O198" s="6">
        <f>+VLOOKUP(Tabla35_2[[#This Row],[Cod_fecha]],Cod_fecha[],2,0)</f>
        <v>44152</v>
      </c>
      <c r="P198" s="27">
        <f>+VLOOKUP(Tabla35_2[[#This Row],[Mercado]],Codigos_mercados_mayoristas[],3,0)</f>
        <v>4</v>
      </c>
      <c r="Q198" s="24" t="str">
        <f>+_xlfn.CONCAT(Tabla35_2[[#This Row],[Semana]],Tabla35_2[[#This Row],[Atributo]])</f>
        <v>44155Martes</v>
      </c>
    </row>
    <row r="199" spans="1:17" x14ac:dyDescent="0.35">
      <c r="A199" s="24" t="str">
        <f t="shared" si="3"/>
        <v>44155NaranjaNavel LateTerminal La Palmera de La SerenabinMiércoles</v>
      </c>
      <c r="B199" s="6">
        <v>44155</v>
      </c>
      <c r="C199" s="24" t="s">
        <v>36</v>
      </c>
      <c r="D199" s="24" t="s">
        <v>34</v>
      </c>
      <c r="E199" s="24" t="s">
        <v>22</v>
      </c>
      <c r="F199" s="24" t="s">
        <v>37</v>
      </c>
      <c r="G199" s="24" t="str">
        <f>+VLOOKUP(Tabla35_2[[#This Row],[Unidad de
comercialización ]],Cod_empaque[],2,0)</f>
        <v>bin</v>
      </c>
      <c r="H199" s="24">
        <f>+VLOOKUP(Tabla35_2[[#This Row],[Unidad de
comercialización ]],Tabla9[],2,0)</f>
        <v>400</v>
      </c>
      <c r="I199" s="24" t="s">
        <v>4</v>
      </c>
      <c r="J199">
        <v>50</v>
      </c>
      <c r="K199" s="24">
        <f>+Tabla35_2[[#This Row],[Valor]]*Tabla35_2[[#This Row],[Kg]]</f>
        <v>20000</v>
      </c>
      <c r="L199" s="24">
        <f>+Tabla35_2[[#This Row],[Volumen (Kg)]]/1000</f>
        <v>20</v>
      </c>
      <c r="M199" s="24">
        <f>+VLOOKUP(Tabla35_2[[#This Row],[Concat]],Tabla3_2[],9,0)</f>
        <v>306000</v>
      </c>
      <c r="N199" s="24">
        <f>+Tabla35_2[[#This Row],[Precio (pesos nominales con IVA)]]/Tabla35_2[[#This Row],[Kg]]</f>
        <v>765</v>
      </c>
      <c r="O199" s="6">
        <f>+VLOOKUP(Tabla35_2[[#This Row],[Cod_fecha]],Cod_fecha[],2,0)</f>
        <v>44153</v>
      </c>
      <c r="P199" s="27">
        <f>+VLOOKUP(Tabla35_2[[#This Row],[Mercado]],Codigos_mercados_mayoristas[],3,0)</f>
        <v>4</v>
      </c>
      <c r="Q199" s="24" t="str">
        <f>+_xlfn.CONCAT(Tabla35_2[[#This Row],[Semana]],Tabla35_2[[#This Row],[Atributo]])</f>
        <v>44155Miércoles</v>
      </c>
    </row>
    <row r="200" spans="1:17" x14ac:dyDescent="0.35">
      <c r="A200" s="24" t="str">
        <f t="shared" si="3"/>
        <v>44155NaranjaNavel LateTerminal La Palmera de La SerenabinJueves</v>
      </c>
      <c r="B200" s="6">
        <v>44155</v>
      </c>
      <c r="C200" s="24" t="s">
        <v>36</v>
      </c>
      <c r="D200" s="24" t="s">
        <v>34</v>
      </c>
      <c r="E200" s="24" t="s">
        <v>22</v>
      </c>
      <c r="F200" s="24" t="s">
        <v>37</v>
      </c>
      <c r="G200" s="24" t="str">
        <f>+VLOOKUP(Tabla35_2[[#This Row],[Unidad de
comercialización ]],Cod_empaque[],2,0)</f>
        <v>bin</v>
      </c>
      <c r="H200" s="24">
        <f>+VLOOKUP(Tabla35_2[[#This Row],[Unidad de
comercialización ]],Tabla9[],2,0)</f>
        <v>400</v>
      </c>
      <c r="I200" s="24" t="s">
        <v>5</v>
      </c>
      <c r="J200">
        <v>20</v>
      </c>
      <c r="K200" s="24">
        <f>+Tabla35_2[[#This Row],[Valor]]*Tabla35_2[[#This Row],[Kg]]</f>
        <v>8000</v>
      </c>
      <c r="L200" s="24">
        <f>+Tabla35_2[[#This Row],[Volumen (Kg)]]/1000</f>
        <v>8</v>
      </c>
      <c r="M200" s="24">
        <f>+VLOOKUP(Tabla35_2[[#This Row],[Concat]],Tabla3_2[],9,0)</f>
        <v>317500</v>
      </c>
      <c r="N200" s="24">
        <f>+Tabla35_2[[#This Row],[Precio (pesos nominales con IVA)]]/Tabla35_2[[#This Row],[Kg]]</f>
        <v>793.75</v>
      </c>
      <c r="O200" s="6">
        <f>+VLOOKUP(Tabla35_2[[#This Row],[Cod_fecha]],Cod_fecha[],2,0)</f>
        <v>44154</v>
      </c>
      <c r="P200" s="27">
        <f>+VLOOKUP(Tabla35_2[[#This Row],[Mercado]],Codigos_mercados_mayoristas[],3,0)</f>
        <v>4</v>
      </c>
      <c r="Q200" s="24" t="str">
        <f>+_xlfn.CONCAT(Tabla35_2[[#This Row],[Semana]],Tabla35_2[[#This Row],[Atributo]])</f>
        <v>44155Jueves</v>
      </c>
    </row>
    <row r="201" spans="1:17" x14ac:dyDescent="0.35">
      <c r="A201" s="24" t="str">
        <f t="shared" si="3"/>
        <v>44155NaranjaNavel LateTerminal La Palmera de La SerenabinViernes</v>
      </c>
      <c r="B201" s="6">
        <v>44155</v>
      </c>
      <c r="C201" s="24" t="s">
        <v>36</v>
      </c>
      <c r="D201" s="24" t="s">
        <v>34</v>
      </c>
      <c r="E201" s="24" t="s">
        <v>22</v>
      </c>
      <c r="F201" s="24" t="s">
        <v>37</v>
      </c>
      <c r="G201" s="24" t="str">
        <f>+VLOOKUP(Tabla35_2[[#This Row],[Unidad de
comercialización ]],Cod_empaque[],2,0)</f>
        <v>bin</v>
      </c>
      <c r="H201" s="24">
        <f>+VLOOKUP(Tabla35_2[[#This Row],[Unidad de
comercialización ]],Tabla9[],2,0)</f>
        <v>400</v>
      </c>
      <c r="I201" s="24" t="s">
        <v>6</v>
      </c>
      <c r="J201">
        <v>16</v>
      </c>
      <c r="K201" s="24">
        <f>+Tabla35_2[[#This Row],[Valor]]*Tabla35_2[[#This Row],[Kg]]</f>
        <v>6400</v>
      </c>
      <c r="L201" s="24">
        <f>+Tabla35_2[[#This Row],[Volumen (Kg)]]/1000</f>
        <v>6.4</v>
      </c>
      <c r="M201" s="24">
        <f>+VLOOKUP(Tabla35_2[[#This Row],[Concat]],Tabla3_2[],9,0)</f>
        <v>317500</v>
      </c>
      <c r="N201" s="24">
        <f>+Tabla35_2[[#This Row],[Precio (pesos nominales con IVA)]]/Tabla35_2[[#This Row],[Kg]]</f>
        <v>793.75</v>
      </c>
      <c r="O201" s="6">
        <f>+VLOOKUP(Tabla35_2[[#This Row],[Cod_fecha]],Cod_fecha[],2,0)</f>
        <v>44155</v>
      </c>
      <c r="P201" s="27">
        <f>+VLOOKUP(Tabla35_2[[#This Row],[Mercado]],Codigos_mercados_mayoristas[],3,0)</f>
        <v>4</v>
      </c>
      <c r="Q201" s="24" t="str">
        <f>+_xlfn.CONCAT(Tabla35_2[[#This Row],[Semana]],Tabla35_2[[#This Row],[Atributo]])</f>
        <v>44155Viernes</v>
      </c>
    </row>
    <row r="202" spans="1:17" x14ac:dyDescent="0.35">
      <c r="A202" s="24" t="str">
        <f t="shared" si="3"/>
        <v>44155NaranjaValenciaMercado Mayorista Lo Valledor de SantiagobinLunes</v>
      </c>
      <c r="B202" s="6">
        <v>44155</v>
      </c>
      <c r="C202" s="24" t="s">
        <v>36</v>
      </c>
      <c r="D202" s="24" t="s">
        <v>35</v>
      </c>
      <c r="E202" s="24" t="s">
        <v>19</v>
      </c>
      <c r="F202" s="24" t="s">
        <v>37</v>
      </c>
      <c r="G202" s="24" t="str">
        <f>+VLOOKUP(Tabla35_2[[#This Row],[Unidad de
comercialización ]],Cod_empaque[],2,0)</f>
        <v>bin</v>
      </c>
      <c r="H202" s="24">
        <f>+VLOOKUP(Tabla35_2[[#This Row],[Unidad de
comercialización ]],Tabla9[],2,0)</f>
        <v>400</v>
      </c>
      <c r="I202" s="24" t="s">
        <v>2</v>
      </c>
      <c r="J202">
        <v>0</v>
      </c>
      <c r="K202" s="24">
        <f>+Tabla35_2[[#This Row],[Valor]]*Tabla35_2[[#This Row],[Kg]]</f>
        <v>0</v>
      </c>
      <c r="L202" s="24">
        <f>+Tabla35_2[[#This Row],[Volumen (Kg)]]/1000</f>
        <v>0</v>
      </c>
      <c r="M202" s="24">
        <f>+VLOOKUP(Tabla35_2[[#This Row],[Concat]],Tabla3_2[],9,0)</f>
        <v>0</v>
      </c>
      <c r="N202" s="24">
        <f>+Tabla35_2[[#This Row],[Precio (pesos nominales con IVA)]]/Tabla35_2[[#This Row],[Kg]]</f>
        <v>0</v>
      </c>
      <c r="O202" s="6">
        <f>+VLOOKUP(Tabla35_2[[#This Row],[Cod_fecha]],Cod_fecha[],2,0)</f>
        <v>44151</v>
      </c>
      <c r="P202" s="27">
        <f>+VLOOKUP(Tabla35_2[[#This Row],[Mercado]],Codigos_mercados_mayoristas[],3,0)</f>
        <v>13</v>
      </c>
      <c r="Q202" s="24" t="str">
        <f>+_xlfn.CONCAT(Tabla35_2[[#This Row],[Semana]],Tabla35_2[[#This Row],[Atributo]])</f>
        <v>44155Lunes</v>
      </c>
    </row>
    <row r="203" spans="1:17" x14ac:dyDescent="0.35">
      <c r="A203" s="24" t="str">
        <f t="shared" si="3"/>
        <v>44155NaranjaValenciaMercado Mayorista Lo Valledor de SantiagobinMartes</v>
      </c>
      <c r="B203" s="6">
        <v>44155</v>
      </c>
      <c r="C203" s="24" t="s">
        <v>36</v>
      </c>
      <c r="D203" s="24" t="s">
        <v>35</v>
      </c>
      <c r="E203" s="24" t="s">
        <v>19</v>
      </c>
      <c r="F203" s="24" t="s">
        <v>37</v>
      </c>
      <c r="G203" s="24" t="str">
        <f>+VLOOKUP(Tabla35_2[[#This Row],[Unidad de
comercialización ]],Cod_empaque[],2,0)</f>
        <v>bin</v>
      </c>
      <c r="H203" s="24">
        <f>+VLOOKUP(Tabla35_2[[#This Row],[Unidad de
comercialización ]],Tabla9[],2,0)</f>
        <v>400</v>
      </c>
      <c r="I203" s="24" t="s">
        <v>3</v>
      </c>
      <c r="J203">
        <v>115</v>
      </c>
      <c r="K203" s="24">
        <f>+Tabla35_2[[#This Row],[Valor]]*Tabla35_2[[#This Row],[Kg]]</f>
        <v>46000</v>
      </c>
      <c r="L203" s="24">
        <f>+Tabla35_2[[#This Row],[Volumen (Kg)]]/1000</f>
        <v>46</v>
      </c>
      <c r="M203" s="24">
        <f>+VLOOKUP(Tabla35_2[[#This Row],[Concat]],Tabla3_2[],9,0)</f>
        <v>310522</v>
      </c>
      <c r="N203" s="24">
        <f>+Tabla35_2[[#This Row],[Precio (pesos nominales con IVA)]]/Tabla35_2[[#This Row],[Kg]]</f>
        <v>776.30499999999995</v>
      </c>
      <c r="O203" s="6">
        <f>+VLOOKUP(Tabla35_2[[#This Row],[Cod_fecha]],Cod_fecha[],2,0)</f>
        <v>44152</v>
      </c>
      <c r="P203" s="27">
        <f>+VLOOKUP(Tabla35_2[[#This Row],[Mercado]],Codigos_mercados_mayoristas[],3,0)</f>
        <v>13</v>
      </c>
      <c r="Q203" s="24" t="str">
        <f>+_xlfn.CONCAT(Tabla35_2[[#This Row],[Semana]],Tabla35_2[[#This Row],[Atributo]])</f>
        <v>44155Martes</v>
      </c>
    </row>
    <row r="204" spans="1:17" x14ac:dyDescent="0.35">
      <c r="A204" s="24" t="str">
        <f t="shared" si="3"/>
        <v>44155NaranjaValenciaMercado Mayorista Lo Valledor de SantiagobinMiércoles</v>
      </c>
      <c r="B204" s="6">
        <v>44155</v>
      </c>
      <c r="C204" s="24" t="s">
        <v>36</v>
      </c>
      <c r="D204" s="24" t="s">
        <v>35</v>
      </c>
      <c r="E204" s="24" t="s">
        <v>19</v>
      </c>
      <c r="F204" s="24" t="s">
        <v>37</v>
      </c>
      <c r="G204" s="24" t="str">
        <f>+VLOOKUP(Tabla35_2[[#This Row],[Unidad de
comercialización ]],Cod_empaque[],2,0)</f>
        <v>bin</v>
      </c>
      <c r="H204" s="24">
        <f>+VLOOKUP(Tabla35_2[[#This Row],[Unidad de
comercialización ]],Tabla9[],2,0)</f>
        <v>400</v>
      </c>
      <c r="I204" s="24" t="s">
        <v>4</v>
      </c>
      <c r="J204">
        <v>46</v>
      </c>
      <c r="K204" s="24">
        <f>+Tabla35_2[[#This Row],[Valor]]*Tabla35_2[[#This Row],[Kg]]</f>
        <v>18400</v>
      </c>
      <c r="L204" s="24">
        <f>+Tabla35_2[[#This Row],[Volumen (Kg)]]/1000</f>
        <v>18.399999999999999</v>
      </c>
      <c r="M204" s="24">
        <f>+VLOOKUP(Tabla35_2[[#This Row],[Concat]],Tabla3_2[],9,0)</f>
        <v>313478</v>
      </c>
      <c r="N204" s="24">
        <f>+Tabla35_2[[#This Row],[Precio (pesos nominales con IVA)]]/Tabla35_2[[#This Row],[Kg]]</f>
        <v>783.69500000000005</v>
      </c>
      <c r="O204" s="6">
        <f>+VLOOKUP(Tabla35_2[[#This Row],[Cod_fecha]],Cod_fecha[],2,0)</f>
        <v>44153</v>
      </c>
      <c r="P204" s="27">
        <f>+VLOOKUP(Tabla35_2[[#This Row],[Mercado]],Codigos_mercados_mayoristas[],3,0)</f>
        <v>13</v>
      </c>
      <c r="Q204" s="24" t="str">
        <f>+_xlfn.CONCAT(Tabla35_2[[#This Row],[Semana]],Tabla35_2[[#This Row],[Atributo]])</f>
        <v>44155Miércoles</v>
      </c>
    </row>
    <row r="205" spans="1:17" x14ac:dyDescent="0.35">
      <c r="A205" s="24" t="str">
        <f t="shared" si="3"/>
        <v>44155NaranjaValenciaMercado Mayorista Lo Valledor de SantiagobinJueves</v>
      </c>
      <c r="B205" s="6">
        <v>44155</v>
      </c>
      <c r="C205" s="24" t="s">
        <v>36</v>
      </c>
      <c r="D205" s="24" t="s">
        <v>35</v>
      </c>
      <c r="E205" s="24" t="s">
        <v>19</v>
      </c>
      <c r="F205" s="24" t="s">
        <v>37</v>
      </c>
      <c r="G205" s="24" t="str">
        <f>+VLOOKUP(Tabla35_2[[#This Row],[Unidad de
comercialización ]],Cod_empaque[],2,0)</f>
        <v>bin</v>
      </c>
      <c r="H205" s="24">
        <f>+VLOOKUP(Tabla35_2[[#This Row],[Unidad de
comercialización ]],Tabla9[],2,0)</f>
        <v>400</v>
      </c>
      <c r="I205" s="24" t="s">
        <v>5</v>
      </c>
      <c r="J205">
        <v>77</v>
      </c>
      <c r="K205" s="24">
        <f>+Tabla35_2[[#This Row],[Valor]]*Tabla35_2[[#This Row],[Kg]]</f>
        <v>30800</v>
      </c>
      <c r="L205" s="24">
        <f>+Tabla35_2[[#This Row],[Volumen (Kg)]]/1000</f>
        <v>30.8</v>
      </c>
      <c r="M205" s="24">
        <f>+VLOOKUP(Tabla35_2[[#This Row],[Concat]],Tabla3_2[],9,0)</f>
        <v>313117</v>
      </c>
      <c r="N205" s="24">
        <f>+Tabla35_2[[#This Row],[Precio (pesos nominales con IVA)]]/Tabla35_2[[#This Row],[Kg]]</f>
        <v>782.79250000000002</v>
      </c>
      <c r="O205" s="6">
        <f>+VLOOKUP(Tabla35_2[[#This Row],[Cod_fecha]],Cod_fecha[],2,0)</f>
        <v>44154</v>
      </c>
      <c r="P205" s="27">
        <f>+VLOOKUP(Tabla35_2[[#This Row],[Mercado]],Codigos_mercados_mayoristas[],3,0)</f>
        <v>13</v>
      </c>
      <c r="Q205" s="24" t="str">
        <f>+_xlfn.CONCAT(Tabla35_2[[#This Row],[Semana]],Tabla35_2[[#This Row],[Atributo]])</f>
        <v>44155Jueves</v>
      </c>
    </row>
    <row r="206" spans="1:17" x14ac:dyDescent="0.35">
      <c r="A206" s="24" t="str">
        <f t="shared" si="3"/>
        <v>44155NaranjaValenciaMercado Mayorista Lo Valledor de SantiagobinViernes</v>
      </c>
      <c r="B206" s="6">
        <v>44155</v>
      </c>
      <c r="C206" s="24" t="s">
        <v>36</v>
      </c>
      <c r="D206" s="24" t="s">
        <v>35</v>
      </c>
      <c r="E206" s="24" t="s">
        <v>19</v>
      </c>
      <c r="F206" s="24" t="s">
        <v>37</v>
      </c>
      <c r="G206" s="24" t="str">
        <f>+VLOOKUP(Tabla35_2[[#This Row],[Unidad de
comercialización ]],Cod_empaque[],2,0)</f>
        <v>bin</v>
      </c>
      <c r="H206" s="24">
        <f>+VLOOKUP(Tabla35_2[[#This Row],[Unidad de
comercialización ]],Tabla9[],2,0)</f>
        <v>400</v>
      </c>
      <c r="I206" s="24" t="s">
        <v>6</v>
      </c>
      <c r="J206">
        <v>30</v>
      </c>
      <c r="K206" s="24">
        <f>+Tabla35_2[[#This Row],[Valor]]*Tabla35_2[[#This Row],[Kg]]</f>
        <v>12000</v>
      </c>
      <c r="L206" s="24">
        <f>+Tabla35_2[[#This Row],[Volumen (Kg)]]/1000</f>
        <v>12</v>
      </c>
      <c r="M206" s="24">
        <f>+VLOOKUP(Tabla35_2[[#This Row],[Concat]],Tabla3_2[],9,0)</f>
        <v>316000</v>
      </c>
      <c r="N206" s="24">
        <f>+Tabla35_2[[#This Row],[Precio (pesos nominales con IVA)]]/Tabla35_2[[#This Row],[Kg]]</f>
        <v>790</v>
      </c>
      <c r="O206" s="6">
        <f>+VLOOKUP(Tabla35_2[[#This Row],[Cod_fecha]],Cod_fecha[],2,0)</f>
        <v>44155</v>
      </c>
      <c r="P206" s="27">
        <f>+VLOOKUP(Tabla35_2[[#This Row],[Mercado]],Codigos_mercados_mayoristas[],3,0)</f>
        <v>13</v>
      </c>
      <c r="Q206" s="24" t="str">
        <f>+_xlfn.CONCAT(Tabla35_2[[#This Row],[Semana]],Tabla35_2[[#This Row],[Atributo]])</f>
        <v>44155Viernes</v>
      </c>
    </row>
    <row r="207" spans="1:17" x14ac:dyDescent="0.35">
      <c r="A207" s="24" t="str">
        <f t="shared" si="3"/>
        <v>44155NaranjaValenciaComercializadora del Agro de LimaríbinLunes</v>
      </c>
      <c r="B207" s="6">
        <v>44155</v>
      </c>
      <c r="C207" s="24" t="s">
        <v>36</v>
      </c>
      <c r="D207" s="24" t="s">
        <v>35</v>
      </c>
      <c r="E207" s="24" t="s">
        <v>21</v>
      </c>
      <c r="F207" s="24" t="s">
        <v>37</v>
      </c>
      <c r="G207" s="24" t="str">
        <f>+VLOOKUP(Tabla35_2[[#This Row],[Unidad de
comercialización ]],Cod_empaque[],2,0)</f>
        <v>bin</v>
      </c>
      <c r="H207" s="24">
        <f>+VLOOKUP(Tabla35_2[[#This Row],[Unidad de
comercialización ]],Tabla9[],2,0)</f>
        <v>400</v>
      </c>
      <c r="I207" s="24" t="s">
        <v>2</v>
      </c>
      <c r="J207">
        <v>0</v>
      </c>
      <c r="K207" s="24">
        <f>+Tabla35_2[[#This Row],[Valor]]*Tabla35_2[[#This Row],[Kg]]</f>
        <v>0</v>
      </c>
      <c r="L207" s="24">
        <f>+Tabla35_2[[#This Row],[Volumen (Kg)]]/1000</f>
        <v>0</v>
      </c>
      <c r="M207" s="24">
        <f>+VLOOKUP(Tabla35_2[[#This Row],[Concat]],Tabla3_2[],9,0)</f>
        <v>0</v>
      </c>
      <c r="N207" s="24">
        <f>+Tabla35_2[[#This Row],[Precio (pesos nominales con IVA)]]/Tabla35_2[[#This Row],[Kg]]</f>
        <v>0</v>
      </c>
      <c r="O207" s="6">
        <f>+VLOOKUP(Tabla35_2[[#This Row],[Cod_fecha]],Cod_fecha[],2,0)</f>
        <v>44151</v>
      </c>
      <c r="P207" s="27">
        <f>+VLOOKUP(Tabla35_2[[#This Row],[Mercado]],Codigos_mercados_mayoristas[],3,0)</f>
        <v>4</v>
      </c>
      <c r="Q207" s="24" t="str">
        <f>+_xlfn.CONCAT(Tabla35_2[[#This Row],[Semana]],Tabla35_2[[#This Row],[Atributo]])</f>
        <v>44155Lunes</v>
      </c>
    </row>
    <row r="208" spans="1:17" x14ac:dyDescent="0.35">
      <c r="A208" s="24" t="str">
        <f t="shared" si="3"/>
        <v>44155NaranjaValenciaComercializadora del Agro de LimaríbinMartes</v>
      </c>
      <c r="B208" s="6">
        <v>44155</v>
      </c>
      <c r="C208" s="24" t="s">
        <v>36</v>
      </c>
      <c r="D208" s="24" t="s">
        <v>35</v>
      </c>
      <c r="E208" s="24" t="s">
        <v>21</v>
      </c>
      <c r="F208" s="24" t="s">
        <v>37</v>
      </c>
      <c r="G208" s="24" t="str">
        <f>+VLOOKUP(Tabla35_2[[#This Row],[Unidad de
comercialización ]],Cod_empaque[],2,0)</f>
        <v>bin</v>
      </c>
      <c r="H208" s="24">
        <f>+VLOOKUP(Tabla35_2[[#This Row],[Unidad de
comercialización ]],Tabla9[],2,0)</f>
        <v>400</v>
      </c>
      <c r="I208" s="24" t="s">
        <v>3</v>
      </c>
      <c r="J208">
        <v>20</v>
      </c>
      <c r="K208" s="24">
        <f>+Tabla35_2[[#This Row],[Valor]]*Tabla35_2[[#This Row],[Kg]]</f>
        <v>8000</v>
      </c>
      <c r="L208" s="24">
        <f>+Tabla35_2[[#This Row],[Volumen (Kg)]]/1000</f>
        <v>8</v>
      </c>
      <c r="M208" s="24">
        <f>+VLOOKUP(Tabla35_2[[#This Row],[Concat]],Tabla3_2[],9,0)</f>
        <v>307500</v>
      </c>
      <c r="N208" s="24">
        <f>+Tabla35_2[[#This Row],[Precio (pesos nominales con IVA)]]/Tabla35_2[[#This Row],[Kg]]</f>
        <v>768.75</v>
      </c>
      <c r="O208" s="6">
        <f>+VLOOKUP(Tabla35_2[[#This Row],[Cod_fecha]],Cod_fecha[],2,0)</f>
        <v>44152</v>
      </c>
      <c r="P208" s="27">
        <f>+VLOOKUP(Tabla35_2[[#This Row],[Mercado]],Codigos_mercados_mayoristas[],3,0)</f>
        <v>4</v>
      </c>
      <c r="Q208" s="24" t="str">
        <f>+_xlfn.CONCAT(Tabla35_2[[#This Row],[Semana]],Tabla35_2[[#This Row],[Atributo]])</f>
        <v>44155Martes</v>
      </c>
    </row>
    <row r="209" spans="1:17" x14ac:dyDescent="0.35">
      <c r="A209" s="24" t="str">
        <f t="shared" si="3"/>
        <v>44155NaranjaValenciaComercializadora del Agro de LimaríbinMiércoles</v>
      </c>
      <c r="B209" s="6">
        <v>44155</v>
      </c>
      <c r="C209" s="24" t="s">
        <v>36</v>
      </c>
      <c r="D209" s="24" t="s">
        <v>35</v>
      </c>
      <c r="E209" s="24" t="s">
        <v>21</v>
      </c>
      <c r="F209" s="24" t="s">
        <v>37</v>
      </c>
      <c r="G209" s="24" t="str">
        <f>+VLOOKUP(Tabla35_2[[#This Row],[Unidad de
comercialización ]],Cod_empaque[],2,0)</f>
        <v>bin</v>
      </c>
      <c r="H209" s="24">
        <f>+VLOOKUP(Tabla35_2[[#This Row],[Unidad de
comercialización ]],Tabla9[],2,0)</f>
        <v>400</v>
      </c>
      <c r="I209" s="24" t="s">
        <v>4</v>
      </c>
      <c r="J209">
        <v>20</v>
      </c>
      <c r="K209" s="24">
        <f>+Tabla35_2[[#This Row],[Valor]]*Tabla35_2[[#This Row],[Kg]]</f>
        <v>8000</v>
      </c>
      <c r="L209" s="24">
        <f>+Tabla35_2[[#This Row],[Volumen (Kg)]]/1000</f>
        <v>8</v>
      </c>
      <c r="M209" s="24">
        <f>+VLOOKUP(Tabla35_2[[#This Row],[Concat]],Tabla3_2[],9,0)</f>
        <v>317500</v>
      </c>
      <c r="N209" s="24">
        <f>+Tabla35_2[[#This Row],[Precio (pesos nominales con IVA)]]/Tabla35_2[[#This Row],[Kg]]</f>
        <v>793.75</v>
      </c>
      <c r="O209" s="6">
        <f>+VLOOKUP(Tabla35_2[[#This Row],[Cod_fecha]],Cod_fecha[],2,0)</f>
        <v>44153</v>
      </c>
      <c r="P209" s="27">
        <f>+VLOOKUP(Tabla35_2[[#This Row],[Mercado]],Codigos_mercados_mayoristas[],3,0)</f>
        <v>4</v>
      </c>
      <c r="Q209" s="24" t="str">
        <f>+_xlfn.CONCAT(Tabla35_2[[#This Row],[Semana]],Tabla35_2[[#This Row],[Atributo]])</f>
        <v>44155Miércoles</v>
      </c>
    </row>
    <row r="210" spans="1:17" x14ac:dyDescent="0.35">
      <c r="A210" s="24" t="str">
        <f t="shared" si="3"/>
        <v>44155NaranjaValenciaComercializadora del Agro de LimaríbinJueves</v>
      </c>
      <c r="B210" s="6">
        <v>44155</v>
      </c>
      <c r="C210" s="24" t="s">
        <v>36</v>
      </c>
      <c r="D210" s="24" t="s">
        <v>35</v>
      </c>
      <c r="E210" s="24" t="s">
        <v>21</v>
      </c>
      <c r="F210" s="24" t="s">
        <v>37</v>
      </c>
      <c r="G210" s="24" t="str">
        <f>+VLOOKUP(Tabla35_2[[#This Row],[Unidad de
comercialización ]],Cod_empaque[],2,0)</f>
        <v>bin</v>
      </c>
      <c r="H210" s="24">
        <f>+VLOOKUP(Tabla35_2[[#This Row],[Unidad de
comercialización ]],Tabla9[],2,0)</f>
        <v>400</v>
      </c>
      <c r="I210" s="24" t="s">
        <v>5</v>
      </c>
      <c r="J210">
        <v>0</v>
      </c>
      <c r="K210" s="24">
        <f>+Tabla35_2[[#This Row],[Valor]]*Tabla35_2[[#This Row],[Kg]]</f>
        <v>0</v>
      </c>
      <c r="L210" s="24">
        <f>+Tabla35_2[[#This Row],[Volumen (Kg)]]/1000</f>
        <v>0</v>
      </c>
      <c r="M210" s="24">
        <f>+VLOOKUP(Tabla35_2[[#This Row],[Concat]],Tabla3_2[],9,0)</f>
        <v>0</v>
      </c>
      <c r="N210" s="24">
        <f>+Tabla35_2[[#This Row],[Precio (pesos nominales con IVA)]]/Tabla35_2[[#This Row],[Kg]]</f>
        <v>0</v>
      </c>
      <c r="O210" s="6">
        <f>+VLOOKUP(Tabla35_2[[#This Row],[Cod_fecha]],Cod_fecha[],2,0)</f>
        <v>44154</v>
      </c>
      <c r="P210" s="27">
        <f>+VLOOKUP(Tabla35_2[[#This Row],[Mercado]],Codigos_mercados_mayoristas[],3,0)</f>
        <v>4</v>
      </c>
      <c r="Q210" s="24" t="str">
        <f>+_xlfn.CONCAT(Tabla35_2[[#This Row],[Semana]],Tabla35_2[[#This Row],[Atributo]])</f>
        <v>44155Jueves</v>
      </c>
    </row>
    <row r="211" spans="1:17" x14ac:dyDescent="0.35">
      <c r="A211" s="24" t="str">
        <f t="shared" si="3"/>
        <v>44155NaranjaValenciaComercializadora del Agro de LimaríbinViernes</v>
      </c>
      <c r="B211" s="6">
        <v>44155</v>
      </c>
      <c r="C211" s="24" t="s">
        <v>36</v>
      </c>
      <c r="D211" s="24" t="s">
        <v>35</v>
      </c>
      <c r="E211" s="24" t="s">
        <v>21</v>
      </c>
      <c r="F211" s="24" t="s">
        <v>37</v>
      </c>
      <c r="G211" s="24" t="str">
        <f>+VLOOKUP(Tabla35_2[[#This Row],[Unidad de
comercialización ]],Cod_empaque[],2,0)</f>
        <v>bin</v>
      </c>
      <c r="H211" s="24">
        <f>+VLOOKUP(Tabla35_2[[#This Row],[Unidad de
comercialización ]],Tabla9[],2,0)</f>
        <v>400</v>
      </c>
      <c r="I211" s="24" t="s">
        <v>6</v>
      </c>
      <c r="J211">
        <v>0</v>
      </c>
      <c r="K211" s="24">
        <f>+Tabla35_2[[#This Row],[Valor]]*Tabla35_2[[#This Row],[Kg]]</f>
        <v>0</v>
      </c>
      <c r="L211" s="24">
        <f>+Tabla35_2[[#This Row],[Volumen (Kg)]]/1000</f>
        <v>0</v>
      </c>
      <c r="M211" s="24">
        <f>+VLOOKUP(Tabla35_2[[#This Row],[Concat]],Tabla3_2[],9,0)</f>
        <v>0</v>
      </c>
      <c r="N211" s="24">
        <f>+Tabla35_2[[#This Row],[Precio (pesos nominales con IVA)]]/Tabla35_2[[#This Row],[Kg]]</f>
        <v>0</v>
      </c>
      <c r="O211" s="6">
        <f>+VLOOKUP(Tabla35_2[[#This Row],[Cod_fecha]],Cod_fecha[],2,0)</f>
        <v>44155</v>
      </c>
      <c r="P211" s="27">
        <f>+VLOOKUP(Tabla35_2[[#This Row],[Mercado]],Codigos_mercados_mayoristas[],3,0)</f>
        <v>4</v>
      </c>
      <c r="Q211" s="24" t="str">
        <f>+_xlfn.CONCAT(Tabla35_2[[#This Row],[Semana]],Tabla35_2[[#This Row],[Atributo]])</f>
        <v>44155Viernes</v>
      </c>
    </row>
    <row r="212" spans="1:17" x14ac:dyDescent="0.35">
      <c r="A212" s="24" t="str">
        <f t="shared" si="3"/>
        <v>44155NaranjaValenciaVega Modelo de TemucobinLunes</v>
      </c>
      <c r="B212" s="6">
        <v>44155</v>
      </c>
      <c r="C212" s="24" t="s">
        <v>36</v>
      </c>
      <c r="D212" s="24" t="s">
        <v>35</v>
      </c>
      <c r="E212" s="24" t="s">
        <v>14</v>
      </c>
      <c r="F212" s="24" t="s">
        <v>37</v>
      </c>
      <c r="G212" s="24" t="str">
        <f>+VLOOKUP(Tabla35_2[[#This Row],[Unidad de
comercialización ]],Cod_empaque[],2,0)</f>
        <v>bin</v>
      </c>
      <c r="H212" s="24">
        <f>+VLOOKUP(Tabla35_2[[#This Row],[Unidad de
comercialización ]],Tabla9[],2,0)</f>
        <v>400</v>
      </c>
      <c r="I212" s="24" t="s">
        <v>2</v>
      </c>
      <c r="J212">
        <v>0</v>
      </c>
      <c r="K212" s="24">
        <f>+Tabla35_2[[#This Row],[Valor]]*Tabla35_2[[#This Row],[Kg]]</f>
        <v>0</v>
      </c>
      <c r="L212" s="24">
        <f>+Tabla35_2[[#This Row],[Volumen (Kg)]]/1000</f>
        <v>0</v>
      </c>
      <c r="M212" s="24">
        <f>+VLOOKUP(Tabla35_2[[#This Row],[Concat]],Tabla3_2[],9,0)</f>
        <v>0</v>
      </c>
      <c r="N212" s="24">
        <f>+Tabla35_2[[#This Row],[Precio (pesos nominales con IVA)]]/Tabla35_2[[#This Row],[Kg]]</f>
        <v>0</v>
      </c>
      <c r="O212" s="6">
        <f>+VLOOKUP(Tabla35_2[[#This Row],[Cod_fecha]],Cod_fecha[],2,0)</f>
        <v>44151</v>
      </c>
      <c r="P212" s="27">
        <f>+VLOOKUP(Tabla35_2[[#This Row],[Mercado]],Codigos_mercados_mayoristas[],3,0)</f>
        <v>9</v>
      </c>
      <c r="Q212" s="24" t="str">
        <f>+_xlfn.CONCAT(Tabla35_2[[#This Row],[Semana]],Tabla35_2[[#This Row],[Atributo]])</f>
        <v>44155Lunes</v>
      </c>
    </row>
    <row r="213" spans="1:17" x14ac:dyDescent="0.35">
      <c r="A213" s="24" t="str">
        <f t="shared" si="3"/>
        <v>44155NaranjaValenciaVega Modelo de TemucobinMartes</v>
      </c>
      <c r="B213" s="6">
        <v>44155</v>
      </c>
      <c r="C213" s="24" t="s">
        <v>36</v>
      </c>
      <c r="D213" s="24" t="s">
        <v>35</v>
      </c>
      <c r="E213" s="24" t="s">
        <v>14</v>
      </c>
      <c r="F213" s="24" t="s">
        <v>37</v>
      </c>
      <c r="G213" s="24" t="str">
        <f>+VLOOKUP(Tabla35_2[[#This Row],[Unidad de
comercialización ]],Cod_empaque[],2,0)</f>
        <v>bin</v>
      </c>
      <c r="H213" s="24">
        <f>+VLOOKUP(Tabla35_2[[#This Row],[Unidad de
comercialización ]],Tabla9[],2,0)</f>
        <v>400</v>
      </c>
      <c r="I213" s="24" t="s">
        <v>3</v>
      </c>
      <c r="J213">
        <v>0</v>
      </c>
      <c r="K213" s="24">
        <f>+Tabla35_2[[#This Row],[Valor]]*Tabla35_2[[#This Row],[Kg]]</f>
        <v>0</v>
      </c>
      <c r="L213" s="24">
        <f>+Tabla35_2[[#This Row],[Volumen (Kg)]]/1000</f>
        <v>0</v>
      </c>
      <c r="M213" s="24">
        <f>+VLOOKUP(Tabla35_2[[#This Row],[Concat]],Tabla3_2[],9,0)</f>
        <v>0</v>
      </c>
      <c r="N213" s="24">
        <f>+Tabla35_2[[#This Row],[Precio (pesos nominales con IVA)]]/Tabla35_2[[#This Row],[Kg]]</f>
        <v>0</v>
      </c>
      <c r="O213" s="6">
        <f>+VLOOKUP(Tabla35_2[[#This Row],[Cod_fecha]],Cod_fecha[],2,0)</f>
        <v>44152</v>
      </c>
      <c r="P213" s="27">
        <f>+VLOOKUP(Tabla35_2[[#This Row],[Mercado]],Codigos_mercados_mayoristas[],3,0)</f>
        <v>9</v>
      </c>
      <c r="Q213" s="24" t="str">
        <f>+_xlfn.CONCAT(Tabla35_2[[#This Row],[Semana]],Tabla35_2[[#This Row],[Atributo]])</f>
        <v>44155Martes</v>
      </c>
    </row>
    <row r="214" spans="1:17" x14ac:dyDescent="0.35">
      <c r="A214" s="24" t="str">
        <f t="shared" si="3"/>
        <v>44155NaranjaValenciaVega Modelo de TemucobinMiércoles</v>
      </c>
      <c r="B214" s="6">
        <v>44155</v>
      </c>
      <c r="C214" s="24" t="s">
        <v>36</v>
      </c>
      <c r="D214" s="24" t="s">
        <v>35</v>
      </c>
      <c r="E214" s="24" t="s">
        <v>14</v>
      </c>
      <c r="F214" s="24" t="s">
        <v>37</v>
      </c>
      <c r="G214" s="24" t="str">
        <f>+VLOOKUP(Tabla35_2[[#This Row],[Unidad de
comercialización ]],Cod_empaque[],2,0)</f>
        <v>bin</v>
      </c>
      <c r="H214" s="24">
        <f>+VLOOKUP(Tabla35_2[[#This Row],[Unidad de
comercialización ]],Tabla9[],2,0)</f>
        <v>400</v>
      </c>
      <c r="I214" s="24" t="s">
        <v>4</v>
      </c>
      <c r="J214">
        <v>5</v>
      </c>
      <c r="K214" s="24">
        <f>+Tabla35_2[[#This Row],[Valor]]*Tabla35_2[[#This Row],[Kg]]</f>
        <v>2000</v>
      </c>
      <c r="L214" s="24">
        <f>+Tabla35_2[[#This Row],[Volumen (Kg)]]/1000</f>
        <v>2</v>
      </c>
      <c r="M214" s="24">
        <f>+VLOOKUP(Tabla35_2[[#This Row],[Concat]],Tabla3_2[],9,0)</f>
        <v>380000</v>
      </c>
      <c r="N214" s="24">
        <f>+Tabla35_2[[#This Row],[Precio (pesos nominales con IVA)]]/Tabla35_2[[#This Row],[Kg]]</f>
        <v>950</v>
      </c>
      <c r="O214" s="6">
        <f>+VLOOKUP(Tabla35_2[[#This Row],[Cod_fecha]],Cod_fecha[],2,0)</f>
        <v>44153</v>
      </c>
      <c r="P214" s="27">
        <f>+VLOOKUP(Tabla35_2[[#This Row],[Mercado]],Codigos_mercados_mayoristas[],3,0)</f>
        <v>9</v>
      </c>
      <c r="Q214" s="24" t="str">
        <f>+_xlfn.CONCAT(Tabla35_2[[#This Row],[Semana]],Tabla35_2[[#This Row],[Atributo]])</f>
        <v>44155Miércoles</v>
      </c>
    </row>
    <row r="215" spans="1:17" x14ac:dyDescent="0.35">
      <c r="A215" s="24" t="str">
        <f t="shared" si="3"/>
        <v>44155NaranjaValenciaVega Modelo de TemucobinJueves</v>
      </c>
      <c r="B215" s="6">
        <v>44155</v>
      </c>
      <c r="C215" s="24" t="s">
        <v>36</v>
      </c>
      <c r="D215" s="24" t="s">
        <v>35</v>
      </c>
      <c r="E215" s="24" t="s">
        <v>14</v>
      </c>
      <c r="F215" s="24" t="s">
        <v>37</v>
      </c>
      <c r="G215" s="24" t="str">
        <f>+VLOOKUP(Tabla35_2[[#This Row],[Unidad de
comercialización ]],Cod_empaque[],2,0)</f>
        <v>bin</v>
      </c>
      <c r="H215" s="24">
        <f>+VLOOKUP(Tabla35_2[[#This Row],[Unidad de
comercialización ]],Tabla9[],2,0)</f>
        <v>400</v>
      </c>
      <c r="I215" s="24" t="s">
        <v>5</v>
      </c>
      <c r="J215">
        <v>0</v>
      </c>
      <c r="K215" s="24">
        <f>+Tabla35_2[[#This Row],[Valor]]*Tabla35_2[[#This Row],[Kg]]</f>
        <v>0</v>
      </c>
      <c r="L215" s="24">
        <f>+Tabla35_2[[#This Row],[Volumen (Kg)]]/1000</f>
        <v>0</v>
      </c>
      <c r="M215" s="24">
        <f>+VLOOKUP(Tabla35_2[[#This Row],[Concat]],Tabla3_2[],9,0)</f>
        <v>0</v>
      </c>
      <c r="N215" s="24">
        <f>+Tabla35_2[[#This Row],[Precio (pesos nominales con IVA)]]/Tabla35_2[[#This Row],[Kg]]</f>
        <v>0</v>
      </c>
      <c r="O215" s="6">
        <f>+VLOOKUP(Tabla35_2[[#This Row],[Cod_fecha]],Cod_fecha[],2,0)</f>
        <v>44154</v>
      </c>
      <c r="P215" s="27">
        <f>+VLOOKUP(Tabla35_2[[#This Row],[Mercado]],Codigos_mercados_mayoristas[],3,0)</f>
        <v>9</v>
      </c>
      <c r="Q215" s="24" t="str">
        <f>+_xlfn.CONCAT(Tabla35_2[[#This Row],[Semana]],Tabla35_2[[#This Row],[Atributo]])</f>
        <v>44155Jueves</v>
      </c>
    </row>
    <row r="216" spans="1:17" x14ac:dyDescent="0.35">
      <c r="A216" s="24" t="str">
        <f t="shared" si="3"/>
        <v>44155NaranjaValenciaVega Modelo de TemucobinViernes</v>
      </c>
      <c r="B216" s="6">
        <v>44155</v>
      </c>
      <c r="C216" s="24" t="s">
        <v>36</v>
      </c>
      <c r="D216" s="24" t="s">
        <v>35</v>
      </c>
      <c r="E216" s="24" t="s">
        <v>14</v>
      </c>
      <c r="F216" s="24" t="s">
        <v>37</v>
      </c>
      <c r="G216" s="24" t="str">
        <f>+VLOOKUP(Tabla35_2[[#This Row],[Unidad de
comercialización ]],Cod_empaque[],2,0)</f>
        <v>bin</v>
      </c>
      <c r="H216" s="24">
        <f>+VLOOKUP(Tabla35_2[[#This Row],[Unidad de
comercialización ]],Tabla9[],2,0)</f>
        <v>400</v>
      </c>
      <c r="I216" s="24" t="s">
        <v>6</v>
      </c>
      <c r="J216">
        <v>0</v>
      </c>
      <c r="K216" s="24">
        <f>+Tabla35_2[[#This Row],[Valor]]*Tabla35_2[[#This Row],[Kg]]</f>
        <v>0</v>
      </c>
      <c r="L216" s="24">
        <f>+Tabla35_2[[#This Row],[Volumen (Kg)]]/1000</f>
        <v>0</v>
      </c>
      <c r="M216" s="24">
        <f>+VLOOKUP(Tabla35_2[[#This Row],[Concat]],Tabla3_2[],9,0)</f>
        <v>0</v>
      </c>
      <c r="N216" s="24">
        <f>+Tabla35_2[[#This Row],[Precio (pesos nominales con IVA)]]/Tabla35_2[[#This Row],[Kg]]</f>
        <v>0</v>
      </c>
      <c r="O216" s="6">
        <f>+VLOOKUP(Tabla35_2[[#This Row],[Cod_fecha]],Cod_fecha[],2,0)</f>
        <v>44155</v>
      </c>
      <c r="P216" s="27">
        <f>+VLOOKUP(Tabla35_2[[#This Row],[Mercado]],Codigos_mercados_mayoristas[],3,0)</f>
        <v>9</v>
      </c>
      <c r="Q216" s="24" t="str">
        <f>+_xlfn.CONCAT(Tabla35_2[[#This Row],[Semana]],Tabla35_2[[#This Row],[Atributo]])</f>
        <v>44155Viernes</v>
      </c>
    </row>
    <row r="217" spans="1:17" x14ac:dyDescent="0.35">
      <c r="A217" s="24" t="str">
        <f t="shared" si="3"/>
        <v>44155LimónSin especificarMercado Mayorista Lo Valledor de Santiagomalla-18Lunes</v>
      </c>
      <c r="B217" s="6">
        <v>44155</v>
      </c>
      <c r="C217" s="24" t="s">
        <v>28</v>
      </c>
      <c r="D217" s="24" t="s">
        <v>18</v>
      </c>
      <c r="E217" s="24" t="s">
        <v>19</v>
      </c>
      <c r="F217" s="24" t="s">
        <v>38</v>
      </c>
      <c r="G217" s="24" t="str">
        <f>+VLOOKUP(Tabla35_2[[#This Row],[Unidad de
comercialización ]],Cod_empaque[],2,0)</f>
        <v>malla-18</v>
      </c>
      <c r="H217" s="24">
        <f>+VLOOKUP(Tabla35_2[[#This Row],[Unidad de
comercialización ]],Tabla9[],2,0)</f>
        <v>18</v>
      </c>
      <c r="I217" s="24" t="s">
        <v>2</v>
      </c>
      <c r="J217">
        <v>1030</v>
      </c>
      <c r="K217" s="24">
        <f>+Tabla35_2[[#This Row],[Valor]]*Tabla35_2[[#This Row],[Kg]]</f>
        <v>18540</v>
      </c>
      <c r="L217" s="24">
        <f>+Tabla35_2[[#This Row],[Volumen (Kg)]]/1000</f>
        <v>18.54</v>
      </c>
      <c r="M217" s="24">
        <f>+VLOOKUP(Tabla35_2[[#This Row],[Concat]],Tabla3_2[],9,0)</f>
        <v>7927</v>
      </c>
      <c r="N217" s="24">
        <f>+Tabla35_2[[#This Row],[Precio (pesos nominales con IVA)]]/Tabla35_2[[#This Row],[Kg]]</f>
        <v>440.38888888888891</v>
      </c>
      <c r="O217" s="6">
        <f>+VLOOKUP(Tabla35_2[[#This Row],[Cod_fecha]],Cod_fecha[],2,0)</f>
        <v>44151</v>
      </c>
      <c r="P217" s="27">
        <f>+VLOOKUP(Tabla35_2[[#This Row],[Mercado]],Codigos_mercados_mayoristas[],3,0)</f>
        <v>13</v>
      </c>
      <c r="Q217" s="24" t="str">
        <f>+_xlfn.CONCAT(Tabla35_2[[#This Row],[Semana]],Tabla35_2[[#This Row],[Atributo]])</f>
        <v>44155Lunes</v>
      </c>
    </row>
    <row r="218" spans="1:17" x14ac:dyDescent="0.35">
      <c r="A218" s="24" t="str">
        <f t="shared" si="3"/>
        <v>44155LimónSin especificarMercado Mayorista Lo Valledor de Santiagomalla-18Martes</v>
      </c>
      <c r="B218" s="6">
        <v>44155</v>
      </c>
      <c r="C218" s="24" t="s">
        <v>28</v>
      </c>
      <c r="D218" s="24" t="s">
        <v>18</v>
      </c>
      <c r="E218" s="24" t="s">
        <v>19</v>
      </c>
      <c r="F218" s="24" t="s">
        <v>38</v>
      </c>
      <c r="G218" s="24" t="str">
        <f>+VLOOKUP(Tabla35_2[[#This Row],[Unidad de
comercialización ]],Cod_empaque[],2,0)</f>
        <v>malla-18</v>
      </c>
      <c r="H218" s="24">
        <f>+VLOOKUP(Tabla35_2[[#This Row],[Unidad de
comercialización ]],Tabla9[],2,0)</f>
        <v>18</v>
      </c>
      <c r="I218" s="24" t="s">
        <v>3</v>
      </c>
      <c r="J218">
        <v>640</v>
      </c>
      <c r="K218" s="24">
        <f>+Tabla35_2[[#This Row],[Valor]]*Tabla35_2[[#This Row],[Kg]]</f>
        <v>11520</v>
      </c>
      <c r="L218" s="24">
        <f>+Tabla35_2[[#This Row],[Volumen (Kg)]]/1000</f>
        <v>11.52</v>
      </c>
      <c r="M218" s="24">
        <f>+VLOOKUP(Tabla35_2[[#This Row],[Concat]],Tabla3_2[],9,0)</f>
        <v>7266</v>
      </c>
      <c r="N218" s="24">
        <f>+Tabla35_2[[#This Row],[Precio (pesos nominales con IVA)]]/Tabla35_2[[#This Row],[Kg]]</f>
        <v>403.66666666666669</v>
      </c>
      <c r="O218" s="6">
        <f>+VLOOKUP(Tabla35_2[[#This Row],[Cod_fecha]],Cod_fecha[],2,0)</f>
        <v>44152</v>
      </c>
      <c r="P218" s="27">
        <f>+VLOOKUP(Tabla35_2[[#This Row],[Mercado]],Codigos_mercados_mayoristas[],3,0)</f>
        <v>13</v>
      </c>
      <c r="Q218" s="24" t="str">
        <f>+_xlfn.CONCAT(Tabla35_2[[#This Row],[Semana]],Tabla35_2[[#This Row],[Atributo]])</f>
        <v>44155Martes</v>
      </c>
    </row>
    <row r="219" spans="1:17" x14ac:dyDescent="0.35">
      <c r="A219" s="24" t="str">
        <f t="shared" si="3"/>
        <v>44155LimónSin especificarMercado Mayorista Lo Valledor de Santiagomalla-18Miércoles</v>
      </c>
      <c r="B219" s="6">
        <v>44155</v>
      </c>
      <c r="C219" s="24" t="s">
        <v>28</v>
      </c>
      <c r="D219" s="24" t="s">
        <v>18</v>
      </c>
      <c r="E219" s="24" t="s">
        <v>19</v>
      </c>
      <c r="F219" s="24" t="s">
        <v>38</v>
      </c>
      <c r="G219" s="24" t="str">
        <f>+VLOOKUP(Tabla35_2[[#This Row],[Unidad de
comercialización ]],Cod_empaque[],2,0)</f>
        <v>malla-18</v>
      </c>
      <c r="H219" s="24">
        <f>+VLOOKUP(Tabla35_2[[#This Row],[Unidad de
comercialización ]],Tabla9[],2,0)</f>
        <v>18</v>
      </c>
      <c r="I219" s="24" t="s">
        <v>4</v>
      </c>
      <c r="J219">
        <v>595</v>
      </c>
      <c r="K219" s="24">
        <f>+Tabla35_2[[#This Row],[Valor]]*Tabla35_2[[#This Row],[Kg]]</f>
        <v>10710</v>
      </c>
      <c r="L219" s="24">
        <f>+Tabla35_2[[#This Row],[Volumen (Kg)]]/1000</f>
        <v>10.71</v>
      </c>
      <c r="M219" s="24">
        <f>+VLOOKUP(Tabla35_2[[#This Row],[Concat]],Tabla3_2[],9,0)</f>
        <v>7479</v>
      </c>
      <c r="N219" s="24">
        <f>+Tabla35_2[[#This Row],[Precio (pesos nominales con IVA)]]/Tabla35_2[[#This Row],[Kg]]</f>
        <v>415.5</v>
      </c>
      <c r="O219" s="6">
        <f>+VLOOKUP(Tabla35_2[[#This Row],[Cod_fecha]],Cod_fecha[],2,0)</f>
        <v>44153</v>
      </c>
      <c r="P219" s="27">
        <f>+VLOOKUP(Tabla35_2[[#This Row],[Mercado]],Codigos_mercados_mayoristas[],3,0)</f>
        <v>13</v>
      </c>
      <c r="Q219" s="24" t="str">
        <f>+_xlfn.CONCAT(Tabla35_2[[#This Row],[Semana]],Tabla35_2[[#This Row],[Atributo]])</f>
        <v>44155Miércoles</v>
      </c>
    </row>
    <row r="220" spans="1:17" x14ac:dyDescent="0.35">
      <c r="A220" s="24" t="str">
        <f t="shared" si="3"/>
        <v>44155LimónSin especificarMercado Mayorista Lo Valledor de Santiagomalla-18Jueves</v>
      </c>
      <c r="B220" s="6">
        <v>44155</v>
      </c>
      <c r="C220" s="24" t="s">
        <v>28</v>
      </c>
      <c r="D220" s="24" t="s">
        <v>18</v>
      </c>
      <c r="E220" s="24" t="s">
        <v>19</v>
      </c>
      <c r="F220" s="24" t="s">
        <v>38</v>
      </c>
      <c r="G220" s="24" t="str">
        <f>+VLOOKUP(Tabla35_2[[#This Row],[Unidad de
comercialización ]],Cod_empaque[],2,0)</f>
        <v>malla-18</v>
      </c>
      <c r="H220" s="24">
        <f>+VLOOKUP(Tabla35_2[[#This Row],[Unidad de
comercialización ]],Tabla9[],2,0)</f>
        <v>18</v>
      </c>
      <c r="I220" s="24" t="s">
        <v>5</v>
      </c>
      <c r="J220">
        <v>725</v>
      </c>
      <c r="K220" s="24">
        <f>+Tabla35_2[[#This Row],[Valor]]*Tabla35_2[[#This Row],[Kg]]</f>
        <v>13050</v>
      </c>
      <c r="L220" s="24">
        <f>+Tabla35_2[[#This Row],[Volumen (Kg)]]/1000</f>
        <v>13.05</v>
      </c>
      <c r="M220" s="24">
        <f>+VLOOKUP(Tabla35_2[[#This Row],[Concat]],Tabla3_2[],9,0)</f>
        <v>7586</v>
      </c>
      <c r="N220" s="24">
        <f>+Tabla35_2[[#This Row],[Precio (pesos nominales con IVA)]]/Tabla35_2[[#This Row],[Kg]]</f>
        <v>421.44444444444446</v>
      </c>
      <c r="O220" s="6">
        <f>+VLOOKUP(Tabla35_2[[#This Row],[Cod_fecha]],Cod_fecha[],2,0)</f>
        <v>44154</v>
      </c>
      <c r="P220" s="27">
        <f>+VLOOKUP(Tabla35_2[[#This Row],[Mercado]],Codigos_mercados_mayoristas[],3,0)</f>
        <v>13</v>
      </c>
      <c r="Q220" s="24" t="str">
        <f>+_xlfn.CONCAT(Tabla35_2[[#This Row],[Semana]],Tabla35_2[[#This Row],[Atributo]])</f>
        <v>44155Jueves</v>
      </c>
    </row>
    <row r="221" spans="1:17" x14ac:dyDescent="0.35">
      <c r="A221" s="24" t="str">
        <f t="shared" si="3"/>
        <v>44155LimónSin especificarMercado Mayorista Lo Valledor de Santiagomalla-18Viernes</v>
      </c>
      <c r="B221" s="6">
        <v>44155</v>
      </c>
      <c r="C221" s="24" t="s">
        <v>28</v>
      </c>
      <c r="D221" s="24" t="s">
        <v>18</v>
      </c>
      <c r="E221" s="24" t="s">
        <v>19</v>
      </c>
      <c r="F221" s="24" t="s">
        <v>38</v>
      </c>
      <c r="G221" s="24" t="str">
        <f>+VLOOKUP(Tabla35_2[[#This Row],[Unidad de
comercialización ]],Cod_empaque[],2,0)</f>
        <v>malla-18</v>
      </c>
      <c r="H221" s="24">
        <f>+VLOOKUP(Tabla35_2[[#This Row],[Unidad de
comercialización ]],Tabla9[],2,0)</f>
        <v>18</v>
      </c>
      <c r="I221" s="24" t="s">
        <v>6</v>
      </c>
      <c r="J221">
        <v>455</v>
      </c>
      <c r="K221" s="24">
        <f>+Tabla35_2[[#This Row],[Valor]]*Tabla35_2[[#This Row],[Kg]]</f>
        <v>8190</v>
      </c>
      <c r="L221" s="24">
        <f>+Tabla35_2[[#This Row],[Volumen (Kg)]]/1000</f>
        <v>8.19</v>
      </c>
      <c r="M221" s="24">
        <f>+VLOOKUP(Tabla35_2[[#This Row],[Concat]],Tabla3_2[],9,0)</f>
        <v>7000</v>
      </c>
      <c r="N221" s="24">
        <f>+Tabla35_2[[#This Row],[Precio (pesos nominales con IVA)]]/Tabla35_2[[#This Row],[Kg]]</f>
        <v>388.88888888888891</v>
      </c>
      <c r="O221" s="6">
        <f>+VLOOKUP(Tabla35_2[[#This Row],[Cod_fecha]],Cod_fecha[],2,0)</f>
        <v>44155</v>
      </c>
      <c r="P221" s="27">
        <f>+VLOOKUP(Tabla35_2[[#This Row],[Mercado]],Codigos_mercados_mayoristas[],3,0)</f>
        <v>13</v>
      </c>
      <c r="Q221" s="24" t="str">
        <f>+_xlfn.CONCAT(Tabla35_2[[#This Row],[Semana]],Tabla35_2[[#This Row],[Atributo]])</f>
        <v>44155Viernes</v>
      </c>
    </row>
    <row r="222" spans="1:17" x14ac:dyDescent="0.35">
      <c r="A222" s="24" t="str">
        <f t="shared" si="3"/>
        <v>44155LimónSin especificarComercializadora del Agro de Limarímalla-18Lunes</v>
      </c>
      <c r="B222" s="6">
        <v>44155</v>
      </c>
      <c r="C222" s="24" t="s">
        <v>28</v>
      </c>
      <c r="D222" s="24" t="s">
        <v>18</v>
      </c>
      <c r="E222" s="24" t="s">
        <v>21</v>
      </c>
      <c r="F222" s="24" t="s">
        <v>38</v>
      </c>
      <c r="G222" s="24" t="str">
        <f>+VLOOKUP(Tabla35_2[[#This Row],[Unidad de
comercialización ]],Cod_empaque[],2,0)</f>
        <v>malla-18</v>
      </c>
      <c r="H222" s="24">
        <f>+VLOOKUP(Tabla35_2[[#This Row],[Unidad de
comercialización ]],Tabla9[],2,0)</f>
        <v>18</v>
      </c>
      <c r="I222" s="24" t="s">
        <v>2</v>
      </c>
      <c r="J222">
        <v>0</v>
      </c>
      <c r="K222" s="24">
        <f>+Tabla35_2[[#This Row],[Valor]]*Tabla35_2[[#This Row],[Kg]]</f>
        <v>0</v>
      </c>
      <c r="L222" s="24">
        <f>+Tabla35_2[[#This Row],[Volumen (Kg)]]/1000</f>
        <v>0</v>
      </c>
      <c r="M222" s="24">
        <f>+VLOOKUP(Tabla35_2[[#This Row],[Concat]],Tabla3_2[],9,0)</f>
        <v>0</v>
      </c>
      <c r="N222" s="24">
        <f>+Tabla35_2[[#This Row],[Precio (pesos nominales con IVA)]]/Tabla35_2[[#This Row],[Kg]]</f>
        <v>0</v>
      </c>
      <c r="O222" s="6">
        <f>+VLOOKUP(Tabla35_2[[#This Row],[Cod_fecha]],Cod_fecha[],2,0)</f>
        <v>44151</v>
      </c>
      <c r="P222" s="27">
        <f>+VLOOKUP(Tabla35_2[[#This Row],[Mercado]],Codigos_mercados_mayoristas[],3,0)</f>
        <v>4</v>
      </c>
      <c r="Q222" s="24" t="str">
        <f>+_xlfn.CONCAT(Tabla35_2[[#This Row],[Semana]],Tabla35_2[[#This Row],[Atributo]])</f>
        <v>44155Lunes</v>
      </c>
    </row>
    <row r="223" spans="1:17" x14ac:dyDescent="0.35">
      <c r="A223" s="24" t="str">
        <f t="shared" si="3"/>
        <v>44155LimónSin especificarComercializadora del Agro de Limarímalla-18Martes</v>
      </c>
      <c r="B223" s="6">
        <v>44155</v>
      </c>
      <c r="C223" s="24" t="s">
        <v>28</v>
      </c>
      <c r="D223" s="24" t="s">
        <v>18</v>
      </c>
      <c r="E223" s="24" t="s">
        <v>21</v>
      </c>
      <c r="F223" s="24" t="s">
        <v>38</v>
      </c>
      <c r="G223" s="24" t="str">
        <f>+VLOOKUP(Tabla35_2[[#This Row],[Unidad de
comercialización ]],Cod_empaque[],2,0)</f>
        <v>malla-18</v>
      </c>
      <c r="H223" s="24">
        <f>+VLOOKUP(Tabla35_2[[#This Row],[Unidad de
comercialización ]],Tabla9[],2,0)</f>
        <v>18</v>
      </c>
      <c r="I223" s="24" t="s">
        <v>3</v>
      </c>
      <c r="J223">
        <v>600</v>
      </c>
      <c r="K223" s="24">
        <f>+Tabla35_2[[#This Row],[Valor]]*Tabla35_2[[#This Row],[Kg]]</f>
        <v>10800</v>
      </c>
      <c r="L223" s="24">
        <f>+Tabla35_2[[#This Row],[Volumen (Kg)]]/1000</f>
        <v>10.8</v>
      </c>
      <c r="M223" s="24">
        <f>+VLOOKUP(Tabla35_2[[#This Row],[Concat]],Tabla3_2[],9,0)</f>
        <v>6900</v>
      </c>
      <c r="N223" s="24">
        <f>+Tabla35_2[[#This Row],[Precio (pesos nominales con IVA)]]/Tabla35_2[[#This Row],[Kg]]</f>
        <v>383.33333333333331</v>
      </c>
      <c r="O223" s="6">
        <f>+VLOOKUP(Tabla35_2[[#This Row],[Cod_fecha]],Cod_fecha[],2,0)</f>
        <v>44152</v>
      </c>
      <c r="P223" s="27">
        <f>+VLOOKUP(Tabla35_2[[#This Row],[Mercado]],Codigos_mercados_mayoristas[],3,0)</f>
        <v>4</v>
      </c>
      <c r="Q223" s="24" t="str">
        <f>+_xlfn.CONCAT(Tabla35_2[[#This Row],[Semana]],Tabla35_2[[#This Row],[Atributo]])</f>
        <v>44155Martes</v>
      </c>
    </row>
    <row r="224" spans="1:17" x14ac:dyDescent="0.35">
      <c r="A224" s="24" t="str">
        <f t="shared" si="3"/>
        <v>44155LimónSin especificarComercializadora del Agro de Limarímalla-18Miércoles</v>
      </c>
      <c r="B224" s="6">
        <v>44155</v>
      </c>
      <c r="C224" s="24" t="s">
        <v>28</v>
      </c>
      <c r="D224" s="24" t="s">
        <v>18</v>
      </c>
      <c r="E224" s="24" t="s">
        <v>21</v>
      </c>
      <c r="F224" s="24" t="s">
        <v>38</v>
      </c>
      <c r="G224" s="24" t="str">
        <f>+VLOOKUP(Tabla35_2[[#This Row],[Unidad de
comercialización ]],Cod_empaque[],2,0)</f>
        <v>malla-18</v>
      </c>
      <c r="H224" s="24">
        <f>+VLOOKUP(Tabla35_2[[#This Row],[Unidad de
comercialización ]],Tabla9[],2,0)</f>
        <v>18</v>
      </c>
      <c r="I224" s="24" t="s">
        <v>4</v>
      </c>
      <c r="J224">
        <v>600</v>
      </c>
      <c r="K224" s="24">
        <f>+Tabla35_2[[#This Row],[Valor]]*Tabla35_2[[#This Row],[Kg]]</f>
        <v>10800</v>
      </c>
      <c r="L224" s="24">
        <f>+Tabla35_2[[#This Row],[Volumen (Kg)]]/1000</f>
        <v>10.8</v>
      </c>
      <c r="M224" s="24">
        <f>+VLOOKUP(Tabla35_2[[#This Row],[Concat]],Tabla3_2[],9,0)</f>
        <v>6900</v>
      </c>
      <c r="N224" s="24">
        <f>+Tabla35_2[[#This Row],[Precio (pesos nominales con IVA)]]/Tabla35_2[[#This Row],[Kg]]</f>
        <v>383.33333333333331</v>
      </c>
      <c r="O224" s="6">
        <f>+VLOOKUP(Tabla35_2[[#This Row],[Cod_fecha]],Cod_fecha[],2,0)</f>
        <v>44153</v>
      </c>
      <c r="P224" s="27">
        <f>+VLOOKUP(Tabla35_2[[#This Row],[Mercado]],Codigos_mercados_mayoristas[],3,0)</f>
        <v>4</v>
      </c>
      <c r="Q224" s="24" t="str">
        <f>+_xlfn.CONCAT(Tabla35_2[[#This Row],[Semana]],Tabla35_2[[#This Row],[Atributo]])</f>
        <v>44155Miércoles</v>
      </c>
    </row>
    <row r="225" spans="1:17" x14ac:dyDescent="0.35">
      <c r="A225" s="24" t="str">
        <f t="shared" si="3"/>
        <v>44155LimónSin especificarComercializadora del Agro de Limarímalla-18Jueves</v>
      </c>
      <c r="B225" s="6">
        <v>44155</v>
      </c>
      <c r="C225" s="24" t="s">
        <v>28</v>
      </c>
      <c r="D225" s="24" t="s">
        <v>18</v>
      </c>
      <c r="E225" s="24" t="s">
        <v>21</v>
      </c>
      <c r="F225" s="24" t="s">
        <v>38</v>
      </c>
      <c r="G225" s="24" t="str">
        <f>+VLOOKUP(Tabla35_2[[#This Row],[Unidad de
comercialización ]],Cod_empaque[],2,0)</f>
        <v>malla-18</v>
      </c>
      <c r="H225" s="24">
        <f>+VLOOKUP(Tabla35_2[[#This Row],[Unidad de
comercialización ]],Tabla9[],2,0)</f>
        <v>18</v>
      </c>
      <c r="I225" s="24" t="s">
        <v>5</v>
      </c>
      <c r="J225">
        <v>0</v>
      </c>
      <c r="K225" s="24">
        <f>+Tabla35_2[[#This Row],[Valor]]*Tabla35_2[[#This Row],[Kg]]</f>
        <v>0</v>
      </c>
      <c r="L225" s="24">
        <f>+Tabla35_2[[#This Row],[Volumen (Kg)]]/1000</f>
        <v>0</v>
      </c>
      <c r="M225" s="24">
        <f>+VLOOKUP(Tabla35_2[[#This Row],[Concat]],Tabla3_2[],9,0)</f>
        <v>0</v>
      </c>
      <c r="N225" s="24">
        <f>+Tabla35_2[[#This Row],[Precio (pesos nominales con IVA)]]/Tabla35_2[[#This Row],[Kg]]</f>
        <v>0</v>
      </c>
      <c r="O225" s="6">
        <f>+VLOOKUP(Tabla35_2[[#This Row],[Cod_fecha]],Cod_fecha[],2,0)</f>
        <v>44154</v>
      </c>
      <c r="P225" s="27">
        <f>+VLOOKUP(Tabla35_2[[#This Row],[Mercado]],Codigos_mercados_mayoristas[],3,0)</f>
        <v>4</v>
      </c>
      <c r="Q225" s="24" t="str">
        <f>+_xlfn.CONCAT(Tabla35_2[[#This Row],[Semana]],Tabla35_2[[#This Row],[Atributo]])</f>
        <v>44155Jueves</v>
      </c>
    </row>
    <row r="226" spans="1:17" x14ac:dyDescent="0.35">
      <c r="A226" s="24" t="str">
        <f t="shared" si="3"/>
        <v>44155LimónSin especificarComercializadora del Agro de Limarímalla-18Viernes</v>
      </c>
      <c r="B226" s="6">
        <v>44155</v>
      </c>
      <c r="C226" s="24" t="s">
        <v>28</v>
      </c>
      <c r="D226" s="24" t="s">
        <v>18</v>
      </c>
      <c r="E226" s="24" t="s">
        <v>21</v>
      </c>
      <c r="F226" s="24" t="s">
        <v>38</v>
      </c>
      <c r="G226" s="24" t="str">
        <f>+VLOOKUP(Tabla35_2[[#This Row],[Unidad de
comercialización ]],Cod_empaque[],2,0)</f>
        <v>malla-18</v>
      </c>
      <c r="H226" s="24">
        <f>+VLOOKUP(Tabla35_2[[#This Row],[Unidad de
comercialización ]],Tabla9[],2,0)</f>
        <v>18</v>
      </c>
      <c r="I226" s="24" t="s">
        <v>6</v>
      </c>
      <c r="J226">
        <v>0</v>
      </c>
      <c r="K226" s="24">
        <f>+Tabla35_2[[#This Row],[Valor]]*Tabla35_2[[#This Row],[Kg]]</f>
        <v>0</v>
      </c>
      <c r="L226" s="24">
        <f>+Tabla35_2[[#This Row],[Volumen (Kg)]]/1000</f>
        <v>0</v>
      </c>
      <c r="M226" s="24">
        <f>+VLOOKUP(Tabla35_2[[#This Row],[Concat]],Tabla3_2[],9,0)</f>
        <v>0</v>
      </c>
      <c r="N226" s="24">
        <f>+Tabla35_2[[#This Row],[Precio (pesos nominales con IVA)]]/Tabla35_2[[#This Row],[Kg]]</f>
        <v>0</v>
      </c>
      <c r="O226" s="6">
        <f>+VLOOKUP(Tabla35_2[[#This Row],[Cod_fecha]],Cod_fecha[],2,0)</f>
        <v>44155</v>
      </c>
      <c r="P226" s="27">
        <f>+VLOOKUP(Tabla35_2[[#This Row],[Mercado]],Codigos_mercados_mayoristas[],3,0)</f>
        <v>4</v>
      </c>
      <c r="Q226" s="24" t="str">
        <f>+_xlfn.CONCAT(Tabla35_2[[#This Row],[Semana]],Tabla35_2[[#This Row],[Atributo]])</f>
        <v>44155Viernes</v>
      </c>
    </row>
    <row r="227" spans="1:17" x14ac:dyDescent="0.35">
      <c r="A227" s="24" t="str">
        <f t="shared" si="3"/>
        <v>44155LimónSin especificarTerminal La Palmera de La Serenamalla-18Lunes</v>
      </c>
      <c r="B227" s="6">
        <v>44155</v>
      </c>
      <c r="C227" s="24" t="s">
        <v>28</v>
      </c>
      <c r="D227" s="24" t="s">
        <v>18</v>
      </c>
      <c r="E227" s="24" t="s">
        <v>22</v>
      </c>
      <c r="F227" s="24" t="s">
        <v>38</v>
      </c>
      <c r="G227" s="24" t="str">
        <f>+VLOOKUP(Tabla35_2[[#This Row],[Unidad de
comercialización ]],Cod_empaque[],2,0)</f>
        <v>malla-18</v>
      </c>
      <c r="H227" s="24">
        <f>+VLOOKUP(Tabla35_2[[#This Row],[Unidad de
comercialización ]],Tabla9[],2,0)</f>
        <v>18</v>
      </c>
      <c r="I227" s="24" t="s">
        <v>2</v>
      </c>
      <c r="J227">
        <v>1060</v>
      </c>
      <c r="K227" s="24">
        <f>+Tabla35_2[[#This Row],[Valor]]*Tabla35_2[[#This Row],[Kg]]</f>
        <v>19080</v>
      </c>
      <c r="L227" s="24">
        <f>+Tabla35_2[[#This Row],[Volumen (Kg)]]/1000</f>
        <v>19.079999999999998</v>
      </c>
      <c r="M227" s="24">
        <f>+VLOOKUP(Tabla35_2[[#This Row],[Concat]],Tabla3_2[],9,0)</f>
        <v>6900</v>
      </c>
      <c r="N227" s="24">
        <f>+Tabla35_2[[#This Row],[Precio (pesos nominales con IVA)]]/Tabla35_2[[#This Row],[Kg]]</f>
        <v>383.33333333333331</v>
      </c>
      <c r="O227" s="6">
        <f>+VLOOKUP(Tabla35_2[[#This Row],[Cod_fecha]],Cod_fecha[],2,0)</f>
        <v>44151</v>
      </c>
      <c r="P227" s="27">
        <f>+VLOOKUP(Tabla35_2[[#This Row],[Mercado]],Codigos_mercados_mayoristas[],3,0)</f>
        <v>4</v>
      </c>
      <c r="Q227" s="24" t="str">
        <f>+_xlfn.CONCAT(Tabla35_2[[#This Row],[Semana]],Tabla35_2[[#This Row],[Atributo]])</f>
        <v>44155Lunes</v>
      </c>
    </row>
    <row r="228" spans="1:17" x14ac:dyDescent="0.35">
      <c r="A228" s="24" t="str">
        <f t="shared" si="3"/>
        <v>44155LimónSin especificarTerminal La Palmera de La Serenamalla-18Martes</v>
      </c>
      <c r="B228" s="6">
        <v>44155</v>
      </c>
      <c r="C228" s="24" t="s">
        <v>28</v>
      </c>
      <c r="D228" s="24" t="s">
        <v>18</v>
      </c>
      <c r="E228" s="24" t="s">
        <v>22</v>
      </c>
      <c r="F228" s="24" t="s">
        <v>38</v>
      </c>
      <c r="G228" s="24" t="str">
        <f>+VLOOKUP(Tabla35_2[[#This Row],[Unidad de
comercialización ]],Cod_empaque[],2,0)</f>
        <v>malla-18</v>
      </c>
      <c r="H228" s="24">
        <f>+VLOOKUP(Tabla35_2[[#This Row],[Unidad de
comercialización ]],Tabla9[],2,0)</f>
        <v>18</v>
      </c>
      <c r="I228" s="24" t="s">
        <v>3</v>
      </c>
      <c r="J228">
        <v>0</v>
      </c>
      <c r="K228" s="24">
        <f>+Tabla35_2[[#This Row],[Valor]]*Tabla35_2[[#This Row],[Kg]]</f>
        <v>0</v>
      </c>
      <c r="L228" s="24">
        <f>+Tabla35_2[[#This Row],[Volumen (Kg)]]/1000</f>
        <v>0</v>
      </c>
      <c r="M228" s="24">
        <f>+VLOOKUP(Tabla35_2[[#This Row],[Concat]],Tabla3_2[],9,0)</f>
        <v>0</v>
      </c>
      <c r="N228" s="24">
        <f>+Tabla35_2[[#This Row],[Precio (pesos nominales con IVA)]]/Tabla35_2[[#This Row],[Kg]]</f>
        <v>0</v>
      </c>
      <c r="O228" s="6">
        <f>+VLOOKUP(Tabla35_2[[#This Row],[Cod_fecha]],Cod_fecha[],2,0)</f>
        <v>44152</v>
      </c>
      <c r="P228" s="27">
        <f>+VLOOKUP(Tabla35_2[[#This Row],[Mercado]],Codigos_mercados_mayoristas[],3,0)</f>
        <v>4</v>
      </c>
      <c r="Q228" s="24" t="str">
        <f>+_xlfn.CONCAT(Tabla35_2[[#This Row],[Semana]],Tabla35_2[[#This Row],[Atributo]])</f>
        <v>44155Martes</v>
      </c>
    </row>
    <row r="229" spans="1:17" x14ac:dyDescent="0.35">
      <c r="A229" s="24" t="str">
        <f t="shared" si="3"/>
        <v>44155LimónSin especificarTerminal La Palmera de La Serenamalla-18Miércoles</v>
      </c>
      <c r="B229" s="6">
        <v>44155</v>
      </c>
      <c r="C229" s="24" t="s">
        <v>28</v>
      </c>
      <c r="D229" s="24" t="s">
        <v>18</v>
      </c>
      <c r="E229" s="24" t="s">
        <v>22</v>
      </c>
      <c r="F229" s="24" t="s">
        <v>38</v>
      </c>
      <c r="G229" s="24" t="str">
        <f>+VLOOKUP(Tabla35_2[[#This Row],[Unidad de
comercialización ]],Cod_empaque[],2,0)</f>
        <v>malla-18</v>
      </c>
      <c r="H229" s="24">
        <f>+VLOOKUP(Tabla35_2[[#This Row],[Unidad de
comercialización ]],Tabla9[],2,0)</f>
        <v>18</v>
      </c>
      <c r="I229" s="24" t="s">
        <v>4</v>
      </c>
      <c r="J229">
        <v>660</v>
      </c>
      <c r="K229" s="24">
        <f>+Tabla35_2[[#This Row],[Valor]]*Tabla35_2[[#This Row],[Kg]]</f>
        <v>11880</v>
      </c>
      <c r="L229" s="24">
        <f>+Tabla35_2[[#This Row],[Volumen (Kg)]]/1000</f>
        <v>11.88</v>
      </c>
      <c r="M229" s="24">
        <f>+VLOOKUP(Tabla35_2[[#This Row],[Concat]],Tabla3_2[],9,0)</f>
        <v>6900</v>
      </c>
      <c r="N229" s="24">
        <f>+Tabla35_2[[#This Row],[Precio (pesos nominales con IVA)]]/Tabla35_2[[#This Row],[Kg]]</f>
        <v>383.33333333333331</v>
      </c>
      <c r="O229" s="6">
        <f>+VLOOKUP(Tabla35_2[[#This Row],[Cod_fecha]],Cod_fecha[],2,0)</f>
        <v>44153</v>
      </c>
      <c r="P229" s="27">
        <f>+VLOOKUP(Tabla35_2[[#This Row],[Mercado]],Codigos_mercados_mayoristas[],3,0)</f>
        <v>4</v>
      </c>
      <c r="Q229" s="24" t="str">
        <f>+_xlfn.CONCAT(Tabla35_2[[#This Row],[Semana]],Tabla35_2[[#This Row],[Atributo]])</f>
        <v>44155Miércoles</v>
      </c>
    </row>
    <row r="230" spans="1:17" x14ac:dyDescent="0.35">
      <c r="A230" s="24" t="str">
        <f t="shared" si="3"/>
        <v>44155LimónSin especificarTerminal La Palmera de La Serenamalla-18Jueves</v>
      </c>
      <c r="B230" s="6">
        <v>44155</v>
      </c>
      <c r="C230" s="24" t="s">
        <v>28</v>
      </c>
      <c r="D230" s="24" t="s">
        <v>18</v>
      </c>
      <c r="E230" s="24" t="s">
        <v>22</v>
      </c>
      <c r="F230" s="24" t="s">
        <v>38</v>
      </c>
      <c r="G230" s="24" t="str">
        <f>+VLOOKUP(Tabla35_2[[#This Row],[Unidad de
comercialización ]],Cod_empaque[],2,0)</f>
        <v>malla-18</v>
      </c>
      <c r="H230" s="24">
        <f>+VLOOKUP(Tabla35_2[[#This Row],[Unidad de
comercialización ]],Tabla9[],2,0)</f>
        <v>18</v>
      </c>
      <c r="I230" s="24" t="s">
        <v>5</v>
      </c>
      <c r="J230">
        <v>1110</v>
      </c>
      <c r="K230" s="24">
        <f>+Tabla35_2[[#This Row],[Valor]]*Tabla35_2[[#This Row],[Kg]]</f>
        <v>19980</v>
      </c>
      <c r="L230" s="24">
        <f>+Tabla35_2[[#This Row],[Volumen (Kg)]]/1000</f>
        <v>19.98</v>
      </c>
      <c r="M230" s="24">
        <f>+VLOOKUP(Tabla35_2[[#This Row],[Concat]],Tabla3_2[],9,0)</f>
        <v>6900</v>
      </c>
      <c r="N230" s="24">
        <f>+Tabla35_2[[#This Row],[Precio (pesos nominales con IVA)]]/Tabla35_2[[#This Row],[Kg]]</f>
        <v>383.33333333333331</v>
      </c>
      <c r="O230" s="6">
        <f>+VLOOKUP(Tabla35_2[[#This Row],[Cod_fecha]],Cod_fecha[],2,0)</f>
        <v>44154</v>
      </c>
      <c r="P230" s="27">
        <f>+VLOOKUP(Tabla35_2[[#This Row],[Mercado]],Codigos_mercados_mayoristas[],3,0)</f>
        <v>4</v>
      </c>
      <c r="Q230" s="24" t="str">
        <f>+_xlfn.CONCAT(Tabla35_2[[#This Row],[Semana]],Tabla35_2[[#This Row],[Atributo]])</f>
        <v>44155Jueves</v>
      </c>
    </row>
    <row r="231" spans="1:17" x14ac:dyDescent="0.35">
      <c r="A231" s="24" t="str">
        <f t="shared" si="3"/>
        <v>44155LimónSin especificarTerminal La Palmera de La Serenamalla-18Viernes</v>
      </c>
      <c r="B231" s="6">
        <v>44155</v>
      </c>
      <c r="C231" s="24" t="s">
        <v>28</v>
      </c>
      <c r="D231" s="24" t="s">
        <v>18</v>
      </c>
      <c r="E231" s="24" t="s">
        <v>22</v>
      </c>
      <c r="F231" s="24" t="s">
        <v>38</v>
      </c>
      <c r="G231" s="24" t="str">
        <f>+VLOOKUP(Tabla35_2[[#This Row],[Unidad de
comercialización ]],Cod_empaque[],2,0)</f>
        <v>malla-18</v>
      </c>
      <c r="H231" s="24">
        <f>+VLOOKUP(Tabla35_2[[#This Row],[Unidad de
comercialización ]],Tabla9[],2,0)</f>
        <v>18</v>
      </c>
      <c r="I231" s="24" t="s">
        <v>6</v>
      </c>
      <c r="J231">
        <v>1140</v>
      </c>
      <c r="K231" s="24">
        <f>+Tabla35_2[[#This Row],[Valor]]*Tabla35_2[[#This Row],[Kg]]</f>
        <v>20520</v>
      </c>
      <c r="L231" s="24">
        <f>+Tabla35_2[[#This Row],[Volumen (Kg)]]/1000</f>
        <v>20.52</v>
      </c>
      <c r="M231" s="24">
        <f>+VLOOKUP(Tabla35_2[[#This Row],[Concat]],Tabla3_2[],9,0)</f>
        <v>6900</v>
      </c>
      <c r="N231" s="24">
        <f>+Tabla35_2[[#This Row],[Precio (pesos nominales con IVA)]]/Tabla35_2[[#This Row],[Kg]]</f>
        <v>383.33333333333331</v>
      </c>
      <c r="O231" s="6">
        <f>+VLOOKUP(Tabla35_2[[#This Row],[Cod_fecha]],Cod_fecha[],2,0)</f>
        <v>44155</v>
      </c>
      <c r="P231" s="27">
        <f>+VLOOKUP(Tabla35_2[[#This Row],[Mercado]],Codigos_mercados_mayoristas[],3,0)</f>
        <v>4</v>
      </c>
      <c r="Q231" s="24" t="str">
        <f>+_xlfn.CONCAT(Tabla35_2[[#This Row],[Semana]],Tabla35_2[[#This Row],[Atributo]])</f>
        <v>44155Viernes</v>
      </c>
    </row>
    <row r="232" spans="1:17" x14ac:dyDescent="0.35">
      <c r="A232" s="24" t="str">
        <f t="shared" si="3"/>
        <v>44155LimónSin especificarVega Central Mapocho de Santiagomalla-18Lunes</v>
      </c>
      <c r="B232" s="6">
        <v>44155</v>
      </c>
      <c r="C232" s="24" t="s">
        <v>28</v>
      </c>
      <c r="D232" s="24" t="s">
        <v>18</v>
      </c>
      <c r="E232" s="24" t="s">
        <v>23</v>
      </c>
      <c r="F232" s="24" t="s">
        <v>38</v>
      </c>
      <c r="G232" s="24" t="str">
        <f>+VLOOKUP(Tabla35_2[[#This Row],[Unidad de
comercialización ]],Cod_empaque[],2,0)</f>
        <v>malla-18</v>
      </c>
      <c r="H232" s="24">
        <f>+VLOOKUP(Tabla35_2[[#This Row],[Unidad de
comercialización ]],Tabla9[],2,0)</f>
        <v>18</v>
      </c>
      <c r="I232" s="24" t="s">
        <v>2</v>
      </c>
      <c r="J232">
        <v>80</v>
      </c>
      <c r="K232" s="24">
        <f>+Tabla35_2[[#This Row],[Valor]]*Tabla35_2[[#This Row],[Kg]]</f>
        <v>1440</v>
      </c>
      <c r="L232" s="24">
        <f>+Tabla35_2[[#This Row],[Volumen (Kg)]]/1000</f>
        <v>1.44</v>
      </c>
      <c r="M232" s="24">
        <f>+VLOOKUP(Tabla35_2[[#This Row],[Concat]],Tabla3_2[],9,0)</f>
        <v>7000</v>
      </c>
      <c r="N232" s="24">
        <f>+Tabla35_2[[#This Row],[Precio (pesos nominales con IVA)]]/Tabla35_2[[#This Row],[Kg]]</f>
        <v>388.88888888888891</v>
      </c>
      <c r="O232" s="6">
        <f>+VLOOKUP(Tabla35_2[[#This Row],[Cod_fecha]],Cod_fecha[],2,0)</f>
        <v>44151</v>
      </c>
      <c r="P232" s="27">
        <f>+VLOOKUP(Tabla35_2[[#This Row],[Mercado]],Codigos_mercados_mayoristas[],3,0)</f>
        <v>13</v>
      </c>
      <c r="Q232" s="24" t="str">
        <f>+_xlfn.CONCAT(Tabla35_2[[#This Row],[Semana]],Tabla35_2[[#This Row],[Atributo]])</f>
        <v>44155Lunes</v>
      </c>
    </row>
    <row r="233" spans="1:17" x14ac:dyDescent="0.35">
      <c r="A233" s="24" t="str">
        <f t="shared" si="3"/>
        <v>44155LimónSin especificarVega Central Mapocho de Santiagomalla-18Martes</v>
      </c>
      <c r="B233" s="6">
        <v>44155</v>
      </c>
      <c r="C233" s="24" t="s">
        <v>28</v>
      </c>
      <c r="D233" s="24" t="s">
        <v>18</v>
      </c>
      <c r="E233" s="24" t="s">
        <v>23</v>
      </c>
      <c r="F233" s="24" t="s">
        <v>38</v>
      </c>
      <c r="G233" s="24" t="str">
        <f>+VLOOKUP(Tabla35_2[[#This Row],[Unidad de
comercialización ]],Cod_empaque[],2,0)</f>
        <v>malla-18</v>
      </c>
      <c r="H233" s="24">
        <f>+VLOOKUP(Tabla35_2[[#This Row],[Unidad de
comercialización ]],Tabla9[],2,0)</f>
        <v>18</v>
      </c>
      <c r="I233" s="24" t="s">
        <v>3</v>
      </c>
      <c r="J233">
        <v>450</v>
      </c>
      <c r="K233" s="24">
        <f>+Tabla35_2[[#This Row],[Valor]]*Tabla35_2[[#This Row],[Kg]]</f>
        <v>8100</v>
      </c>
      <c r="L233" s="24">
        <f>+Tabla35_2[[#This Row],[Volumen (Kg)]]/1000</f>
        <v>8.1</v>
      </c>
      <c r="M233" s="24">
        <f>+VLOOKUP(Tabla35_2[[#This Row],[Concat]],Tabla3_2[],9,0)</f>
        <v>8722</v>
      </c>
      <c r="N233" s="24">
        <f>+Tabla35_2[[#This Row],[Precio (pesos nominales con IVA)]]/Tabla35_2[[#This Row],[Kg]]</f>
        <v>484.55555555555554</v>
      </c>
      <c r="O233" s="6">
        <f>+VLOOKUP(Tabla35_2[[#This Row],[Cod_fecha]],Cod_fecha[],2,0)</f>
        <v>44152</v>
      </c>
      <c r="P233" s="27">
        <f>+VLOOKUP(Tabla35_2[[#This Row],[Mercado]],Codigos_mercados_mayoristas[],3,0)</f>
        <v>13</v>
      </c>
      <c r="Q233" s="24" t="str">
        <f>+_xlfn.CONCAT(Tabla35_2[[#This Row],[Semana]],Tabla35_2[[#This Row],[Atributo]])</f>
        <v>44155Martes</v>
      </c>
    </row>
    <row r="234" spans="1:17" x14ac:dyDescent="0.35">
      <c r="A234" s="24" t="str">
        <f t="shared" si="3"/>
        <v>44155LimónSin especificarVega Central Mapocho de Santiagomalla-18Miércoles</v>
      </c>
      <c r="B234" s="6">
        <v>44155</v>
      </c>
      <c r="C234" s="24" t="s">
        <v>28</v>
      </c>
      <c r="D234" s="24" t="s">
        <v>18</v>
      </c>
      <c r="E234" s="24" t="s">
        <v>23</v>
      </c>
      <c r="F234" s="24" t="s">
        <v>38</v>
      </c>
      <c r="G234" s="24" t="str">
        <f>+VLOOKUP(Tabla35_2[[#This Row],[Unidad de
comercialización ]],Cod_empaque[],2,0)</f>
        <v>malla-18</v>
      </c>
      <c r="H234" s="24">
        <f>+VLOOKUP(Tabla35_2[[#This Row],[Unidad de
comercialización ]],Tabla9[],2,0)</f>
        <v>18</v>
      </c>
      <c r="I234" s="24" t="s">
        <v>4</v>
      </c>
      <c r="J234">
        <v>460</v>
      </c>
      <c r="K234" s="24">
        <f>+Tabla35_2[[#This Row],[Valor]]*Tabla35_2[[#This Row],[Kg]]</f>
        <v>8280</v>
      </c>
      <c r="L234" s="24">
        <f>+Tabla35_2[[#This Row],[Volumen (Kg)]]/1000</f>
        <v>8.2799999999999994</v>
      </c>
      <c r="M234" s="24">
        <f>+VLOOKUP(Tabla35_2[[#This Row],[Concat]],Tabla3_2[],9,0)</f>
        <v>8587</v>
      </c>
      <c r="N234" s="24">
        <f>+Tabla35_2[[#This Row],[Precio (pesos nominales con IVA)]]/Tabla35_2[[#This Row],[Kg]]</f>
        <v>477.05555555555554</v>
      </c>
      <c r="O234" s="6">
        <f>+VLOOKUP(Tabla35_2[[#This Row],[Cod_fecha]],Cod_fecha[],2,0)</f>
        <v>44153</v>
      </c>
      <c r="P234" s="27">
        <f>+VLOOKUP(Tabla35_2[[#This Row],[Mercado]],Codigos_mercados_mayoristas[],3,0)</f>
        <v>13</v>
      </c>
      <c r="Q234" s="24" t="str">
        <f>+_xlfn.CONCAT(Tabla35_2[[#This Row],[Semana]],Tabla35_2[[#This Row],[Atributo]])</f>
        <v>44155Miércoles</v>
      </c>
    </row>
    <row r="235" spans="1:17" x14ac:dyDescent="0.35">
      <c r="A235" s="24" t="str">
        <f t="shared" si="3"/>
        <v>44155LimónSin especificarVega Central Mapocho de Santiagomalla-18Jueves</v>
      </c>
      <c r="B235" s="6">
        <v>44155</v>
      </c>
      <c r="C235" s="24" t="s">
        <v>28</v>
      </c>
      <c r="D235" s="24" t="s">
        <v>18</v>
      </c>
      <c r="E235" s="24" t="s">
        <v>23</v>
      </c>
      <c r="F235" s="24" t="s">
        <v>38</v>
      </c>
      <c r="G235" s="24" t="str">
        <f>+VLOOKUP(Tabla35_2[[#This Row],[Unidad de
comercialización ]],Cod_empaque[],2,0)</f>
        <v>malla-18</v>
      </c>
      <c r="H235" s="24">
        <f>+VLOOKUP(Tabla35_2[[#This Row],[Unidad de
comercialización ]],Tabla9[],2,0)</f>
        <v>18</v>
      </c>
      <c r="I235" s="24" t="s">
        <v>5</v>
      </c>
      <c r="J235">
        <v>370</v>
      </c>
      <c r="K235" s="24">
        <f>+Tabla35_2[[#This Row],[Valor]]*Tabla35_2[[#This Row],[Kg]]</f>
        <v>6660</v>
      </c>
      <c r="L235" s="24">
        <f>+Tabla35_2[[#This Row],[Volumen (Kg)]]/1000</f>
        <v>6.66</v>
      </c>
      <c r="M235" s="24">
        <f>+VLOOKUP(Tabla35_2[[#This Row],[Concat]],Tabla3_2[],9,0)</f>
        <v>8838</v>
      </c>
      <c r="N235" s="24">
        <f>+Tabla35_2[[#This Row],[Precio (pesos nominales con IVA)]]/Tabla35_2[[#This Row],[Kg]]</f>
        <v>491</v>
      </c>
      <c r="O235" s="6">
        <f>+VLOOKUP(Tabla35_2[[#This Row],[Cod_fecha]],Cod_fecha[],2,0)</f>
        <v>44154</v>
      </c>
      <c r="P235" s="27">
        <f>+VLOOKUP(Tabla35_2[[#This Row],[Mercado]],Codigos_mercados_mayoristas[],3,0)</f>
        <v>13</v>
      </c>
      <c r="Q235" s="24" t="str">
        <f>+_xlfn.CONCAT(Tabla35_2[[#This Row],[Semana]],Tabla35_2[[#This Row],[Atributo]])</f>
        <v>44155Jueves</v>
      </c>
    </row>
    <row r="236" spans="1:17" x14ac:dyDescent="0.35">
      <c r="A236" s="24" t="str">
        <f t="shared" si="3"/>
        <v>44155LimónSin especificarVega Central Mapocho de Santiagomalla-18Viernes</v>
      </c>
      <c r="B236" s="6">
        <v>44155</v>
      </c>
      <c r="C236" s="24" t="s">
        <v>28</v>
      </c>
      <c r="D236" s="24" t="s">
        <v>18</v>
      </c>
      <c r="E236" s="24" t="s">
        <v>23</v>
      </c>
      <c r="F236" s="24" t="s">
        <v>38</v>
      </c>
      <c r="G236" s="24" t="str">
        <f>+VLOOKUP(Tabla35_2[[#This Row],[Unidad de
comercialización ]],Cod_empaque[],2,0)</f>
        <v>malla-18</v>
      </c>
      <c r="H236" s="24">
        <f>+VLOOKUP(Tabla35_2[[#This Row],[Unidad de
comercialización ]],Tabla9[],2,0)</f>
        <v>18</v>
      </c>
      <c r="I236" s="24" t="s">
        <v>6</v>
      </c>
      <c r="J236">
        <v>480</v>
      </c>
      <c r="K236" s="24">
        <f>+Tabla35_2[[#This Row],[Valor]]*Tabla35_2[[#This Row],[Kg]]</f>
        <v>8640</v>
      </c>
      <c r="L236" s="24">
        <f>+Tabla35_2[[#This Row],[Volumen (Kg)]]/1000</f>
        <v>8.64</v>
      </c>
      <c r="M236" s="24">
        <f>+VLOOKUP(Tabla35_2[[#This Row],[Concat]],Tabla3_2[],9,0)</f>
        <v>8292</v>
      </c>
      <c r="N236" s="24">
        <f>+Tabla35_2[[#This Row],[Precio (pesos nominales con IVA)]]/Tabla35_2[[#This Row],[Kg]]</f>
        <v>460.66666666666669</v>
      </c>
      <c r="O236" s="6">
        <f>+VLOOKUP(Tabla35_2[[#This Row],[Cod_fecha]],Cod_fecha[],2,0)</f>
        <v>44155</v>
      </c>
      <c r="P236" s="27">
        <f>+VLOOKUP(Tabla35_2[[#This Row],[Mercado]],Codigos_mercados_mayoristas[],3,0)</f>
        <v>13</v>
      </c>
      <c r="Q236" s="24" t="str">
        <f>+_xlfn.CONCAT(Tabla35_2[[#This Row],[Semana]],Tabla35_2[[#This Row],[Atributo]])</f>
        <v>44155Viernes</v>
      </c>
    </row>
    <row r="237" spans="1:17" x14ac:dyDescent="0.35">
      <c r="A237" s="24" t="str">
        <f t="shared" si="3"/>
        <v>44155LimónSin especificarVega Modelo de Temucomalla-18Lunes</v>
      </c>
      <c r="B237" s="6">
        <v>44155</v>
      </c>
      <c r="C237" s="24" t="s">
        <v>28</v>
      </c>
      <c r="D237" s="24" t="s">
        <v>18</v>
      </c>
      <c r="E237" s="24" t="s">
        <v>14</v>
      </c>
      <c r="F237" s="24" t="s">
        <v>38</v>
      </c>
      <c r="G237" s="24" t="str">
        <f>+VLOOKUP(Tabla35_2[[#This Row],[Unidad de
comercialización ]],Cod_empaque[],2,0)</f>
        <v>malla-18</v>
      </c>
      <c r="H237" s="24">
        <f>+VLOOKUP(Tabla35_2[[#This Row],[Unidad de
comercialización ]],Tabla9[],2,0)</f>
        <v>18</v>
      </c>
      <c r="I237" s="24" t="s">
        <v>2</v>
      </c>
      <c r="J237">
        <v>0</v>
      </c>
      <c r="K237" s="24">
        <f>+Tabla35_2[[#This Row],[Valor]]*Tabla35_2[[#This Row],[Kg]]</f>
        <v>0</v>
      </c>
      <c r="L237" s="24">
        <f>+Tabla35_2[[#This Row],[Volumen (Kg)]]/1000</f>
        <v>0</v>
      </c>
      <c r="M237" s="24">
        <f>+VLOOKUP(Tabla35_2[[#This Row],[Concat]],Tabla3_2[],9,0)</f>
        <v>0</v>
      </c>
      <c r="N237" s="24">
        <f>+Tabla35_2[[#This Row],[Precio (pesos nominales con IVA)]]/Tabla35_2[[#This Row],[Kg]]</f>
        <v>0</v>
      </c>
      <c r="O237" s="6">
        <f>+VLOOKUP(Tabla35_2[[#This Row],[Cod_fecha]],Cod_fecha[],2,0)</f>
        <v>44151</v>
      </c>
      <c r="P237" s="27">
        <f>+VLOOKUP(Tabla35_2[[#This Row],[Mercado]],Codigos_mercados_mayoristas[],3,0)</f>
        <v>9</v>
      </c>
      <c r="Q237" s="24" t="str">
        <f>+_xlfn.CONCAT(Tabla35_2[[#This Row],[Semana]],Tabla35_2[[#This Row],[Atributo]])</f>
        <v>44155Lunes</v>
      </c>
    </row>
    <row r="238" spans="1:17" x14ac:dyDescent="0.35">
      <c r="A238" s="24" t="str">
        <f t="shared" si="3"/>
        <v>44155LimónSin especificarVega Modelo de Temucomalla-18Martes</v>
      </c>
      <c r="B238" s="6">
        <v>44155</v>
      </c>
      <c r="C238" s="24" t="s">
        <v>28</v>
      </c>
      <c r="D238" s="24" t="s">
        <v>18</v>
      </c>
      <c r="E238" s="24" t="s">
        <v>14</v>
      </c>
      <c r="F238" s="24" t="s">
        <v>38</v>
      </c>
      <c r="G238" s="24" t="str">
        <f>+VLOOKUP(Tabla35_2[[#This Row],[Unidad de
comercialización ]],Cod_empaque[],2,0)</f>
        <v>malla-18</v>
      </c>
      <c r="H238" s="24">
        <f>+VLOOKUP(Tabla35_2[[#This Row],[Unidad de
comercialización ]],Tabla9[],2,0)</f>
        <v>18</v>
      </c>
      <c r="I238" s="24" t="s">
        <v>3</v>
      </c>
      <c r="J238">
        <v>120</v>
      </c>
      <c r="K238" s="24">
        <f>+Tabla35_2[[#This Row],[Valor]]*Tabla35_2[[#This Row],[Kg]]</f>
        <v>2160</v>
      </c>
      <c r="L238" s="24">
        <f>+Tabla35_2[[#This Row],[Volumen (Kg)]]/1000</f>
        <v>2.16</v>
      </c>
      <c r="M238" s="24">
        <f>+VLOOKUP(Tabla35_2[[#This Row],[Concat]],Tabla3_2[],9,0)</f>
        <v>9417</v>
      </c>
      <c r="N238" s="24">
        <f>+Tabla35_2[[#This Row],[Precio (pesos nominales con IVA)]]/Tabla35_2[[#This Row],[Kg]]</f>
        <v>523.16666666666663</v>
      </c>
      <c r="O238" s="6">
        <f>+VLOOKUP(Tabla35_2[[#This Row],[Cod_fecha]],Cod_fecha[],2,0)</f>
        <v>44152</v>
      </c>
      <c r="P238" s="27">
        <f>+VLOOKUP(Tabla35_2[[#This Row],[Mercado]],Codigos_mercados_mayoristas[],3,0)</f>
        <v>9</v>
      </c>
      <c r="Q238" s="24" t="str">
        <f>+_xlfn.CONCAT(Tabla35_2[[#This Row],[Semana]],Tabla35_2[[#This Row],[Atributo]])</f>
        <v>44155Martes</v>
      </c>
    </row>
    <row r="239" spans="1:17" x14ac:dyDescent="0.35">
      <c r="A239" s="24" t="str">
        <f t="shared" si="3"/>
        <v>44155LimónSin especificarVega Modelo de Temucomalla-18Miércoles</v>
      </c>
      <c r="B239" s="6">
        <v>44155</v>
      </c>
      <c r="C239" s="24" t="s">
        <v>28</v>
      </c>
      <c r="D239" s="24" t="s">
        <v>18</v>
      </c>
      <c r="E239" s="24" t="s">
        <v>14</v>
      </c>
      <c r="F239" s="24" t="s">
        <v>38</v>
      </c>
      <c r="G239" s="24" t="str">
        <f>+VLOOKUP(Tabla35_2[[#This Row],[Unidad de
comercialización ]],Cod_empaque[],2,0)</f>
        <v>malla-18</v>
      </c>
      <c r="H239" s="24">
        <f>+VLOOKUP(Tabla35_2[[#This Row],[Unidad de
comercialización ]],Tabla9[],2,0)</f>
        <v>18</v>
      </c>
      <c r="I239" s="24" t="s">
        <v>4</v>
      </c>
      <c r="J239">
        <v>0</v>
      </c>
      <c r="K239" s="24">
        <f>+Tabla35_2[[#This Row],[Valor]]*Tabla35_2[[#This Row],[Kg]]</f>
        <v>0</v>
      </c>
      <c r="L239" s="24">
        <f>+Tabla35_2[[#This Row],[Volumen (Kg)]]/1000</f>
        <v>0</v>
      </c>
      <c r="M239" s="24">
        <f>+VLOOKUP(Tabla35_2[[#This Row],[Concat]],Tabla3_2[],9,0)</f>
        <v>0</v>
      </c>
      <c r="N239" s="24">
        <f>+Tabla35_2[[#This Row],[Precio (pesos nominales con IVA)]]/Tabla35_2[[#This Row],[Kg]]</f>
        <v>0</v>
      </c>
      <c r="O239" s="6">
        <f>+VLOOKUP(Tabla35_2[[#This Row],[Cod_fecha]],Cod_fecha[],2,0)</f>
        <v>44153</v>
      </c>
      <c r="P239" s="27">
        <f>+VLOOKUP(Tabla35_2[[#This Row],[Mercado]],Codigos_mercados_mayoristas[],3,0)</f>
        <v>9</v>
      </c>
      <c r="Q239" s="24" t="str">
        <f>+_xlfn.CONCAT(Tabla35_2[[#This Row],[Semana]],Tabla35_2[[#This Row],[Atributo]])</f>
        <v>44155Miércoles</v>
      </c>
    </row>
    <row r="240" spans="1:17" x14ac:dyDescent="0.35">
      <c r="A240" s="24" t="str">
        <f t="shared" si="3"/>
        <v>44155LimónSin especificarVega Modelo de Temucomalla-18Jueves</v>
      </c>
      <c r="B240" s="6">
        <v>44155</v>
      </c>
      <c r="C240" s="24" t="s">
        <v>28</v>
      </c>
      <c r="D240" s="24" t="s">
        <v>18</v>
      </c>
      <c r="E240" s="24" t="s">
        <v>14</v>
      </c>
      <c r="F240" s="24" t="s">
        <v>38</v>
      </c>
      <c r="G240" s="24" t="str">
        <f>+VLOOKUP(Tabla35_2[[#This Row],[Unidad de
comercialización ]],Cod_empaque[],2,0)</f>
        <v>malla-18</v>
      </c>
      <c r="H240" s="24">
        <f>+VLOOKUP(Tabla35_2[[#This Row],[Unidad de
comercialización ]],Tabla9[],2,0)</f>
        <v>18</v>
      </c>
      <c r="I240" s="24" t="s">
        <v>5</v>
      </c>
      <c r="J240">
        <v>0</v>
      </c>
      <c r="K240" s="24">
        <f>+Tabla35_2[[#This Row],[Valor]]*Tabla35_2[[#This Row],[Kg]]</f>
        <v>0</v>
      </c>
      <c r="L240" s="24">
        <f>+Tabla35_2[[#This Row],[Volumen (Kg)]]/1000</f>
        <v>0</v>
      </c>
      <c r="M240" s="24">
        <f>+VLOOKUP(Tabla35_2[[#This Row],[Concat]],Tabla3_2[],9,0)</f>
        <v>0</v>
      </c>
      <c r="N240" s="24">
        <f>+Tabla35_2[[#This Row],[Precio (pesos nominales con IVA)]]/Tabla35_2[[#This Row],[Kg]]</f>
        <v>0</v>
      </c>
      <c r="O240" s="6">
        <f>+VLOOKUP(Tabla35_2[[#This Row],[Cod_fecha]],Cod_fecha[],2,0)</f>
        <v>44154</v>
      </c>
      <c r="P240" s="27">
        <f>+VLOOKUP(Tabla35_2[[#This Row],[Mercado]],Codigos_mercados_mayoristas[],3,0)</f>
        <v>9</v>
      </c>
      <c r="Q240" s="24" t="str">
        <f>+_xlfn.CONCAT(Tabla35_2[[#This Row],[Semana]],Tabla35_2[[#This Row],[Atributo]])</f>
        <v>44155Jueves</v>
      </c>
    </row>
    <row r="241" spans="1:17" x14ac:dyDescent="0.35">
      <c r="A241" s="24" t="str">
        <f t="shared" si="3"/>
        <v>44155LimónSin especificarVega Modelo de Temucomalla-18Viernes</v>
      </c>
      <c r="B241" s="6">
        <v>44155</v>
      </c>
      <c r="C241" s="24" t="s">
        <v>28</v>
      </c>
      <c r="D241" s="24" t="s">
        <v>18</v>
      </c>
      <c r="E241" s="24" t="s">
        <v>14</v>
      </c>
      <c r="F241" s="24" t="s">
        <v>38</v>
      </c>
      <c r="G241" s="24" t="str">
        <f>+VLOOKUP(Tabla35_2[[#This Row],[Unidad de
comercialización ]],Cod_empaque[],2,0)</f>
        <v>malla-18</v>
      </c>
      <c r="H241" s="24">
        <f>+VLOOKUP(Tabla35_2[[#This Row],[Unidad de
comercialización ]],Tabla9[],2,0)</f>
        <v>18</v>
      </c>
      <c r="I241" s="24" t="s">
        <v>6</v>
      </c>
      <c r="J241">
        <v>0</v>
      </c>
      <c r="K241" s="24">
        <f>+Tabla35_2[[#This Row],[Valor]]*Tabla35_2[[#This Row],[Kg]]</f>
        <v>0</v>
      </c>
      <c r="L241" s="24">
        <f>+Tabla35_2[[#This Row],[Volumen (Kg)]]/1000</f>
        <v>0</v>
      </c>
      <c r="M241" s="24">
        <f>+VLOOKUP(Tabla35_2[[#This Row],[Concat]],Tabla3_2[],9,0)</f>
        <v>0</v>
      </c>
      <c r="N241" s="24">
        <f>+Tabla35_2[[#This Row],[Precio (pesos nominales con IVA)]]/Tabla35_2[[#This Row],[Kg]]</f>
        <v>0</v>
      </c>
      <c r="O241" s="6">
        <f>+VLOOKUP(Tabla35_2[[#This Row],[Cod_fecha]],Cod_fecha[],2,0)</f>
        <v>44155</v>
      </c>
      <c r="P241" s="27">
        <f>+VLOOKUP(Tabla35_2[[#This Row],[Mercado]],Codigos_mercados_mayoristas[],3,0)</f>
        <v>9</v>
      </c>
      <c r="Q241" s="24" t="str">
        <f>+_xlfn.CONCAT(Tabla35_2[[#This Row],[Semana]],Tabla35_2[[#This Row],[Atributo]])</f>
        <v>44155Viernes</v>
      </c>
    </row>
    <row r="242" spans="1:17" x14ac:dyDescent="0.35">
      <c r="A242" s="24" t="str">
        <f t="shared" si="3"/>
        <v>44155LimónSin especificarFemacal de La Caleramalla-16Lunes</v>
      </c>
      <c r="B242" s="6">
        <v>44155</v>
      </c>
      <c r="C242" s="24" t="s">
        <v>28</v>
      </c>
      <c r="D242" s="24" t="s">
        <v>18</v>
      </c>
      <c r="E242" s="24" t="s">
        <v>9</v>
      </c>
      <c r="F242" s="24" t="s">
        <v>40</v>
      </c>
      <c r="G242" s="24" t="str">
        <f>+VLOOKUP(Tabla35_2[[#This Row],[Unidad de
comercialización ]],Cod_empaque[],2,0)</f>
        <v>malla-16</v>
      </c>
      <c r="H242" s="24">
        <f>+VLOOKUP(Tabla35_2[[#This Row],[Unidad de
comercialización ]],Tabla9[],2,0)</f>
        <v>16</v>
      </c>
      <c r="I242" s="24" t="s">
        <v>2</v>
      </c>
      <c r="J242">
        <v>218</v>
      </c>
      <c r="K242" s="24">
        <f>+Tabla35_2[[#This Row],[Valor]]*Tabla35_2[[#This Row],[Kg]]</f>
        <v>3488</v>
      </c>
      <c r="L242" s="24">
        <f>+Tabla35_2[[#This Row],[Volumen (Kg)]]/1000</f>
        <v>3.488</v>
      </c>
      <c r="M242" s="24">
        <f>+VLOOKUP(Tabla35_2[[#This Row],[Concat]],Tabla3_2[],9,0)</f>
        <v>4275</v>
      </c>
      <c r="N242" s="24">
        <f>+Tabla35_2[[#This Row],[Precio (pesos nominales con IVA)]]/Tabla35_2[[#This Row],[Kg]]</f>
        <v>267.1875</v>
      </c>
      <c r="O242" s="6">
        <f>+VLOOKUP(Tabla35_2[[#This Row],[Cod_fecha]],Cod_fecha[],2,0)</f>
        <v>44151</v>
      </c>
      <c r="P242" s="27">
        <f>+VLOOKUP(Tabla35_2[[#This Row],[Mercado]],Codigos_mercados_mayoristas[],3,0)</f>
        <v>5</v>
      </c>
      <c r="Q242" s="24" t="str">
        <f>+_xlfn.CONCAT(Tabla35_2[[#This Row],[Semana]],Tabla35_2[[#This Row],[Atributo]])</f>
        <v>44155Lunes</v>
      </c>
    </row>
    <row r="243" spans="1:17" x14ac:dyDescent="0.35">
      <c r="A243" s="24" t="str">
        <f t="shared" si="3"/>
        <v>44155LimónSin especificarFemacal de La Caleramalla-16Martes</v>
      </c>
      <c r="B243" s="6">
        <v>44155</v>
      </c>
      <c r="C243" s="24" t="s">
        <v>28</v>
      </c>
      <c r="D243" s="24" t="s">
        <v>18</v>
      </c>
      <c r="E243" s="24" t="s">
        <v>9</v>
      </c>
      <c r="F243" s="24" t="s">
        <v>40</v>
      </c>
      <c r="G243" s="24" t="str">
        <f>+VLOOKUP(Tabla35_2[[#This Row],[Unidad de
comercialización ]],Cod_empaque[],2,0)</f>
        <v>malla-16</v>
      </c>
      <c r="H243" s="24">
        <f>+VLOOKUP(Tabla35_2[[#This Row],[Unidad de
comercialización ]],Tabla9[],2,0)</f>
        <v>16</v>
      </c>
      <c r="I243" s="24" t="s">
        <v>3</v>
      </c>
      <c r="J243">
        <v>198</v>
      </c>
      <c r="K243" s="24">
        <f>+Tabla35_2[[#This Row],[Valor]]*Tabla35_2[[#This Row],[Kg]]</f>
        <v>3168</v>
      </c>
      <c r="L243" s="24">
        <f>+Tabla35_2[[#This Row],[Volumen (Kg)]]/1000</f>
        <v>3.1680000000000001</v>
      </c>
      <c r="M243" s="24">
        <f>+VLOOKUP(Tabla35_2[[#This Row],[Concat]],Tabla3_2[],9,0)</f>
        <v>4247</v>
      </c>
      <c r="N243" s="24">
        <f>+Tabla35_2[[#This Row],[Precio (pesos nominales con IVA)]]/Tabla35_2[[#This Row],[Kg]]</f>
        <v>265.4375</v>
      </c>
      <c r="O243" s="6">
        <f>+VLOOKUP(Tabla35_2[[#This Row],[Cod_fecha]],Cod_fecha[],2,0)</f>
        <v>44152</v>
      </c>
      <c r="P243" s="27">
        <f>+VLOOKUP(Tabla35_2[[#This Row],[Mercado]],Codigos_mercados_mayoristas[],3,0)</f>
        <v>5</v>
      </c>
      <c r="Q243" s="24" t="str">
        <f>+_xlfn.CONCAT(Tabla35_2[[#This Row],[Semana]],Tabla35_2[[#This Row],[Atributo]])</f>
        <v>44155Martes</v>
      </c>
    </row>
    <row r="244" spans="1:17" x14ac:dyDescent="0.35">
      <c r="A244" s="24" t="str">
        <f t="shared" si="3"/>
        <v>44155LimónSin especificarFemacal de La Caleramalla-16Miércoles</v>
      </c>
      <c r="B244" s="6">
        <v>44155</v>
      </c>
      <c r="C244" s="24" t="s">
        <v>28</v>
      </c>
      <c r="D244" s="24" t="s">
        <v>18</v>
      </c>
      <c r="E244" s="24" t="s">
        <v>9</v>
      </c>
      <c r="F244" s="24" t="s">
        <v>40</v>
      </c>
      <c r="G244" s="24" t="str">
        <f>+VLOOKUP(Tabla35_2[[#This Row],[Unidad de
comercialización ]],Cod_empaque[],2,0)</f>
        <v>malla-16</v>
      </c>
      <c r="H244" s="24">
        <f>+VLOOKUP(Tabla35_2[[#This Row],[Unidad de
comercialización ]],Tabla9[],2,0)</f>
        <v>16</v>
      </c>
      <c r="I244" s="24" t="s">
        <v>4</v>
      </c>
      <c r="J244">
        <v>185</v>
      </c>
      <c r="K244" s="24">
        <f>+Tabla35_2[[#This Row],[Valor]]*Tabla35_2[[#This Row],[Kg]]</f>
        <v>2960</v>
      </c>
      <c r="L244" s="24">
        <f>+Tabla35_2[[#This Row],[Volumen (Kg)]]/1000</f>
        <v>2.96</v>
      </c>
      <c r="M244" s="24">
        <f>+VLOOKUP(Tabla35_2[[#This Row],[Concat]],Tabla3_2[],9,0)</f>
        <v>4270</v>
      </c>
      <c r="N244" s="24">
        <f>+Tabla35_2[[#This Row],[Precio (pesos nominales con IVA)]]/Tabla35_2[[#This Row],[Kg]]</f>
        <v>266.875</v>
      </c>
      <c r="O244" s="6">
        <f>+VLOOKUP(Tabla35_2[[#This Row],[Cod_fecha]],Cod_fecha[],2,0)</f>
        <v>44153</v>
      </c>
      <c r="P244" s="27">
        <f>+VLOOKUP(Tabla35_2[[#This Row],[Mercado]],Codigos_mercados_mayoristas[],3,0)</f>
        <v>5</v>
      </c>
      <c r="Q244" s="24" t="str">
        <f>+_xlfn.CONCAT(Tabla35_2[[#This Row],[Semana]],Tabla35_2[[#This Row],[Atributo]])</f>
        <v>44155Miércoles</v>
      </c>
    </row>
    <row r="245" spans="1:17" x14ac:dyDescent="0.35">
      <c r="A245" s="24" t="str">
        <f t="shared" si="3"/>
        <v>44155LimónSin especificarFemacal de La Caleramalla-16Jueves</v>
      </c>
      <c r="B245" s="6">
        <v>44155</v>
      </c>
      <c r="C245" s="24" t="s">
        <v>28</v>
      </c>
      <c r="D245" s="24" t="s">
        <v>18</v>
      </c>
      <c r="E245" s="24" t="s">
        <v>9</v>
      </c>
      <c r="F245" s="24" t="s">
        <v>40</v>
      </c>
      <c r="G245" s="24" t="str">
        <f>+VLOOKUP(Tabla35_2[[#This Row],[Unidad de
comercialización ]],Cod_empaque[],2,0)</f>
        <v>malla-16</v>
      </c>
      <c r="H245" s="24">
        <f>+VLOOKUP(Tabla35_2[[#This Row],[Unidad de
comercialización ]],Tabla9[],2,0)</f>
        <v>16</v>
      </c>
      <c r="I245" s="24" t="s">
        <v>5</v>
      </c>
      <c r="J245">
        <v>260</v>
      </c>
      <c r="K245" s="24">
        <f>+Tabla35_2[[#This Row],[Valor]]*Tabla35_2[[#This Row],[Kg]]</f>
        <v>4160</v>
      </c>
      <c r="L245" s="24">
        <f>+Tabla35_2[[#This Row],[Volumen (Kg)]]/1000</f>
        <v>4.16</v>
      </c>
      <c r="M245" s="24">
        <f>+VLOOKUP(Tabla35_2[[#This Row],[Concat]],Tabla3_2[],9,0)</f>
        <v>5000</v>
      </c>
      <c r="N245" s="24">
        <f>+Tabla35_2[[#This Row],[Precio (pesos nominales con IVA)]]/Tabla35_2[[#This Row],[Kg]]</f>
        <v>312.5</v>
      </c>
      <c r="O245" s="6">
        <f>+VLOOKUP(Tabla35_2[[#This Row],[Cod_fecha]],Cod_fecha[],2,0)</f>
        <v>44154</v>
      </c>
      <c r="P245" s="27">
        <f>+VLOOKUP(Tabla35_2[[#This Row],[Mercado]],Codigos_mercados_mayoristas[],3,0)</f>
        <v>5</v>
      </c>
      <c r="Q245" s="24" t="str">
        <f>+_xlfn.CONCAT(Tabla35_2[[#This Row],[Semana]],Tabla35_2[[#This Row],[Atributo]])</f>
        <v>44155Jueves</v>
      </c>
    </row>
    <row r="246" spans="1:17" x14ac:dyDescent="0.35">
      <c r="A246" s="24" t="str">
        <f t="shared" si="3"/>
        <v>44155LimónSin especificarFemacal de La Caleramalla-16Viernes</v>
      </c>
      <c r="B246" s="6">
        <v>44155</v>
      </c>
      <c r="C246" s="24" t="s">
        <v>28</v>
      </c>
      <c r="D246" s="24" t="s">
        <v>18</v>
      </c>
      <c r="E246" s="24" t="s">
        <v>9</v>
      </c>
      <c r="F246" s="24" t="s">
        <v>40</v>
      </c>
      <c r="G246" s="24" t="str">
        <f>+VLOOKUP(Tabla35_2[[#This Row],[Unidad de
comercialización ]],Cod_empaque[],2,0)</f>
        <v>malla-16</v>
      </c>
      <c r="H246" s="24">
        <f>+VLOOKUP(Tabla35_2[[#This Row],[Unidad de
comercialización ]],Tabla9[],2,0)</f>
        <v>16</v>
      </c>
      <c r="I246" s="24" t="s">
        <v>6</v>
      </c>
      <c r="J246">
        <v>0</v>
      </c>
      <c r="K246" s="24">
        <f>+Tabla35_2[[#This Row],[Valor]]*Tabla35_2[[#This Row],[Kg]]</f>
        <v>0</v>
      </c>
      <c r="L246" s="24">
        <f>+Tabla35_2[[#This Row],[Volumen (Kg)]]/1000</f>
        <v>0</v>
      </c>
      <c r="M246" s="24">
        <f>+VLOOKUP(Tabla35_2[[#This Row],[Concat]],Tabla3_2[],9,0)</f>
        <v>0</v>
      </c>
      <c r="N246" s="24">
        <f>+Tabla35_2[[#This Row],[Precio (pesos nominales con IVA)]]/Tabla35_2[[#This Row],[Kg]]</f>
        <v>0</v>
      </c>
      <c r="O246" s="6">
        <f>+VLOOKUP(Tabla35_2[[#This Row],[Cod_fecha]],Cod_fecha[],2,0)</f>
        <v>44155</v>
      </c>
      <c r="P246" s="27">
        <f>+VLOOKUP(Tabla35_2[[#This Row],[Mercado]],Codigos_mercados_mayoristas[],3,0)</f>
        <v>5</v>
      </c>
      <c r="Q246" s="24" t="str">
        <f>+_xlfn.CONCAT(Tabla35_2[[#This Row],[Semana]],Tabla35_2[[#This Row],[Atributo]])</f>
        <v>44155Viernes</v>
      </c>
    </row>
    <row r="247" spans="1:17" x14ac:dyDescent="0.35">
      <c r="A247" s="24" t="str">
        <f t="shared" si="3"/>
        <v>44155LimónSin especificarFeria Lagunitas de Puerto Monttmalla-16Lunes</v>
      </c>
      <c r="B247" s="6">
        <v>44155</v>
      </c>
      <c r="C247" s="24" t="s">
        <v>28</v>
      </c>
      <c r="D247" s="24" t="s">
        <v>18</v>
      </c>
      <c r="E247" s="24" t="s">
        <v>11</v>
      </c>
      <c r="F247" s="24" t="s">
        <v>40</v>
      </c>
      <c r="G247" s="24" t="str">
        <f>+VLOOKUP(Tabla35_2[[#This Row],[Unidad de
comercialización ]],Cod_empaque[],2,0)</f>
        <v>malla-16</v>
      </c>
      <c r="H247" s="24">
        <f>+VLOOKUP(Tabla35_2[[#This Row],[Unidad de
comercialización ]],Tabla9[],2,0)</f>
        <v>16</v>
      </c>
      <c r="I247" s="24" t="s">
        <v>2</v>
      </c>
      <c r="J247">
        <v>300</v>
      </c>
      <c r="K247" s="24">
        <f>+Tabla35_2[[#This Row],[Valor]]*Tabla35_2[[#This Row],[Kg]]</f>
        <v>4800</v>
      </c>
      <c r="L247" s="24">
        <f>+Tabla35_2[[#This Row],[Volumen (Kg)]]/1000</f>
        <v>4.8</v>
      </c>
      <c r="M247" s="24">
        <f>+VLOOKUP(Tabla35_2[[#This Row],[Concat]],Tabla3_2[],9,0)</f>
        <v>10500</v>
      </c>
      <c r="N247" s="24">
        <f>+Tabla35_2[[#This Row],[Precio (pesos nominales con IVA)]]/Tabla35_2[[#This Row],[Kg]]</f>
        <v>656.25</v>
      </c>
      <c r="O247" s="6">
        <f>+VLOOKUP(Tabla35_2[[#This Row],[Cod_fecha]],Cod_fecha[],2,0)</f>
        <v>44151</v>
      </c>
      <c r="P247" s="27">
        <f>+VLOOKUP(Tabla35_2[[#This Row],[Mercado]],Codigos_mercados_mayoristas[],3,0)</f>
        <v>10</v>
      </c>
      <c r="Q247" s="24" t="str">
        <f>+_xlfn.CONCAT(Tabla35_2[[#This Row],[Semana]],Tabla35_2[[#This Row],[Atributo]])</f>
        <v>44155Lunes</v>
      </c>
    </row>
    <row r="248" spans="1:17" x14ac:dyDescent="0.35">
      <c r="A248" s="24" t="str">
        <f t="shared" si="3"/>
        <v>44155LimónSin especificarFeria Lagunitas de Puerto Monttmalla-16Martes</v>
      </c>
      <c r="B248" s="6">
        <v>44155</v>
      </c>
      <c r="C248" s="24" t="s">
        <v>28</v>
      </c>
      <c r="D248" s="24" t="s">
        <v>18</v>
      </c>
      <c r="E248" s="24" t="s">
        <v>11</v>
      </c>
      <c r="F248" s="24" t="s">
        <v>40</v>
      </c>
      <c r="G248" s="24" t="str">
        <f>+VLOOKUP(Tabla35_2[[#This Row],[Unidad de
comercialización ]],Cod_empaque[],2,0)</f>
        <v>malla-16</v>
      </c>
      <c r="H248" s="24">
        <f>+VLOOKUP(Tabla35_2[[#This Row],[Unidad de
comercialización ]],Tabla9[],2,0)</f>
        <v>16</v>
      </c>
      <c r="I248" s="24" t="s">
        <v>3</v>
      </c>
      <c r="J248">
        <v>900</v>
      </c>
      <c r="K248" s="24">
        <f>+Tabla35_2[[#This Row],[Valor]]*Tabla35_2[[#This Row],[Kg]]</f>
        <v>14400</v>
      </c>
      <c r="L248" s="24">
        <f>+Tabla35_2[[#This Row],[Volumen (Kg)]]/1000</f>
        <v>14.4</v>
      </c>
      <c r="M248" s="24">
        <f>+VLOOKUP(Tabla35_2[[#This Row],[Concat]],Tabla3_2[],9,0)</f>
        <v>12500</v>
      </c>
      <c r="N248" s="24">
        <f>+Tabla35_2[[#This Row],[Precio (pesos nominales con IVA)]]/Tabla35_2[[#This Row],[Kg]]</f>
        <v>781.25</v>
      </c>
      <c r="O248" s="6">
        <f>+VLOOKUP(Tabla35_2[[#This Row],[Cod_fecha]],Cod_fecha[],2,0)</f>
        <v>44152</v>
      </c>
      <c r="P248" s="27">
        <f>+VLOOKUP(Tabla35_2[[#This Row],[Mercado]],Codigos_mercados_mayoristas[],3,0)</f>
        <v>10</v>
      </c>
      <c r="Q248" s="24" t="str">
        <f>+_xlfn.CONCAT(Tabla35_2[[#This Row],[Semana]],Tabla35_2[[#This Row],[Atributo]])</f>
        <v>44155Martes</v>
      </c>
    </row>
    <row r="249" spans="1:17" x14ac:dyDescent="0.35">
      <c r="A249" s="24" t="str">
        <f t="shared" si="3"/>
        <v>44155LimónSin especificarFeria Lagunitas de Puerto Monttmalla-16Miércoles</v>
      </c>
      <c r="B249" s="6">
        <v>44155</v>
      </c>
      <c r="C249" s="24" t="s">
        <v>28</v>
      </c>
      <c r="D249" s="24" t="s">
        <v>18</v>
      </c>
      <c r="E249" s="24" t="s">
        <v>11</v>
      </c>
      <c r="F249" s="24" t="s">
        <v>40</v>
      </c>
      <c r="G249" s="24" t="str">
        <f>+VLOOKUP(Tabla35_2[[#This Row],[Unidad de
comercialización ]],Cod_empaque[],2,0)</f>
        <v>malla-16</v>
      </c>
      <c r="H249" s="24">
        <f>+VLOOKUP(Tabla35_2[[#This Row],[Unidad de
comercialización ]],Tabla9[],2,0)</f>
        <v>16</v>
      </c>
      <c r="I249" s="24" t="s">
        <v>4</v>
      </c>
      <c r="J249">
        <v>300</v>
      </c>
      <c r="K249" s="24">
        <f>+Tabla35_2[[#This Row],[Valor]]*Tabla35_2[[#This Row],[Kg]]</f>
        <v>4800</v>
      </c>
      <c r="L249" s="24">
        <f>+Tabla35_2[[#This Row],[Volumen (Kg)]]/1000</f>
        <v>4.8</v>
      </c>
      <c r="M249" s="24">
        <f>+VLOOKUP(Tabla35_2[[#This Row],[Concat]],Tabla3_2[],9,0)</f>
        <v>12500</v>
      </c>
      <c r="N249" s="24">
        <f>+Tabla35_2[[#This Row],[Precio (pesos nominales con IVA)]]/Tabla35_2[[#This Row],[Kg]]</f>
        <v>781.25</v>
      </c>
      <c r="O249" s="6">
        <f>+VLOOKUP(Tabla35_2[[#This Row],[Cod_fecha]],Cod_fecha[],2,0)</f>
        <v>44153</v>
      </c>
      <c r="P249" s="27">
        <f>+VLOOKUP(Tabla35_2[[#This Row],[Mercado]],Codigos_mercados_mayoristas[],3,0)</f>
        <v>10</v>
      </c>
      <c r="Q249" s="24" t="str">
        <f>+_xlfn.CONCAT(Tabla35_2[[#This Row],[Semana]],Tabla35_2[[#This Row],[Atributo]])</f>
        <v>44155Miércoles</v>
      </c>
    </row>
    <row r="250" spans="1:17" x14ac:dyDescent="0.35">
      <c r="A250" s="24" t="str">
        <f t="shared" si="3"/>
        <v>44155LimónSin especificarFeria Lagunitas de Puerto Monttmalla-16Jueves</v>
      </c>
      <c r="B250" s="6">
        <v>44155</v>
      </c>
      <c r="C250" s="24" t="s">
        <v>28</v>
      </c>
      <c r="D250" s="24" t="s">
        <v>18</v>
      </c>
      <c r="E250" s="24" t="s">
        <v>11</v>
      </c>
      <c r="F250" s="24" t="s">
        <v>40</v>
      </c>
      <c r="G250" s="24" t="str">
        <f>+VLOOKUP(Tabla35_2[[#This Row],[Unidad de
comercialización ]],Cod_empaque[],2,0)</f>
        <v>malla-16</v>
      </c>
      <c r="H250" s="24">
        <f>+VLOOKUP(Tabla35_2[[#This Row],[Unidad de
comercialización ]],Tabla9[],2,0)</f>
        <v>16</v>
      </c>
      <c r="I250" s="24" t="s">
        <v>5</v>
      </c>
      <c r="J250">
        <v>700</v>
      </c>
      <c r="K250" s="24">
        <f>+Tabla35_2[[#This Row],[Valor]]*Tabla35_2[[#This Row],[Kg]]</f>
        <v>11200</v>
      </c>
      <c r="L250" s="24">
        <f>+Tabla35_2[[#This Row],[Volumen (Kg)]]/1000</f>
        <v>11.2</v>
      </c>
      <c r="M250" s="24">
        <f>+VLOOKUP(Tabla35_2[[#This Row],[Concat]],Tabla3_2[],9,0)</f>
        <v>12500</v>
      </c>
      <c r="N250" s="24">
        <f>+Tabla35_2[[#This Row],[Precio (pesos nominales con IVA)]]/Tabla35_2[[#This Row],[Kg]]</f>
        <v>781.25</v>
      </c>
      <c r="O250" s="6">
        <f>+VLOOKUP(Tabla35_2[[#This Row],[Cod_fecha]],Cod_fecha[],2,0)</f>
        <v>44154</v>
      </c>
      <c r="P250" s="27">
        <f>+VLOOKUP(Tabla35_2[[#This Row],[Mercado]],Codigos_mercados_mayoristas[],3,0)</f>
        <v>10</v>
      </c>
      <c r="Q250" s="24" t="str">
        <f>+_xlfn.CONCAT(Tabla35_2[[#This Row],[Semana]],Tabla35_2[[#This Row],[Atributo]])</f>
        <v>44155Jueves</v>
      </c>
    </row>
    <row r="251" spans="1:17" x14ac:dyDescent="0.35">
      <c r="A251" s="24" t="str">
        <f t="shared" si="3"/>
        <v>44155LimónSin especificarFeria Lagunitas de Puerto Monttmalla-16Viernes</v>
      </c>
      <c r="B251" s="6">
        <v>44155</v>
      </c>
      <c r="C251" s="24" t="s">
        <v>28</v>
      </c>
      <c r="D251" s="24" t="s">
        <v>18</v>
      </c>
      <c r="E251" s="24" t="s">
        <v>11</v>
      </c>
      <c r="F251" s="24" t="s">
        <v>40</v>
      </c>
      <c r="G251" s="24" t="str">
        <f>+VLOOKUP(Tabla35_2[[#This Row],[Unidad de
comercialización ]],Cod_empaque[],2,0)</f>
        <v>malla-16</v>
      </c>
      <c r="H251" s="24">
        <f>+VLOOKUP(Tabla35_2[[#This Row],[Unidad de
comercialización ]],Tabla9[],2,0)</f>
        <v>16</v>
      </c>
      <c r="I251" s="24" t="s">
        <v>6</v>
      </c>
      <c r="J251">
        <v>1000</v>
      </c>
      <c r="K251" s="24">
        <f>+Tabla35_2[[#This Row],[Valor]]*Tabla35_2[[#This Row],[Kg]]</f>
        <v>16000</v>
      </c>
      <c r="L251" s="24">
        <f>+Tabla35_2[[#This Row],[Volumen (Kg)]]/1000</f>
        <v>16</v>
      </c>
      <c r="M251" s="24">
        <f>+VLOOKUP(Tabla35_2[[#This Row],[Concat]],Tabla3_2[],9,0)</f>
        <v>12250</v>
      </c>
      <c r="N251" s="24">
        <f>+Tabla35_2[[#This Row],[Precio (pesos nominales con IVA)]]/Tabla35_2[[#This Row],[Kg]]</f>
        <v>765.625</v>
      </c>
      <c r="O251" s="6">
        <f>+VLOOKUP(Tabla35_2[[#This Row],[Cod_fecha]],Cod_fecha[],2,0)</f>
        <v>44155</v>
      </c>
      <c r="P251" s="27">
        <f>+VLOOKUP(Tabla35_2[[#This Row],[Mercado]],Codigos_mercados_mayoristas[],3,0)</f>
        <v>10</v>
      </c>
      <c r="Q251" s="24" t="str">
        <f>+_xlfn.CONCAT(Tabla35_2[[#This Row],[Semana]],Tabla35_2[[#This Row],[Atributo]])</f>
        <v>44155Viernes</v>
      </c>
    </row>
    <row r="252" spans="1:17" x14ac:dyDescent="0.35">
      <c r="A252" s="24" t="str">
        <f t="shared" si="3"/>
        <v>44155LimónSin especificarTerminal Hortofrutícola Agro Chillánmalla-16Lunes</v>
      </c>
      <c r="B252" s="6">
        <v>44155</v>
      </c>
      <c r="C252" s="24" t="s">
        <v>28</v>
      </c>
      <c r="D252" s="24" t="s">
        <v>18</v>
      </c>
      <c r="E252" s="24" t="s">
        <v>25</v>
      </c>
      <c r="F252" s="24" t="s">
        <v>40</v>
      </c>
      <c r="G252" s="24" t="str">
        <f>+VLOOKUP(Tabla35_2[[#This Row],[Unidad de
comercialización ]],Cod_empaque[],2,0)</f>
        <v>malla-16</v>
      </c>
      <c r="H252" s="24">
        <f>+VLOOKUP(Tabla35_2[[#This Row],[Unidad de
comercialización ]],Tabla9[],2,0)</f>
        <v>16</v>
      </c>
      <c r="I252" s="24" t="s">
        <v>2</v>
      </c>
      <c r="J252">
        <v>120</v>
      </c>
      <c r="K252" s="24">
        <f>+Tabla35_2[[#This Row],[Valor]]*Tabla35_2[[#This Row],[Kg]]</f>
        <v>1920</v>
      </c>
      <c r="L252" s="24">
        <f>+Tabla35_2[[#This Row],[Volumen (Kg)]]/1000</f>
        <v>1.92</v>
      </c>
      <c r="M252" s="24">
        <f>+VLOOKUP(Tabla35_2[[#This Row],[Concat]],Tabla3_2[],9,0)</f>
        <v>7250</v>
      </c>
      <c r="N252" s="24">
        <f>+Tabla35_2[[#This Row],[Precio (pesos nominales con IVA)]]/Tabla35_2[[#This Row],[Kg]]</f>
        <v>453.125</v>
      </c>
      <c r="O252" s="6">
        <f>+VLOOKUP(Tabla35_2[[#This Row],[Cod_fecha]],Cod_fecha[],2,0)</f>
        <v>44151</v>
      </c>
      <c r="P252" s="27">
        <f>+VLOOKUP(Tabla35_2[[#This Row],[Mercado]],Codigos_mercados_mayoristas[],3,0)</f>
        <v>16</v>
      </c>
      <c r="Q252" s="24" t="str">
        <f>+_xlfn.CONCAT(Tabla35_2[[#This Row],[Semana]],Tabla35_2[[#This Row],[Atributo]])</f>
        <v>44155Lunes</v>
      </c>
    </row>
    <row r="253" spans="1:17" x14ac:dyDescent="0.35">
      <c r="A253" s="24" t="str">
        <f t="shared" si="3"/>
        <v>44155LimónSin especificarTerminal Hortofrutícola Agro Chillánmalla-16Martes</v>
      </c>
      <c r="B253" s="6">
        <v>44155</v>
      </c>
      <c r="C253" s="24" t="s">
        <v>28</v>
      </c>
      <c r="D253" s="24" t="s">
        <v>18</v>
      </c>
      <c r="E253" s="24" t="s">
        <v>25</v>
      </c>
      <c r="F253" s="24" t="s">
        <v>40</v>
      </c>
      <c r="G253" s="24" t="str">
        <f>+VLOOKUP(Tabla35_2[[#This Row],[Unidad de
comercialización ]],Cod_empaque[],2,0)</f>
        <v>malla-16</v>
      </c>
      <c r="H253" s="24">
        <f>+VLOOKUP(Tabla35_2[[#This Row],[Unidad de
comercialización ]],Tabla9[],2,0)</f>
        <v>16</v>
      </c>
      <c r="I253" s="24" t="s">
        <v>3</v>
      </c>
      <c r="J253">
        <v>160</v>
      </c>
      <c r="K253" s="24">
        <f>+Tabla35_2[[#This Row],[Valor]]*Tabla35_2[[#This Row],[Kg]]</f>
        <v>2560</v>
      </c>
      <c r="L253" s="24">
        <f>+Tabla35_2[[#This Row],[Volumen (Kg)]]/1000</f>
        <v>2.56</v>
      </c>
      <c r="M253" s="24">
        <f>+VLOOKUP(Tabla35_2[[#This Row],[Concat]],Tabla3_2[],9,0)</f>
        <v>7250</v>
      </c>
      <c r="N253" s="24">
        <f>+Tabla35_2[[#This Row],[Precio (pesos nominales con IVA)]]/Tabla35_2[[#This Row],[Kg]]</f>
        <v>453.125</v>
      </c>
      <c r="O253" s="6">
        <f>+VLOOKUP(Tabla35_2[[#This Row],[Cod_fecha]],Cod_fecha[],2,0)</f>
        <v>44152</v>
      </c>
      <c r="P253" s="27">
        <f>+VLOOKUP(Tabla35_2[[#This Row],[Mercado]],Codigos_mercados_mayoristas[],3,0)</f>
        <v>16</v>
      </c>
      <c r="Q253" s="24" t="str">
        <f>+_xlfn.CONCAT(Tabla35_2[[#This Row],[Semana]],Tabla35_2[[#This Row],[Atributo]])</f>
        <v>44155Martes</v>
      </c>
    </row>
    <row r="254" spans="1:17" x14ac:dyDescent="0.35">
      <c r="A254" s="24" t="str">
        <f t="shared" si="3"/>
        <v>44155LimónSin especificarTerminal Hortofrutícola Agro Chillánmalla-16Miércoles</v>
      </c>
      <c r="B254" s="6">
        <v>44155</v>
      </c>
      <c r="C254" s="24" t="s">
        <v>28</v>
      </c>
      <c r="D254" s="24" t="s">
        <v>18</v>
      </c>
      <c r="E254" s="24" t="s">
        <v>25</v>
      </c>
      <c r="F254" s="24" t="s">
        <v>40</v>
      </c>
      <c r="G254" s="24" t="str">
        <f>+VLOOKUP(Tabla35_2[[#This Row],[Unidad de
comercialización ]],Cod_empaque[],2,0)</f>
        <v>malla-16</v>
      </c>
      <c r="H254" s="24">
        <f>+VLOOKUP(Tabla35_2[[#This Row],[Unidad de
comercialización ]],Tabla9[],2,0)</f>
        <v>16</v>
      </c>
      <c r="I254" s="24" t="s">
        <v>4</v>
      </c>
      <c r="J254">
        <v>200</v>
      </c>
      <c r="K254" s="24">
        <f>+Tabla35_2[[#This Row],[Valor]]*Tabla35_2[[#This Row],[Kg]]</f>
        <v>3200</v>
      </c>
      <c r="L254" s="24">
        <f>+Tabla35_2[[#This Row],[Volumen (Kg)]]/1000</f>
        <v>3.2</v>
      </c>
      <c r="M254" s="24">
        <f>+VLOOKUP(Tabla35_2[[#This Row],[Concat]],Tabla3_2[],9,0)</f>
        <v>7250</v>
      </c>
      <c r="N254" s="24">
        <f>+Tabla35_2[[#This Row],[Precio (pesos nominales con IVA)]]/Tabla35_2[[#This Row],[Kg]]</f>
        <v>453.125</v>
      </c>
      <c r="O254" s="6">
        <f>+VLOOKUP(Tabla35_2[[#This Row],[Cod_fecha]],Cod_fecha[],2,0)</f>
        <v>44153</v>
      </c>
      <c r="P254" s="27">
        <f>+VLOOKUP(Tabla35_2[[#This Row],[Mercado]],Codigos_mercados_mayoristas[],3,0)</f>
        <v>16</v>
      </c>
      <c r="Q254" s="24" t="str">
        <f>+_xlfn.CONCAT(Tabla35_2[[#This Row],[Semana]],Tabla35_2[[#This Row],[Atributo]])</f>
        <v>44155Miércoles</v>
      </c>
    </row>
    <row r="255" spans="1:17" x14ac:dyDescent="0.35">
      <c r="A255" s="24" t="str">
        <f t="shared" si="3"/>
        <v>44155LimónSin especificarTerminal Hortofrutícola Agro Chillánmalla-16Jueves</v>
      </c>
      <c r="B255" s="6">
        <v>44155</v>
      </c>
      <c r="C255" s="24" t="s">
        <v>28</v>
      </c>
      <c r="D255" s="24" t="s">
        <v>18</v>
      </c>
      <c r="E255" s="24" t="s">
        <v>25</v>
      </c>
      <c r="F255" s="24" t="s">
        <v>40</v>
      </c>
      <c r="G255" s="24" t="str">
        <f>+VLOOKUP(Tabla35_2[[#This Row],[Unidad de
comercialización ]],Cod_empaque[],2,0)</f>
        <v>malla-16</v>
      </c>
      <c r="H255" s="24">
        <f>+VLOOKUP(Tabla35_2[[#This Row],[Unidad de
comercialización ]],Tabla9[],2,0)</f>
        <v>16</v>
      </c>
      <c r="I255" s="24" t="s">
        <v>5</v>
      </c>
      <c r="J255">
        <v>120</v>
      </c>
      <c r="K255" s="24">
        <f>+Tabla35_2[[#This Row],[Valor]]*Tabla35_2[[#This Row],[Kg]]</f>
        <v>1920</v>
      </c>
      <c r="L255" s="24">
        <f>+Tabla35_2[[#This Row],[Volumen (Kg)]]/1000</f>
        <v>1.92</v>
      </c>
      <c r="M255" s="24">
        <f>+VLOOKUP(Tabla35_2[[#This Row],[Concat]],Tabla3_2[],9,0)</f>
        <v>7250</v>
      </c>
      <c r="N255" s="24">
        <f>+Tabla35_2[[#This Row],[Precio (pesos nominales con IVA)]]/Tabla35_2[[#This Row],[Kg]]</f>
        <v>453.125</v>
      </c>
      <c r="O255" s="6">
        <f>+VLOOKUP(Tabla35_2[[#This Row],[Cod_fecha]],Cod_fecha[],2,0)</f>
        <v>44154</v>
      </c>
      <c r="P255" s="27">
        <f>+VLOOKUP(Tabla35_2[[#This Row],[Mercado]],Codigos_mercados_mayoristas[],3,0)</f>
        <v>16</v>
      </c>
      <c r="Q255" s="24" t="str">
        <f>+_xlfn.CONCAT(Tabla35_2[[#This Row],[Semana]],Tabla35_2[[#This Row],[Atributo]])</f>
        <v>44155Jueves</v>
      </c>
    </row>
    <row r="256" spans="1:17" x14ac:dyDescent="0.35">
      <c r="A256" s="24" t="str">
        <f t="shared" si="3"/>
        <v>44155LimónSin especificarTerminal Hortofrutícola Agro Chillánmalla-16Viernes</v>
      </c>
      <c r="B256" s="6">
        <v>44155</v>
      </c>
      <c r="C256" s="24" t="s">
        <v>28</v>
      </c>
      <c r="D256" s="24" t="s">
        <v>18</v>
      </c>
      <c r="E256" s="24" t="s">
        <v>25</v>
      </c>
      <c r="F256" s="24" t="s">
        <v>40</v>
      </c>
      <c r="G256" s="24" t="str">
        <f>+VLOOKUP(Tabla35_2[[#This Row],[Unidad de
comercialización ]],Cod_empaque[],2,0)</f>
        <v>malla-16</v>
      </c>
      <c r="H256" s="24">
        <f>+VLOOKUP(Tabla35_2[[#This Row],[Unidad de
comercialización ]],Tabla9[],2,0)</f>
        <v>16</v>
      </c>
      <c r="I256" s="24" t="s">
        <v>6</v>
      </c>
      <c r="J256">
        <v>120</v>
      </c>
      <c r="K256" s="24">
        <f>+Tabla35_2[[#This Row],[Valor]]*Tabla35_2[[#This Row],[Kg]]</f>
        <v>1920</v>
      </c>
      <c r="L256" s="24">
        <f>+Tabla35_2[[#This Row],[Volumen (Kg)]]/1000</f>
        <v>1.92</v>
      </c>
      <c r="M256" s="24">
        <f>+VLOOKUP(Tabla35_2[[#This Row],[Concat]],Tabla3_2[],9,0)</f>
        <v>7750</v>
      </c>
      <c r="N256" s="24">
        <f>+Tabla35_2[[#This Row],[Precio (pesos nominales con IVA)]]/Tabla35_2[[#This Row],[Kg]]</f>
        <v>484.375</v>
      </c>
      <c r="O256" s="6">
        <f>+VLOOKUP(Tabla35_2[[#This Row],[Cod_fecha]],Cod_fecha[],2,0)</f>
        <v>44155</v>
      </c>
      <c r="P256" s="27">
        <f>+VLOOKUP(Tabla35_2[[#This Row],[Mercado]],Codigos_mercados_mayoristas[],3,0)</f>
        <v>16</v>
      </c>
      <c r="Q256" s="24" t="str">
        <f>+_xlfn.CONCAT(Tabla35_2[[#This Row],[Semana]],Tabla35_2[[#This Row],[Atributo]])</f>
        <v>44155Viernes</v>
      </c>
    </row>
    <row r="257" spans="1:17" x14ac:dyDescent="0.35">
      <c r="A257" s="24" t="str">
        <f t="shared" si="3"/>
        <v>44155LimónSin especificarVega Monumental Concepciónmalla-16Lunes</v>
      </c>
      <c r="B257" s="6">
        <v>44155</v>
      </c>
      <c r="C257" s="24" t="s">
        <v>28</v>
      </c>
      <c r="D257" s="24" t="s">
        <v>18</v>
      </c>
      <c r="E257" s="24" t="s">
        <v>26</v>
      </c>
      <c r="F257" s="24" t="s">
        <v>40</v>
      </c>
      <c r="G257" s="24" t="str">
        <f>+VLOOKUP(Tabla35_2[[#This Row],[Unidad de
comercialización ]],Cod_empaque[],2,0)</f>
        <v>malla-16</v>
      </c>
      <c r="H257" s="24">
        <f>+VLOOKUP(Tabla35_2[[#This Row],[Unidad de
comercialización ]],Tabla9[],2,0)</f>
        <v>16</v>
      </c>
      <c r="I257" s="24" t="s">
        <v>2</v>
      </c>
      <c r="J257">
        <v>0</v>
      </c>
      <c r="K257" s="24">
        <f>+Tabla35_2[[#This Row],[Valor]]*Tabla35_2[[#This Row],[Kg]]</f>
        <v>0</v>
      </c>
      <c r="L257" s="24">
        <f>+Tabla35_2[[#This Row],[Volumen (Kg)]]/1000</f>
        <v>0</v>
      </c>
      <c r="M257" s="24">
        <f>+VLOOKUP(Tabla35_2[[#This Row],[Concat]],Tabla3_2[],9,0)</f>
        <v>0</v>
      </c>
      <c r="N257" s="24">
        <f>+Tabla35_2[[#This Row],[Precio (pesos nominales con IVA)]]/Tabla35_2[[#This Row],[Kg]]</f>
        <v>0</v>
      </c>
      <c r="O257" s="6">
        <f>+VLOOKUP(Tabla35_2[[#This Row],[Cod_fecha]],Cod_fecha[],2,0)</f>
        <v>44151</v>
      </c>
      <c r="P257" s="27">
        <f>+VLOOKUP(Tabla35_2[[#This Row],[Mercado]],Codigos_mercados_mayoristas[],3,0)</f>
        <v>8</v>
      </c>
      <c r="Q257" s="24" t="str">
        <f>+_xlfn.CONCAT(Tabla35_2[[#This Row],[Semana]],Tabla35_2[[#This Row],[Atributo]])</f>
        <v>44155Lunes</v>
      </c>
    </row>
    <row r="258" spans="1:17" x14ac:dyDescent="0.35">
      <c r="A258" s="24" t="str">
        <f t="shared" ref="A258:A321" si="4">+_xlfn.CONCAT(B258:C258,D258,E258,G258,I258)</f>
        <v>44155LimónSin especificarVega Monumental Concepciónmalla-16Martes</v>
      </c>
      <c r="B258" s="6">
        <v>44155</v>
      </c>
      <c r="C258" s="24" t="s">
        <v>28</v>
      </c>
      <c r="D258" s="24" t="s">
        <v>18</v>
      </c>
      <c r="E258" s="24" t="s">
        <v>26</v>
      </c>
      <c r="F258" s="24" t="s">
        <v>40</v>
      </c>
      <c r="G258" s="24" t="str">
        <f>+VLOOKUP(Tabla35_2[[#This Row],[Unidad de
comercialización ]],Cod_empaque[],2,0)</f>
        <v>malla-16</v>
      </c>
      <c r="H258" s="24">
        <f>+VLOOKUP(Tabla35_2[[#This Row],[Unidad de
comercialización ]],Tabla9[],2,0)</f>
        <v>16</v>
      </c>
      <c r="I258" s="24" t="s">
        <v>3</v>
      </c>
      <c r="J258">
        <v>600</v>
      </c>
      <c r="K258" s="24">
        <f>+Tabla35_2[[#This Row],[Valor]]*Tabla35_2[[#This Row],[Kg]]</f>
        <v>9600</v>
      </c>
      <c r="L258" s="24">
        <f>+Tabla35_2[[#This Row],[Volumen (Kg)]]/1000</f>
        <v>9.6</v>
      </c>
      <c r="M258" s="24">
        <f>+VLOOKUP(Tabla35_2[[#This Row],[Concat]],Tabla3_2[],9,0)</f>
        <v>7750</v>
      </c>
      <c r="N258" s="24">
        <f>+Tabla35_2[[#This Row],[Precio (pesos nominales con IVA)]]/Tabla35_2[[#This Row],[Kg]]</f>
        <v>484.375</v>
      </c>
      <c r="O258" s="6">
        <f>+VLOOKUP(Tabla35_2[[#This Row],[Cod_fecha]],Cod_fecha[],2,0)</f>
        <v>44152</v>
      </c>
      <c r="P258" s="27">
        <f>+VLOOKUP(Tabla35_2[[#This Row],[Mercado]],Codigos_mercados_mayoristas[],3,0)</f>
        <v>8</v>
      </c>
      <c r="Q258" s="24" t="str">
        <f>+_xlfn.CONCAT(Tabla35_2[[#This Row],[Semana]],Tabla35_2[[#This Row],[Atributo]])</f>
        <v>44155Martes</v>
      </c>
    </row>
    <row r="259" spans="1:17" x14ac:dyDescent="0.35">
      <c r="A259" s="24" t="str">
        <f t="shared" si="4"/>
        <v>44155LimónSin especificarVega Monumental Concepciónmalla-16Miércoles</v>
      </c>
      <c r="B259" s="6">
        <v>44155</v>
      </c>
      <c r="C259" s="24" t="s">
        <v>28</v>
      </c>
      <c r="D259" s="24" t="s">
        <v>18</v>
      </c>
      <c r="E259" s="24" t="s">
        <v>26</v>
      </c>
      <c r="F259" s="24" t="s">
        <v>40</v>
      </c>
      <c r="G259" s="24" t="str">
        <f>+VLOOKUP(Tabla35_2[[#This Row],[Unidad de
comercialización ]],Cod_empaque[],2,0)</f>
        <v>malla-16</v>
      </c>
      <c r="H259" s="24">
        <f>+VLOOKUP(Tabla35_2[[#This Row],[Unidad de
comercialización ]],Tabla9[],2,0)</f>
        <v>16</v>
      </c>
      <c r="I259" s="24" t="s">
        <v>4</v>
      </c>
      <c r="J259">
        <v>400</v>
      </c>
      <c r="K259" s="24">
        <f>+Tabla35_2[[#This Row],[Valor]]*Tabla35_2[[#This Row],[Kg]]</f>
        <v>6400</v>
      </c>
      <c r="L259" s="24">
        <f>+Tabla35_2[[#This Row],[Volumen (Kg)]]/1000</f>
        <v>6.4</v>
      </c>
      <c r="M259" s="24">
        <f>+VLOOKUP(Tabla35_2[[#This Row],[Concat]],Tabla3_2[],9,0)</f>
        <v>7000</v>
      </c>
      <c r="N259" s="24">
        <f>+Tabla35_2[[#This Row],[Precio (pesos nominales con IVA)]]/Tabla35_2[[#This Row],[Kg]]</f>
        <v>437.5</v>
      </c>
      <c r="O259" s="6">
        <f>+VLOOKUP(Tabla35_2[[#This Row],[Cod_fecha]],Cod_fecha[],2,0)</f>
        <v>44153</v>
      </c>
      <c r="P259" s="27">
        <f>+VLOOKUP(Tabla35_2[[#This Row],[Mercado]],Codigos_mercados_mayoristas[],3,0)</f>
        <v>8</v>
      </c>
      <c r="Q259" s="24" t="str">
        <f>+_xlfn.CONCAT(Tabla35_2[[#This Row],[Semana]],Tabla35_2[[#This Row],[Atributo]])</f>
        <v>44155Miércoles</v>
      </c>
    </row>
    <row r="260" spans="1:17" x14ac:dyDescent="0.35">
      <c r="A260" s="24" t="str">
        <f t="shared" si="4"/>
        <v>44155LimónSin especificarVega Monumental Concepciónmalla-16Jueves</v>
      </c>
      <c r="B260" s="6">
        <v>44155</v>
      </c>
      <c r="C260" s="24" t="s">
        <v>28</v>
      </c>
      <c r="D260" s="24" t="s">
        <v>18</v>
      </c>
      <c r="E260" s="24" t="s">
        <v>26</v>
      </c>
      <c r="F260" s="24" t="s">
        <v>40</v>
      </c>
      <c r="G260" s="24" t="str">
        <f>+VLOOKUP(Tabla35_2[[#This Row],[Unidad de
comercialización ]],Cod_empaque[],2,0)</f>
        <v>malla-16</v>
      </c>
      <c r="H260" s="24">
        <f>+VLOOKUP(Tabla35_2[[#This Row],[Unidad de
comercialización ]],Tabla9[],2,0)</f>
        <v>16</v>
      </c>
      <c r="I260" s="24" t="s">
        <v>5</v>
      </c>
      <c r="J260">
        <v>400</v>
      </c>
      <c r="K260" s="24">
        <f>+Tabla35_2[[#This Row],[Valor]]*Tabla35_2[[#This Row],[Kg]]</f>
        <v>6400</v>
      </c>
      <c r="L260" s="24">
        <f>+Tabla35_2[[#This Row],[Volumen (Kg)]]/1000</f>
        <v>6.4</v>
      </c>
      <c r="M260" s="24">
        <f>+VLOOKUP(Tabla35_2[[#This Row],[Concat]],Tabla3_2[],9,0)</f>
        <v>7000</v>
      </c>
      <c r="N260" s="24">
        <f>+Tabla35_2[[#This Row],[Precio (pesos nominales con IVA)]]/Tabla35_2[[#This Row],[Kg]]</f>
        <v>437.5</v>
      </c>
      <c r="O260" s="6">
        <f>+VLOOKUP(Tabla35_2[[#This Row],[Cod_fecha]],Cod_fecha[],2,0)</f>
        <v>44154</v>
      </c>
      <c r="P260" s="27">
        <f>+VLOOKUP(Tabla35_2[[#This Row],[Mercado]],Codigos_mercados_mayoristas[],3,0)</f>
        <v>8</v>
      </c>
      <c r="Q260" s="24" t="str">
        <f>+_xlfn.CONCAT(Tabla35_2[[#This Row],[Semana]],Tabla35_2[[#This Row],[Atributo]])</f>
        <v>44155Jueves</v>
      </c>
    </row>
    <row r="261" spans="1:17" x14ac:dyDescent="0.35">
      <c r="A261" s="24" t="str">
        <f t="shared" si="4"/>
        <v>44155LimónSin especificarVega Monumental Concepciónmalla-16Viernes</v>
      </c>
      <c r="B261" s="6">
        <v>44155</v>
      </c>
      <c r="C261" s="24" t="s">
        <v>28</v>
      </c>
      <c r="D261" s="24" t="s">
        <v>18</v>
      </c>
      <c r="E261" s="24" t="s">
        <v>26</v>
      </c>
      <c r="F261" s="24" t="s">
        <v>40</v>
      </c>
      <c r="G261" s="24" t="str">
        <f>+VLOOKUP(Tabla35_2[[#This Row],[Unidad de
comercialización ]],Cod_empaque[],2,0)</f>
        <v>malla-16</v>
      </c>
      <c r="H261" s="24">
        <f>+VLOOKUP(Tabla35_2[[#This Row],[Unidad de
comercialización ]],Tabla9[],2,0)</f>
        <v>16</v>
      </c>
      <c r="I261" s="24" t="s">
        <v>6</v>
      </c>
      <c r="J261">
        <v>300</v>
      </c>
      <c r="K261" s="24">
        <f>+Tabla35_2[[#This Row],[Valor]]*Tabla35_2[[#This Row],[Kg]]</f>
        <v>4800</v>
      </c>
      <c r="L261" s="24">
        <f>+Tabla35_2[[#This Row],[Volumen (Kg)]]/1000</f>
        <v>4.8</v>
      </c>
      <c r="M261" s="24">
        <f>+VLOOKUP(Tabla35_2[[#This Row],[Concat]],Tabla3_2[],9,0)</f>
        <v>7000</v>
      </c>
      <c r="N261" s="24">
        <f>+Tabla35_2[[#This Row],[Precio (pesos nominales con IVA)]]/Tabla35_2[[#This Row],[Kg]]</f>
        <v>437.5</v>
      </c>
      <c r="O261" s="6">
        <f>+VLOOKUP(Tabla35_2[[#This Row],[Cod_fecha]],Cod_fecha[],2,0)</f>
        <v>44155</v>
      </c>
      <c r="P261" s="27">
        <f>+VLOOKUP(Tabla35_2[[#This Row],[Mercado]],Codigos_mercados_mayoristas[],3,0)</f>
        <v>8</v>
      </c>
      <c r="Q261" s="24" t="str">
        <f>+_xlfn.CONCAT(Tabla35_2[[#This Row],[Semana]],Tabla35_2[[#This Row],[Atributo]])</f>
        <v>44155Viernes</v>
      </c>
    </row>
    <row r="262" spans="1:17" x14ac:dyDescent="0.35">
      <c r="A262" s="24" t="str">
        <f t="shared" si="4"/>
        <v>44148LimónSin especificarMercado Mayorista Lo Valledor de Santiagomalla-18Lunes</v>
      </c>
      <c r="B262" s="6">
        <v>44148</v>
      </c>
      <c r="C262" s="24" t="s">
        <v>28</v>
      </c>
      <c r="D262" s="24" t="s">
        <v>18</v>
      </c>
      <c r="E262" s="24" t="s">
        <v>19</v>
      </c>
      <c r="F262" s="24" t="s">
        <v>38</v>
      </c>
      <c r="G262" s="24" t="str">
        <f>+VLOOKUP(Tabla35_2[[#This Row],[Unidad de
comercialización ]],Cod_empaque[],2,0)</f>
        <v>malla-18</v>
      </c>
      <c r="H262" s="24">
        <f>+VLOOKUP(Tabla35_2[[#This Row],[Unidad de
comercialización ]],Tabla9[],2,0)</f>
        <v>18</v>
      </c>
      <c r="I262" s="24" t="s">
        <v>2</v>
      </c>
      <c r="J262">
        <v>2240</v>
      </c>
      <c r="K262" s="24">
        <f>+Tabla35_2[[#This Row],[Valor]]*Tabla35_2[[#This Row],[Kg]]</f>
        <v>40320</v>
      </c>
      <c r="L262" s="24">
        <f>+Tabla35_2[[#This Row],[Volumen (Kg)]]/1000</f>
        <v>40.32</v>
      </c>
      <c r="M262" s="24">
        <f>+VLOOKUP(Tabla35_2[[#This Row],[Concat]],Tabla3_2[],9,0)</f>
        <v>6687</v>
      </c>
      <c r="N262" s="24">
        <f>+Tabla35_2[[#This Row],[Precio (pesos nominales con IVA)]]/Tabla35_2[[#This Row],[Kg]]</f>
        <v>371.5</v>
      </c>
      <c r="O262" s="6">
        <f>+VLOOKUP(Tabla35_2[[#This Row],[Cod_fecha]],Cod_fecha[],2,0)</f>
        <v>44144</v>
      </c>
      <c r="P262" s="27">
        <f>+VLOOKUP(Tabla35_2[[#This Row],[Mercado]],Codigos_mercados_mayoristas[],3,0)</f>
        <v>13</v>
      </c>
      <c r="Q262" s="24" t="str">
        <f>+_xlfn.CONCAT(Tabla35_2[[#This Row],[Semana]],Tabla35_2[[#This Row],[Atributo]])</f>
        <v>44148Lunes</v>
      </c>
    </row>
    <row r="263" spans="1:17" x14ac:dyDescent="0.35">
      <c r="A263" s="24" t="str">
        <f t="shared" si="4"/>
        <v>44148LimónSin especificarMercado Mayorista Lo Valledor de Santiagomalla-18Martes</v>
      </c>
      <c r="B263" s="6">
        <v>44148</v>
      </c>
      <c r="C263" s="24" t="s">
        <v>28</v>
      </c>
      <c r="D263" s="24" t="s">
        <v>18</v>
      </c>
      <c r="E263" s="24" t="s">
        <v>19</v>
      </c>
      <c r="F263" s="24" t="s">
        <v>38</v>
      </c>
      <c r="G263" s="24" t="str">
        <f>+VLOOKUP(Tabla35_2[[#This Row],[Unidad de
comercialización ]],Cod_empaque[],2,0)</f>
        <v>malla-18</v>
      </c>
      <c r="H263" s="24">
        <f>+VLOOKUP(Tabla35_2[[#This Row],[Unidad de
comercialización ]],Tabla9[],2,0)</f>
        <v>18</v>
      </c>
      <c r="I263" s="24" t="s">
        <v>3</v>
      </c>
      <c r="J263">
        <v>3330</v>
      </c>
      <c r="K263" s="24">
        <f>+Tabla35_2[[#This Row],[Valor]]*Tabla35_2[[#This Row],[Kg]]</f>
        <v>59940</v>
      </c>
      <c r="L263" s="24">
        <f>+Tabla35_2[[#This Row],[Volumen (Kg)]]/1000</f>
        <v>59.94</v>
      </c>
      <c r="M263" s="24">
        <f>+VLOOKUP(Tabla35_2[[#This Row],[Concat]],Tabla3_2[],9,0)</f>
        <v>6706</v>
      </c>
      <c r="N263" s="24">
        <f>+Tabla35_2[[#This Row],[Precio (pesos nominales con IVA)]]/Tabla35_2[[#This Row],[Kg]]</f>
        <v>372.55555555555554</v>
      </c>
      <c r="O263" s="6">
        <f>+VLOOKUP(Tabla35_2[[#This Row],[Cod_fecha]],Cod_fecha[],2,0)</f>
        <v>44145</v>
      </c>
      <c r="P263" s="27">
        <f>+VLOOKUP(Tabla35_2[[#This Row],[Mercado]],Codigos_mercados_mayoristas[],3,0)</f>
        <v>13</v>
      </c>
      <c r="Q263" s="24" t="str">
        <f>+_xlfn.CONCAT(Tabla35_2[[#This Row],[Semana]],Tabla35_2[[#This Row],[Atributo]])</f>
        <v>44148Martes</v>
      </c>
    </row>
    <row r="264" spans="1:17" x14ac:dyDescent="0.35">
      <c r="A264" s="24" t="str">
        <f t="shared" si="4"/>
        <v>44148LimónSin especificarMercado Mayorista Lo Valledor de Santiagomalla-18Miércoles</v>
      </c>
      <c r="B264" s="6">
        <v>44148</v>
      </c>
      <c r="C264" s="24" t="s">
        <v>28</v>
      </c>
      <c r="D264" s="24" t="s">
        <v>18</v>
      </c>
      <c r="E264" s="24" t="s">
        <v>19</v>
      </c>
      <c r="F264" s="24" t="s">
        <v>38</v>
      </c>
      <c r="G264" s="24" t="str">
        <f>+VLOOKUP(Tabla35_2[[#This Row],[Unidad de
comercialización ]],Cod_empaque[],2,0)</f>
        <v>malla-18</v>
      </c>
      <c r="H264" s="24">
        <f>+VLOOKUP(Tabla35_2[[#This Row],[Unidad de
comercialización ]],Tabla9[],2,0)</f>
        <v>18</v>
      </c>
      <c r="I264" s="24" t="s">
        <v>4</v>
      </c>
      <c r="J264">
        <v>4060</v>
      </c>
      <c r="K264" s="24">
        <f>+Tabla35_2[[#This Row],[Valor]]*Tabla35_2[[#This Row],[Kg]]</f>
        <v>73080</v>
      </c>
      <c r="L264" s="24">
        <f>+Tabla35_2[[#This Row],[Volumen (Kg)]]/1000</f>
        <v>73.08</v>
      </c>
      <c r="M264" s="24">
        <f>+VLOOKUP(Tabla35_2[[#This Row],[Concat]],Tabla3_2[],9,0)</f>
        <v>6720</v>
      </c>
      <c r="N264" s="24">
        <f>+Tabla35_2[[#This Row],[Precio (pesos nominales con IVA)]]/Tabla35_2[[#This Row],[Kg]]</f>
        <v>373.33333333333331</v>
      </c>
      <c r="O264" s="6">
        <f>+VLOOKUP(Tabla35_2[[#This Row],[Cod_fecha]],Cod_fecha[],2,0)</f>
        <v>44146</v>
      </c>
      <c r="P264" s="27">
        <f>+VLOOKUP(Tabla35_2[[#This Row],[Mercado]],Codigos_mercados_mayoristas[],3,0)</f>
        <v>13</v>
      </c>
      <c r="Q264" s="24" t="str">
        <f>+_xlfn.CONCAT(Tabla35_2[[#This Row],[Semana]],Tabla35_2[[#This Row],[Atributo]])</f>
        <v>44148Miércoles</v>
      </c>
    </row>
    <row r="265" spans="1:17" x14ac:dyDescent="0.35">
      <c r="A265" s="24" t="str">
        <f t="shared" si="4"/>
        <v>44148LimónSin especificarMercado Mayorista Lo Valledor de Santiagomalla-18Jueves</v>
      </c>
      <c r="B265" s="6">
        <v>44148</v>
      </c>
      <c r="C265" s="24" t="s">
        <v>28</v>
      </c>
      <c r="D265" s="24" t="s">
        <v>18</v>
      </c>
      <c r="E265" s="24" t="s">
        <v>19</v>
      </c>
      <c r="F265" s="24" t="s">
        <v>38</v>
      </c>
      <c r="G265" s="24" t="str">
        <f>+VLOOKUP(Tabla35_2[[#This Row],[Unidad de
comercialización ]],Cod_empaque[],2,0)</f>
        <v>malla-18</v>
      </c>
      <c r="H265" s="24">
        <f>+VLOOKUP(Tabla35_2[[#This Row],[Unidad de
comercialización ]],Tabla9[],2,0)</f>
        <v>18</v>
      </c>
      <c r="I265" s="24" t="s">
        <v>5</v>
      </c>
      <c r="J265">
        <v>2210</v>
      </c>
      <c r="K265" s="24">
        <f>+Tabla35_2[[#This Row],[Valor]]*Tabla35_2[[#This Row],[Kg]]</f>
        <v>39780</v>
      </c>
      <c r="L265" s="24">
        <f>+Tabla35_2[[#This Row],[Volumen (Kg)]]/1000</f>
        <v>39.78</v>
      </c>
      <c r="M265" s="24">
        <f>+VLOOKUP(Tabla35_2[[#This Row],[Concat]],Tabla3_2[],9,0)</f>
        <v>7034</v>
      </c>
      <c r="N265" s="24">
        <f>+Tabla35_2[[#This Row],[Precio (pesos nominales con IVA)]]/Tabla35_2[[#This Row],[Kg]]</f>
        <v>390.77777777777777</v>
      </c>
      <c r="O265" s="6">
        <f>+VLOOKUP(Tabla35_2[[#This Row],[Cod_fecha]],Cod_fecha[],2,0)</f>
        <v>44147</v>
      </c>
      <c r="P265" s="27">
        <f>+VLOOKUP(Tabla35_2[[#This Row],[Mercado]],Codigos_mercados_mayoristas[],3,0)</f>
        <v>13</v>
      </c>
      <c r="Q265" s="24" t="str">
        <f>+_xlfn.CONCAT(Tabla35_2[[#This Row],[Semana]],Tabla35_2[[#This Row],[Atributo]])</f>
        <v>44148Jueves</v>
      </c>
    </row>
    <row r="266" spans="1:17" x14ac:dyDescent="0.35">
      <c r="A266" s="24" t="str">
        <f t="shared" si="4"/>
        <v>44148LimónSin especificarMercado Mayorista Lo Valledor de Santiagomalla-18Viernes</v>
      </c>
      <c r="B266" s="6">
        <v>44148</v>
      </c>
      <c r="C266" s="24" t="s">
        <v>28</v>
      </c>
      <c r="D266" s="24" t="s">
        <v>18</v>
      </c>
      <c r="E266" s="24" t="s">
        <v>19</v>
      </c>
      <c r="F266" s="24" t="s">
        <v>38</v>
      </c>
      <c r="G266" s="24" t="str">
        <f>+VLOOKUP(Tabla35_2[[#This Row],[Unidad de
comercialización ]],Cod_empaque[],2,0)</f>
        <v>malla-18</v>
      </c>
      <c r="H266" s="24">
        <f>+VLOOKUP(Tabla35_2[[#This Row],[Unidad de
comercialización ]],Tabla9[],2,0)</f>
        <v>18</v>
      </c>
      <c r="I266" s="24" t="s">
        <v>6</v>
      </c>
      <c r="J266">
        <v>2770</v>
      </c>
      <c r="K266" s="24">
        <f>+Tabla35_2[[#This Row],[Valor]]*Tabla35_2[[#This Row],[Kg]]</f>
        <v>49860</v>
      </c>
      <c r="L266" s="24">
        <f>+Tabla35_2[[#This Row],[Volumen (Kg)]]/1000</f>
        <v>49.86</v>
      </c>
      <c r="M266" s="24">
        <f>+VLOOKUP(Tabla35_2[[#This Row],[Concat]],Tabla3_2[],9,0)</f>
        <v>6750</v>
      </c>
      <c r="N266" s="24">
        <f>+Tabla35_2[[#This Row],[Precio (pesos nominales con IVA)]]/Tabla35_2[[#This Row],[Kg]]</f>
        <v>375</v>
      </c>
      <c r="O266" s="6">
        <f>+VLOOKUP(Tabla35_2[[#This Row],[Cod_fecha]],Cod_fecha[],2,0)</f>
        <v>44148</v>
      </c>
      <c r="P266" s="27">
        <f>+VLOOKUP(Tabla35_2[[#This Row],[Mercado]],Codigos_mercados_mayoristas[],3,0)</f>
        <v>13</v>
      </c>
      <c r="Q266" s="24" t="str">
        <f>+_xlfn.CONCAT(Tabla35_2[[#This Row],[Semana]],Tabla35_2[[#This Row],[Atributo]])</f>
        <v>44148Viernes</v>
      </c>
    </row>
    <row r="267" spans="1:17" x14ac:dyDescent="0.35">
      <c r="A267" s="24" t="str">
        <f t="shared" si="4"/>
        <v>44148LimónSin especificarComercializadora del Agro de Limarímalla-18Lunes</v>
      </c>
      <c r="B267" s="6">
        <v>44148</v>
      </c>
      <c r="C267" s="24" t="s">
        <v>28</v>
      </c>
      <c r="D267" s="24" t="s">
        <v>18</v>
      </c>
      <c r="E267" s="24" t="s">
        <v>21</v>
      </c>
      <c r="F267" s="24" t="s">
        <v>38</v>
      </c>
      <c r="G267" s="24" t="str">
        <f>+VLOOKUP(Tabla35_2[[#This Row],[Unidad de
comercialización ]],Cod_empaque[],2,0)</f>
        <v>malla-18</v>
      </c>
      <c r="H267" s="24">
        <f>+VLOOKUP(Tabla35_2[[#This Row],[Unidad de
comercialización ]],Tabla9[],2,0)</f>
        <v>18</v>
      </c>
      <c r="I267" s="24" t="s">
        <v>2</v>
      </c>
      <c r="J267">
        <v>0</v>
      </c>
      <c r="K267" s="24">
        <f>+Tabla35_2[[#This Row],[Valor]]*Tabla35_2[[#This Row],[Kg]]</f>
        <v>0</v>
      </c>
      <c r="L267" s="24">
        <f>+Tabla35_2[[#This Row],[Volumen (Kg)]]/1000</f>
        <v>0</v>
      </c>
      <c r="M267" s="24">
        <f>+VLOOKUP(Tabla35_2[[#This Row],[Concat]],Tabla3_2[],9,0)</f>
        <v>0</v>
      </c>
      <c r="N267" s="24">
        <f>+Tabla35_2[[#This Row],[Precio (pesos nominales con IVA)]]/Tabla35_2[[#This Row],[Kg]]</f>
        <v>0</v>
      </c>
      <c r="O267" s="6">
        <f>+VLOOKUP(Tabla35_2[[#This Row],[Cod_fecha]],Cod_fecha[],2,0)</f>
        <v>44144</v>
      </c>
      <c r="P267" s="27">
        <f>+VLOOKUP(Tabla35_2[[#This Row],[Mercado]],Codigos_mercados_mayoristas[],3,0)</f>
        <v>4</v>
      </c>
      <c r="Q267" s="24" t="str">
        <f>+_xlfn.CONCAT(Tabla35_2[[#This Row],[Semana]],Tabla35_2[[#This Row],[Atributo]])</f>
        <v>44148Lunes</v>
      </c>
    </row>
    <row r="268" spans="1:17" x14ac:dyDescent="0.35">
      <c r="A268" s="24" t="str">
        <f t="shared" si="4"/>
        <v>44148LimónSin especificarComercializadora del Agro de Limarímalla-18Martes</v>
      </c>
      <c r="B268" s="6">
        <v>44148</v>
      </c>
      <c r="C268" s="24" t="s">
        <v>28</v>
      </c>
      <c r="D268" s="24" t="s">
        <v>18</v>
      </c>
      <c r="E268" s="24" t="s">
        <v>21</v>
      </c>
      <c r="F268" s="24" t="s">
        <v>38</v>
      </c>
      <c r="G268" s="24" t="str">
        <f>+VLOOKUP(Tabla35_2[[#This Row],[Unidad de
comercialización ]],Cod_empaque[],2,0)</f>
        <v>malla-18</v>
      </c>
      <c r="H268" s="24">
        <f>+VLOOKUP(Tabla35_2[[#This Row],[Unidad de
comercialización ]],Tabla9[],2,0)</f>
        <v>18</v>
      </c>
      <c r="I268" s="24" t="s">
        <v>3</v>
      </c>
      <c r="J268">
        <v>540</v>
      </c>
      <c r="K268" s="24">
        <f>+Tabla35_2[[#This Row],[Valor]]*Tabla35_2[[#This Row],[Kg]]</f>
        <v>9720</v>
      </c>
      <c r="L268" s="24">
        <f>+Tabla35_2[[#This Row],[Volumen (Kg)]]/1000</f>
        <v>9.7200000000000006</v>
      </c>
      <c r="M268" s="24">
        <f>+VLOOKUP(Tabla35_2[[#This Row],[Concat]],Tabla3_2[],9,0)</f>
        <v>5400</v>
      </c>
      <c r="N268" s="24">
        <f>+Tabla35_2[[#This Row],[Precio (pesos nominales con IVA)]]/Tabla35_2[[#This Row],[Kg]]</f>
        <v>300</v>
      </c>
      <c r="O268" s="6">
        <f>+VLOOKUP(Tabla35_2[[#This Row],[Cod_fecha]],Cod_fecha[],2,0)</f>
        <v>44145</v>
      </c>
      <c r="P268" s="27">
        <f>+VLOOKUP(Tabla35_2[[#This Row],[Mercado]],Codigos_mercados_mayoristas[],3,0)</f>
        <v>4</v>
      </c>
      <c r="Q268" s="24" t="str">
        <f>+_xlfn.CONCAT(Tabla35_2[[#This Row],[Semana]],Tabla35_2[[#This Row],[Atributo]])</f>
        <v>44148Martes</v>
      </c>
    </row>
    <row r="269" spans="1:17" x14ac:dyDescent="0.35">
      <c r="A269" s="24" t="str">
        <f t="shared" si="4"/>
        <v>44148LimónSin especificarComercializadora del Agro de Limarímalla-18Miércoles</v>
      </c>
      <c r="B269" s="6">
        <v>44148</v>
      </c>
      <c r="C269" s="24" t="s">
        <v>28</v>
      </c>
      <c r="D269" s="24" t="s">
        <v>18</v>
      </c>
      <c r="E269" s="24" t="s">
        <v>21</v>
      </c>
      <c r="F269" s="24" t="s">
        <v>38</v>
      </c>
      <c r="G269" s="24" t="str">
        <f>+VLOOKUP(Tabla35_2[[#This Row],[Unidad de
comercialización ]],Cod_empaque[],2,0)</f>
        <v>malla-18</v>
      </c>
      <c r="H269" s="24">
        <f>+VLOOKUP(Tabla35_2[[#This Row],[Unidad de
comercialización ]],Tabla9[],2,0)</f>
        <v>18</v>
      </c>
      <c r="I269" s="24" t="s">
        <v>4</v>
      </c>
      <c r="J269">
        <v>600</v>
      </c>
      <c r="K269" s="24">
        <f>+Tabla35_2[[#This Row],[Valor]]*Tabla35_2[[#This Row],[Kg]]</f>
        <v>10800</v>
      </c>
      <c r="L269" s="24">
        <f>+Tabla35_2[[#This Row],[Volumen (Kg)]]/1000</f>
        <v>10.8</v>
      </c>
      <c r="M269" s="24">
        <f>+VLOOKUP(Tabla35_2[[#This Row],[Concat]],Tabla3_2[],9,0)</f>
        <v>5900</v>
      </c>
      <c r="N269" s="24">
        <f>+Tabla35_2[[#This Row],[Precio (pesos nominales con IVA)]]/Tabla35_2[[#This Row],[Kg]]</f>
        <v>327.77777777777777</v>
      </c>
      <c r="O269" s="6">
        <f>+VLOOKUP(Tabla35_2[[#This Row],[Cod_fecha]],Cod_fecha[],2,0)</f>
        <v>44146</v>
      </c>
      <c r="P269" s="27">
        <f>+VLOOKUP(Tabla35_2[[#This Row],[Mercado]],Codigos_mercados_mayoristas[],3,0)</f>
        <v>4</v>
      </c>
      <c r="Q269" s="24" t="str">
        <f>+_xlfn.CONCAT(Tabla35_2[[#This Row],[Semana]],Tabla35_2[[#This Row],[Atributo]])</f>
        <v>44148Miércoles</v>
      </c>
    </row>
    <row r="270" spans="1:17" x14ac:dyDescent="0.35">
      <c r="A270" s="24" t="str">
        <f t="shared" si="4"/>
        <v>44148LimónSin especificarComercializadora del Agro de Limarímalla-18Jueves</v>
      </c>
      <c r="B270" s="6">
        <v>44148</v>
      </c>
      <c r="C270" s="24" t="s">
        <v>28</v>
      </c>
      <c r="D270" s="24" t="s">
        <v>18</v>
      </c>
      <c r="E270" s="24" t="s">
        <v>21</v>
      </c>
      <c r="F270" s="24" t="s">
        <v>38</v>
      </c>
      <c r="G270" s="24" t="str">
        <f>+VLOOKUP(Tabla35_2[[#This Row],[Unidad de
comercialización ]],Cod_empaque[],2,0)</f>
        <v>malla-18</v>
      </c>
      <c r="H270" s="24">
        <f>+VLOOKUP(Tabla35_2[[#This Row],[Unidad de
comercialización ]],Tabla9[],2,0)</f>
        <v>18</v>
      </c>
      <c r="I270" s="24" t="s">
        <v>5</v>
      </c>
      <c r="J270">
        <v>0</v>
      </c>
      <c r="K270" s="24">
        <f>+Tabla35_2[[#This Row],[Valor]]*Tabla35_2[[#This Row],[Kg]]</f>
        <v>0</v>
      </c>
      <c r="L270" s="24">
        <f>+Tabla35_2[[#This Row],[Volumen (Kg)]]/1000</f>
        <v>0</v>
      </c>
      <c r="M270" s="24">
        <f>+VLOOKUP(Tabla35_2[[#This Row],[Concat]],Tabla3_2[],9,0)</f>
        <v>0</v>
      </c>
      <c r="N270" s="24">
        <f>+Tabla35_2[[#This Row],[Precio (pesos nominales con IVA)]]/Tabla35_2[[#This Row],[Kg]]</f>
        <v>0</v>
      </c>
      <c r="O270" s="6">
        <f>+VLOOKUP(Tabla35_2[[#This Row],[Cod_fecha]],Cod_fecha[],2,0)</f>
        <v>44147</v>
      </c>
      <c r="P270" s="27">
        <f>+VLOOKUP(Tabla35_2[[#This Row],[Mercado]],Codigos_mercados_mayoristas[],3,0)</f>
        <v>4</v>
      </c>
      <c r="Q270" s="24" t="str">
        <f>+_xlfn.CONCAT(Tabla35_2[[#This Row],[Semana]],Tabla35_2[[#This Row],[Atributo]])</f>
        <v>44148Jueves</v>
      </c>
    </row>
    <row r="271" spans="1:17" x14ac:dyDescent="0.35">
      <c r="A271" s="24" t="str">
        <f t="shared" si="4"/>
        <v>44148LimónSin especificarComercializadora del Agro de Limarímalla-18Viernes</v>
      </c>
      <c r="B271" s="6">
        <v>44148</v>
      </c>
      <c r="C271" s="24" t="s">
        <v>28</v>
      </c>
      <c r="D271" s="24" t="s">
        <v>18</v>
      </c>
      <c r="E271" s="24" t="s">
        <v>21</v>
      </c>
      <c r="F271" s="24" t="s">
        <v>38</v>
      </c>
      <c r="G271" s="24" t="str">
        <f>+VLOOKUP(Tabla35_2[[#This Row],[Unidad de
comercialización ]],Cod_empaque[],2,0)</f>
        <v>malla-18</v>
      </c>
      <c r="H271" s="24">
        <f>+VLOOKUP(Tabla35_2[[#This Row],[Unidad de
comercialización ]],Tabla9[],2,0)</f>
        <v>18</v>
      </c>
      <c r="I271" s="24" t="s">
        <v>6</v>
      </c>
      <c r="J271">
        <v>0</v>
      </c>
      <c r="K271" s="24">
        <f>+Tabla35_2[[#This Row],[Valor]]*Tabla35_2[[#This Row],[Kg]]</f>
        <v>0</v>
      </c>
      <c r="L271" s="24">
        <f>+Tabla35_2[[#This Row],[Volumen (Kg)]]/1000</f>
        <v>0</v>
      </c>
      <c r="M271" s="24">
        <f>+VLOOKUP(Tabla35_2[[#This Row],[Concat]],Tabla3_2[],9,0)</f>
        <v>0</v>
      </c>
      <c r="N271" s="24">
        <f>+Tabla35_2[[#This Row],[Precio (pesos nominales con IVA)]]/Tabla35_2[[#This Row],[Kg]]</f>
        <v>0</v>
      </c>
      <c r="O271" s="6">
        <f>+VLOOKUP(Tabla35_2[[#This Row],[Cod_fecha]],Cod_fecha[],2,0)</f>
        <v>44148</v>
      </c>
      <c r="P271" s="27">
        <f>+VLOOKUP(Tabla35_2[[#This Row],[Mercado]],Codigos_mercados_mayoristas[],3,0)</f>
        <v>4</v>
      </c>
      <c r="Q271" s="24" t="str">
        <f>+_xlfn.CONCAT(Tabla35_2[[#This Row],[Semana]],Tabla35_2[[#This Row],[Atributo]])</f>
        <v>44148Viernes</v>
      </c>
    </row>
    <row r="272" spans="1:17" x14ac:dyDescent="0.35">
      <c r="A272" s="24" t="str">
        <f t="shared" si="4"/>
        <v>44148LimónSin especificarFeria Lagunitas de Puerto Monttmalla-18Lunes</v>
      </c>
      <c r="B272" s="6">
        <v>44148</v>
      </c>
      <c r="C272" s="24" t="s">
        <v>28</v>
      </c>
      <c r="D272" s="24" t="s">
        <v>18</v>
      </c>
      <c r="E272" s="24" t="s">
        <v>11</v>
      </c>
      <c r="F272" s="24" t="s">
        <v>38</v>
      </c>
      <c r="G272" s="24" t="str">
        <f>+VLOOKUP(Tabla35_2[[#This Row],[Unidad de
comercialización ]],Cod_empaque[],2,0)</f>
        <v>malla-18</v>
      </c>
      <c r="H272" s="24">
        <f>+VLOOKUP(Tabla35_2[[#This Row],[Unidad de
comercialización ]],Tabla9[],2,0)</f>
        <v>18</v>
      </c>
      <c r="I272" s="24" t="s">
        <v>2</v>
      </c>
      <c r="J272">
        <v>150</v>
      </c>
      <c r="K272" s="24">
        <f>+Tabla35_2[[#This Row],[Valor]]*Tabla35_2[[#This Row],[Kg]]</f>
        <v>2700</v>
      </c>
      <c r="L272" s="24">
        <f>+Tabla35_2[[#This Row],[Volumen (Kg)]]/1000</f>
        <v>2.7</v>
      </c>
      <c r="M272" s="24">
        <f>+VLOOKUP(Tabla35_2[[#This Row],[Concat]],Tabla3_2[],9,0)</f>
        <v>9000</v>
      </c>
      <c r="N272" s="24">
        <f>+Tabla35_2[[#This Row],[Precio (pesos nominales con IVA)]]/Tabla35_2[[#This Row],[Kg]]</f>
        <v>500</v>
      </c>
      <c r="O272" s="6">
        <f>+VLOOKUP(Tabla35_2[[#This Row],[Cod_fecha]],Cod_fecha[],2,0)</f>
        <v>44144</v>
      </c>
      <c r="P272" s="27">
        <f>+VLOOKUP(Tabla35_2[[#This Row],[Mercado]],Codigos_mercados_mayoristas[],3,0)</f>
        <v>10</v>
      </c>
      <c r="Q272" s="24" t="str">
        <f>+_xlfn.CONCAT(Tabla35_2[[#This Row],[Semana]],Tabla35_2[[#This Row],[Atributo]])</f>
        <v>44148Lunes</v>
      </c>
    </row>
    <row r="273" spans="1:17" x14ac:dyDescent="0.35">
      <c r="A273" s="24" t="str">
        <f t="shared" si="4"/>
        <v>44148LimónSin especificarFeria Lagunitas de Puerto Monttmalla-18Martes</v>
      </c>
      <c r="B273" s="6">
        <v>44148</v>
      </c>
      <c r="C273" s="24" t="s">
        <v>28</v>
      </c>
      <c r="D273" s="24" t="s">
        <v>18</v>
      </c>
      <c r="E273" s="24" t="s">
        <v>11</v>
      </c>
      <c r="F273" s="24" t="s">
        <v>38</v>
      </c>
      <c r="G273" s="24" t="str">
        <f>+VLOOKUP(Tabla35_2[[#This Row],[Unidad de
comercialización ]],Cod_empaque[],2,0)</f>
        <v>malla-18</v>
      </c>
      <c r="H273" s="24">
        <f>+VLOOKUP(Tabla35_2[[#This Row],[Unidad de
comercialización ]],Tabla9[],2,0)</f>
        <v>18</v>
      </c>
      <c r="I273" s="24" t="s">
        <v>3</v>
      </c>
      <c r="J273">
        <v>0</v>
      </c>
      <c r="K273" s="24">
        <f>+Tabla35_2[[#This Row],[Valor]]*Tabla35_2[[#This Row],[Kg]]</f>
        <v>0</v>
      </c>
      <c r="L273" s="24">
        <f>+Tabla35_2[[#This Row],[Volumen (Kg)]]/1000</f>
        <v>0</v>
      </c>
      <c r="M273" s="24">
        <f>+VLOOKUP(Tabla35_2[[#This Row],[Concat]],Tabla3_2[],9,0)</f>
        <v>0</v>
      </c>
      <c r="N273" s="24">
        <f>+Tabla35_2[[#This Row],[Precio (pesos nominales con IVA)]]/Tabla35_2[[#This Row],[Kg]]</f>
        <v>0</v>
      </c>
      <c r="O273" s="6">
        <f>+VLOOKUP(Tabla35_2[[#This Row],[Cod_fecha]],Cod_fecha[],2,0)</f>
        <v>44145</v>
      </c>
      <c r="P273" s="27">
        <f>+VLOOKUP(Tabla35_2[[#This Row],[Mercado]],Codigos_mercados_mayoristas[],3,0)</f>
        <v>10</v>
      </c>
      <c r="Q273" s="24" t="str">
        <f>+_xlfn.CONCAT(Tabla35_2[[#This Row],[Semana]],Tabla35_2[[#This Row],[Atributo]])</f>
        <v>44148Martes</v>
      </c>
    </row>
    <row r="274" spans="1:17" x14ac:dyDescent="0.35">
      <c r="A274" s="24" t="str">
        <f t="shared" si="4"/>
        <v>44148LimónSin especificarFeria Lagunitas de Puerto Monttmalla-18Miércoles</v>
      </c>
      <c r="B274" s="6">
        <v>44148</v>
      </c>
      <c r="C274" s="24" t="s">
        <v>28</v>
      </c>
      <c r="D274" s="24" t="s">
        <v>18</v>
      </c>
      <c r="E274" s="24" t="s">
        <v>11</v>
      </c>
      <c r="F274" s="24" t="s">
        <v>38</v>
      </c>
      <c r="G274" s="24" t="str">
        <f>+VLOOKUP(Tabla35_2[[#This Row],[Unidad de
comercialización ]],Cod_empaque[],2,0)</f>
        <v>malla-18</v>
      </c>
      <c r="H274" s="24">
        <f>+VLOOKUP(Tabla35_2[[#This Row],[Unidad de
comercialización ]],Tabla9[],2,0)</f>
        <v>18</v>
      </c>
      <c r="I274" s="24" t="s">
        <v>4</v>
      </c>
      <c r="J274">
        <v>0</v>
      </c>
      <c r="K274" s="24">
        <f>+Tabla35_2[[#This Row],[Valor]]*Tabla35_2[[#This Row],[Kg]]</f>
        <v>0</v>
      </c>
      <c r="L274" s="24">
        <f>+Tabla35_2[[#This Row],[Volumen (Kg)]]/1000</f>
        <v>0</v>
      </c>
      <c r="M274" s="24">
        <f>+VLOOKUP(Tabla35_2[[#This Row],[Concat]],Tabla3_2[],9,0)</f>
        <v>0</v>
      </c>
      <c r="N274" s="24">
        <f>+Tabla35_2[[#This Row],[Precio (pesos nominales con IVA)]]/Tabla35_2[[#This Row],[Kg]]</f>
        <v>0</v>
      </c>
      <c r="O274" s="6">
        <f>+VLOOKUP(Tabla35_2[[#This Row],[Cod_fecha]],Cod_fecha[],2,0)</f>
        <v>44146</v>
      </c>
      <c r="P274" s="27">
        <f>+VLOOKUP(Tabla35_2[[#This Row],[Mercado]],Codigos_mercados_mayoristas[],3,0)</f>
        <v>10</v>
      </c>
      <c r="Q274" s="24" t="str">
        <f>+_xlfn.CONCAT(Tabla35_2[[#This Row],[Semana]],Tabla35_2[[#This Row],[Atributo]])</f>
        <v>44148Miércoles</v>
      </c>
    </row>
    <row r="275" spans="1:17" x14ac:dyDescent="0.35">
      <c r="A275" s="24" t="str">
        <f t="shared" si="4"/>
        <v>44148LimónSin especificarFeria Lagunitas de Puerto Monttmalla-18Jueves</v>
      </c>
      <c r="B275" s="6">
        <v>44148</v>
      </c>
      <c r="C275" s="24" t="s">
        <v>28</v>
      </c>
      <c r="D275" s="24" t="s">
        <v>18</v>
      </c>
      <c r="E275" s="24" t="s">
        <v>11</v>
      </c>
      <c r="F275" s="24" t="s">
        <v>38</v>
      </c>
      <c r="G275" s="24" t="str">
        <f>+VLOOKUP(Tabla35_2[[#This Row],[Unidad de
comercialización ]],Cod_empaque[],2,0)</f>
        <v>malla-18</v>
      </c>
      <c r="H275" s="24">
        <f>+VLOOKUP(Tabla35_2[[#This Row],[Unidad de
comercialización ]],Tabla9[],2,0)</f>
        <v>18</v>
      </c>
      <c r="I275" s="24" t="s">
        <v>5</v>
      </c>
      <c r="J275">
        <v>0</v>
      </c>
      <c r="K275" s="24">
        <f>+Tabla35_2[[#This Row],[Valor]]*Tabla35_2[[#This Row],[Kg]]</f>
        <v>0</v>
      </c>
      <c r="L275" s="24">
        <f>+Tabla35_2[[#This Row],[Volumen (Kg)]]/1000</f>
        <v>0</v>
      </c>
      <c r="M275" s="24">
        <f>+VLOOKUP(Tabla35_2[[#This Row],[Concat]],Tabla3_2[],9,0)</f>
        <v>0</v>
      </c>
      <c r="N275" s="24">
        <f>+Tabla35_2[[#This Row],[Precio (pesos nominales con IVA)]]/Tabla35_2[[#This Row],[Kg]]</f>
        <v>0</v>
      </c>
      <c r="O275" s="6">
        <f>+VLOOKUP(Tabla35_2[[#This Row],[Cod_fecha]],Cod_fecha[],2,0)</f>
        <v>44147</v>
      </c>
      <c r="P275" s="27">
        <f>+VLOOKUP(Tabla35_2[[#This Row],[Mercado]],Codigos_mercados_mayoristas[],3,0)</f>
        <v>10</v>
      </c>
      <c r="Q275" s="24" t="str">
        <f>+_xlfn.CONCAT(Tabla35_2[[#This Row],[Semana]],Tabla35_2[[#This Row],[Atributo]])</f>
        <v>44148Jueves</v>
      </c>
    </row>
    <row r="276" spans="1:17" x14ac:dyDescent="0.35">
      <c r="A276" s="24" t="str">
        <f t="shared" si="4"/>
        <v>44148LimónSin especificarFeria Lagunitas de Puerto Monttmalla-18Viernes</v>
      </c>
      <c r="B276" s="6">
        <v>44148</v>
      </c>
      <c r="C276" s="24" t="s">
        <v>28</v>
      </c>
      <c r="D276" s="24" t="s">
        <v>18</v>
      </c>
      <c r="E276" s="24" t="s">
        <v>11</v>
      </c>
      <c r="F276" s="24" t="s">
        <v>38</v>
      </c>
      <c r="G276" s="24" t="str">
        <f>+VLOOKUP(Tabla35_2[[#This Row],[Unidad de
comercialización ]],Cod_empaque[],2,0)</f>
        <v>malla-18</v>
      </c>
      <c r="H276" s="24">
        <f>+VLOOKUP(Tabla35_2[[#This Row],[Unidad de
comercialización ]],Tabla9[],2,0)</f>
        <v>18</v>
      </c>
      <c r="I276" s="24" t="s">
        <v>6</v>
      </c>
      <c r="J276">
        <v>0</v>
      </c>
      <c r="K276" s="24">
        <f>+Tabla35_2[[#This Row],[Valor]]*Tabla35_2[[#This Row],[Kg]]</f>
        <v>0</v>
      </c>
      <c r="L276" s="24">
        <f>+Tabla35_2[[#This Row],[Volumen (Kg)]]/1000</f>
        <v>0</v>
      </c>
      <c r="M276" s="24">
        <f>+VLOOKUP(Tabla35_2[[#This Row],[Concat]],Tabla3_2[],9,0)</f>
        <v>0</v>
      </c>
      <c r="N276" s="24">
        <f>+Tabla35_2[[#This Row],[Precio (pesos nominales con IVA)]]/Tabla35_2[[#This Row],[Kg]]</f>
        <v>0</v>
      </c>
      <c r="O276" s="6">
        <f>+VLOOKUP(Tabla35_2[[#This Row],[Cod_fecha]],Cod_fecha[],2,0)</f>
        <v>44148</v>
      </c>
      <c r="P276" s="27">
        <f>+VLOOKUP(Tabla35_2[[#This Row],[Mercado]],Codigos_mercados_mayoristas[],3,0)</f>
        <v>10</v>
      </c>
      <c r="Q276" s="24" t="str">
        <f>+_xlfn.CONCAT(Tabla35_2[[#This Row],[Semana]],Tabla35_2[[#This Row],[Atributo]])</f>
        <v>44148Viernes</v>
      </c>
    </row>
    <row r="277" spans="1:17" x14ac:dyDescent="0.35">
      <c r="A277" s="24" t="str">
        <f t="shared" si="4"/>
        <v>44148LimónSin especificarTerminal La Palmera de La Serenamalla-18Lunes</v>
      </c>
      <c r="B277" s="6">
        <v>44148</v>
      </c>
      <c r="C277" s="24" t="s">
        <v>28</v>
      </c>
      <c r="D277" s="24" t="s">
        <v>18</v>
      </c>
      <c r="E277" s="24" t="s">
        <v>22</v>
      </c>
      <c r="F277" s="24" t="s">
        <v>38</v>
      </c>
      <c r="G277" s="24" t="str">
        <f>+VLOOKUP(Tabla35_2[[#This Row],[Unidad de
comercialización ]],Cod_empaque[],2,0)</f>
        <v>malla-18</v>
      </c>
      <c r="H277" s="24">
        <f>+VLOOKUP(Tabla35_2[[#This Row],[Unidad de
comercialización ]],Tabla9[],2,0)</f>
        <v>18</v>
      </c>
      <c r="I277" s="24" t="s">
        <v>2</v>
      </c>
      <c r="J277">
        <v>1060</v>
      </c>
      <c r="K277" s="24">
        <f>+Tabla35_2[[#This Row],[Valor]]*Tabla35_2[[#This Row],[Kg]]</f>
        <v>19080</v>
      </c>
      <c r="L277" s="24">
        <f>+Tabla35_2[[#This Row],[Volumen (Kg)]]/1000</f>
        <v>19.079999999999998</v>
      </c>
      <c r="M277" s="24">
        <f>+VLOOKUP(Tabla35_2[[#This Row],[Concat]],Tabla3_2[],9,0)</f>
        <v>5403</v>
      </c>
      <c r="N277" s="24">
        <f>+Tabla35_2[[#This Row],[Precio (pesos nominales con IVA)]]/Tabla35_2[[#This Row],[Kg]]</f>
        <v>300.16666666666669</v>
      </c>
      <c r="O277" s="6">
        <f>+VLOOKUP(Tabla35_2[[#This Row],[Cod_fecha]],Cod_fecha[],2,0)</f>
        <v>44144</v>
      </c>
      <c r="P277" s="27">
        <f>+VLOOKUP(Tabla35_2[[#This Row],[Mercado]],Codigos_mercados_mayoristas[],3,0)</f>
        <v>4</v>
      </c>
      <c r="Q277" s="24" t="str">
        <f>+_xlfn.CONCAT(Tabla35_2[[#This Row],[Semana]],Tabla35_2[[#This Row],[Atributo]])</f>
        <v>44148Lunes</v>
      </c>
    </row>
    <row r="278" spans="1:17" x14ac:dyDescent="0.35">
      <c r="A278" s="24" t="str">
        <f t="shared" si="4"/>
        <v>44148LimónSin especificarTerminal La Palmera de La Serenamalla-18Martes</v>
      </c>
      <c r="B278" s="6">
        <v>44148</v>
      </c>
      <c r="C278" s="24" t="s">
        <v>28</v>
      </c>
      <c r="D278" s="24" t="s">
        <v>18</v>
      </c>
      <c r="E278" s="24" t="s">
        <v>22</v>
      </c>
      <c r="F278" s="24" t="s">
        <v>38</v>
      </c>
      <c r="G278" s="24" t="str">
        <f>+VLOOKUP(Tabla35_2[[#This Row],[Unidad de
comercialización ]],Cod_empaque[],2,0)</f>
        <v>malla-18</v>
      </c>
      <c r="H278" s="24">
        <f>+VLOOKUP(Tabla35_2[[#This Row],[Unidad de
comercialización ]],Tabla9[],2,0)</f>
        <v>18</v>
      </c>
      <c r="I278" s="24" t="s">
        <v>3</v>
      </c>
      <c r="J278">
        <v>0</v>
      </c>
      <c r="K278" s="24">
        <f>+Tabla35_2[[#This Row],[Valor]]*Tabla35_2[[#This Row],[Kg]]</f>
        <v>0</v>
      </c>
      <c r="L278" s="24">
        <f>+Tabla35_2[[#This Row],[Volumen (Kg)]]/1000</f>
        <v>0</v>
      </c>
      <c r="M278" s="24">
        <f>+VLOOKUP(Tabla35_2[[#This Row],[Concat]],Tabla3_2[],9,0)</f>
        <v>0</v>
      </c>
      <c r="N278" s="24">
        <f>+Tabla35_2[[#This Row],[Precio (pesos nominales con IVA)]]/Tabla35_2[[#This Row],[Kg]]</f>
        <v>0</v>
      </c>
      <c r="O278" s="6">
        <f>+VLOOKUP(Tabla35_2[[#This Row],[Cod_fecha]],Cod_fecha[],2,0)</f>
        <v>44145</v>
      </c>
      <c r="P278" s="27">
        <f>+VLOOKUP(Tabla35_2[[#This Row],[Mercado]],Codigos_mercados_mayoristas[],3,0)</f>
        <v>4</v>
      </c>
      <c r="Q278" s="24" t="str">
        <f>+_xlfn.CONCAT(Tabla35_2[[#This Row],[Semana]],Tabla35_2[[#This Row],[Atributo]])</f>
        <v>44148Martes</v>
      </c>
    </row>
    <row r="279" spans="1:17" x14ac:dyDescent="0.35">
      <c r="A279" s="24" t="str">
        <f t="shared" si="4"/>
        <v>44148LimónSin especificarTerminal La Palmera de La Serenamalla-18Miércoles</v>
      </c>
      <c r="B279" s="6">
        <v>44148</v>
      </c>
      <c r="C279" s="24" t="s">
        <v>28</v>
      </c>
      <c r="D279" s="24" t="s">
        <v>18</v>
      </c>
      <c r="E279" s="24" t="s">
        <v>22</v>
      </c>
      <c r="F279" s="24" t="s">
        <v>38</v>
      </c>
      <c r="G279" s="24" t="str">
        <f>+VLOOKUP(Tabla35_2[[#This Row],[Unidad de
comercialización ]],Cod_empaque[],2,0)</f>
        <v>malla-18</v>
      </c>
      <c r="H279" s="24">
        <f>+VLOOKUP(Tabla35_2[[#This Row],[Unidad de
comercialización ]],Tabla9[],2,0)</f>
        <v>18</v>
      </c>
      <c r="I279" s="24" t="s">
        <v>4</v>
      </c>
      <c r="J279">
        <v>600</v>
      </c>
      <c r="K279" s="24">
        <f>+Tabla35_2[[#This Row],[Valor]]*Tabla35_2[[#This Row],[Kg]]</f>
        <v>10800</v>
      </c>
      <c r="L279" s="24">
        <f>+Tabla35_2[[#This Row],[Volumen (Kg)]]/1000</f>
        <v>10.8</v>
      </c>
      <c r="M279" s="24">
        <f>+VLOOKUP(Tabla35_2[[#This Row],[Concat]],Tabla3_2[],9,0)</f>
        <v>5400</v>
      </c>
      <c r="N279" s="24">
        <f>+Tabla35_2[[#This Row],[Precio (pesos nominales con IVA)]]/Tabla35_2[[#This Row],[Kg]]</f>
        <v>300</v>
      </c>
      <c r="O279" s="6">
        <f>+VLOOKUP(Tabla35_2[[#This Row],[Cod_fecha]],Cod_fecha[],2,0)</f>
        <v>44146</v>
      </c>
      <c r="P279" s="27">
        <f>+VLOOKUP(Tabla35_2[[#This Row],[Mercado]],Codigos_mercados_mayoristas[],3,0)</f>
        <v>4</v>
      </c>
      <c r="Q279" s="24" t="str">
        <f>+_xlfn.CONCAT(Tabla35_2[[#This Row],[Semana]],Tabla35_2[[#This Row],[Atributo]])</f>
        <v>44148Miércoles</v>
      </c>
    </row>
    <row r="280" spans="1:17" x14ac:dyDescent="0.35">
      <c r="A280" s="24" t="str">
        <f t="shared" si="4"/>
        <v>44148LimónSin especificarTerminal La Palmera de La Serenamalla-18Jueves</v>
      </c>
      <c r="B280" s="6">
        <v>44148</v>
      </c>
      <c r="C280" s="24" t="s">
        <v>28</v>
      </c>
      <c r="D280" s="24" t="s">
        <v>18</v>
      </c>
      <c r="E280" s="24" t="s">
        <v>22</v>
      </c>
      <c r="F280" s="24" t="s">
        <v>38</v>
      </c>
      <c r="G280" s="24" t="str">
        <f>+VLOOKUP(Tabla35_2[[#This Row],[Unidad de
comercialización ]],Cod_empaque[],2,0)</f>
        <v>malla-18</v>
      </c>
      <c r="H280" s="24">
        <f>+VLOOKUP(Tabla35_2[[#This Row],[Unidad de
comercialización ]],Tabla9[],2,0)</f>
        <v>18</v>
      </c>
      <c r="I280" s="24" t="s">
        <v>5</v>
      </c>
      <c r="J280">
        <v>1140</v>
      </c>
      <c r="K280" s="24">
        <f>+Tabla35_2[[#This Row],[Valor]]*Tabla35_2[[#This Row],[Kg]]</f>
        <v>20520</v>
      </c>
      <c r="L280" s="24">
        <f>+Tabla35_2[[#This Row],[Volumen (Kg)]]/1000</f>
        <v>20.52</v>
      </c>
      <c r="M280" s="24">
        <f>+VLOOKUP(Tabla35_2[[#This Row],[Concat]],Tabla3_2[],9,0)</f>
        <v>5900</v>
      </c>
      <c r="N280" s="24">
        <f>+Tabla35_2[[#This Row],[Precio (pesos nominales con IVA)]]/Tabla35_2[[#This Row],[Kg]]</f>
        <v>327.77777777777777</v>
      </c>
      <c r="O280" s="6">
        <f>+VLOOKUP(Tabla35_2[[#This Row],[Cod_fecha]],Cod_fecha[],2,0)</f>
        <v>44147</v>
      </c>
      <c r="P280" s="27">
        <f>+VLOOKUP(Tabla35_2[[#This Row],[Mercado]],Codigos_mercados_mayoristas[],3,0)</f>
        <v>4</v>
      </c>
      <c r="Q280" s="24" t="str">
        <f>+_xlfn.CONCAT(Tabla35_2[[#This Row],[Semana]],Tabla35_2[[#This Row],[Atributo]])</f>
        <v>44148Jueves</v>
      </c>
    </row>
    <row r="281" spans="1:17" x14ac:dyDescent="0.35">
      <c r="A281" s="24" t="str">
        <f t="shared" si="4"/>
        <v>44148LimónSin especificarTerminal La Palmera de La Serenamalla-18Viernes</v>
      </c>
      <c r="B281" s="6">
        <v>44148</v>
      </c>
      <c r="C281" s="24" t="s">
        <v>28</v>
      </c>
      <c r="D281" s="24" t="s">
        <v>18</v>
      </c>
      <c r="E281" s="24" t="s">
        <v>22</v>
      </c>
      <c r="F281" s="24" t="s">
        <v>38</v>
      </c>
      <c r="G281" s="24" t="str">
        <f>+VLOOKUP(Tabla35_2[[#This Row],[Unidad de
comercialización ]],Cod_empaque[],2,0)</f>
        <v>malla-18</v>
      </c>
      <c r="H281" s="24">
        <f>+VLOOKUP(Tabla35_2[[#This Row],[Unidad de
comercialización ]],Tabla9[],2,0)</f>
        <v>18</v>
      </c>
      <c r="I281" s="24" t="s">
        <v>6</v>
      </c>
      <c r="J281">
        <v>1080</v>
      </c>
      <c r="K281" s="24">
        <f>+Tabla35_2[[#This Row],[Valor]]*Tabla35_2[[#This Row],[Kg]]</f>
        <v>19440</v>
      </c>
      <c r="L281" s="24">
        <f>+Tabla35_2[[#This Row],[Volumen (Kg)]]/1000</f>
        <v>19.440000000000001</v>
      </c>
      <c r="M281" s="24">
        <f>+VLOOKUP(Tabla35_2[[#This Row],[Concat]],Tabla3_2[],9,0)</f>
        <v>6400</v>
      </c>
      <c r="N281" s="24">
        <f>+Tabla35_2[[#This Row],[Precio (pesos nominales con IVA)]]/Tabla35_2[[#This Row],[Kg]]</f>
        <v>355.55555555555554</v>
      </c>
      <c r="O281" s="6">
        <f>+VLOOKUP(Tabla35_2[[#This Row],[Cod_fecha]],Cod_fecha[],2,0)</f>
        <v>44148</v>
      </c>
      <c r="P281" s="27">
        <f>+VLOOKUP(Tabla35_2[[#This Row],[Mercado]],Codigos_mercados_mayoristas[],3,0)</f>
        <v>4</v>
      </c>
      <c r="Q281" s="24" t="str">
        <f>+_xlfn.CONCAT(Tabla35_2[[#This Row],[Semana]],Tabla35_2[[#This Row],[Atributo]])</f>
        <v>44148Viernes</v>
      </c>
    </row>
    <row r="282" spans="1:17" x14ac:dyDescent="0.35">
      <c r="A282" s="24" t="str">
        <f t="shared" si="4"/>
        <v>44148LimónSin especificarVega Central Mapocho de Santiagomalla-18Lunes</v>
      </c>
      <c r="B282" s="6">
        <v>44148</v>
      </c>
      <c r="C282" s="24" t="s">
        <v>28</v>
      </c>
      <c r="D282" s="24" t="s">
        <v>18</v>
      </c>
      <c r="E282" s="24" t="s">
        <v>23</v>
      </c>
      <c r="F282" s="24" t="s">
        <v>38</v>
      </c>
      <c r="G282" s="24" t="str">
        <f>+VLOOKUP(Tabla35_2[[#This Row],[Unidad de
comercialización ]],Cod_empaque[],2,0)</f>
        <v>malla-18</v>
      </c>
      <c r="H282" s="24">
        <f>+VLOOKUP(Tabla35_2[[#This Row],[Unidad de
comercialización ]],Tabla9[],2,0)</f>
        <v>18</v>
      </c>
      <c r="I282" s="24" t="s">
        <v>2</v>
      </c>
      <c r="J282">
        <v>0</v>
      </c>
      <c r="K282" s="24">
        <f>+Tabla35_2[[#This Row],[Valor]]*Tabla35_2[[#This Row],[Kg]]</f>
        <v>0</v>
      </c>
      <c r="L282" s="24">
        <f>+Tabla35_2[[#This Row],[Volumen (Kg)]]/1000</f>
        <v>0</v>
      </c>
      <c r="M282" s="24">
        <f>+VLOOKUP(Tabla35_2[[#This Row],[Concat]],Tabla3_2[],9,0)</f>
        <v>0</v>
      </c>
      <c r="N282" s="24">
        <f>+Tabla35_2[[#This Row],[Precio (pesos nominales con IVA)]]/Tabla35_2[[#This Row],[Kg]]</f>
        <v>0</v>
      </c>
      <c r="O282" s="6">
        <f>+VLOOKUP(Tabla35_2[[#This Row],[Cod_fecha]],Cod_fecha[],2,0)</f>
        <v>44144</v>
      </c>
      <c r="P282" s="27">
        <f>+VLOOKUP(Tabla35_2[[#This Row],[Mercado]],Codigos_mercados_mayoristas[],3,0)</f>
        <v>13</v>
      </c>
      <c r="Q282" s="24" t="str">
        <f>+_xlfn.CONCAT(Tabla35_2[[#This Row],[Semana]],Tabla35_2[[#This Row],[Atributo]])</f>
        <v>44148Lunes</v>
      </c>
    </row>
    <row r="283" spans="1:17" x14ac:dyDescent="0.35">
      <c r="A283" s="24" t="str">
        <f t="shared" si="4"/>
        <v>44148LimónSin especificarVega Central Mapocho de Santiagomalla-18Martes</v>
      </c>
      <c r="B283" s="6">
        <v>44148</v>
      </c>
      <c r="C283" s="24" t="s">
        <v>28</v>
      </c>
      <c r="D283" s="24" t="s">
        <v>18</v>
      </c>
      <c r="E283" s="24" t="s">
        <v>23</v>
      </c>
      <c r="F283" s="24" t="s">
        <v>38</v>
      </c>
      <c r="G283" s="24" t="str">
        <f>+VLOOKUP(Tabla35_2[[#This Row],[Unidad de
comercialización ]],Cod_empaque[],2,0)</f>
        <v>malla-18</v>
      </c>
      <c r="H283" s="24">
        <f>+VLOOKUP(Tabla35_2[[#This Row],[Unidad de
comercialización ]],Tabla9[],2,0)</f>
        <v>18</v>
      </c>
      <c r="I283" s="24" t="s">
        <v>3</v>
      </c>
      <c r="J283">
        <v>160</v>
      </c>
      <c r="K283" s="24">
        <f>+Tabla35_2[[#This Row],[Valor]]*Tabla35_2[[#This Row],[Kg]]</f>
        <v>2880</v>
      </c>
      <c r="L283" s="24">
        <f>+Tabla35_2[[#This Row],[Volumen (Kg)]]/1000</f>
        <v>2.88</v>
      </c>
      <c r="M283" s="24">
        <f>+VLOOKUP(Tabla35_2[[#This Row],[Concat]],Tabla3_2[],9,0)</f>
        <v>7500</v>
      </c>
      <c r="N283" s="24">
        <f>+Tabla35_2[[#This Row],[Precio (pesos nominales con IVA)]]/Tabla35_2[[#This Row],[Kg]]</f>
        <v>416.66666666666669</v>
      </c>
      <c r="O283" s="6">
        <f>+VLOOKUP(Tabla35_2[[#This Row],[Cod_fecha]],Cod_fecha[],2,0)</f>
        <v>44145</v>
      </c>
      <c r="P283" s="27">
        <f>+VLOOKUP(Tabla35_2[[#This Row],[Mercado]],Codigos_mercados_mayoristas[],3,0)</f>
        <v>13</v>
      </c>
      <c r="Q283" s="24" t="str">
        <f>+_xlfn.CONCAT(Tabla35_2[[#This Row],[Semana]],Tabla35_2[[#This Row],[Atributo]])</f>
        <v>44148Martes</v>
      </c>
    </row>
    <row r="284" spans="1:17" x14ac:dyDescent="0.35">
      <c r="A284" s="24" t="str">
        <f t="shared" si="4"/>
        <v>44148LimónSin especificarVega Central Mapocho de Santiagomalla-18Miércoles</v>
      </c>
      <c r="B284" s="6">
        <v>44148</v>
      </c>
      <c r="C284" s="24" t="s">
        <v>28</v>
      </c>
      <c r="D284" s="24" t="s">
        <v>18</v>
      </c>
      <c r="E284" s="24" t="s">
        <v>23</v>
      </c>
      <c r="F284" s="24" t="s">
        <v>38</v>
      </c>
      <c r="G284" s="24" t="str">
        <f>+VLOOKUP(Tabla35_2[[#This Row],[Unidad de
comercialización ]],Cod_empaque[],2,0)</f>
        <v>malla-18</v>
      </c>
      <c r="H284" s="24">
        <f>+VLOOKUP(Tabla35_2[[#This Row],[Unidad de
comercialización ]],Tabla9[],2,0)</f>
        <v>18</v>
      </c>
      <c r="I284" s="24" t="s">
        <v>4</v>
      </c>
      <c r="J284">
        <v>370</v>
      </c>
      <c r="K284" s="24">
        <f>+Tabla35_2[[#This Row],[Valor]]*Tabla35_2[[#This Row],[Kg]]</f>
        <v>6660</v>
      </c>
      <c r="L284" s="24">
        <f>+Tabla35_2[[#This Row],[Volumen (Kg)]]/1000</f>
        <v>6.66</v>
      </c>
      <c r="M284" s="24">
        <f>+VLOOKUP(Tabla35_2[[#This Row],[Concat]],Tabla3_2[],9,0)</f>
        <v>8000</v>
      </c>
      <c r="N284" s="24">
        <f>+Tabla35_2[[#This Row],[Precio (pesos nominales con IVA)]]/Tabla35_2[[#This Row],[Kg]]</f>
        <v>444.44444444444446</v>
      </c>
      <c r="O284" s="6">
        <f>+VLOOKUP(Tabla35_2[[#This Row],[Cod_fecha]],Cod_fecha[],2,0)</f>
        <v>44146</v>
      </c>
      <c r="P284" s="27">
        <f>+VLOOKUP(Tabla35_2[[#This Row],[Mercado]],Codigos_mercados_mayoristas[],3,0)</f>
        <v>13</v>
      </c>
      <c r="Q284" s="24" t="str">
        <f>+_xlfn.CONCAT(Tabla35_2[[#This Row],[Semana]],Tabla35_2[[#This Row],[Atributo]])</f>
        <v>44148Miércoles</v>
      </c>
    </row>
    <row r="285" spans="1:17" x14ac:dyDescent="0.35">
      <c r="A285" s="24" t="str">
        <f t="shared" si="4"/>
        <v>44148LimónSin especificarVega Central Mapocho de Santiagomalla-18Jueves</v>
      </c>
      <c r="B285" s="6">
        <v>44148</v>
      </c>
      <c r="C285" s="24" t="s">
        <v>28</v>
      </c>
      <c r="D285" s="24" t="s">
        <v>18</v>
      </c>
      <c r="E285" s="24" t="s">
        <v>23</v>
      </c>
      <c r="F285" s="24" t="s">
        <v>38</v>
      </c>
      <c r="G285" s="24" t="str">
        <f>+VLOOKUP(Tabla35_2[[#This Row],[Unidad de
comercialización ]],Cod_empaque[],2,0)</f>
        <v>malla-18</v>
      </c>
      <c r="H285" s="24">
        <f>+VLOOKUP(Tabla35_2[[#This Row],[Unidad de
comercialización ]],Tabla9[],2,0)</f>
        <v>18</v>
      </c>
      <c r="I285" s="24" t="s">
        <v>5</v>
      </c>
      <c r="J285">
        <v>500</v>
      </c>
      <c r="K285" s="24">
        <f>+Tabla35_2[[#This Row],[Valor]]*Tabla35_2[[#This Row],[Kg]]</f>
        <v>9000</v>
      </c>
      <c r="L285" s="24">
        <f>+Tabla35_2[[#This Row],[Volumen (Kg)]]/1000</f>
        <v>9</v>
      </c>
      <c r="M285" s="24">
        <f>+VLOOKUP(Tabla35_2[[#This Row],[Concat]],Tabla3_2[],9,0)</f>
        <v>8000</v>
      </c>
      <c r="N285" s="24">
        <f>+Tabla35_2[[#This Row],[Precio (pesos nominales con IVA)]]/Tabla35_2[[#This Row],[Kg]]</f>
        <v>444.44444444444446</v>
      </c>
      <c r="O285" s="6">
        <f>+VLOOKUP(Tabla35_2[[#This Row],[Cod_fecha]],Cod_fecha[],2,0)</f>
        <v>44147</v>
      </c>
      <c r="P285" s="27">
        <f>+VLOOKUP(Tabla35_2[[#This Row],[Mercado]],Codigos_mercados_mayoristas[],3,0)</f>
        <v>13</v>
      </c>
      <c r="Q285" s="24" t="str">
        <f>+_xlfn.CONCAT(Tabla35_2[[#This Row],[Semana]],Tabla35_2[[#This Row],[Atributo]])</f>
        <v>44148Jueves</v>
      </c>
    </row>
    <row r="286" spans="1:17" x14ac:dyDescent="0.35">
      <c r="A286" s="24" t="str">
        <f t="shared" si="4"/>
        <v>44148LimónSin especificarVega Central Mapocho de Santiagomalla-18Viernes</v>
      </c>
      <c r="B286" s="6">
        <v>44148</v>
      </c>
      <c r="C286" s="24" t="s">
        <v>28</v>
      </c>
      <c r="D286" s="24" t="s">
        <v>18</v>
      </c>
      <c r="E286" s="24" t="s">
        <v>23</v>
      </c>
      <c r="F286" s="24" t="s">
        <v>38</v>
      </c>
      <c r="G286" s="24" t="str">
        <f>+VLOOKUP(Tabla35_2[[#This Row],[Unidad de
comercialización ]],Cod_empaque[],2,0)</f>
        <v>malla-18</v>
      </c>
      <c r="H286" s="24">
        <f>+VLOOKUP(Tabla35_2[[#This Row],[Unidad de
comercialización ]],Tabla9[],2,0)</f>
        <v>18</v>
      </c>
      <c r="I286" s="24" t="s">
        <v>6</v>
      </c>
      <c r="J286">
        <v>400</v>
      </c>
      <c r="K286" s="24">
        <f>+Tabla35_2[[#This Row],[Valor]]*Tabla35_2[[#This Row],[Kg]]</f>
        <v>7200</v>
      </c>
      <c r="L286" s="24">
        <f>+Tabla35_2[[#This Row],[Volumen (Kg)]]/1000</f>
        <v>7.2</v>
      </c>
      <c r="M286" s="24">
        <f>+VLOOKUP(Tabla35_2[[#This Row],[Concat]],Tabla3_2[],9,0)</f>
        <v>7000</v>
      </c>
      <c r="N286" s="24">
        <f>+Tabla35_2[[#This Row],[Precio (pesos nominales con IVA)]]/Tabla35_2[[#This Row],[Kg]]</f>
        <v>388.88888888888891</v>
      </c>
      <c r="O286" s="6">
        <f>+VLOOKUP(Tabla35_2[[#This Row],[Cod_fecha]],Cod_fecha[],2,0)</f>
        <v>44148</v>
      </c>
      <c r="P286" s="27">
        <f>+VLOOKUP(Tabla35_2[[#This Row],[Mercado]],Codigos_mercados_mayoristas[],3,0)</f>
        <v>13</v>
      </c>
      <c r="Q286" s="24" t="str">
        <f>+_xlfn.CONCAT(Tabla35_2[[#This Row],[Semana]],Tabla35_2[[#This Row],[Atributo]])</f>
        <v>44148Viernes</v>
      </c>
    </row>
    <row r="287" spans="1:17" x14ac:dyDescent="0.35">
      <c r="A287" s="24" t="str">
        <f t="shared" si="4"/>
        <v>44148LimónSin especificarFemacal de La Caleramalla-16Lunes</v>
      </c>
      <c r="B287" s="6">
        <v>44148</v>
      </c>
      <c r="C287" s="24" t="s">
        <v>28</v>
      </c>
      <c r="D287" s="24" t="s">
        <v>18</v>
      </c>
      <c r="E287" s="24" t="s">
        <v>9</v>
      </c>
      <c r="F287" s="24" t="s">
        <v>40</v>
      </c>
      <c r="G287" s="24" t="str">
        <f>+VLOOKUP(Tabla35_2[[#This Row],[Unidad de
comercialización ]],Cod_empaque[],2,0)</f>
        <v>malla-16</v>
      </c>
      <c r="H287" s="24">
        <f>+VLOOKUP(Tabla35_2[[#This Row],[Unidad de
comercialización ]],Tabla9[],2,0)</f>
        <v>16</v>
      </c>
      <c r="I287" s="24" t="s">
        <v>2</v>
      </c>
      <c r="J287">
        <v>295</v>
      </c>
      <c r="K287" s="24">
        <f>+Tabla35_2[[#This Row],[Valor]]*Tabla35_2[[#This Row],[Kg]]</f>
        <v>4720</v>
      </c>
      <c r="L287" s="24">
        <f>+Tabla35_2[[#This Row],[Volumen (Kg)]]/1000</f>
        <v>4.72</v>
      </c>
      <c r="M287" s="24">
        <f>+VLOOKUP(Tabla35_2[[#This Row],[Concat]],Tabla3_2[],9,0)</f>
        <v>4220</v>
      </c>
      <c r="N287" s="24">
        <f>+Tabla35_2[[#This Row],[Precio (pesos nominales con IVA)]]/Tabla35_2[[#This Row],[Kg]]</f>
        <v>263.75</v>
      </c>
      <c r="O287" s="6">
        <f>+VLOOKUP(Tabla35_2[[#This Row],[Cod_fecha]],Cod_fecha[],2,0)</f>
        <v>44144</v>
      </c>
      <c r="P287" s="27">
        <f>+VLOOKUP(Tabla35_2[[#This Row],[Mercado]],Codigos_mercados_mayoristas[],3,0)</f>
        <v>5</v>
      </c>
      <c r="Q287" s="24" t="str">
        <f>+_xlfn.CONCAT(Tabla35_2[[#This Row],[Semana]],Tabla35_2[[#This Row],[Atributo]])</f>
        <v>44148Lunes</v>
      </c>
    </row>
    <row r="288" spans="1:17" x14ac:dyDescent="0.35">
      <c r="A288" s="24" t="str">
        <f t="shared" si="4"/>
        <v>44148LimónSin especificarFemacal de La Caleramalla-16Martes</v>
      </c>
      <c r="B288" s="6">
        <v>44148</v>
      </c>
      <c r="C288" s="24" t="s">
        <v>28</v>
      </c>
      <c r="D288" s="24" t="s">
        <v>18</v>
      </c>
      <c r="E288" s="24" t="s">
        <v>9</v>
      </c>
      <c r="F288" s="24" t="s">
        <v>40</v>
      </c>
      <c r="G288" s="24" t="str">
        <f>+VLOOKUP(Tabla35_2[[#This Row],[Unidad de
comercialización ]],Cod_empaque[],2,0)</f>
        <v>malla-16</v>
      </c>
      <c r="H288" s="24">
        <f>+VLOOKUP(Tabla35_2[[#This Row],[Unidad de
comercialización ]],Tabla9[],2,0)</f>
        <v>16</v>
      </c>
      <c r="I288" s="24" t="s">
        <v>3</v>
      </c>
      <c r="J288">
        <v>350</v>
      </c>
      <c r="K288" s="24">
        <f>+Tabla35_2[[#This Row],[Valor]]*Tabla35_2[[#This Row],[Kg]]</f>
        <v>5600</v>
      </c>
      <c r="L288" s="24">
        <f>+Tabla35_2[[#This Row],[Volumen (Kg)]]/1000</f>
        <v>5.6</v>
      </c>
      <c r="M288" s="24">
        <f>+VLOOKUP(Tabla35_2[[#This Row],[Concat]],Tabla3_2[],9,0)</f>
        <v>4271</v>
      </c>
      <c r="N288" s="24">
        <f>+Tabla35_2[[#This Row],[Precio (pesos nominales con IVA)]]/Tabla35_2[[#This Row],[Kg]]</f>
        <v>266.9375</v>
      </c>
      <c r="O288" s="6">
        <f>+VLOOKUP(Tabla35_2[[#This Row],[Cod_fecha]],Cod_fecha[],2,0)</f>
        <v>44145</v>
      </c>
      <c r="P288" s="27">
        <f>+VLOOKUP(Tabla35_2[[#This Row],[Mercado]],Codigos_mercados_mayoristas[],3,0)</f>
        <v>5</v>
      </c>
      <c r="Q288" s="24" t="str">
        <f>+_xlfn.CONCAT(Tabla35_2[[#This Row],[Semana]],Tabla35_2[[#This Row],[Atributo]])</f>
        <v>44148Martes</v>
      </c>
    </row>
    <row r="289" spans="1:17" x14ac:dyDescent="0.35">
      <c r="A289" s="24" t="str">
        <f t="shared" si="4"/>
        <v>44148LimónSin especificarFemacal de La Caleramalla-16Miércoles</v>
      </c>
      <c r="B289" s="6">
        <v>44148</v>
      </c>
      <c r="C289" s="24" t="s">
        <v>28</v>
      </c>
      <c r="D289" s="24" t="s">
        <v>18</v>
      </c>
      <c r="E289" s="24" t="s">
        <v>9</v>
      </c>
      <c r="F289" s="24" t="s">
        <v>40</v>
      </c>
      <c r="G289" s="24" t="str">
        <f>+VLOOKUP(Tabla35_2[[#This Row],[Unidad de
comercialización ]],Cod_empaque[],2,0)</f>
        <v>malla-16</v>
      </c>
      <c r="H289" s="24">
        <f>+VLOOKUP(Tabla35_2[[#This Row],[Unidad de
comercialización ]],Tabla9[],2,0)</f>
        <v>16</v>
      </c>
      <c r="I289" s="24" t="s">
        <v>4</v>
      </c>
      <c r="J289">
        <v>292</v>
      </c>
      <c r="K289" s="24">
        <f>+Tabla35_2[[#This Row],[Valor]]*Tabla35_2[[#This Row],[Kg]]</f>
        <v>4672</v>
      </c>
      <c r="L289" s="24">
        <f>+Tabla35_2[[#This Row],[Volumen (Kg)]]/1000</f>
        <v>4.6719999999999997</v>
      </c>
      <c r="M289" s="24">
        <f>+VLOOKUP(Tabla35_2[[#This Row],[Concat]],Tabla3_2[],9,0)</f>
        <v>4264</v>
      </c>
      <c r="N289" s="24">
        <f>+Tabla35_2[[#This Row],[Precio (pesos nominales con IVA)]]/Tabla35_2[[#This Row],[Kg]]</f>
        <v>266.5</v>
      </c>
      <c r="O289" s="6">
        <f>+VLOOKUP(Tabla35_2[[#This Row],[Cod_fecha]],Cod_fecha[],2,0)</f>
        <v>44146</v>
      </c>
      <c r="P289" s="27">
        <f>+VLOOKUP(Tabla35_2[[#This Row],[Mercado]],Codigos_mercados_mayoristas[],3,0)</f>
        <v>5</v>
      </c>
      <c r="Q289" s="24" t="str">
        <f>+_xlfn.CONCAT(Tabla35_2[[#This Row],[Semana]],Tabla35_2[[#This Row],[Atributo]])</f>
        <v>44148Miércoles</v>
      </c>
    </row>
    <row r="290" spans="1:17" x14ac:dyDescent="0.35">
      <c r="A290" s="24" t="str">
        <f t="shared" si="4"/>
        <v>44148LimónSin especificarFemacal de La Caleramalla-16Jueves</v>
      </c>
      <c r="B290" s="6">
        <v>44148</v>
      </c>
      <c r="C290" s="24" t="s">
        <v>28</v>
      </c>
      <c r="D290" s="24" t="s">
        <v>18</v>
      </c>
      <c r="E290" s="24" t="s">
        <v>9</v>
      </c>
      <c r="F290" s="24" t="s">
        <v>40</v>
      </c>
      <c r="G290" s="24" t="str">
        <f>+VLOOKUP(Tabla35_2[[#This Row],[Unidad de
comercialización ]],Cod_empaque[],2,0)</f>
        <v>malla-16</v>
      </c>
      <c r="H290" s="24">
        <f>+VLOOKUP(Tabla35_2[[#This Row],[Unidad de
comercialización ]],Tabla9[],2,0)</f>
        <v>16</v>
      </c>
      <c r="I290" s="24" t="s">
        <v>5</v>
      </c>
      <c r="J290">
        <v>283</v>
      </c>
      <c r="K290" s="24">
        <f>+Tabla35_2[[#This Row],[Valor]]*Tabla35_2[[#This Row],[Kg]]</f>
        <v>4528</v>
      </c>
      <c r="L290" s="24">
        <f>+Tabla35_2[[#This Row],[Volumen (Kg)]]/1000</f>
        <v>4.5279999999999996</v>
      </c>
      <c r="M290" s="24">
        <f>+VLOOKUP(Tabla35_2[[#This Row],[Concat]],Tabla3_2[],9,0)</f>
        <v>4477</v>
      </c>
      <c r="N290" s="24">
        <f>+Tabla35_2[[#This Row],[Precio (pesos nominales con IVA)]]/Tabla35_2[[#This Row],[Kg]]</f>
        <v>279.8125</v>
      </c>
      <c r="O290" s="6">
        <f>+VLOOKUP(Tabla35_2[[#This Row],[Cod_fecha]],Cod_fecha[],2,0)</f>
        <v>44147</v>
      </c>
      <c r="P290" s="27">
        <f>+VLOOKUP(Tabla35_2[[#This Row],[Mercado]],Codigos_mercados_mayoristas[],3,0)</f>
        <v>5</v>
      </c>
      <c r="Q290" s="24" t="str">
        <f>+_xlfn.CONCAT(Tabla35_2[[#This Row],[Semana]],Tabla35_2[[#This Row],[Atributo]])</f>
        <v>44148Jueves</v>
      </c>
    </row>
    <row r="291" spans="1:17" x14ac:dyDescent="0.35">
      <c r="A291" s="24" t="str">
        <f t="shared" si="4"/>
        <v>44148LimónSin especificarFemacal de La Caleramalla-16Viernes</v>
      </c>
      <c r="B291" s="6">
        <v>44148</v>
      </c>
      <c r="C291" s="24" t="s">
        <v>28</v>
      </c>
      <c r="D291" s="24" t="s">
        <v>18</v>
      </c>
      <c r="E291" s="24" t="s">
        <v>9</v>
      </c>
      <c r="F291" s="24" t="s">
        <v>40</v>
      </c>
      <c r="G291" s="24" t="str">
        <f>+VLOOKUP(Tabla35_2[[#This Row],[Unidad de
comercialización ]],Cod_empaque[],2,0)</f>
        <v>malla-16</v>
      </c>
      <c r="H291" s="24">
        <f>+VLOOKUP(Tabla35_2[[#This Row],[Unidad de
comercialización ]],Tabla9[],2,0)</f>
        <v>16</v>
      </c>
      <c r="I291" s="24" t="s">
        <v>6</v>
      </c>
      <c r="J291">
        <v>274</v>
      </c>
      <c r="K291" s="24">
        <f>+Tabla35_2[[#This Row],[Valor]]*Tabla35_2[[#This Row],[Kg]]</f>
        <v>4384</v>
      </c>
      <c r="L291" s="24">
        <f>+Tabla35_2[[#This Row],[Volumen (Kg)]]/1000</f>
        <v>4.3840000000000003</v>
      </c>
      <c r="M291" s="24">
        <f>+VLOOKUP(Tabla35_2[[#This Row],[Concat]],Tabla3_2[],9,0)</f>
        <v>4247</v>
      </c>
      <c r="N291" s="24">
        <f>+Tabla35_2[[#This Row],[Precio (pesos nominales con IVA)]]/Tabla35_2[[#This Row],[Kg]]</f>
        <v>265.4375</v>
      </c>
      <c r="O291" s="6">
        <f>+VLOOKUP(Tabla35_2[[#This Row],[Cod_fecha]],Cod_fecha[],2,0)</f>
        <v>44148</v>
      </c>
      <c r="P291" s="27">
        <f>+VLOOKUP(Tabla35_2[[#This Row],[Mercado]],Codigos_mercados_mayoristas[],3,0)</f>
        <v>5</v>
      </c>
      <c r="Q291" s="24" t="str">
        <f>+_xlfn.CONCAT(Tabla35_2[[#This Row],[Semana]],Tabla35_2[[#This Row],[Atributo]])</f>
        <v>44148Viernes</v>
      </c>
    </row>
    <row r="292" spans="1:17" x14ac:dyDescent="0.35">
      <c r="A292" s="24" t="str">
        <f t="shared" si="4"/>
        <v>44148LimónSin especificarFeria Lagunitas de Puerto Monttmalla-16Lunes</v>
      </c>
      <c r="B292" s="6">
        <v>44148</v>
      </c>
      <c r="C292" s="24" t="s">
        <v>28</v>
      </c>
      <c r="D292" s="24" t="s">
        <v>18</v>
      </c>
      <c r="E292" s="24" t="s">
        <v>11</v>
      </c>
      <c r="F292" s="24" t="s">
        <v>40</v>
      </c>
      <c r="G292" s="24" t="str">
        <f>+VLOOKUP(Tabla35_2[[#This Row],[Unidad de
comercialización ]],Cod_empaque[],2,0)</f>
        <v>malla-16</v>
      </c>
      <c r="H292" s="24">
        <f>+VLOOKUP(Tabla35_2[[#This Row],[Unidad de
comercialización ]],Tabla9[],2,0)</f>
        <v>16</v>
      </c>
      <c r="I292" s="24" t="s">
        <v>2</v>
      </c>
      <c r="J292">
        <v>150</v>
      </c>
      <c r="K292" s="24">
        <f>+Tabla35_2[[#This Row],[Valor]]*Tabla35_2[[#This Row],[Kg]]</f>
        <v>2400</v>
      </c>
      <c r="L292" s="24">
        <f>+Tabla35_2[[#This Row],[Volumen (Kg)]]/1000</f>
        <v>2.4</v>
      </c>
      <c r="M292" s="24">
        <f>+VLOOKUP(Tabla35_2[[#This Row],[Concat]],Tabla3_2[],9,0)</f>
        <v>10000</v>
      </c>
      <c r="N292" s="24">
        <f>+Tabla35_2[[#This Row],[Precio (pesos nominales con IVA)]]/Tabla35_2[[#This Row],[Kg]]</f>
        <v>625</v>
      </c>
      <c r="O292" s="6">
        <f>+VLOOKUP(Tabla35_2[[#This Row],[Cod_fecha]],Cod_fecha[],2,0)</f>
        <v>44144</v>
      </c>
      <c r="P292" s="27">
        <f>+VLOOKUP(Tabla35_2[[#This Row],[Mercado]],Codigos_mercados_mayoristas[],3,0)</f>
        <v>10</v>
      </c>
      <c r="Q292" s="24" t="str">
        <f>+_xlfn.CONCAT(Tabla35_2[[#This Row],[Semana]],Tabla35_2[[#This Row],[Atributo]])</f>
        <v>44148Lunes</v>
      </c>
    </row>
    <row r="293" spans="1:17" x14ac:dyDescent="0.35">
      <c r="A293" s="24" t="str">
        <f t="shared" si="4"/>
        <v>44148LimónSin especificarFeria Lagunitas de Puerto Monttmalla-16Martes</v>
      </c>
      <c r="B293" s="6">
        <v>44148</v>
      </c>
      <c r="C293" s="24" t="s">
        <v>28</v>
      </c>
      <c r="D293" s="24" t="s">
        <v>18</v>
      </c>
      <c r="E293" s="24" t="s">
        <v>11</v>
      </c>
      <c r="F293" s="24" t="s">
        <v>40</v>
      </c>
      <c r="G293" s="24" t="str">
        <f>+VLOOKUP(Tabla35_2[[#This Row],[Unidad de
comercialización ]],Cod_empaque[],2,0)</f>
        <v>malla-16</v>
      </c>
      <c r="H293" s="24">
        <f>+VLOOKUP(Tabla35_2[[#This Row],[Unidad de
comercialización ]],Tabla9[],2,0)</f>
        <v>16</v>
      </c>
      <c r="I293" s="24" t="s">
        <v>3</v>
      </c>
      <c r="J293">
        <v>800</v>
      </c>
      <c r="K293" s="24">
        <f>+Tabla35_2[[#This Row],[Valor]]*Tabla35_2[[#This Row],[Kg]]</f>
        <v>12800</v>
      </c>
      <c r="L293" s="24">
        <f>+Tabla35_2[[#This Row],[Volumen (Kg)]]/1000</f>
        <v>12.8</v>
      </c>
      <c r="M293" s="24">
        <f>+VLOOKUP(Tabla35_2[[#This Row],[Concat]],Tabla3_2[],9,0)</f>
        <v>10500</v>
      </c>
      <c r="N293" s="24">
        <f>+Tabla35_2[[#This Row],[Precio (pesos nominales con IVA)]]/Tabla35_2[[#This Row],[Kg]]</f>
        <v>656.25</v>
      </c>
      <c r="O293" s="6">
        <f>+VLOOKUP(Tabla35_2[[#This Row],[Cod_fecha]],Cod_fecha[],2,0)</f>
        <v>44145</v>
      </c>
      <c r="P293" s="27">
        <f>+VLOOKUP(Tabla35_2[[#This Row],[Mercado]],Codigos_mercados_mayoristas[],3,0)</f>
        <v>10</v>
      </c>
      <c r="Q293" s="24" t="str">
        <f>+_xlfn.CONCAT(Tabla35_2[[#This Row],[Semana]],Tabla35_2[[#This Row],[Atributo]])</f>
        <v>44148Martes</v>
      </c>
    </row>
    <row r="294" spans="1:17" x14ac:dyDescent="0.35">
      <c r="A294" s="24" t="str">
        <f t="shared" si="4"/>
        <v>44148LimónSin especificarFeria Lagunitas de Puerto Monttmalla-16Miércoles</v>
      </c>
      <c r="B294" s="6">
        <v>44148</v>
      </c>
      <c r="C294" s="24" t="s">
        <v>28</v>
      </c>
      <c r="D294" s="24" t="s">
        <v>18</v>
      </c>
      <c r="E294" s="24" t="s">
        <v>11</v>
      </c>
      <c r="F294" s="24" t="s">
        <v>40</v>
      </c>
      <c r="G294" s="24" t="str">
        <f>+VLOOKUP(Tabla35_2[[#This Row],[Unidad de
comercialización ]],Cod_empaque[],2,0)</f>
        <v>malla-16</v>
      </c>
      <c r="H294" s="24">
        <f>+VLOOKUP(Tabla35_2[[#This Row],[Unidad de
comercialización ]],Tabla9[],2,0)</f>
        <v>16</v>
      </c>
      <c r="I294" s="24" t="s">
        <v>4</v>
      </c>
      <c r="J294">
        <v>300</v>
      </c>
      <c r="K294" s="24">
        <f>+Tabla35_2[[#This Row],[Valor]]*Tabla35_2[[#This Row],[Kg]]</f>
        <v>4800</v>
      </c>
      <c r="L294" s="24">
        <f>+Tabla35_2[[#This Row],[Volumen (Kg)]]/1000</f>
        <v>4.8</v>
      </c>
      <c r="M294" s="24">
        <f>+VLOOKUP(Tabla35_2[[#This Row],[Concat]],Tabla3_2[],9,0)</f>
        <v>10500</v>
      </c>
      <c r="N294" s="24">
        <f>+Tabla35_2[[#This Row],[Precio (pesos nominales con IVA)]]/Tabla35_2[[#This Row],[Kg]]</f>
        <v>656.25</v>
      </c>
      <c r="O294" s="6">
        <f>+VLOOKUP(Tabla35_2[[#This Row],[Cod_fecha]],Cod_fecha[],2,0)</f>
        <v>44146</v>
      </c>
      <c r="P294" s="27">
        <f>+VLOOKUP(Tabla35_2[[#This Row],[Mercado]],Codigos_mercados_mayoristas[],3,0)</f>
        <v>10</v>
      </c>
      <c r="Q294" s="24" t="str">
        <f>+_xlfn.CONCAT(Tabla35_2[[#This Row],[Semana]],Tabla35_2[[#This Row],[Atributo]])</f>
        <v>44148Miércoles</v>
      </c>
    </row>
    <row r="295" spans="1:17" x14ac:dyDescent="0.35">
      <c r="A295" s="24" t="str">
        <f t="shared" si="4"/>
        <v>44148LimónSin especificarFeria Lagunitas de Puerto Monttmalla-16Jueves</v>
      </c>
      <c r="B295" s="6">
        <v>44148</v>
      </c>
      <c r="C295" s="24" t="s">
        <v>28</v>
      </c>
      <c r="D295" s="24" t="s">
        <v>18</v>
      </c>
      <c r="E295" s="24" t="s">
        <v>11</v>
      </c>
      <c r="F295" s="24" t="s">
        <v>40</v>
      </c>
      <c r="G295" s="24" t="str">
        <f>+VLOOKUP(Tabla35_2[[#This Row],[Unidad de
comercialización ]],Cod_empaque[],2,0)</f>
        <v>malla-16</v>
      </c>
      <c r="H295" s="24">
        <f>+VLOOKUP(Tabla35_2[[#This Row],[Unidad de
comercialización ]],Tabla9[],2,0)</f>
        <v>16</v>
      </c>
      <c r="I295" s="24" t="s">
        <v>5</v>
      </c>
      <c r="J295">
        <v>500</v>
      </c>
      <c r="K295" s="24">
        <f>+Tabla35_2[[#This Row],[Valor]]*Tabla35_2[[#This Row],[Kg]]</f>
        <v>8000</v>
      </c>
      <c r="L295" s="24">
        <f>+Tabla35_2[[#This Row],[Volumen (Kg)]]/1000</f>
        <v>8</v>
      </c>
      <c r="M295" s="24">
        <f>+VLOOKUP(Tabla35_2[[#This Row],[Concat]],Tabla3_2[],9,0)</f>
        <v>10500</v>
      </c>
      <c r="N295" s="24">
        <f>+Tabla35_2[[#This Row],[Precio (pesos nominales con IVA)]]/Tabla35_2[[#This Row],[Kg]]</f>
        <v>656.25</v>
      </c>
      <c r="O295" s="6">
        <f>+VLOOKUP(Tabla35_2[[#This Row],[Cod_fecha]],Cod_fecha[],2,0)</f>
        <v>44147</v>
      </c>
      <c r="P295" s="27">
        <f>+VLOOKUP(Tabla35_2[[#This Row],[Mercado]],Codigos_mercados_mayoristas[],3,0)</f>
        <v>10</v>
      </c>
      <c r="Q295" s="24" t="str">
        <f>+_xlfn.CONCAT(Tabla35_2[[#This Row],[Semana]],Tabla35_2[[#This Row],[Atributo]])</f>
        <v>44148Jueves</v>
      </c>
    </row>
    <row r="296" spans="1:17" x14ac:dyDescent="0.35">
      <c r="A296" s="24" t="str">
        <f t="shared" si="4"/>
        <v>44148LimónSin especificarFeria Lagunitas de Puerto Monttmalla-16Viernes</v>
      </c>
      <c r="B296" s="6">
        <v>44148</v>
      </c>
      <c r="C296" s="24" t="s">
        <v>28</v>
      </c>
      <c r="D296" s="24" t="s">
        <v>18</v>
      </c>
      <c r="E296" s="24" t="s">
        <v>11</v>
      </c>
      <c r="F296" s="24" t="s">
        <v>40</v>
      </c>
      <c r="G296" s="24" t="str">
        <f>+VLOOKUP(Tabla35_2[[#This Row],[Unidad de
comercialización ]],Cod_empaque[],2,0)</f>
        <v>malla-16</v>
      </c>
      <c r="H296" s="24">
        <f>+VLOOKUP(Tabla35_2[[#This Row],[Unidad de
comercialización ]],Tabla9[],2,0)</f>
        <v>16</v>
      </c>
      <c r="I296" s="24" t="s">
        <v>6</v>
      </c>
      <c r="J296">
        <v>900</v>
      </c>
      <c r="K296" s="24">
        <f>+Tabla35_2[[#This Row],[Valor]]*Tabla35_2[[#This Row],[Kg]]</f>
        <v>14400</v>
      </c>
      <c r="L296" s="24">
        <f>+Tabla35_2[[#This Row],[Volumen (Kg)]]/1000</f>
        <v>14.4</v>
      </c>
      <c r="M296" s="24">
        <f>+VLOOKUP(Tabla35_2[[#This Row],[Concat]],Tabla3_2[],9,0)</f>
        <v>10500</v>
      </c>
      <c r="N296" s="24">
        <f>+Tabla35_2[[#This Row],[Precio (pesos nominales con IVA)]]/Tabla35_2[[#This Row],[Kg]]</f>
        <v>656.25</v>
      </c>
      <c r="O296" s="6">
        <f>+VLOOKUP(Tabla35_2[[#This Row],[Cod_fecha]],Cod_fecha[],2,0)</f>
        <v>44148</v>
      </c>
      <c r="P296" s="27">
        <f>+VLOOKUP(Tabla35_2[[#This Row],[Mercado]],Codigos_mercados_mayoristas[],3,0)</f>
        <v>10</v>
      </c>
      <c r="Q296" s="24" t="str">
        <f>+_xlfn.CONCAT(Tabla35_2[[#This Row],[Semana]],Tabla35_2[[#This Row],[Atributo]])</f>
        <v>44148Viernes</v>
      </c>
    </row>
    <row r="297" spans="1:17" x14ac:dyDescent="0.35">
      <c r="A297" s="24" t="str">
        <f t="shared" si="4"/>
        <v>44148LimónSin especificarMacroferia Regional de Talcamalla-16Lunes</v>
      </c>
      <c r="B297" s="6">
        <v>44148</v>
      </c>
      <c r="C297" s="24" t="s">
        <v>28</v>
      </c>
      <c r="D297" s="24" t="s">
        <v>18</v>
      </c>
      <c r="E297" s="24" t="s">
        <v>13</v>
      </c>
      <c r="F297" s="24" t="s">
        <v>40</v>
      </c>
      <c r="G297" s="24" t="str">
        <f>+VLOOKUP(Tabla35_2[[#This Row],[Unidad de
comercialización ]],Cod_empaque[],2,0)</f>
        <v>malla-16</v>
      </c>
      <c r="H297" s="24">
        <f>+VLOOKUP(Tabla35_2[[#This Row],[Unidad de
comercialización ]],Tabla9[],2,0)</f>
        <v>16</v>
      </c>
      <c r="I297" s="24" t="s">
        <v>2</v>
      </c>
      <c r="J297">
        <v>300</v>
      </c>
      <c r="K297" s="24">
        <f>+Tabla35_2[[#This Row],[Valor]]*Tabla35_2[[#This Row],[Kg]]</f>
        <v>4800</v>
      </c>
      <c r="L297" s="24">
        <f>+Tabla35_2[[#This Row],[Volumen (Kg)]]/1000</f>
        <v>4.8</v>
      </c>
      <c r="M297" s="24">
        <f>+VLOOKUP(Tabla35_2[[#This Row],[Concat]],Tabla3_2[],9,0)</f>
        <v>7000</v>
      </c>
      <c r="N297" s="24">
        <f>+Tabla35_2[[#This Row],[Precio (pesos nominales con IVA)]]/Tabla35_2[[#This Row],[Kg]]</f>
        <v>437.5</v>
      </c>
      <c r="O297" s="6">
        <f>+VLOOKUP(Tabla35_2[[#This Row],[Cod_fecha]],Cod_fecha[],2,0)</f>
        <v>44144</v>
      </c>
      <c r="P297" s="27">
        <f>+VLOOKUP(Tabla35_2[[#This Row],[Mercado]],Codigos_mercados_mayoristas[],3,0)</f>
        <v>7</v>
      </c>
      <c r="Q297" s="24" t="str">
        <f>+_xlfn.CONCAT(Tabla35_2[[#This Row],[Semana]],Tabla35_2[[#This Row],[Atributo]])</f>
        <v>44148Lunes</v>
      </c>
    </row>
    <row r="298" spans="1:17" x14ac:dyDescent="0.35">
      <c r="A298" s="24" t="str">
        <f t="shared" si="4"/>
        <v>44148LimónSin especificarMacroferia Regional de Talcamalla-16Martes</v>
      </c>
      <c r="B298" s="6">
        <v>44148</v>
      </c>
      <c r="C298" s="24" t="s">
        <v>28</v>
      </c>
      <c r="D298" s="24" t="s">
        <v>18</v>
      </c>
      <c r="E298" s="24" t="s">
        <v>13</v>
      </c>
      <c r="F298" s="24" t="s">
        <v>40</v>
      </c>
      <c r="G298" s="24" t="str">
        <f>+VLOOKUP(Tabla35_2[[#This Row],[Unidad de
comercialización ]],Cod_empaque[],2,0)</f>
        <v>malla-16</v>
      </c>
      <c r="H298" s="24">
        <f>+VLOOKUP(Tabla35_2[[#This Row],[Unidad de
comercialización ]],Tabla9[],2,0)</f>
        <v>16</v>
      </c>
      <c r="I298" s="24" t="s">
        <v>3</v>
      </c>
      <c r="J298">
        <v>0</v>
      </c>
      <c r="K298" s="24">
        <f>+Tabla35_2[[#This Row],[Valor]]*Tabla35_2[[#This Row],[Kg]]</f>
        <v>0</v>
      </c>
      <c r="L298" s="24">
        <f>+Tabla35_2[[#This Row],[Volumen (Kg)]]/1000</f>
        <v>0</v>
      </c>
      <c r="M298" s="24">
        <f>+VLOOKUP(Tabla35_2[[#This Row],[Concat]],Tabla3_2[],9,0)</f>
        <v>0</v>
      </c>
      <c r="N298" s="24">
        <f>+Tabla35_2[[#This Row],[Precio (pesos nominales con IVA)]]/Tabla35_2[[#This Row],[Kg]]</f>
        <v>0</v>
      </c>
      <c r="O298" s="6">
        <f>+VLOOKUP(Tabla35_2[[#This Row],[Cod_fecha]],Cod_fecha[],2,0)</f>
        <v>44145</v>
      </c>
      <c r="P298" s="27">
        <f>+VLOOKUP(Tabla35_2[[#This Row],[Mercado]],Codigos_mercados_mayoristas[],3,0)</f>
        <v>7</v>
      </c>
      <c r="Q298" s="24" t="str">
        <f>+_xlfn.CONCAT(Tabla35_2[[#This Row],[Semana]],Tabla35_2[[#This Row],[Atributo]])</f>
        <v>44148Martes</v>
      </c>
    </row>
    <row r="299" spans="1:17" x14ac:dyDescent="0.35">
      <c r="A299" s="24" t="str">
        <f t="shared" si="4"/>
        <v>44148LimónSin especificarMacroferia Regional de Talcamalla-16Miércoles</v>
      </c>
      <c r="B299" s="6">
        <v>44148</v>
      </c>
      <c r="C299" s="24" t="s">
        <v>28</v>
      </c>
      <c r="D299" s="24" t="s">
        <v>18</v>
      </c>
      <c r="E299" s="24" t="s">
        <v>13</v>
      </c>
      <c r="F299" s="24" t="s">
        <v>40</v>
      </c>
      <c r="G299" s="24" t="str">
        <f>+VLOOKUP(Tabla35_2[[#This Row],[Unidad de
comercialización ]],Cod_empaque[],2,0)</f>
        <v>malla-16</v>
      </c>
      <c r="H299" s="24">
        <f>+VLOOKUP(Tabla35_2[[#This Row],[Unidad de
comercialización ]],Tabla9[],2,0)</f>
        <v>16</v>
      </c>
      <c r="I299" s="24" t="s">
        <v>4</v>
      </c>
      <c r="J299">
        <v>0</v>
      </c>
      <c r="K299" s="24">
        <f>+Tabla35_2[[#This Row],[Valor]]*Tabla35_2[[#This Row],[Kg]]</f>
        <v>0</v>
      </c>
      <c r="L299" s="24">
        <f>+Tabla35_2[[#This Row],[Volumen (Kg)]]/1000</f>
        <v>0</v>
      </c>
      <c r="M299" s="24">
        <f>+VLOOKUP(Tabla35_2[[#This Row],[Concat]],Tabla3_2[],9,0)</f>
        <v>0</v>
      </c>
      <c r="N299" s="24">
        <f>+Tabla35_2[[#This Row],[Precio (pesos nominales con IVA)]]/Tabla35_2[[#This Row],[Kg]]</f>
        <v>0</v>
      </c>
      <c r="O299" s="6">
        <f>+VLOOKUP(Tabla35_2[[#This Row],[Cod_fecha]],Cod_fecha[],2,0)</f>
        <v>44146</v>
      </c>
      <c r="P299" s="27">
        <f>+VLOOKUP(Tabla35_2[[#This Row],[Mercado]],Codigos_mercados_mayoristas[],3,0)</f>
        <v>7</v>
      </c>
      <c r="Q299" s="24" t="str">
        <f>+_xlfn.CONCAT(Tabla35_2[[#This Row],[Semana]],Tabla35_2[[#This Row],[Atributo]])</f>
        <v>44148Miércoles</v>
      </c>
    </row>
    <row r="300" spans="1:17" x14ac:dyDescent="0.35">
      <c r="A300" s="24" t="str">
        <f t="shared" si="4"/>
        <v>44148LimónSin especificarMacroferia Regional de Talcamalla-16Jueves</v>
      </c>
      <c r="B300" s="6">
        <v>44148</v>
      </c>
      <c r="C300" s="24" t="s">
        <v>28</v>
      </c>
      <c r="D300" s="24" t="s">
        <v>18</v>
      </c>
      <c r="E300" s="24" t="s">
        <v>13</v>
      </c>
      <c r="F300" s="24" t="s">
        <v>40</v>
      </c>
      <c r="G300" s="24" t="str">
        <f>+VLOOKUP(Tabla35_2[[#This Row],[Unidad de
comercialización ]],Cod_empaque[],2,0)</f>
        <v>malla-16</v>
      </c>
      <c r="H300" s="24">
        <f>+VLOOKUP(Tabla35_2[[#This Row],[Unidad de
comercialización ]],Tabla9[],2,0)</f>
        <v>16</v>
      </c>
      <c r="I300" s="24" t="s">
        <v>5</v>
      </c>
      <c r="J300">
        <v>0</v>
      </c>
      <c r="K300" s="24">
        <f>+Tabla35_2[[#This Row],[Valor]]*Tabla35_2[[#This Row],[Kg]]</f>
        <v>0</v>
      </c>
      <c r="L300" s="24">
        <f>+Tabla35_2[[#This Row],[Volumen (Kg)]]/1000</f>
        <v>0</v>
      </c>
      <c r="M300" s="24">
        <f>+VLOOKUP(Tabla35_2[[#This Row],[Concat]],Tabla3_2[],9,0)</f>
        <v>0</v>
      </c>
      <c r="N300" s="24">
        <f>+Tabla35_2[[#This Row],[Precio (pesos nominales con IVA)]]/Tabla35_2[[#This Row],[Kg]]</f>
        <v>0</v>
      </c>
      <c r="O300" s="6">
        <f>+VLOOKUP(Tabla35_2[[#This Row],[Cod_fecha]],Cod_fecha[],2,0)</f>
        <v>44147</v>
      </c>
      <c r="P300" s="27">
        <f>+VLOOKUP(Tabla35_2[[#This Row],[Mercado]],Codigos_mercados_mayoristas[],3,0)</f>
        <v>7</v>
      </c>
      <c r="Q300" s="24" t="str">
        <f>+_xlfn.CONCAT(Tabla35_2[[#This Row],[Semana]],Tabla35_2[[#This Row],[Atributo]])</f>
        <v>44148Jueves</v>
      </c>
    </row>
    <row r="301" spans="1:17" x14ac:dyDescent="0.35">
      <c r="A301" s="24" t="str">
        <f t="shared" si="4"/>
        <v>44148LimónSin especificarMacroferia Regional de Talcamalla-16Viernes</v>
      </c>
      <c r="B301" s="6">
        <v>44148</v>
      </c>
      <c r="C301" s="24" t="s">
        <v>28</v>
      </c>
      <c r="D301" s="24" t="s">
        <v>18</v>
      </c>
      <c r="E301" s="24" t="s">
        <v>13</v>
      </c>
      <c r="F301" s="24" t="s">
        <v>40</v>
      </c>
      <c r="G301" s="24" t="str">
        <f>+VLOOKUP(Tabla35_2[[#This Row],[Unidad de
comercialización ]],Cod_empaque[],2,0)</f>
        <v>malla-16</v>
      </c>
      <c r="H301" s="24">
        <f>+VLOOKUP(Tabla35_2[[#This Row],[Unidad de
comercialización ]],Tabla9[],2,0)</f>
        <v>16</v>
      </c>
      <c r="I301" s="24" t="s">
        <v>6</v>
      </c>
      <c r="J301">
        <v>0</v>
      </c>
      <c r="K301" s="24">
        <f>+Tabla35_2[[#This Row],[Valor]]*Tabla35_2[[#This Row],[Kg]]</f>
        <v>0</v>
      </c>
      <c r="L301" s="24">
        <f>+Tabla35_2[[#This Row],[Volumen (Kg)]]/1000</f>
        <v>0</v>
      </c>
      <c r="M301" s="24">
        <f>+VLOOKUP(Tabla35_2[[#This Row],[Concat]],Tabla3_2[],9,0)</f>
        <v>0</v>
      </c>
      <c r="N301" s="24">
        <f>+Tabla35_2[[#This Row],[Precio (pesos nominales con IVA)]]/Tabla35_2[[#This Row],[Kg]]</f>
        <v>0</v>
      </c>
      <c r="O301" s="6">
        <f>+VLOOKUP(Tabla35_2[[#This Row],[Cod_fecha]],Cod_fecha[],2,0)</f>
        <v>44148</v>
      </c>
      <c r="P301" s="27">
        <f>+VLOOKUP(Tabla35_2[[#This Row],[Mercado]],Codigos_mercados_mayoristas[],3,0)</f>
        <v>7</v>
      </c>
      <c r="Q301" s="24" t="str">
        <f>+_xlfn.CONCAT(Tabla35_2[[#This Row],[Semana]],Tabla35_2[[#This Row],[Atributo]])</f>
        <v>44148Viernes</v>
      </c>
    </row>
    <row r="302" spans="1:17" x14ac:dyDescent="0.35">
      <c r="A302" s="24" t="str">
        <f t="shared" si="4"/>
        <v>44148LimónSin especificarTerminal Hortofrutícola Agro Chillánmalla-16Lunes</v>
      </c>
      <c r="B302" s="6">
        <v>44148</v>
      </c>
      <c r="C302" s="24" t="s">
        <v>28</v>
      </c>
      <c r="D302" s="24" t="s">
        <v>18</v>
      </c>
      <c r="E302" s="24" t="s">
        <v>25</v>
      </c>
      <c r="F302" s="24" t="s">
        <v>40</v>
      </c>
      <c r="G302" s="24" t="str">
        <f>+VLOOKUP(Tabla35_2[[#This Row],[Unidad de
comercialización ]],Cod_empaque[],2,0)</f>
        <v>malla-16</v>
      </c>
      <c r="H302" s="24">
        <f>+VLOOKUP(Tabla35_2[[#This Row],[Unidad de
comercialización ]],Tabla9[],2,0)</f>
        <v>16</v>
      </c>
      <c r="I302" s="24" t="s">
        <v>2</v>
      </c>
      <c r="J302">
        <v>0</v>
      </c>
      <c r="K302" s="24">
        <f>+Tabla35_2[[#This Row],[Valor]]*Tabla35_2[[#This Row],[Kg]]</f>
        <v>0</v>
      </c>
      <c r="L302" s="24">
        <f>+Tabla35_2[[#This Row],[Volumen (Kg)]]/1000</f>
        <v>0</v>
      </c>
      <c r="M302" s="24">
        <f>+VLOOKUP(Tabla35_2[[#This Row],[Concat]],Tabla3_2[],9,0)</f>
        <v>0</v>
      </c>
      <c r="N302" s="24">
        <f>+Tabla35_2[[#This Row],[Precio (pesos nominales con IVA)]]/Tabla35_2[[#This Row],[Kg]]</f>
        <v>0</v>
      </c>
      <c r="O302" s="6">
        <f>+VLOOKUP(Tabla35_2[[#This Row],[Cod_fecha]],Cod_fecha[],2,0)</f>
        <v>44144</v>
      </c>
      <c r="P302" s="27">
        <f>+VLOOKUP(Tabla35_2[[#This Row],[Mercado]],Codigos_mercados_mayoristas[],3,0)</f>
        <v>16</v>
      </c>
      <c r="Q302" s="24" t="str">
        <f>+_xlfn.CONCAT(Tabla35_2[[#This Row],[Semana]],Tabla35_2[[#This Row],[Atributo]])</f>
        <v>44148Lunes</v>
      </c>
    </row>
    <row r="303" spans="1:17" x14ac:dyDescent="0.35">
      <c r="A303" s="24" t="str">
        <f t="shared" si="4"/>
        <v>44148LimónSin especificarTerminal Hortofrutícola Agro Chillánmalla-16Martes</v>
      </c>
      <c r="B303" s="6">
        <v>44148</v>
      </c>
      <c r="C303" s="24" t="s">
        <v>28</v>
      </c>
      <c r="D303" s="24" t="s">
        <v>18</v>
      </c>
      <c r="E303" s="24" t="s">
        <v>25</v>
      </c>
      <c r="F303" s="24" t="s">
        <v>40</v>
      </c>
      <c r="G303" s="24" t="str">
        <f>+VLOOKUP(Tabla35_2[[#This Row],[Unidad de
comercialización ]],Cod_empaque[],2,0)</f>
        <v>malla-16</v>
      </c>
      <c r="H303" s="24">
        <f>+VLOOKUP(Tabla35_2[[#This Row],[Unidad de
comercialización ]],Tabla9[],2,0)</f>
        <v>16</v>
      </c>
      <c r="I303" s="24" t="s">
        <v>3</v>
      </c>
      <c r="J303">
        <v>120</v>
      </c>
      <c r="K303" s="24">
        <f>+Tabla35_2[[#This Row],[Valor]]*Tabla35_2[[#This Row],[Kg]]</f>
        <v>1920</v>
      </c>
      <c r="L303" s="24">
        <f>+Tabla35_2[[#This Row],[Volumen (Kg)]]/1000</f>
        <v>1.92</v>
      </c>
      <c r="M303" s="24">
        <f>+VLOOKUP(Tabla35_2[[#This Row],[Concat]],Tabla3_2[],9,0)</f>
        <v>6500</v>
      </c>
      <c r="N303" s="24">
        <f>+Tabla35_2[[#This Row],[Precio (pesos nominales con IVA)]]/Tabla35_2[[#This Row],[Kg]]</f>
        <v>406.25</v>
      </c>
      <c r="O303" s="6">
        <f>+VLOOKUP(Tabla35_2[[#This Row],[Cod_fecha]],Cod_fecha[],2,0)</f>
        <v>44145</v>
      </c>
      <c r="P303" s="27">
        <f>+VLOOKUP(Tabla35_2[[#This Row],[Mercado]],Codigos_mercados_mayoristas[],3,0)</f>
        <v>16</v>
      </c>
      <c r="Q303" s="24" t="str">
        <f>+_xlfn.CONCAT(Tabla35_2[[#This Row],[Semana]],Tabla35_2[[#This Row],[Atributo]])</f>
        <v>44148Martes</v>
      </c>
    </row>
    <row r="304" spans="1:17" x14ac:dyDescent="0.35">
      <c r="A304" s="24" t="str">
        <f t="shared" si="4"/>
        <v>44148LimónSin especificarTerminal Hortofrutícola Agro Chillánmalla-16Miércoles</v>
      </c>
      <c r="B304" s="6">
        <v>44148</v>
      </c>
      <c r="C304" s="24" t="s">
        <v>28</v>
      </c>
      <c r="D304" s="24" t="s">
        <v>18</v>
      </c>
      <c r="E304" s="24" t="s">
        <v>25</v>
      </c>
      <c r="F304" s="24" t="s">
        <v>40</v>
      </c>
      <c r="G304" s="24" t="str">
        <f>+VLOOKUP(Tabla35_2[[#This Row],[Unidad de
comercialización ]],Cod_empaque[],2,0)</f>
        <v>malla-16</v>
      </c>
      <c r="H304" s="24">
        <f>+VLOOKUP(Tabla35_2[[#This Row],[Unidad de
comercialización ]],Tabla9[],2,0)</f>
        <v>16</v>
      </c>
      <c r="I304" s="24" t="s">
        <v>4</v>
      </c>
      <c r="J304">
        <v>300</v>
      </c>
      <c r="K304" s="24">
        <f>+Tabla35_2[[#This Row],[Valor]]*Tabla35_2[[#This Row],[Kg]]</f>
        <v>4800</v>
      </c>
      <c r="L304" s="24">
        <f>+Tabla35_2[[#This Row],[Volumen (Kg)]]/1000</f>
        <v>4.8</v>
      </c>
      <c r="M304" s="24">
        <f>+VLOOKUP(Tabla35_2[[#This Row],[Concat]],Tabla3_2[],9,0)</f>
        <v>6250</v>
      </c>
      <c r="N304" s="24">
        <f>+Tabla35_2[[#This Row],[Precio (pesos nominales con IVA)]]/Tabla35_2[[#This Row],[Kg]]</f>
        <v>390.625</v>
      </c>
      <c r="O304" s="6">
        <f>+VLOOKUP(Tabla35_2[[#This Row],[Cod_fecha]],Cod_fecha[],2,0)</f>
        <v>44146</v>
      </c>
      <c r="P304" s="27">
        <f>+VLOOKUP(Tabla35_2[[#This Row],[Mercado]],Codigos_mercados_mayoristas[],3,0)</f>
        <v>16</v>
      </c>
      <c r="Q304" s="24" t="str">
        <f>+_xlfn.CONCAT(Tabla35_2[[#This Row],[Semana]],Tabla35_2[[#This Row],[Atributo]])</f>
        <v>44148Miércoles</v>
      </c>
    </row>
    <row r="305" spans="1:17" x14ac:dyDescent="0.35">
      <c r="A305" s="24" t="str">
        <f t="shared" si="4"/>
        <v>44148LimónSin especificarTerminal Hortofrutícola Agro Chillánmalla-16Jueves</v>
      </c>
      <c r="B305" s="6">
        <v>44148</v>
      </c>
      <c r="C305" s="24" t="s">
        <v>28</v>
      </c>
      <c r="D305" s="24" t="s">
        <v>18</v>
      </c>
      <c r="E305" s="24" t="s">
        <v>25</v>
      </c>
      <c r="F305" s="24" t="s">
        <v>40</v>
      </c>
      <c r="G305" s="24" t="str">
        <f>+VLOOKUP(Tabla35_2[[#This Row],[Unidad de
comercialización ]],Cod_empaque[],2,0)</f>
        <v>malla-16</v>
      </c>
      <c r="H305" s="24">
        <f>+VLOOKUP(Tabla35_2[[#This Row],[Unidad de
comercialización ]],Tabla9[],2,0)</f>
        <v>16</v>
      </c>
      <c r="I305" s="24" t="s">
        <v>5</v>
      </c>
      <c r="J305">
        <v>160</v>
      </c>
      <c r="K305" s="24">
        <f>+Tabla35_2[[#This Row],[Valor]]*Tabla35_2[[#This Row],[Kg]]</f>
        <v>2560</v>
      </c>
      <c r="L305" s="24">
        <f>+Tabla35_2[[#This Row],[Volumen (Kg)]]/1000</f>
        <v>2.56</v>
      </c>
      <c r="M305" s="24">
        <f>+VLOOKUP(Tabla35_2[[#This Row],[Concat]],Tabla3_2[],9,0)</f>
        <v>6250</v>
      </c>
      <c r="N305" s="24">
        <f>+Tabla35_2[[#This Row],[Precio (pesos nominales con IVA)]]/Tabla35_2[[#This Row],[Kg]]</f>
        <v>390.625</v>
      </c>
      <c r="O305" s="6">
        <f>+VLOOKUP(Tabla35_2[[#This Row],[Cod_fecha]],Cod_fecha[],2,0)</f>
        <v>44147</v>
      </c>
      <c r="P305" s="27">
        <f>+VLOOKUP(Tabla35_2[[#This Row],[Mercado]],Codigos_mercados_mayoristas[],3,0)</f>
        <v>16</v>
      </c>
      <c r="Q305" s="24" t="str">
        <f>+_xlfn.CONCAT(Tabla35_2[[#This Row],[Semana]],Tabla35_2[[#This Row],[Atributo]])</f>
        <v>44148Jueves</v>
      </c>
    </row>
    <row r="306" spans="1:17" x14ac:dyDescent="0.35">
      <c r="A306" s="24" t="str">
        <f t="shared" si="4"/>
        <v>44148LimónSin especificarTerminal Hortofrutícola Agro Chillánmalla-16Viernes</v>
      </c>
      <c r="B306" s="6">
        <v>44148</v>
      </c>
      <c r="C306" s="24" t="s">
        <v>28</v>
      </c>
      <c r="D306" s="24" t="s">
        <v>18</v>
      </c>
      <c r="E306" s="24" t="s">
        <v>25</v>
      </c>
      <c r="F306" s="24" t="s">
        <v>40</v>
      </c>
      <c r="G306" s="24" t="str">
        <f>+VLOOKUP(Tabla35_2[[#This Row],[Unidad de
comercialización ]],Cod_empaque[],2,0)</f>
        <v>malla-16</v>
      </c>
      <c r="H306" s="24">
        <f>+VLOOKUP(Tabla35_2[[#This Row],[Unidad de
comercialización ]],Tabla9[],2,0)</f>
        <v>16</v>
      </c>
      <c r="I306" s="24" t="s">
        <v>6</v>
      </c>
      <c r="J306">
        <v>120</v>
      </c>
      <c r="K306" s="24">
        <f>+Tabla35_2[[#This Row],[Valor]]*Tabla35_2[[#This Row],[Kg]]</f>
        <v>1920</v>
      </c>
      <c r="L306" s="24">
        <f>+Tabla35_2[[#This Row],[Volumen (Kg)]]/1000</f>
        <v>1.92</v>
      </c>
      <c r="M306" s="24">
        <f>+VLOOKUP(Tabla35_2[[#This Row],[Concat]],Tabla3_2[],9,0)</f>
        <v>6750</v>
      </c>
      <c r="N306" s="24">
        <f>+Tabla35_2[[#This Row],[Precio (pesos nominales con IVA)]]/Tabla35_2[[#This Row],[Kg]]</f>
        <v>421.875</v>
      </c>
      <c r="O306" s="6">
        <f>+VLOOKUP(Tabla35_2[[#This Row],[Cod_fecha]],Cod_fecha[],2,0)</f>
        <v>44148</v>
      </c>
      <c r="P306" s="27">
        <f>+VLOOKUP(Tabla35_2[[#This Row],[Mercado]],Codigos_mercados_mayoristas[],3,0)</f>
        <v>16</v>
      </c>
      <c r="Q306" s="24" t="str">
        <f>+_xlfn.CONCAT(Tabla35_2[[#This Row],[Semana]],Tabla35_2[[#This Row],[Atributo]])</f>
        <v>44148Viernes</v>
      </c>
    </row>
    <row r="307" spans="1:17" x14ac:dyDescent="0.35">
      <c r="A307" s="24" t="str">
        <f t="shared" si="4"/>
        <v>44148LimónSin especificarVega Central Mapocho de Santiagomalla-16Lunes</v>
      </c>
      <c r="B307" s="6">
        <v>44148</v>
      </c>
      <c r="C307" s="24" t="s">
        <v>28</v>
      </c>
      <c r="D307" s="24" t="s">
        <v>18</v>
      </c>
      <c r="E307" s="24" t="s">
        <v>23</v>
      </c>
      <c r="F307" s="24" t="s">
        <v>40</v>
      </c>
      <c r="G307" s="24" t="str">
        <f>+VLOOKUP(Tabla35_2[[#This Row],[Unidad de
comercialización ]],Cod_empaque[],2,0)</f>
        <v>malla-16</v>
      </c>
      <c r="H307" s="24">
        <f>+VLOOKUP(Tabla35_2[[#This Row],[Unidad de
comercialización ]],Tabla9[],2,0)</f>
        <v>16</v>
      </c>
      <c r="I307" s="24" t="s">
        <v>2</v>
      </c>
      <c r="J307">
        <v>220</v>
      </c>
      <c r="K307" s="24">
        <f>+Tabla35_2[[#This Row],[Valor]]*Tabla35_2[[#This Row],[Kg]]</f>
        <v>3520</v>
      </c>
      <c r="L307" s="24">
        <f>+Tabla35_2[[#This Row],[Volumen (Kg)]]/1000</f>
        <v>3.52</v>
      </c>
      <c r="M307" s="24">
        <f>+VLOOKUP(Tabla35_2[[#This Row],[Concat]],Tabla3_2[],9,0)</f>
        <v>7000</v>
      </c>
      <c r="N307" s="24">
        <f>+Tabla35_2[[#This Row],[Precio (pesos nominales con IVA)]]/Tabla35_2[[#This Row],[Kg]]</f>
        <v>437.5</v>
      </c>
      <c r="O307" s="6">
        <f>+VLOOKUP(Tabla35_2[[#This Row],[Cod_fecha]],Cod_fecha[],2,0)</f>
        <v>44144</v>
      </c>
      <c r="P307" s="27">
        <f>+VLOOKUP(Tabla35_2[[#This Row],[Mercado]],Codigos_mercados_mayoristas[],3,0)</f>
        <v>13</v>
      </c>
      <c r="Q307" s="24" t="str">
        <f>+_xlfn.CONCAT(Tabla35_2[[#This Row],[Semana]],Tabla35_2[[#This Row],[Atributo]])</f>
        <v>44148Lunes</v>
      </c>
    </row>
    <row r="308" spans="1:17" x14ac:dyDescent="0.35">
      <c r="A308" s="24" t="str">
        <f t="shared" si="4"/>
        <v>44148LimónSin especificarVega Central Mapocho de Santiagomalla-16Martes</v>
      </c>
      <c r="B308" s="6">
        <v>44148</v>
      </c>
      <c r="C308" s="24" t="s">
        <v>28</v>
      </c>
      <c r="D308" s="24" t="s">
        <v>18</v>
      </c>
      <c r="E308" s="24" t="s">
        <v>23</v>
      </c>
      <c r="F308" s="24" t="s">
        <v>40</v>
      </c>
      <c r="G308" s="24" t="str">
        <f>+VLOOKUP(Tabla35_2[[#This Row],[Unidad de
comercialización ]],Cod_empaque[],2,0)</f>
        <v>malla-16</v>
      </c>
      <c r="H308" s="24">
        <f>+VLOOKUP(Tabla35_2[[#This Row],[Unidad de
comercialización ]],Tabla9[],2,0)</f>
        <v>16</v>
      </c>
      <c r="I308" s="24" t="s">
        <v>3</v>
      </c>
      <c r="J308">
        <v>130</v>
      </c>
      <c r="K308" s="24">
        <f>+Tabla35_2[[#This Row],[Valor]]*Tabla35_2[[#This Row],[Kg]]</f>
        <v>2080</v>
      </c>
      <c r="L308" s="24">
        <f>+Tabla35_2[[#This Row],[Volumen (Kg)]]/1000</f>
        <v>2.08</v>
      </c>
      <c r="M308" s="24">
        <f>+VLOOKUP(Tabla35_2[[#This Row],[Concat]],Tabla3_2[],9,0)</f>
        <v>7000</v>
      </c>
      <c r="N308" s="24">
        <f>+Tabla35_2[[#This Row],[Precio (pesos nominales con IVA)]]/Tabla35_2[[#This Row],[Kg]]</f>
        <v>437.5</v>
      </c>
      <c r="O308" s="6">
        <f>+VLOOKUP(Tabla35_2[[#This Row],[Cod_fecha]],Cod_fecha[],2,0)</f>
        <v>44145</v>
      </c>
      <c r="P308" s="27">
        <f>+VLOOKUP(Tabla35_2[[#This Row],[Mercado]],Codigos_mercados_mayoristas[],3,0)</f>
        <v>13</v>
      </c>
      <c r="Q308" s="24" t="str">
        <f>+_xlfn.CONCAT(Tabla35_2[[#This Row],[Semana]],Tabla35_2[[#This Row],[Atributo]])</f>
        <v>44148Martes</v>
      </c>
    </row>
    <row r="309" spans="1:17" x14ac:dyDescent="0.35">
      <c r="A309" s="24" t="str">
        <f t="shared" si="4"/>
        <v>44148LimónSin especificarVega Central Mapocho de Santiagomalla-16Miércoles</v>
      </c>
      <c r="B309" s="6">
        <v>44148</v>
      </c>
      <c r="C309" s="24" t="s">
        <v>28</v>
      </c>
      <c r="D309" s="24" t="s">
        <v>18</v>
      </c>
      <c r="E309" s="24" t="s">
        <v>23</v>
      </c>
      <c r="F309" s="24" t="s">
        <v>40</v>
      </c>
      <c r="G309" s="24" t="str">
        <f>+VLOOKUP(Tabla35_2[[#This Row],[Unidad de
comercialización ]],Cod_empaque[],2,0)</f>
        <v>malla-16</v>
      </c>
      <c r="H309" s="24">
        <f>+VLOOKUP(Tabla35_2[[#This Row],[Unidad de
comercialización ]],Tabla9[],2,0)</f>
        <v>16</v>
      </c>
      <c r="I309" s="24" t="s">
        <v>4</v>
      </c>
      <c r="J309">
        <v>0</v>
      </c>
      <c r="K309" s="24">
        <f>+Tabla35_2[[#This Row],[Valor]]*Tabla35_2[[#This Row],[Kg]]</f>
        <v>0</v>
      </c>
      <c r="L309" s="24">
        <f>+Tabla35_2[[#This Row],[Volumen (Kg)]]/1000</f>
        <v>0</v>
      </c>
      <c r="M309" s="24">
        <f>+VLOOKUP(Tabla35_2[[#This Row],[Concat]],Tabla3_2[],9,0)</f>
        <v>0</v>
      </c>
      <c r="N309" s="24">
        <f>+Tabla35_2[[#This Row],[Precio (pesos nominales con IVA)]]/Tabla35_2[[#This Row],[Kg]]</f>
        <v>0</v>
      </c>
      <c r="O309" s="6">
        <f>+VLOOKUP(Tabla35_2[[#This Row],[Cod_fecha]],Cod_fecha[],2,0)</f>
        <v>44146</v>
      </c>
      <c r="P309" s="27">
        <f>+VLOOKUP(Tabla35_2[[#This Row],[Mercado]],Codigos_mercados_mayoristas[],3,0)</f>
        <v>13</v>
      </c>
      <c r="Q309" s="24" t="str">
        <f>+_xlfn.CONCAT(Tabla35_2[[#This Row],[Semana]],Tabla35_2[[#This Row],[Atributo]])</f>
        <v>44148Miércoles</v>
      </c>
    </row>
    <row r="310" spans="1:17" x14ac:dyDescent="0.35">
      <c r="A310" s="24" t="str">
        <f t="shared" si="4"/>
        <v>44148LimónSin especificarVega Central Mapocho de Santiagomalla-16Jueves</v>
      </c>
      <c r="B310" s="6">
        <v>44148</v>
      </c>
      <c r="C310" s="24" t="s">
        <v>28</v>
      </c>
      <c r="D310" s="24" t="s">
        <v>18</v>
      </c>
      <c r="E310" s="24" t="s">
        <v>23</v>
      </c>
      <c r="F310" s="24" t="s">
        <v>40</v>
      </c>
      <c r="G310" s="24" t="str">
        <f>+VLOOKUP(Tabla35_2[[#This Row],[Unidad de
comercialización ]],Cod_empaque[],2,0)</f>
        <v>malla-16</v>
      </c>
      <c r="H310" s="24">
        <f>+VLOOKUP(Tabla35_2[[#This Row],[Unidad de
comercialización ]],Tabla9[],2,0)</f>
        <v>16</v>
      </c>
      <c r="I310" s="24" t="s">
        <v>5</v>
      </c>
      <c r="J310">
        <v>0</v>
      </c>
      <c r="K310" s="24">
        <f>+Tabla35_2[[#This Row],[Valor]]*Tabla35_2[[#This Row],[Kg]]</f>
        <v>0</v>
      </c>
      <c r="L310" s="24">
        <f>+Tabla35_2[[#This Row],[Volumen (Kg)]]/1000</f>
        <v>0</v>
      </c>
      <c r="M310" s="24">
        <f>+VLOOKUP(Tabla35_2[[#This Row],[Concat]],Tabla3_2[],9,0)</f>
        <v>0</v>
      </c>
      <c r="N310" s="24">
        <f>+Tabla35_2[[#This Row],[Precio (pesos nominales con IVA)]]/Tabla35_2[[#This Row],[Kg]]</f>
        <v>0</v>
      </c>
      <c r="O310" s="6">
        <f>+VLOOKUP(Tabla35_2[[#This Row],[Cod_fecha]],Cod_fecha[],2,0)</f>
        <v>44147</v>
      </c>
      <c r="P310" s="27">
        <f>+VLOOKUP(Tabla35_2[[#This Row],[Mercado]],Codigos_mercados_mayoristas[],3,0)</f>
        <v>13</v>
      </c>
      <c r="Q310" s="24" t="str">
        <f>+_xlfn.CONCAT(Tabla35_2[[#This Row],[Semana]],Tabla35_2[[#This Row],[Atributo]])</f>
        <v>44148Jueves</v>
      </c>
    </row>
    <row r="311" spans="1:17" x14ac:dyDescent="0.35">
      <c r="A311" s="24" t="str">
        <f t="shared" si="4"/>
        <v>44148LimónSin especificarVega Central Mapocho de Santiagomalla-16Viernes</v>
      </c>
      <c r="B311" s="6">
        <v>44148</v>
      </c>
      <c r="C311" s="24" t="s">
        <v>28</v>
      </c>
      <c r="D311" s="24" t="s">
        <v>18</v>
      </c>
      <c r="E311" s="24" t="s">
        <v>23</v>
      </c>
      <c r="F311" s="24" t="s">
        <v>40</v>
      </c>
      <c r="G311" s="24" t="str">
        <f>+VLOOKUP(Tabla35_2[[#This Row],[Unidad de
comercialización ]],Cod_empaque[],2,0)</f>
        <v>malla-16</v>
      </c>
      <c r="H311" s="24">
        <f>+VLOOKUP(Tabla35_2[[#This Row],[Unidad de
comercialización ]],Tabla9[],2,0)</f>
        <v>16</v>
      </c>
      <c r="I311" s="24" t="s">
        <v>6</v>
      </c>
      <c r="J311">
        <v>0</v>
      </c>
      <c r="K311" s="24">
        <f>+Tabla35_2[[#This Row],[Valor]]*Tabla35_2[[#This Row],[Kg]]</f>
        <v>0</v>
      </c>
      <c r="L311" s="24">
        <f>+Tabla35_2[[#This Row],[Volumen (Kg)]]/1000</f>
        <v>0</v>
      </c>
      <c r="M311" s="24">
        <f>+VLOOKUP(Tabla35_2[[#This Row],[Concat]],Tabla3_2[],9,0)</f>
        <v>0</v>
      </c>
      <c r="N311" s="24">
        <f>+Tabla35_2[[#This Row],[Precio (pesos nominales con IVA)]]/Tabla35_2[[#This Row],[Kg]]</f>
        <v>0</v>
      </c>
      <c r="O311" s="6">
        <f>+VLOOKUP(Tabla35_2[[#This Row],[Cod_fecha]],Cod_fecha[],2,0)</f>
        <v>44148</v>
      </c>
      <c r="P311" s="27">
        <f>+VLOOKUP(Tabla35_2[[#This Row],[Mercado]],Codigos_mercados_mayoristas[],3,0)</f>
        <v>13</v>
      </c>
      <c r="Q311" s="24" t="str">
        <f>+_xlfn.CONCAT(Tabla35_2[[#This Row],[Semana]],Tabla35_2[[#This Row],[Atributo]])</f>
        <v>44148Viernes</v>
      </c>
    </row>
    <row r="312" spans="1:17" x14ac:dyDescent="0.35">
      <c r="A312" s="24" t="str">
        <f t="shared" si="4"/>
        <v>44148LimónSin especificarVega Monumental Concepciónmalla-16Lunes</v>
      </c>
      <c r="B312" s="6">
        <v>44148</v>
      </c>
      <c r="C312" s="24" t="s">
        <v>28</v>
      </c>
      <c r="D312" s="24" t="s">
        <v>18</v>
      </c>
      <c r="E312" s="24" t="s">
        <v>26</v>
      </c>
      <c r="F312" s="24" t="s">
        <v>40</v>
      </c>
      <c r="G312" s="24" t="str">
        <f>+VLOOKUP(Tabla35_2[[#This Row],[Unidad de
comercialización ]],Cod_empaque[],2,0)</f>
        <v>malla-16</v>
      </c>
      <c r="H312" s="24">
        <f>+VLOOKUP(Tabla35_2[[#This Row],[Unidad de
comercialización ]],Tabla9[],2,0)</f>
        <v>16</v>
      </c>
      <c r="I312" s="24" t="s">
        <v>2</v>
      </c>
      <c r="J312">
        <v>0</v>
      </c>
      <c r="K312" s="24">
        <f>+Tabla35_2[[#This Row],[Valor]]*Tabla35_2[[#This Row],[Kg]]</f>
        <v>0</v>
      </c>
      <c r="L312" s="24">
        <f>+Tabla35_2[[#This Row],[Volumen (Kg)]]/1000</f>
        <v>0</v>
      </c>
      <c r="M312" s="24">
        <f>+VLOOKUP(Tabla35_2[[#This Row],[Concat]],Tabla3_2[],9,0)</f>
        <v>0</v>
      </c>
      <c r="N312" s="24">
        <f>+Tabla35_2[[#This Row],[Precio (pesos nominales con IVA)]]/Tabla35_2[[#This Row],[Kg]]</f>
        <v>0</v>
      </c>
      <c r="O312" s="6">
        <f>+VLOOKUP(Tabla35_2[[#This Row],[Cod_fecha]],Cod_fecha[],2,0)</f>
        <v>44144</v>
      </c>
      <c r="P312" s="27">
        <f>+VLOOKUP(Tabla35_2[[#This Row],[Mercado]],Codigos_mercados_mayoristas[],3,0)</f>
        <v>8</v>
      </c>
      <c r="Q312" s="24" t="str">
        <f>+_xlfn.CONCAT(Tabla35_2[[#This Row],[Semana]],Tabla35_2[[#This Row],[Atributo]])</f>
        <v>44148Lunes</v>
      </c>
    </row>
    <row r="313" spans="1:17" x14ac:dyDescent="0.35">
      <c r="A313" s="24" t="str">
        <f t="shared" si="4"/>
        <v>44148LimónSin especificarVega Monumental Concepciónmalla-16Martes</v>
      </c>
      <c r="B313" s="6">
        <v>44148</v>
      </c>
      <c r="C313" s="24" t="s">
        <v>28</v>
      </c>
      <c r="D313" s="24" t="s">
        <v>18</v>
      </c>
      <c r="E313" s="24" t="s">
        <v>26</v>
      </c>
      <c r="F313" s="24" t="s">
        <v>40</v>
      </c>
      <c r="G313" s="24" t="str">
        <f>+VLOOKUP(Tabla35_2[[#This Row],[Unidad de
comercialización ]],Cod_empaque[],2,0)</f>
        <v>malla-16</v>
      </c>
      <c r="H313" s="24">
        <f>+VLOOKUP(Tabla35_2[[#This Row],[Unidad de
comercialización ]],Tabla9[],2,0)</f>
        <v>16</v>
      </c>
      <c r="I313" s="24" t="s">
        <v>3</v>
      </c>
      <c r="J313">
        <v>300</v>
      </c>
      <c r="K313" s="24">
        <f>+Tabla35_2[[#This Row],[Valor]]*Tabla35_2[[#This Row],[Kg]]</f>
        <v>4800</v>
      </c>
      <c r="L313" s="24">
        <f>+Tabla35_2[[#This Row],[Volumen (Kg)]]/1000</f>
        <v>4.8</v>
      </c>
      <c r="M313" s="24">
        <f>+VLOOKUP(Tabla35_2[[#This Row],[Concat]],Tabla3_2[],9,0)</f>
        <v>7000</v>
      </c>
      <c r="N313" s="24">
        <f>+Tabla35_2[[#This Row],[Precio (pesos nominales con IVA)]]/Tabla35_2[[#This Row],[Kg]]</f>
        <v>437.5</v>
      </c>
      <c r="O313" s="6">
        <f>+VLOOKUP(Tabla35_2[[#This Row],[Cod_fecha]],Cod_fecha[],2,0)</f>
        <v>44145</v>
      </c>
      <c r="P313" s="27">
        <f>+VLOOKUP(Tabla35_2[[#This Row],[Mercado]],Codigos_mercados_mayoristas[],3,0)</f>
        <v>8</v>
      </c>
      <c r="Q313" s="24" t="str">
        <f>+_xlfn.CONCAT(Tabla35_2[[#This Row],[Semana]],Tabla35_2[[#This Row],[Atributo]])</f>
        <v>44148Martes</v>
      </c>
    </row>
    <row r="314" spans="1:17" x14ac:dyDescent="0.35">
      <c r="A314" s="24" t="str">
        <f t="shared" si="4"/>
        <v>44148LimónSin especificarVega Monumental Concepciónmalla-16Miércoles</v>
      </c>
      <c r="B314" s="6">
        <v>44148</v>
      </c>
      <c r="C314" s="24" t="s">
        <v>28</v>
      </c>
      <c r="D314" s="24" t="s">
        <v>18</v>
      </c>
      <c r="E314" s="24" t="s">
        <v>26</v>
      </c>
      <c r="F314" s="24" t="s">
        <v>40</v>
      </c>
      <c r="G314" s="24" t="str">
        <f>+VLOOKUP(Tabla35_2[[#This Row],[Unidad de
comercialización ]],Cod_empaque[],2,0)</f>
        <v>malla-16</v>
      </c>
      <c r="H314" s="24">
        <f>+VLOOKUP(Tabla35_2[[#This Row],[Unidad de
comercialización ]],Tabla9[],2,0)</f>
        <v>16</v>
      </c>
      <c r="I314" s="24" t="s">
        <v>4</v>
      </c>
      <c r="J314">
        <v>300</v>
      </c>
      <c r="K314" s="24">
        <f>+Tabla35_2[[#This Row],[Valor]]*Tabla35_2[[#This Row],[Kg]]</f>
        <v>4800</v>
      </c>
      <c r="L314" s="24">
        <f>+Tabla35_2[[#This Row],[Volumen (Kg)]]/1000</f>
        <v>4.8</v>
      </c>
      <c r="M314" s="24">
        <f>+VLOOKUP(Tabla35_2[[#This Row],[Concat]],Tabla3_2[],9,0)</f>
        <v>7000</v>
      </c>
      <c r="N314" s="24">
        <f>+Tabla35_2[[#This Row],[Precio (pesos nominales con IVA)]]/Tabla35_2[[#This Row],[Kg]]</f>
        <v>437.5</v>
      </c>
      <c r="O314" s="6">
        <f>+VLOOKUP(Tabla35_2[[#This Row],[Cod_fecha]],Cod_fecha[],2,0)</f>
        <v>44146</v>
      </c>
      <c r="P314" s="27">
        <f>+VLOOKUP(Tabla35_2[[#This Row],[Mercado]],Codigos_mercados_mayoristas[],3,0)</f>
        <v>8</v>
      </c>
      <c r="Q314" s="24" t="str">
        <f>+_xlfn.CONCAT(Tabla35_2[[#This Row],[Semana]],Tabla35_2[[#This Row],[Atributo]])</f>
        <v>44148Miércoles</v>
      </c>
    </row>
    <row r="315" spans="1:17" x14ac:dyDescent="0.35">
      <c r="A315" s="24" t="str">
        <f t="shared" si="4"/>
        <v>44148LimónSin especificarVega Monumental Concepciónmalla-16Jueves</v>
      </c>
      <c r="B315" s="6">
        <v>44148</v>
      </c>
      <c r="C315" s="24" t="s">
        <v>28</v>
      </c>
      <c r="D315" s="24" t="s">
        <v>18</v>
      </c>
      <c r="E315" s="24" t="s">
        <v>26</v>
      </c>
      <c r="F315" s="24" t="s">
        <v>40</v>
      </c>
      <c r="G315" s="24" t="str">
        <f>+VLOOKUP(Tabla35_2[[#This Row],[Unidad de
comercialización ]],Cod_empaque[],2,0)</f>
        <v>malla-16</v>
      </c>
      <c r="H315" s="24">
        <f>+VLOOKUP(Tabla35_2[[#This Row],[Unidad de
comercialización ]],Tabla9[],2,0)</f>
        <v>16</v>
      </c>
      <c r="I315" s="24" t="s">
        <v>5</v>
      </c>
      <c r="J315">
        <v>300</v>
      </c>
      <c r="K315" s="24">
        <f>+Tabla35_2[[#This Row],[Valor]]*Tabla35_2[[#This Row],[Kg]]</f>
        <v>4800</v>
      </c>
      <c r="L315" s="24">
        <f>+Tabla35_2[[#This Row],[Volumen (Kg)]]/1000</f>
        <v>4.8</v>
      </c>
      <c r="M315" s="24">
        <f>+VLOOKUP(Tabla35_2[[#This Row],[Concat]],Tabla3_2[],9,0)</f>
        <v>7000</v>
      </c>
      <c r="N315" s="24">
        <f>+Tabla35_2[[#This Row],[Precio (pesos nominales con IVA)]]/Tabla35_2[[#This Row],[Kg]]</f>
        <v>437.5</v>
      </c>
      <c r="O315" s="6">
        <f>+VLOOKUP(Tabla35_2[[#This Row],[Cod_fecha]],Cod_fecha[],2,0)</f>
        <v>44147</v>
      </c>
      <c r="P315" s="27">
        <f>+VLOOKUP(Tabla35_2[[#This Row],[Mercado]],Codigos_mercados_mayoristas[],3,0)</f>
        <v>8</v>
      </c>
      <c r="Q315" s="24" t="str">
        <f>+_xlfn.CONCAT(Tabla35_2[[#This Row],[Semana]],Tabla35_2[[#This Row],[Atributo]])</f>
        <v>44148Jueves</v>
      </c>
    </row>
    <row r="316" spans="1:17" x14ac:dyDescent="0.35">
      <c r="A316" s="24" t="str">
        <f t="shared" si="4"/>
        <v>44148LimónSin especificarVega Monumental Concepciónmalla-16Viernes</v>
      </c>
      <c r="B316" s="6">
        <v>44148</v>
      </c>
      <c r="C316" s="24" t="s">
        <v>28</v>
      </c>
      <c r="D316" s="24" t="s">
        <v>18</v>
      </c>
      <c r="E316" s="24" t="s">
        <v>26</v>
      </c>
      <c r="F316" s="24" t="s">
        <v>40</v>
      </c>
      <c r="G316" s="24" t="str">
        <f>+VLOOKUP(Tabla35_2[[#This Row],[Unidad de
comercialización ]],Cod_empaque[],2,0)</f>
        <v>malla-16</v>
      </c>
      <c r="H316" s="24">
        <f>+VLOOKUP(Tabla35_2[[#This Row],[Unidad de
comercialización ]],Tabla9[],2,0)</f>
        <v>16</v>
      </c>
      <c r="I316" s="24" t="s">
        <v>6</v>
      </c>
      <c r="J316">
        <v>300</v>
      </c>
      <c r="K316" s="24">
        <f>+Tabla35_2[[#This Row],[Valor]]*Tabla35_2[[#This Row],[Kg]]</f>
        <v>4800</v>
      </c>
      <c r="L316" s="24">
        <f>+Tabla35_2[[#This Row],[Volumen (Kg)]]/1000</f>
        <v>4.8</v>
      </c>
      <c r="M316" s="24">
        <f>+VLOOKUP(Tabla35_2[[#This Row],[Concat]],Tabla3_2[],9,0)</f>
        <v>7000</v>
      </c>
      <c r="N316" s="24">
        <f>+Tabla35_2[[#This Row],[Precio (pesos nominales con IVA)]]/Tabla35_2[[#This Row],[Kg]]</f>
        <v>437.5</v>
      </c>
      <c r="O316" s="6">
        <f>+VLOOKUP(Tabla35_2[[#This Row],[Cod_fecha]],Cod_fecha[],2,0)</f>
        <v>44148</v>
      </c>
      <c r="P316" s="27">
        <f>+VLOOKUP(Tabla35_2[[#This Row],[Mercado]],Codigos_mercados_mayoristas[],3,0)</f>
        <v>8</v>
      </c>
      <c r="Q316" s="24" t="str">
        <f>+_xlfn.CONCAT(Tabla35_2[[#This Row],[Semana]],Tabla35_2[[#This Row],[Atributo]])</f>
        <v>44148Viernes</v>
      </c>
    </row>
    <row r="317" spans="1:17" x14ac:dyDescent="0.35">
      <c r="A317" s="24" t="str">
        <f t="shared" si="4"/>
        <v>44148NaranjaLane LateMercado Mayorista Lo Valledor de SantiagobinLunes</v>
      </c>
      <c r="B317" s="6">
        <v>44148</v>
      </c>
      <c r="C317" s="24" t="s">
        <v>36</v>
      </c>
      <c r="D317" s="24" t="s">
        <v>32</v>
      </c>
      <c r="E317" s="24" t="s">
        <v>19</v>
      </c>
      <c r="F317" s="24" t="s">
        <v>37</v>
      </c>
      <c r="G317" s="24" t="str">
        <f>+VLOOKUP(Tabla35_2[[#This Row],[Unidad de
comercialización ]],Cod_empaque[],2,0)</f>
        <v>bin</v>
      </c>
      <c r="H317" s="24">
        <f>+VLOOKUP(Tabla35_2[[#This Row],[Unidad de
comercialización ]],Tabla9[],2,0)</f>
        <v>400</v>
      </c>
      <c r="I317" s="24" t="s">
        <v>2</v>
      </c>
      <c r="J317">
        <v>32</v>
      </c>
      <c r="K317" s="24">
        <f>+Tabla35_2[[#This Row],[Valor]]*Tabla35_2[[#This Row],[Kg]]</f>
        <v>12800</v>
      </c>
      <c r="L317" s="24">
        <f>+Tabla35_2[[#This Row],[Volumen (Kg)]]/1000</f>
        <v>12.8</v>
      </c>
      <c r="M317" s="24">
        <f>+VLOOKUP(Tabla35_2[[#This Row],[Concat]],Tabla3_2[],9,0)</f>
        <v>312500</v>
      </c>
      <c r="N317" s="24">
        <f>+Tabla35_2[[#This Row],[Precio (pesos nominales con IVA)]]/Tabla35_2[[#This Row],[Kg]]</f>
        <v>781.25</v>
      </c>
      <c r="O317" s="6">
        <f>+VLOOKUP(Tabla35_2[[#This Row],[Cod_fecha]],Cod_fecha[],2,0)</f>
        <v>44144</v>
      </c>
      <c r="P317" s="27">
        <f>+VLOOKUP(Tabla35_2[[#This Row],[Mercado]],Codigos_mercados_mayoristas[],3,0)</f>
        <v>13</v>
      </c>
      <c r="Q317" s="24" t="str">
        <f>+_xlfn.CONCAT(Tabla35_2[[#This Row],[Semana]],Tabla35_2[[#This Row],[Atributo]])</f>
        <v>44148Lunes</v>
      </c>
    </row>
    <row r="318" spans="1:17" x14ac:dyDescent="0.35">
      <c r="A318" s="24" t="str">
        <f t="shared" si="4"/>
        <v>44148NaranjaLane LateMercado Mayorista Lo Valledor de SantiagobinMartes</v>
      </c>
      <c r="B318" s="6">
        <v>44148</v>
      </c>
      <c r="C318" s="24" t="s">
        <v>36</v>
      </c>
      <c r="D318" s="24" t="s">
        <v>32</v>
      </c>
      <c r="E318" s="24" t="s">
        <v>19</v>
      </c>
      <c r="F318" s="24" t="s">
        <v>37</v>
      </c>
      <c r="G318" s="24" t="str">
        <f>+VLOOKUP(Tabla35_2[[#This Row],[Unidad de
comercialización ]],Cod_empaque[],2,0)</f>
        <v>bin</v>
      </c>
      <c r="H318" s="24">
        <f>+VLOOKUP(Tabla35_2[[#This Row],[Unidad de
comercialización ]],Tabla9[],2,0)</f>
        <v>400</v>
      </c>
      <c r="I318" s="24" t="s">
        <v>3</v>
      </c>
      <c r="J318">
        <v>18</v>
      </c>
      <c r="K318" s="24">
        <f>+Tabla35_2[[#This Row],[Valor]]*Tabla35_2[[#This Row],[Kg]]</f>
        <v>7200</v>
      </c>
      <c r="L318" s="24">
        <f>+Tabla35_2[[#This Row],[Volumen (Kg)]]/1000</f>
        <v>7.2</v>
      </c>
      <c r="M318" s="24">
        <f>+VLOOKUP(Tabla35_2[[#This Row],[Concat]],Tabla3_2[],9,0)</f>
        <v>310000</v>
      </c>
      <c r="N318" s="24">
        <f>+Tabla35_2[[#This Row],[Precio (pesos nominales con IVA)]]/Tabla35_2[[#This Row],[Kg]]</f>
        <v>775</v>
      </c>
      <c r="O318" s="6">
        <f>+VLOOKUP(Tabla35_2[[#This Row],[Cod_fecha]],Cod_fecha[],2,0)</f>
        <v>44145</v>
      </c>
      <c r="P318" s="27">
        <f>+VLOOKUP(Tabla35_2[[#This Row],[Mercado]],Codigos_mercados_mayoristas[],3,0)</f>
        <v>13</v>
      </c>
      <c r="Q318" s="24" t="str">
        <f>+_xlfn.CONCAT(Tabla35_2[[#This Row],[Semana]],Tabla35_2[[#This Row],[Atributo]])</f>
        <v>44148Martes</v>
      </c>
    </row>
    <row r="319" spans="1:17" x14ac:dyDescent="0.35">
      <c r="A319" s="24" t="str">
        <f t="shared" si="4"/>
        <v>44148NaranjaLane LateMercado Mayorista Lo Valledor de SantiagobinMiércoles</v>
      </c>
      <c r="B319" s="6">
        <v>44148</v>
      </c>
      <c r="C319" s="24" t="s">
        <v>36</v>
      </c>
      <c r="D319" s="24" t="s">
        <v>32</v>
      </c>
      <c r="E319" s="24" t="s">
        <v>19</v>
      </c>
      <c r="F319" s="24" t="s">
        <v>37</v>
      </c>
      <c r="G319" s="24" t="str">
        <f>+VLOOKUP(Tabla35_2[[#This Row],[Unidad de
comercialización ]],Cod_empaque[],2,0)</f>
        <v>bin</v>
      </c>
      <c r="H319" s="24">
        <f>+VLOOKUP(Tabla35_2[[#This Row],[Unidad de
comercialización ]],Tabla9[],2,0)</f>
        <v>400</v>
      </c>
      <c r="I319" s="24" t="s">
        <v>4</v>
      </c>
      <c r="J319">
        <v>28</v>
      </c>
      <c r="K319" s="24">
        <f>+Tabla35_2[[#This Row],[Valor]]*Tabla35_2[[#This Row],[Kg]]</f>
        <v>11200</v>
      </c>
      <c r="L319" s="24">
        <f>+Tabla35_2[[#This Row],[Volumen (Kg)]]/1000</f>
        <v>11.2</v>
      </c>
      <c r="M319" s="24">
        <f>+VLOOKUP(Tabla35_2[[#This Row],[Concat]],Tabla3_2[],9,0)</f>
        <v>314286</v>
      </c>
      <c r="N319" s="24">
        <f>+Tabla35_2[[#This Row],[Precio (pesos nominales con IVA)]]/Tabla35_2[[#This Row],[Kg]]</f>
        <v>785.71500000000003</v>
      </c>
      <c r="O319" s="6">
        <f>+VLOOKUP(Tabla35_2[[#This Row],[Cod_fecha]],Cod_fecha[],2,0)</f>
        <v>44146</v>
      </c>
      <c r="P319" s="27">
        <f>+VLOOKUP(Tabla35_2[[#This Row],[Mercado]],Codigos_mercados_mayoristas[],3,0)</f>
        <v>13</v>
      </c>
      <c r="Q319" s="24" t="str">
        <f>+_xlfn.CONCAT(Tabla35_2[[#This Row],[Semana]],Tabla35_2[[#This Row],[Atributo]])</f>
        <v>44148Miércoles</v>
      </c>
    </row>
    <row r="320" spans="1:17" x14ac:dyDescent="0.35">
      <c r="A320" s="24" t="str">
        <f t="shared" si="4"/>
        <v>44148NaranjaLane LateMercado Mayorista Lo Valledor de SantiagobinJueves</v>
      </c>
      <c r="B320" s="6">
        <v>44148</v>
      </c>
      <c r="C320" s="24" t="s">
        <v>36</v>
      </c>
      <c r="D320" s="24" t="s">
        <v>32</v>
      </c>
      <c r="E320" s="24" t="s">
        <v>19</v>
      </c>
      <c r="F320" s="24" t="s">
        <v>37</v>
      </c>
      <c r="G320" s="24" t="str">
        <f>+VLOOKUP(Tabla35_2[[#This Row],[Unidad de
comercialización ]],Cod_empaque[],2,0)</f>
        <v>bin</v>
      </c>
      <c r="H320" s="24">
        <f>+VLOOKUP(Tabla35_2[[#This Row],[Unidad de
comercialización ]],Tabla9[],2,0)</f>
        <v>400</v>
      </c>
      <c r="I320" s="24" t="s">
        <v>5</v>
      </c>
      <c r="J320">
        <v>54</v>
      </c>
      <c r="K320" s="24">
        <f>+Tabla35_2[[#This Row],[Valor]]*Tabla35_2[[#This Row],[Kg]]</f>
        <v>21600</v>
      </c>
      <c r="L320" s="24">
        <f>+Tabla35_2[[#This Row],[Volumen (Kg)]]/1000</f>
        <v>21.6</v>
      </c>
      <c r="M320" s="24">
        <f>+VLOOKUP(Tabla35_2[[#This Row],[Concat]],Tabla3_2[],9,0)</f>
        <v>309630</v>
      </c>
      <c r="N320" s="24">
        <f>+Tabla35_2[[#This Row],[Precio (pesos nominales con IVA)]]/Tabla35_2[[#This Row],[Kg]]</f>
        <v>774.07500000000005</v>
      </c>
      <c r="O320" s="6">
        <f>+VLOOKUP(Tabla35_2[[#This Row],[Cod_fecha]],Cod_fecha[],2,0)</f>
        <v>44147</v>
      </c>
      <c r="P320" s="27">
        <f>+VLOOKUP(Tabla35_2[[#This Row],[Mercado]],Codigos_mercados_mayoristas[],3,0)</f>
        <v>13</v>
      </c>
      <c r="Q320" s="24" t="str">
        <f>+_xlfn.CONCAT(Tabla35_2[[#This Row],[Semana]],Tabla35_2[[#This Row],[Atributo]])</f>
        <v>44148Jueves</v>
      </c>
    </row>
    <row r="321" spans="1:17" x14ac:dyDescent="0.35">
      <c r="A321" s="24" t="str">
        <f t="shared" si="4"/>
        <v>44148NaranjaLane LateMercado Mayorista Lo Valledor de SantiagobinViernes</v>
      </c>
      <c r="B321" s="6">
        <v>44148</v>
      </c>
      <c r="C321" s="24" t="s">
        <v>36</v>
      </c>
      <c r="D321" s="24" t="s">
        <v>32</v>
      </c>
      <c r="E321" s="24" t="s">
        <v>19</v>
      </c>
      <c r="F321" s="24" t="s">
        <v>37</v>
      </c>
      <c r="G321" s="24" t="str">
        <f>+VLOOKUP(Tabla35_2[[#This Row],[Unidad de
comercialización ]],Cod_empaque[],2,0)</f>
        <v>bin</v>
      </c>
      <c r="H321" s="24">
        <f>+VLOOKUP(Tabla35_2[[#This Row],[Unidad de
comercialización ]],Tabla9[],2,0)</f>
        <v>400</v>
      </c>
      <c r="I321" s="24" t="s">
        <v>6</v>
      </c>
      <c r="J321">
        <v>0</v>
      </c>
      <c r="K321" s="24">
        <f>+Tabla35_2[[#This Row],[Valor]]*Tabla35_2[[#This Row],[Kg]]</f>
        <v>0</v>
      </c>
      <c r="L321" s="24">
        <f>+Tabla35_2[[#This Row],[Volumen (Kg)]]/1000</f>
        <v>0</v>
      </c>
      <c r="M321" s="24">
        <f>+VLOOKUP(Tabla35_2[[#This Row],[Concat]],Tabla3_2[],9,0)</f>
        <v>0</v>
      </c>
      <c r="N321" s="24">
        <f>+Tabla35_2[[#This Row],[Precio (pesos nominales con IVA)]]/Tabla35_2[[#This Row],[Kg]]</f>
        <v>0</v>
      </c>
      <c r="O321" s="6">
        <f>+VLOOKUP(Tabla35_2[[#This Row],[Cod_fecha]],Cod_fecha[],2,0)</f>
        <v>44148</v>
      </c>
      <c r="P321" s="27">
        <f>+VLOOKUP(Tabla35_2[[#This Row],[Mercado]],Codigos_mercados_mayoristas[],3,0)</f>
        <v>13</v>
      </c>
      <c r="Q321" s="24" t="str">
        <f>+_xlfn.CONCAT(Tabla35_2[[#This Row],[Semana]],Tabla35_2[[#This Row],[Atributo]])</f>
        <v>44148Viernes</v>
      </c>
    </row>
    <row r="322" spans="1:17" x14ac:dyDescent="0.35">
      <c r="A322" s="24" t="str">
        <f t="shared" ref="A322:A385" si="5">+_xlfn.CONCAT(B322:C322,D322,E322,G322,I322)</f>
        <v>44148NaranjaLane LateComercializadora del Agro de LimaríbinLunes</v>
      </c>
      <c r="B322" s="6">
        <v>44148</v>
      </c>
      <c r="C322" s="24" t="s">
        <v>36</v>
      </c>
      <c r="D322" s="24" t="s">
        <v>32</v>
      </c>
      <c r="E322" s="24" t="s">
        <v>21</v>
      </c>
      <c r="F322" s="24" t="s">
        <v>37</v>
      </c>
      <c r="G322" s="24" t="str">
        <f>+VLOOKUP(Tabla35_2[[#This Row],[Unidad de
comercialización ]],Cod_empaque[],2,0)</f>
        <v>bin</v>
      </c>
      <c r="H322" s="24">
        <f>+VLOOKUP(Tabla35_2[[#This Row],[Unidad de
comercialización ]],Tabla9[],2,0)</f>
        <v>400</v>
      </c>
      <c r="I322" s="24" t="s">
        <v>2</v>
      </c>
      <c r="J322">
        <v>0</v>
      </c>
      <c r="K322" s="24">
        <f>+Tabla35_2[[#This Row],[Valor]]*Tabla35_2[[#This Row],[Kg]]</f>
        <v>0</v>
      </c>
      <c r="L322" s="24">
        <f>+Tabla35_2[[#This Row],[Volumen (Kg)]]/1000</f>
        <v>0</v>
      </c>
      <c r="M322" s="24">
        <f>+VLOOKUP(Tabla35_2[[#This Row],[Concat]],Tabla3_2[],9,0)</f>
        <v>0</v>
      </c>
      <c r="N322" s="24">
        <f>+Tabla35_2[[#This Row],[Precio (pesos nominales con IVA)]]/Tabla35_2[[#This Row],[Kg]]</f>
        <v>0</v>
      </c>
      <c r="O322" s="6">
        <f>+VLOOKUP(Tabla35_2[[#This Row],[Cod_fecha]],Cod_fecha[],2,0)</f>
        <v>44144</v>
      </c>
      <c r="P322" s="27">
        <f>+VLOOKUP(Tabla35_2[[#This Row],[Mercado]],Codigos_mercados_mayoristas[],3,0)</f>
        <v>4</v>
      </c>
      <c r="Q322" s="24" t="str">
        <f>+_xlfn.CONCAT(Tabla35_2[[#This Row],[Semana]],Tabla35_2[[#This Row],[Atributo]])</f>
        <v>44148Lunes</v>
      </c>
    </row>
    <row r="323" spans="1:17" x14ac:dyDescent="0.35">
      <c r="A323" s="24" t="str">
        <f t="shared" si="5"/>
        <v>44148NaranjaLane LateComercializadora del Agro de LimaríbinMartes</v>
      </c>
      <c r="B323" s="6">
        <v>44148</v>
      </c>
      <c r="C323" s="24" t="s">
        <v>36</v>
      </c>
      <c r="D323" s="24" t="s">
        <v>32</v>
      </c>
      <c r="E323" s="24" t="s">
        <v>21</v>
      </c>
      <c r="F323" s="24" t="s">
        <v>37</v>
      </c>
      <c r="G323" s="24" t="str">
        <f>+VLOOKUP(Tabla35_2[[#This Row],[Unidad de
comercialización ]],Cod_empaque[],2,0)</f>
        <v>bin</v>
      </c>
      <c r="H323" s="24">
        <f>+VLOOKUP(Tabla35_2[[#This Row],[Unidad de
comercialización ]],Tabla9[],2,0)</f>
        <v>400</v>
      </c>
      <c r="I323" s="24" t="s">
        <v>3</v>
      </c>
      <c r="J323">
        <v>20</v>
      </c>
      <c r="K323" s="24">
        <f>+Tabla35_2[[#This Row],[Valor]]*Tabla35_2[[#This Row],[Kg]]</f>
        <v>8000</v>
      </c>
      <c r="L323" s="24">
        <f>+Tabla35_2[[#This Row],[Volumen (Kg)]]/1000</f>
        <v>8</v>
      </c>
      <c r="M323" s="24">
        <f>+VLOOKUP(Tabla35_2[[#This Row],[Concat]],Tabla3_2[],9,0)</f>
        <v>297500</v>
      </c>
      <c r="N323" s="24">
        <f>+Tabla35_2[[#This Row],[Precio (pesos nominales con IVA)]]/Tabla35_2[[#This Row],[Kg]]</f>
        <v>743.75</v>
      </c>
      <c r="O323" s="6">
        <f>+VLOOKUP(Tabla35_2[[#This Row],[Cod_fecha]],Cod_fecha[],2,0)</f>
        <v>44145</v>
      </c>
      <c r="P323" s="27">
        <f>+VLOOKUP(Tabla35_2[[#This Row],[Mercado]],Codigos_mercados_mayoristas[],3,0)</f>
        <v>4</v>
      </c>
      <c r="Q323" s="24" t="str">
        <f>+_xlfn.CONCAT(Tabla35_2[[#This Row],[Semana]],Tabla35_2[[#This Row],[Atributo]])</f>
        <v>44148Martes</v>
      </c>
    </row>
    <row r="324" spans="1:17" x14ac:dyDescent="0.35">
      <c r="A324" s="24" t="str">
        <f t="shared" si="5"/>
        <v>44148NaranjaLane LateComercializadora del Agro de LimaríbinMiércoles</v>
      </c>
      <c r="B324" s="6">
        <v>44148</v>
      </c>
      <c r="C324" s="24" t="s">
        <v>36</v>
      </c>
      <c r="D324" s="24" t="s">
        <v>32</v>
      </c>
      <c r="E324" s="24" t="s">
        <v>21</v>
      </c>
      <c r="F324" s="24" t="s">
        <v>37</v>
      </c>
      <c r="G324" s="24" t="str">
        <f>+VLOOKUP(Tabla35_2[[#This Row],[Unidad de
comercialización ]],Cod_empaque[],2,0)</f>
        <v>bin</v>
      </c>
      <c r="H324" s="24">
        <f>+VLOOKUP(Tabla35_2[[#This Row],[Unidad de
comercialización ]],Tabla9[],2,0)</f>
        <v>400</v>
      </c>
      <c r="I324" s="24" t="s">
        <v>4</v>
      </c>
      <c r="J324">
        <v>20</v>
      </c>
      <c r="K324" s="24">
        <f>+Tabla35_2[[#This Row],[Valor]]*Tabla35_2[[#This Row],[Kg]]</f>
        <v>8000</v>
      </c>
      <c r="L324" s="24">
        <f>+Tabla35_2[[#This Row],[Volumen (Kg)]]/1000</f>
        <v>8</v>
      </c>
      <c r="M324" s="24">
        <f>+VLOOKUP(Tabla35_2[[#This Row],[Concat]],Tabla3_2[],9,0)</f>
        <v>302500</v>
      </c>
      <c r="N324" s="24">
        <f>+Tabla35_2[[#This Row],[Precio (pesos nominales con IVA)]]/Tabla35_2[[#This Row],[Kg]]</f>
        <v>756.25</v>
      </c>
      <c r="O324" s="6">
        <f>+VLOOKUP(Tabla35_2[[#This Row],[Cod_fecha]],Cod_fecha[],2,0)</f>
        <v>44146</v>
      </c>
      <c r="P324" s="27">
        <f>+VLOOKUP(Tabla35_2[[#This Row],[Mercado]],Codigos_mercados_mayoristas[],3,0)</f>
        <v>4</v>
      </c>
      <c r="Q324" s="24" t="str">
        <f>+_xlfn.CONCAT(Tabla35_2[[#This Row],[Semana]],Tabla35_2[[#This Row],[Atributo]])</f>
        <v>44148Miércoles</v>
      </c>
    </row>
    <row r="325" spans="1:17" x14ac:dyDescent="0.35">
      <c r="A325" s="24" t="str">
        <f t="shared" si="5"/>
        <v>44148NaranjaLane LateComercializadora del Agro de LimaríbinJueves</v>
      </c>
      <c r="B325" s="6">
        <v>44148</v>
      </c>
      <c r="C325" s="24" t="s">
        <v>36</v>
      </c>
      <c r="D325" s="24" t="s">
        <v>32</v>
      </c>
      <c r="E325" s="24" t="s">
        <v>21</v>
      </c>
      <c r="F325" s="24" t="s">
        <v>37</v>
      </c>
      <c r="G325" s="24" t="str">
        <f>+VLOOKUP(Tabla35_2[[#This Row],[Unidad de
comercialización ]],Cod_empaque[],2,0)</f>
        <v>bin</v>
      </c>
      <c r="H325" s="24">
        <f>+VLOOKUP(Tabla35_2[[#This Row],[Unidad de
comercialización ]],Tabla9[],2,0)</f>
        <v>400</v>
      </c>
      <c r="I325" s="24" t="s">
        <v>5</v>
      </c>
      <c r="J325">
        <v>0</v>
      </c>
      <c r="K325" s="24">
        <f>+Tabla35_2[[#This Row],[Valor]]*Tabla35_2[[#This Row],[Kg]]</f>
        <v>0</v>
      </c>
      <c r="L325" s="24">
        <f>+Tabla35_2[[#This Row],[Volumen (Kg)]]/1000</f>
        <v>0</v>
      </c>
      <c r="M325" s="24">
        <f>+VLOOKUP(Tabla35_2[[#This Row],[Concat]],Tabla3_2[],9,0)</f>
        <v>0</v>
      </c>
      <c r="N325" s="24">
        <f>+Tabla35_2[[#This Row],[Precio (pesos nominales con IVA)]]/Tabla35_2[[#This Row],[Kg]]</f>
        <v>0</v>
      </c>
      <c r="O325" s="6">
        <f>+VLOOKUP(Tabla35_2[[#This Row],[Cod_fecha]],Cod_fecha[],2,0)</f>
        <v>44147</v>
      </c>
      <c r="P325" s="27">
        <f>+VLOOKUP(Tabla35_2[[#This Row],[Mercado]],Codigos_mercados_mayoristas[],3,0)</f>
        <v>4</v>
      </c>
      <c r="Q325" s="24" t="str">
        <f>+_xlfn.CONCAT(Tabla35_2[[#This Row],[Semana]],Tabla35_2[[#This Row],[Atributo]])</f>
        <v>44148Jueves</v>
      </c>
    </row>
    <row r="326" spans="1:17" x14ac:dyDescent="0.35">
      <c r="A326" s="24" t="str">
        <f t="shared" si="5"/>
        <v>44148NaranjaLane LateComercializadora del Agro de LimaríbinViernes</v>
      </c>
      <c r="B326" s="6">
        <v>44148</v>
      </c>
      <c r="C326" s="24" t="s">
        <v>36</v>
      </c>
      <c r="D326" s="24" t="s">
        <v>32</v>
      </c>
      <c r="E326" s="24" t="s">
        <v>21</v>
      </c>
      <c r="F326" s="24" t="s">
        <v>37</v>
      </c>
      <c r="G326" s="24" t="str">
        <f>+VLOOKUP(Tabla35_2[[#This Row],[Unidad de
comercialización ]],Cod_empaque[],2,0)</f>
        <v>bin</v>
      </c>
      <c r="H326" s="24">
        <f>+VLOOKUP(Tabla35_2[[#This Row],[Unidad de
comercialización ]],Tabla9[],2,0)</f>
        <v>400</v>
      </c>
      <c r="I326" s="24" t="s">
        <v>6</v>
      </c>
      <c r="J326">
        <v>0</v>
      </c>
      <c r="K326" s="24">
        <f>+Tabla35_2[[#This Row],[Valor]]*Tabla35_2[[#This Row],[Kg]]</f>
        <v>0</v>
      </c>
      <c r="L326" s="24">
        <f>+Tabla35_2[[#This Row],[Volumen (Kg)]]/1000</f>
        <v>0</v>
      </c>
      <c r="M326" s="24">
        <f>+VLOOKUP(Tabla35_2[[#This Row],[Concat]],Tabla3_2[],9,0)</f>
        <v>0</v>
      </c>
      <c r="N326" s="24">
        <f>+Tabla35_2[[#This Row],[Precio (pesos nominales con IVA)]]/Tabla35_2[[#This Row],[Kg]]</f>
        <v>0</v>
      </c>
      <c r="O326" s="6">
        <f>+VLOOKUP(Tabla35_2[[#This Row],[Cod_fecha]],Cod_fecha[],2,0)</f>
        <v>44148</v>
      </c>
      <c r="P326" s="27">
        <f>+VLOOKUP(Tabla35_2[[#This Row],[Mercado]],Codigos_mercados_mayoristas[],3,0)</f>
        <v>4</v>
      </c>
      <c r="Q326" s="24" t="str">
        <f>+_xlfn.CONCAT(Tabla35_2[[#This Row],[Semana]],Tabla35_2[[#This Row],[Atributo]])</f>
        <v>44148Viernes</v>
      </c>
    </row>
    <row r="327" spans="1:17" x14ac:dyDescent="0.35">
      <c r="A327" s="24" t="str">
        <f t="shared" si="5"/>
        <v>44148NaranjaNavel LateMercado Mayorista Lo Valledor de SantiagobinLunes</v>
      </c>
      <c r="B327" s="6">
        <v>44148</v>
      </c>
      <c r="C327" s="24" t="s">
        <v>36</v>
      </c>
      <c r="D327" s="24" t="s">
        <v>34</v>
      </c>
      <c r="E327" s="24" t="s">
        <v>19</v>
      </c>
      <c r="F327" s="24" t="s">
        <v>37</v>
      </c>
      <c r="G327" s="24" t="str">
        <f>+VLOOKUP(Tabla35_2[[#This Row],[Unidad de
comercialización ]],Cod_empaque[],2,0)</f>
        <v>bin</v>
      </c>
      <c r="H327" s="24">
        <f>+VLOOKUP(Tabla35_2[[#This Row],[Unidad de
comercialización ]],Tabla9[],2,0)</f>
        <v>400</v>
      </c>
      <c r="I327" s="24" t="s">
        <v>2</v>
      </c>
      <c r="J327">
        <v>30</v>
      </c>
      <c r="K327" s="24">
        <f>+Tabla35_2[[#This Row],[Valor]]*Tabla35_2[[#This Row],[Kg]]</f>
        <v>12000</v>
      </c>
      <c r="L327" s="24">
        <f>+Tabla35_2[[#This Row],[Volumen (Kg)]]/1000</f>
        <v>12</v>
      </c>
      <c r="M327" s="24">
        <f>+VLOOKUP(Tabla35_2[[#This Row],[Concat]],Tabla3_2[],9,0)</f>
        <v>285333</v>
      </c>
      <c r="N327" s="24">
        <f>+Tabla35_2[[#This Row],[Precio (pesos nominales con IVA)]]/Tabla35_2[[#This Row],[Kg]]</f>
        <v>713.33249999999998</v>
      </c>
      <c r="O327" s="6">
        <f>+VLOOKUP(Tabla35_2[[#This Row],[Cod_fecha]],Cod_fecha[],2,0)</f>
        <v>44144</v>
      </c>
      <c r="P327" s="27">
        <f>+VLOOKUP(Tabla35_2[[#This Row],[Mercado]],Codigos_mercados_mayoristas[],3,0)</f>
        <v>13</v>
      </c>
      <c r="Q327" s="24" t="str">
        <f>+_xlfn.CONCAT(Tabla35_2[[#This Row],[Semana]],Tabla35_2[[#This Row],[Atributo]])</f>
        <v>44148Lunes</v>
      </c>
    </row>
    <row r="328" spans="1:17" x14ac:dyDescent="0.35">
      <c r="A328" s="24" t="str">
        <f t="shared" si="5"/>
        <v>44148NaranjaNavel LateMercado Mayorista Lo Valledor de SantiagobinMartes</v>
      </c>
      <c r="B328" s="6">
        <v>44148</v>
      </c>
      <c r="C328" s="24" t="s">
        <v>36</v>
      </c>
      <c r="D328" s="24" t="s">
        <v>34</v>
      </c>
      <c r="E328" s="24" t="s">
        <v>19</v>
      </c>
      <c r="F328" s="24" t="s">
        <v>37</v>
      </c>
      <c r="G328" s="24" t="str">
        <f>+VLOOKUP(Tabla35_2[[#This Row],[Unidad de
comercialización ]],Cod_empaque[],2,0)</f>
        <v>bin</v>
      </c>
      <c r="H328" s="24">
        <f>+VLOOKUP(Tabla35_2[[#This Row],[Unidad de
comercialización ]],Tabla9[],2,0)</f>
        <v>400</v>
      </c>
      <c r="I328" s="24" t="s">
        <v>3</v>
      </c>
      <c r="J328">
        <v>20</v>
      </c>
      <c r="K328" s="24">
        <f>+Tabla35_2[[#This Row],[Valor]]*Tabla35_2[[#This Row],[Kg]]</f>
        <v>8000</v>
      </c>
      <c r="L328" s="24">
        <f>+Tabla35_2[[#This Row],[Volumen (Kg)]]/1000</f>
        <v>8</v>
      </c>
      <c r="M328" s="24">
        <f>+VLOOKUP(Tabla35_2[[#This Row],[Concat]],Tabla3_2[],9,0)</f>
        <v>294000</v>
      </c>
      <c r="N328" s="24">
        <f>+Tabla35_2[[#This Row],[Precio (pesos nominales con IVA)]]/Tabla35_2[[#This Row],[Kg]]</f>
        <v>735</v>
      </c>
      <c r="O328" s="6">
        <f>+VLOOKUP(Tabla35_2[[#This Row],[Cod_fecha]],Cod_fecha[],2,0)</f>
        <v>44145</v>
      </c>
      <c r="P328" s="27">
        <f>+VLOOKUP(Tabla35_2[[#This Row],[Mercado]],Codigos_mercados_mayoristas[],3,0)</f>
        <v>13</v>
      </c>
      <c r="Q328" s="24" t="str">
        <f>+_xlfn.CONCAT(Tabla35_2[[#This Row],[Semana]],Tabla35_2[[#This Row],[Atributo]])</f>
        <v>44148Martes</v>
      </c>
    </row>
    <row r="329" spans="1:17" x14ac:dyDescent="0.35">
      <c r="A329" s="24" t="str">
        <f t="shared" si="5"/>
        <v>44148NaranjaNavel LateMercado Mayorista Lo Valledor de SantiagobinMiércoles</v>
      </c>
      <c r="B329" s="6">
        <v>44148</v>
      </c>
      <c r="C329" s="24" t="s">
        <v>36</v>
      </c>
      <c r="D329" s="24" t="s">
        <v>34</v>
      </c>
      <c r="E329" s="24" t="s">
        <v>19</v>
      </c>
      <c r="F329" s="24" t="s">
        <v>37</v>
      </c>
      <c r="G329" s="24" t="str">
        <f>+VLOOKUP(Tabla35_2[[#This Row],[Unidad de
comercialización ]],Cod_empaque[],2,0)</f>
        <v>bin</v>
      </c>
      <c r="H329" s="24">
        <f>+VLOOKUP(Tabla35_2[[#This Row],[Unidad de
comercialización ]],Tabla9[],2,0)</f>
        <v>400</v>
      </c>
      <c r="I329" s="24" t="s">
        <v>4</v>
      </c>
      <c r="J329">
        <v>33</v>
      </c>
      <c r="K329" s="24">
        <f>+Tabla35_2[[#This Row],[Valor]]*Tabla35_2[[#This Row],[Kg]]</f>
        <v>13200</v>
      </c>
      <c r="L329" s="24">
        <f>+Tabla35_2[[#This Row],[Volumen (Kg)]]/1000</f>
        <v>13.2</v>
      </c>
      <c r="M329" s="24">
        <f>+VLOOKUP(Tabla35_2[[#This Row],[Concat]],Tabla3_2[],9,0)</f>
        <v>304545</v>
      </c>
      <c r="N329" s="24">
        <f>+Tabla35_2[[#This Row],[Precio (pesos nominales con IVA)]]/Tabla35_2[[#This Row],[Kg]]</f>
        <v>761.36249999999995</v>
      </c>
      <c r="O329" s="6">
        <f>+VLOOKUP(Tabla35_2[[#This Row],[Cod_fecha]],Cod_fecha[],2,0)</f>
        <v>44146</v>
      </c>
      <c r="P329" s="27">
        <f>+VLOOKUP(Tabla35_2[[#This Row],[Mercado]],Codigos_mercados_mayoristas[],3,0)</f>
        <v>13</v>
      </c>
      <c r="Q329" s="24" t="str">
        <f>+_xlfn.CONCAT(Tabla35_2[[#This Row],[Semana]],Tabla35_2[[#This Row],[Atributo]])</f>
        <v>44148Miércoles</v>
      </c>
    </row>
    <row r="330" spans="1:17" x14ac:dyDescent="0.35">
      <c r="A330" s="24" t="str">
        <f t="shared" si="5"/>
        <v>44148NaranjaNavel LateMercado Mayorista Lo Valledor de SantiagobinJueves</v>
      </c>
      <c r="B330" s="6">
        <v>44148</v>
      </c>
      <c r="C330" s="24" t="s">
        <v>36</v>
      </c>
      <c r="D330" s="24" t="s">
        <v>34</v>
      </c>
      <c r="E330" s="24" t="s">
        <v>19</v>
      </c>
      <c r="F330" s="24" t="s">
        <v>37</v>
      </c>
      <c r="G330" s="24" t="str">
        <f>+VLOOKUP(Tabla35_2[[#This Row],[Unidad de
comercialización ]],Cod_empaque[],2,0)</f>
        <v>bin</v>
      </c>
      <c r="H330" s="24">
        <f>+VLOOKUP(Tabla35_2[[#This Row],[Unidad de
comercialización ]],Tabla9[],2,0)</f>
        <v>400</v>
      </c>
      <c r="I330" s="24" t="s">
        <v>5</v>
      </c>
      <c r="J330">
        <v>0</v>
      </c>
      <c r="K330" s="24">
        <f>+Tabla35_2[[#This Row],[Valor]]*Tabla35_2[[#This Row],[Kg]]</f>
        <v>0</v>
      </c>
      <c r="L330" s="24">
        <f>+Tabla35_2[[#This Row],[Volumen (Kg)]]/1000</f>
        <v>0</v>
      </c>
      <c r="M330" s="24">
        <f>+VLOOKUP(Tabla35_2[[#This Row],[Concat]],Tabla3_2[],9,0)</f>
        <v>0</v>
      </c>
      <c r="N330" s="24">
        <f>+Tabla35_2[[#This Row],[Precio (pesos nominales con IVA)]]/Tabla35_2[[#This Row],[Kg]]</f>
        <v>0</v>
      </c>
      <c r="O330" s="6">
        <f>+VLOOKUP(Tabla35_2[[#This Row],[Cod_fecha]],Cod_fecha[],2,0)</f>
        <v>44147</v>
      </c>
      <c r="P330" s="27">
        <f>+VLOOKUP(Tabla35_2[[#This Row],[Mercado]],Codigos_mercados_mayoristas[],3,0)</f>
        <v>13</v>
      </c>
      <c r="Q330" s="24" t="str">
        <f>+_xlfn.CONCAT(Tabla35_2[[#This Row],[Semana]],Tabla35_2[[#This Row],[Atributo]])</f>
        <v>44148Jueves</v>
      </c>
    </row>
    <row r="331" spans="1:17" x14ac:dyDescent="0.35">
      <c r="A331" s="24" t="str">
        <f t="shared" si="5"/>
        <v>44148NaranjaNavel LateMercado Mayorista Lo Valledor de SantiagobinViernes</v>
      </c>
      <c r="B331" s="6">
        <v>44148</v>
      </c>
      <c r="C331" s="24" t="s">
        <v>36</v>
      </c>
      <c r="D331" s="24" t="s">
        <v>34</v>
      </c>
      <c r="E331" s="24" t="s">
        <v>19</v>
      </c>
      <c r="F331" s="24" t="s">
        <v>37</v>
      </c>
      <c r="G331" s="24" t="str">
        <f>+VLOOKUP(Tabla35_2[[#This Row],[Unidad de
comercialización ]],Cod_empaque[],2,0)</f>
        <v>bin</v>
      </c>
      <c r="H331" s="24">
        <f>+VLOOKUP(Tabla35_2[[#This Row],[Unidad de
comercialización ]],Tabla9[],2,0)</f>
        <v>400</v>
      </c>
      <c r="I331" s="24" t="s">
        <v>6</v>
      </c>
      <c r="J331">
        <v>15</v>
      </c>
      <c r="K331" s="24">
        <f>+Tabla35_2[[#This Row],[Valor]]*Tabla35_2[[#This Row],[Kg]]</f>
        <v>6000</v>
      </c>
      <c r="L331" s="24">
        <f>+Tabla35_2[[#This Row],[Volumen (Kg)]]/1000</f>
        <v>6</v>
      </c>
      <c r="M331" s="24">
        <f>+VLOOKUP(Tabla35_2[[#This Row],[Concat]],Tabla3_2[],9,0)</f>
        <v>310000</v>
      </c>
      <c r="N331" s="24">
        <f>+Tabla35_2[[#This Row],[Precio (pesos nominales con IVA)]]/Tabla35_2[[#This Row],[Kg]]</f>
        <v>775</v>
      </c>
      <c r="O331" s="6">
        <f>+VLOOKUP(Tabla35_2[[#This Row],[Cod_fecha]],Cod_fecha[],2,0)</f>
        <v>44148</v>
      </c>
      <c r="P331" s="27">
        <f>+VLOOKUP(Tabla35_2[[#This Row],[Mercado]],Codigos_mercados_mayoristas[],3,0)</f>
        <v>13</v>
      </c>
      <c r="Q331" s="24" t="str">
        <f>+_xlfn.CONCAT(Tabla35_2[[#This Row],[Semana]],Tabla35_2[[#This Row],[Atributo]])</f>
        <v>44148Viernes</v>
      </c>
    </row>
    <row r="332" spans="1:17" x14ac:dyDescent="0.35">
      <c r="A332" s="24" t="str">
        <f t="shared" si="5"/>
        <v>44148NaranjaNavel LateComercializadora del Agro de LimaríbinLunes</v>
      </c>
      <c r="B332" s="6">
        <v>44148</v>
      </c>
      <c r="C332" s="24" t="s">
        <v>36</v>
      </c>
      <c r="D332" s="24" t="s">
        <v>34</v>
      </c>
      <c r="E332" s="24" t="s">
        <v>21</v>
      </c>
      <c r="F332" s="24" t="s">
        <v>37</v>
      </c>
      <c r="G332" s="24" t="str">
        <f>+VLOOKUP(Tabla35_2[[#This Row],[Unidad de
comercialización ]],Cod_empaque[],2,0)</f>
        <v>bin</v>
      </c>
      <c r="H332" s="24">
        <f>+VLOOKUP(Tabla35_2[[#This Row],[Unidad de
comercialización ]],Tabla9[],2,0)</f>
        <v>400</v>
      </c>
      <c r="I332" s="24" t="s">
        <v>2</v>
      </c>
      <c r="J332">
        <v>0</v>
      </c>
      <c r="K332" s="24">
        <f>+Tabla35_2[[#This Row],[Valor]]*Tabla35_2[[#This Row],[Kg]]</f>
        <v>0</v>
      </c>
      <c r="L332" s="24">
        <f>+Tabla35_2[[#This Row],[Volumen (Kg)]]/1000</f>
        <v>0</v>
      </c>
      <c r="M332" s="24">
        <f>+VLOOKUP(Tabla35_2[[#This Row],[Concat]],Tabla3_2[],9,0)</f>
        <v>0</v>
      </c>
      <c r="N332" s="24">
        <f>+Tabla35_2[[#This Row],[Precio (pesos nominales con IVA)]]/Tabla35_2[[#This Row],[Kg]]</f>
        <v>0</v>
      </c>
      <c r="O332" s="6">
        <f>+VLOOKUP(Tabla35_2[[#This Row],[Cod_fecha]],Cod_fecha[],2,0)</f>
        <v>44144</v>
      </c>
      <c r="P332" s="27">
        <f>+VLOOKUP(Tabla35_2[[#This Row],[Mercado]],Codigos_mercados_mayoristas[],3,0)</f>
        <v>4</v>
      </c>
      <c r="Q332" s="24" t="str">
        <f>+_xlfn.CONCAT(Tabla35_2[[#This Row],[Semana]],Tabla35_2[[#This Row],[Atributo]])</f>
        <v>44148Lunes</v>
      </c>
    </row>
    <row r="333" spans="1:17" x14ac:dyDescent="0.35">
      <c r="A333" s="24" t="str">
        <f t="shared" si="5"/>
        <v>44148NaranjaNavel LateComercializadora del Agro de LimaríbinMartes</v>
      </c>
      <c r="B333" s="6">
        <v>44148</v>
      </c>
      <c r="C333" s="24" t="s">
        <v>36</v>
      </c>
      <c r="D333" s="24" t="s">
        <v>34</v>
      </c>
      <c r="E333" s="24" t="s">
        <v>21</v>
      </c>
      <c r="F333" s="24" t="s">
        <v>37</v>
      </c>
      <c r="G333" s="24" t="str">
        <f>+VLOOKUP(Tabla35_2[[#This Row],[Unidad de
comercialización ]],Cod_empaque[],2,0)</f>
        <v>bin</v>
      </c>
      <c r="H333" s="24">
        <f>+VLOOKUP(Tabla35_2[[#This Row],[Unidad de
comercialización ]],Tabla9[],2,0)</f>
        <v>400</v>
      </c>
      <c r="I333" s="24" t="s">
        <v>3</v>
      </c>
      <c r="J333">
        <v>20</v>
      </c>
      <c r="K333" s="24">
        <f>+Tabla35_2[[#This Row],[Valor]]*Tabla35_2[[#This Row],[Kg]]</f>
        <v>8000</v>
      </c>
      <c r="L333" s="24">
        <f>+Tabla35_2[[#This Row],[Volumen (Kg)]]/1000</f>
        <v>8</v>
      </c>
      <c r="M333" s="24">
        <f>+VLOOKUP(Tabla35_2[[#This Row],[Concat]],Tabla3_2[],9,0)</f>
        <v>287500</v>
      </c>
      <c r="N333" s="24">
        <f>+Tabla35_2[[#This Row],[Precio (pesos nominales con IVA)]]/Tabla35_2[[#This Row],[Kg]]</f>
        <v>718.75</v>
      </c>
      <c r="O333" s="6">
        <f>+VLOOKUP(Tabla35_2[[#This Row],[Cod_fecha]],Cod_fecha[],2,0)</f>
        <v>44145</v>
      </c>
      <c r="P333" s="27">
        <f>+VLOOKUP(Tabla35_2[[#This Row],[Mercado]],Codigos_mercados_mayoristas[],3,0)</f>
        <v>4</v>
      </c>
      <c r="Q333" s="24" t="str">
        <f>+_xlfn.CONCAT(Tabla35_2[[#This Row],[Semana]],Tabla35_2[[#This Row],[Atributo]])</f>
        <v>44148Martes</v>
      </c>
    </row>
    <row r="334" spans="1:17" x14ac:dyDescent="0.35">
      <c r="A334" s="24" t="str">
        <f t="shared" si="5"/>
        <v>44148NaranjaNavel LateComercializadora del Agro de LimaríbinMiércoles</v>
      </c>
      <c r="B334" s="6">
        <v>44148</v>
      </c>
      <c r="C334" s="24" t="s">
        <v>36</v>
      </c>
      <c r="D334" s="24" t="s">
        <v>34</v>
      </c>
      <c r="E334" s="24" t="s">
        <v>21</v>
      </c>
      <c r="F334" s="24" t="s">
        <v>37</v>
      </c>
      <c r="G334" s="24" t="str">
        <f>+VLOOKUP(Tabla35_2[[#This Row],[Unidad de
comercialización ]],Cod_empaque[],2,0)</f>
        <v>bin</v>
      </c>
      <c r="H334" s="24">
        <f>+VLOOKUP(Tabla35_2[[#This Row],[Unidad de
comercialización ]],Tabla9[],2,0)</f>
        <v>400</v>
      </c>
      <c r="I334" s="24" t="s">
        <v>4</v>
      </c>
      <c r="J334">
        <v>20</v>
      </c>
      <c r="K334" s="24">
        <f>+Tabla35_2[[#This Row],[Valor]]*Tabla35_2[[#This Row],[Kg]]</f>
        <v>8000</v>
      </c>
      <c r="L334" s="24">
        <f>+Tabla35_2[[#This Row],[Volumen (Kg)]]/1000</f>
        <v>8</v>
      </c>
      <c r="M334" s="24">
        <f>+VLOOKUP(Tabla35_2[[#This Row],[Concat]],Tabla3_2[],9,0)</f>
        <v>287500</v>
      </c>
      <c r="N334" s="24">
        <f>+Tabla35_2[[#This Row],[Precio (pesos nominales con IVA)]]/Tabla35_2[[#This Row],[Kg]]</f>
        <v>718.75</v>
      </c>
      <c r="O334" s="6">
        <f>+VLOOKUP(Tabla35_2[[#This Row],[Cod_fecha]],Cod_fecha[],2,0)</f>
        <v>44146</v>
      </c>
      <c r="P334" s="27">
        <f>+VLOOKUP(Tabla35_2[[#This Row],[Mercado]],Codigos_mercados_mayoristas[],3,0)</f>
        <v>4</v>
      </c>
      <c r="Q334" s="24" t="str">
        <f>+_xlfn.CONCAT(Tabla35_2[[#This Row],[Semana]],Tabla35_2[[#This Row],[Atributo]])</f>
        <v>44148Miércoles</v>
      </c>
    </row>
    <row r="335" spans="1:17" x14ac:dyDescent="0.35">
      <c r="A335" s="24" t="str">
        <f t="shared" si="5"/>
        <v>44148NaranjaNavel LateComercializadora del Agro de LimaríbinJueves</v>
      </c>
      <c r="B335" s="6">
        <v>44148</v>
      </c>
      <c r="C335" s="24" t="s">
        <v>36</v>
      </c>
      <c r="D335" s="24" t="s">
        <v>34</v>
      </c>
      <c r="E335" s="24" t="s">
        <v>21</v>
      </c>
      <c r="F335" s="24" t="s">
        <v>37</v>
      </c>
      <c r="G335" s="24" t="str">
        <f>+VLOOKUP(Tabla35_2[[#This Row],[Unidad de
comercialización ]],Cod_empaque[],2,0)</f>
        <v>bin</v>
      </c>
      <c r="H335" s="24">
        <f>+VLOOKUP(Tabla35_2[[#This Row],[Unidad de
comercialización ]],Tabla9[],2,0)</f>
        <v>400</v>
      </c>
      <c r="I335" s="24" t="s">
        <v>5</v>
      </c>
      <c r="J335">
        <v>0</v>
      </c>
      <c r="K335" s="24">
        <f>+Tabla35_2[[#This Row],[Valor]]*Tabla35_2[[#This Row],[Kg]]</f>
        <v>0</v>
      </c>
      <c r="L335" s="24">
        <f>+Tabla35_2[[#This Row],[Volumen (Kg)]]/1000</f>
        <v>0</v>
      </c>
      <c r="M335" s="24">
        <f>+VLOOKUP(Tabla35_2[[#This Row],[Concat]],Tabla3_2[],9,0)</f>
        <v>0</v>
      </c>
      <c r="N335" s="24">
        <f>+Tabla35_2[[#This Row],[Precio (pesos nominales con IVA)]]/Tabla35_2[[#This Row],[Kg]]</f>
        <v>0</v>
      </c>
      <c r="O335" s="6">
        <f>+VLOOKUP(Tabla35_2[[#This Row],[Cod_fecha]],Cod_fecha[],2,0)</f>
        <v>44147</v>
      </c>
      <c r="P335" s="27">
        <f>+VLOOKUP(Tabla35_2[[#This Row],[Mercado]],Codigos_mercados_mayoristas[],3,0)</f>
        <v>4</v>
      </c>
      <c r="Q335" s="24" t="str">
        <f>+_xlfn.CONCAT(Tabla35_2[[#This Row],[Semana]],Tabla35_2[[#This Row],[Atributo]])</f>
        <v>44148Jueves</v>
      </c>
    </row>
    <row r="336" spans="1:17" x14ac:dyDescent="0.35">
      <c r="A336" s="24" t="str">
        <f t="shared" si="5"/>
        <v>44148NaranjaNavel LateComercializadora del Agro de LimaríbinViernes</v>
      </c>
      <c r="B336" s="6">
        <v>44148</v>
      </c>
      <c r="C336" s="24" t="s">
        <v>36</v>
      </c>
      <c r="D336" s="24" t="s">
        <v>34</v>
      </c>
      <c r="E336" s="24" t="s">
        <v>21</v>
      </c>
      <c r="F336" s="24" t="s">
        <v>37</v>
      </c>
      <c r="G336" s="24" t="str">
        <f>+VLOOKUP(Tabla35_2[[#This Row],[Unidad de
comercialización ]],Cod_empaque[],2,0)</f>
        <v>bin</v>
      </c>
      <c r="H336" s="24">
        <f>+VLOOKUP(Tabla35_2[[#This Row],[Unidad de
comercialización ]],Tabla9[],2,0)</f>
        <v>400</v>
      </c>
      <c r="I336" s="24" t="s">
        <v>6</v>
      </c>
      <c r="J336">
        <v>0</v>
      </c>
      <c r="K336" s="24">
        <f>+Tabla35_2[[#This Row],[Valor]]*Tabla35_2[[#This Row],[Kg]]</f>
        <v>0</v>
      </c>
      <c r="L336" s="24">
        <f>+Tabla35_2[[#This Row],[Volumen (Kg)]]/1000</f>
        <v>0</v>
      </c>
      <c r="M336" s="24">
        <f>+VLOOKUP(Tabla35_2[[#This Row],[Concat]],Tabla3_2[],9,0)</f>
        <v>0</v>
      </c>
      <c r="N336" s="24">
        <f>+Tabla35_2[[#This Row],[Precio (pesos nominales con IVA)]]/Tabla35_2[[#This Row],[Kg]]</f>
        <v>0</v>
      </c>
      <c r="O336" s="6">
        <f>+VLOOKUP(Tabla35_2[[#This Row],[Cod_fecha]],Cod_fecha[],2,0)</f>
        <v>44148</v>
      </c>
      <c r="P336" s="27">
        <f>+VLOOKUP(Tabla35_2[[#This Row],[Mercado]],Codigos_mercados_mayoristas[],3,0)</f>
        <v>4</v>
      </c>
      <c r="Q336" s="24" t="str">
        <f>+_xlfn.CONCAT(Tabla35_2[[#This Row],[Semana]],Tabla35_2[[#This Row],[Atributo]])</f>
        <v>44148Viernes</v>
      </c>
    </row>
    <row r="337" spans="1:17" x14ac:dyDescent="0.35">
      <c r="A337" s="24" t="str">
        <f t="shared" si="5"/>
        <v>44148NaranjaNavel LateTerminal La Palmera de La SerenabinLunes</v>
      </c>
      <c r="B337" s="6">
        <v>44148</v>
      </c>
      <c r="C337" s="24" t="s">
        <v>36</v>
      </c>
      <c r="D337" s="24" t="s">
        <v>34</v>
      </c>
      <c r="E337" s="24" t="s">
        <v>22</v>
      </c>
      <c r="F337" s="24" t="s">
        <v>37</v>
      </c>
      <c r="G337" s="24" t="str">
        <f>+VLOOKUP(Tabla35_2[[#This Row],[Unidad de
comercialización ]],Cod_empaque[],2,0)</f>
        <v>bin</v>
      </c>
      <c r="H337" s="24">
        <f>+VLOOKUP(Tabla35_2[[#This Row],[Unidad de
comercialización ]],Tabla9[],2,0)</f>
        <v>400</v>
      </c>
      <c r="I337" s="24" t="s">
        <v>2</v>
      </c>
      <c r="J337">
        <v>20</v>
      </c>
      <c r="K337" s="24">
        <f>+Tabla35_2[[#This Row],[Valor]]*Tabla35_2[[#This Row],[Kg]]</f>
        <v>8000</v>
      </c>
      <c r="L337" s="24">
        <f>+Tabla35_2[[#This Row],[Volumen (Kg)]]/1000</f>
        <v>8</v>
      </c>
      <c r="M337" s="24">
        <f>+VLOOKUP(Tabla35_2[[#This Row],[Concat]],Tabla3_2[],9,0)</f>
        <v>297500</v>
      </c>
      <c r="N337" s="24">
        <f>+Tabla35_2[[#This Row],[Precio (pesos nominales con IVA)]]/Tabla35_2[[#This Row],[Kg]]</f>
        <v>743.75</v>
      </c>
      <c r="O337" s="6">
        <f>+VLOOKUP(Tabla35_2[[#This Row],[Cod_fecha]],Cod_fecha[],2,0)</f>
        <v>44144</v>
      </c>
      <c r="P337" s="27">
        <f>+VLOOKUP(Tabla35_2[[#This Row],[Mercado]],Codigos_mercados_mayoristas[],3,0)</f>
        <v>4</v>
      </c>
      <c r="Q337" s="24" t="str">
        <f>+_xlfn.CONCAT(Tabla35_2[[#This Row],[Semana]],Tabla35_2[[#This Row],[Atributo]])</f>
        <v>44148Lunes</v>
      </c>
    </row>
    <row r="338" spans="1:17" x14ac:dyDescent="0.35">
      <c r="A338" s="24" t="str">
        <f t="shared" si="5"/>
        <v>44148NaranjaNavel LateTerminal La Palmera de La SerenabinMartes</v>
      </c>
      <c r="B338" s="6">
        <v>44148</v>
      </c>
      <c r="C338" s="24" t="s">
        <v>36</v>
      </c>
      <c r="D338" s="24" t="s">
        <v>34</v>
      </c>
      <c r="E338" s="24" t="s">
        <v>22</v>
      </c>
      <c r="F338" s="24" t="s">
        <v>37</v>
      </c>
      <c r="G338" s="24" t="str">
        <f>+VLOOKUP(Tabla35_2[[#This Row],[Unidad de
comercialización ]],Cod_empaque[],2,0)</f>
        <v>bin</v>
      </c>
      <c r="H338" s="24">
        <f>+VLOOKUP(Tabla35_2[[#This Row],[Unidad de
comercialización ]],Tabla9[],2,0)</f>
        <v>400</v>
      </c>
      <c r="I338" s="24" t="s">
        <v>3</v>
      </c>
      <c r="J338">
        <v>20</v>
      </c>
      <c r="K338" s="24">
        <f>+Tabla35_2[[#This Row],[Valor]]*Tabla35_2[[#This Row],[Kg]]</f>
        <v>8000</v>
      </c>
      <c r="L338" s="24">
        <f>+Tabla35_2[[#This Row],[Volumen (Kg)]]/1000</f>
        <v>8</v>
      </c>
      <c r="M338" s="24">
        <f>+VLOOKUP(Tabla35_2[[#This Row],[Concat]],Tabla3_2[],9,0)</f>
        <v>297500</v>
      </c>
      <c r="N338" s="24">
        <f>+Tabla35_2[[#This Row],[Precio (pesos nominales con IVA)]]/Tabla35_2[[#This Row],[Kg]]</f>
        <v>743.75</v>
      </c>
      <c r="O338" s="6">
        <f>+VLOOKUP(Tabla35_2[[#This Row],[Cod_fecha]],Cod_fecha[],2,0)</f>
        <v>44145</v>
      </c>
      <c r="P338" s="27">
        <f>+VLOOKUP(Tabla35_2[[#This Row],[Mercado]],Codigos_mercados_mayoristas[],3,0)</f>
        <v>4</v>
      </c>
      <c r="Q338" s="24" t="str">
        <f>+_xlfn.CONCAT(Tabla35_2[[#This Row],[Semana]],Tabla35_2[[#This Row],[Atributo]])</f>
        <v>44148Martes</v>
      </c>
    </row>
    <row r="339" spans="1:17" x14ac:dyDescent="0.35">
      <c r="A339" s="24" t="str">
        <f t="shared" si="5"/>
        <v>44148NaranjaNavel LateTerminal La Palmera de La SerenabinMiércoles</v>
      </c>
      <c r="B339" s="6">
        <v>44148</v>
      </c>
      <c r="C339" s="24" t="s">
        <v>36</v>
      </c>
      <c r="D339" s="24" t="s">
        <v>34</v>
      </c>
      <c r="E339" s="24" t="s">
        <v>22</v>
      </c>
      <c r="F339" s="24" t="s">
        <v>37</v>
      </c>
      <c r="G339" s="24" t="str">
        <f>+VLOOKUP(Tabla35_2[[#This Row],[Unidad de
comercialización ]],Cod_empaque[],2,0)</f>
        <v>bin</v>
      </c>
      <c r="H339" s="24">
        <f>+VLOOKUP(Tabla35_2[[#This Row],[Unidad de
comercialización ]],Tabla9[],2,0)</f>
        <v>400</v>
      </c>
      <c r="I339" s="24" t="s">
        <v>4</v>
      </c>
      <c r="J339">
        <v>0</v>
      </c>
      <c r="K339" s="24">
        <f>+Tabla35_2[[#This Row],[Valor]]*Tabla35_2[[#This Row],[Kg]]</f>
        <v>0</v>
      </c>
      <c r="L339" s="24">
        <f>+Tabla35_2[[#This Row],[Volumen (Kg)]]/1000</f>
        <v>0</v>
      </c>
      <c r="M339" s="24">
        <f>+VLOOKUP(Tabla35_2[[#This Row],[Concat]],Tabla3_2[],9,0)</f>
        <v>0</v>
      </c>
      <c r="N339" s="24">
        <f>+Tabla35_2[[#This Row],[Precio (pesos nominales con IVA)]]/Tabla35_2[[#This Row],[Kg]]</f>
        <v>0</v>
      </c>
      <c r="O339" s="6">
        <f>+VLOOKUP(Tabla35_2[[#This Row],[Cod_fecha]],Cod_fecha[],2,0)</f>
        <v>44146</v>
      </c>
      <c r="P339" s="27">
        <f>+VLOOKUP(Tabla35_2[[#This Row],[Mercado]],Codigos_mercados_mayoristas[],3,0)</f>
        <v>4</v>
      </c>
      <c r="Q339" s="24" t="str">
        <f>+_xlfn.CONCAT(Tabla35_2[[#This Row],[Semana]],Tabla35_2[[#This Row],[Atributo]])</f>
        <v>44148Miércoles</v>
      </c>
    </row>
    <row r="340" spans="1:17" x14ac:dyDescent="0.35">
      <c r="A340" s="24" t="str">
        <f t="shared" si="5"/>
        <v>44148NaranjaNavel LateTerminal La Palmera de La SerenabinJueves</v>
      </c>
      <c r="B340" s="6">
        <v>44148</v>
      </c>
      <c r="C340" s="24" t="s">
        <v>36</v>
      </c>
      <c r="D340" s="24" t="s">
        <v>34</v>
      </c>
      <c r="E340" s="24" t="s">
        <v>22</v>
      </c>
      <c r="F340" s="24" t="s">
        <v>37</v>
      </c>
      <c r="G340" s="24" t="str">
        <f>+VLOOKUP(Tabla35_2[[#This Row],[Unidad de
comercialización ]],Cod_empaque[],2,0)</f>
        <v>bin</v>
      </c>
      <c r="H340" s="24">
        <f>+VLOOKUP(Tabla35_2[[#This Row],[Unidad de
comercialización ]],Tabla9[],2,0)</f>
        <v>400</v>
      </c>
      <c r="I340" s="24" t="s">
        <v>5</v>
      </c>
      <c r="J340">
        <v>20</v>
      </c>
      <c r="K340" s="24">
        <f>+Tabla35_2[[#This Row],[Valor]]*Tabla35_2[[#This Row],[Kg]]</f>
        <v>8000</v>
      </c>
      <c r="L340" s="24">
        <f>+Tabla35_2[[#This Row],[Volumen (Kg)]]/1000</f>
        <v>8</v>
      </c>
      <c r="M340" s="24">
        <f>+VLOOKUP(Tabla35_2[[#This Row],[Concat]],Tabla3_2[],9,0)</f>
        <v>302500</v>
      </c>
      <c r="N340" s="24">
        <f>+Tabla35_2[[#This Row],[Precio (pesos nominales con IVA)]]/Tabla35_2[[#This Row],[Kg]]</f>
        <v>756.25</v>
      </c>
      <c r="O340" s="6">
        <f>+VLOOKUP(Tabla35_2[[#This Row],[Cod_fecha]],Cod_fecha[],2,0)</f>
        <v>44147</v>
      </c>
      <c r="P340" s="27">
        <f>+VLOOKUP(Tabla35_2[[#This Row],[Mercado]],Codigos_mercados_mayoristas[],3,0)</f>
        <v>4</v>
      </c>
      <c r="Q340" s="24" t="str">
        <f>+_xlfn.CONCAT(Tabla35_2[[#This Row],[Semana]],Tabla35_2[[#This Row],[Atributo]])</f>
        <v>44148Jueves</v>
      </c>
    </row>
    <row r="341" spans="1:17" x14ac:dyDescent="0.35">
      <c r="A341" s="24" t="str">
        <f t="shared" si="5"/>
        <v>44148NaranjaNavel LateTerminal La Palmera de La SerenabinViernes</v>
      </c>
      <c r="B341" s="6">
        <v>44148</v>
      </c>
      <c r="C341" s="24" t="s">
        <v>36</v>
      </c>
      <c r="D341" s="24" t="s">
        <v>34</v>
      </c>
      <c r="E341" s="24" t="s">
        <v>22</v>
      </c>
      <c r="F341" s="24" t="s">
        <v>37</v>
      </c>
      <c r="G341" s="24" t="str">
        <f>+VLOOKUP(Tabla35_2[[#This Row],[Unidad de
comercialización ]],Cod_empaque[],2,0)</f>
        <v>bin</v>
      </c>
      <c r="H341" s="24">
        <f>+VLOOKUP(Tabla35_2[[#This Row],[Unidad de
comercialización ]],Tabla9[],2,0)</f>
        <v>400</v>
      </c>
      <c r="I341" s="24" t="s">
        <v>6</v>
      </c>
      <c r="J341">
        <v>20</v>
      </c>
      <c r="K341" s="24">
        <f>+Tabla35_2[[#This Row],[Valor]]*Tabla35_2[[#This Row],[Kg]]</f>
        <v>8000</v>
      </c>
      <c r="L341" s="24">
        <f>+Tabla35_2[[#This Row],[Volumen (Kg)]]/1000</f>
        <v>8</v>
      </c>
      <c r="M341" s="24">
        <f>+VLOOKUP(Tabla35_2[[#This Row],[Concat]],Tabla3_2[],9,0)</f>
        <v>307500</v>
      </c>
      <c r="N341" s="24">
        <f>+Tabla35_2[[#This Row],[Precio (pesos nominales con IVA)]]/Tabla35_2[[#This Row],[Kg]]</f>
        <v>768.75</v>
      </c>
      <c r="O341" s="6">
        <f>+VLOOKUP(Tabla35_2[[#This Row],[Cod_fecha]],Cod_fecha[],2,0)</f>
        <v>44148</v>
      </c>
      <c r="P341" s="27">
        <f>+VLOOKUP(Tabla35_2[[#This Row],[Mercado]],Codigos_mercados_mayoristas[],3,0)</f>
        <v>4</v>
      </c>
      <c r="Q341" s="24" t="str">
        <f>+_xlfn.CONCAT(Tabla35_2[[#This Row],[Semana]],Tabla35_2[[#This Row],[Atributo]])</f>
        <v>44148Viernes</v>
      </c>
    </row>
    <row r="342" spans="1:17" x14ac:dyDescent="0.35">
      <c r="A342" s="24" t="str">
        <f t="shared" si="5"/>
        <v>44148NaranjaNavel LateVega Modelo de TemucobinLunes</v>
      </c>
      <c r="B342" s="6">
        <v>44148</v>
      </c>
      <c r="C342" s="24" t="s">
        <v>36</v>
      </c>
      <c r="D342" s="24" t="s">
        <v>34</v>
      </c>
      <c r="E342" s="24" t="s">
        <v>14</v>
      </c>
      <c r="F342" s="24" t="s">
        <v>37</v>
      </c>
      <c r="G342" s="24" t="str">
        <f>+VLOOKUP(Tabla35_2[[#This Row],[Unidad de
comercialización ]],Cod_empaque[],2,0)</f>
        <v>bin</v>
      </c>
      <c r="H342" s="24">
        <f>+VLOOKUP(Tabla35_2[[#This Row],[Unidad de
comercialización ]],Tabla9[],2,0)</f>
        <v>400</v>
      </c>
      <c r="I342" s="24" t="s">
        <v>2</v>
      </c>
      <c r="J342">
        <v>0</v>
      </c>
      <c r="K342" s="24">
        <f>+Tabla35_2[[#This Row],[Valor]]*Tabla35_2[[#This Row],[Kg]]</f>
        <v>0</v>
      </c>
      <c r="L342" s="24">
        <f>+Tabla35_2[[#This Row],[Volumen (Kg)]]/1000</f>
        <v>0</v>
      </c>
      <c r="M342" s="24">
        <f>+VLOOKUP(Tabla35_2[[#This Row],[Concat]],Tabla3_2[],9,0)</f>
        <v>0</v>
      </c>
      <c r="N342" s="24">
        <f>+Tabla35_2[[#This Row],[Precio (pesos nominales con IVA)]]/Tabla35_2[[#This Row],[Kg]]</f>
        <v>0</v>
      </c>
      <c r="O342" s="6">
        <f>+VLOOKUP(Tabla35_2[[#This Row],[Cod_fecha]],Cod_fecha[],2,0)</f>
        <v>44144</v>
      </c>
      <c r="P342" s="27">
        <f>+VLOOKUP(Tabla35_2[[#This Row],[Mercado]],Codigos_mercados_mayoristas[],3,0)</f>
        <v>9</v>
      </c>
      <c r="Q342" s="24" t="str">
        <f>+_xlfn.CONCAT(Tabla35_2[[#This Row],[Semana]],Tabla35_2[[#This Row],[Atributo]])</f>
        <v>44148Lunes</v>
      </c>
    </row>
    <row r="343" spans="1:17" x14ac:dyDescent="0.35">
      <c r="A343" s="24" t="str">
        <f t="shared" si="5"/>
        <v>44148NaranjaNavel LateVega Modelo de TemucobinMartes</v>
      </c>
      <c r="B343" s="6">
        <v>44148</v>
      </c>
      <c r="C343" s="24" t="s">
        <v>36</v>
      </c>
      <c r="D343" s="24" t="s">
        <v>34</v>
      </c>
      <c r="E343" s="24" t="s">
        <v>14</v>
      </c>
      <c r="F343" s="24" t="s">
        <v>37</v>
      </c>
      <c r="G343" s="24" t="str">
        <f>+VLOOKUP(Tabla35_2[[#This Row],[Unidad de
comercialización ]],Cod_empaque[],2,0)</f>
        <v>bin</v>
      </c>
      <c r="H343" s="24">
        <f>+VLOOKUP(Tabla35_2[[#This Row],[Unidad de
comercialización ]],Tabla9[],2,0)</f>
        <v>400</v>
      </c>
      <c r="I343" s="24" t="s">
        <v>3</v>
      </c>
      <c r="J343">
        <v>0</v>
      </c>
      <c r="K343" s="24">
        <f>+Tabla35_2[[#This Row],[Valor]]*Tabla35_2[[#This Row],[Kg]]</f>
        <v>0</v>
      </c>
      <c r="L343" s="24">
        <f>+Tabla35_2[[#This Row],[Volumen (Kg)]]/1000</f>
        <v>0</v>
      </c>
      <c r="M343" s="24">
        <f>+VLOOKUP(Tabla35_2[[#This Row],[Concat]],Tabla3_2[],9,0)</f>
        <v>0</v>
      </c>
      <c r="N343" s="24">
        <f>+Tabla35_2[[#This Row],[Precio (pesos nominales con IVA)]]/Tabla35_2[[#This Row],[Kg]]</f>
        <v>0</v>
      </c>
      <c r="O343" s="6">
        <f>+VLOOKUP(Tabla35_2[[#This Row],[Cod_fecha]],Cod_fecha[],2,0)</f>
        <v>44145</v>
      </c>
      <c r="P343" s="27">
        <f>+VLOOKUP(Tabla35_2[[#This Row],[Mercado]],Codigos_mercados_mayoristas[],3,0)</f>
        <v>9</v>
      </c>
      <c r="Q343" s="24" t="str">
        <f>+_xlfn.CONCAT(Tabla35_2[[#This Row],[Semana]],Tabla35_2[[#This Row],[Atributo]])</f>
        <v>44148Martes</v>
      </c>
    </row>
    <row r="344" spans="1:17" x14ac:dyDescent="0.35">
      <c r="A344" s="24" t="str">
        <f t="shared" si="5"/>
        <v>44148NaranjaNavel LateVega Modelo de TemucobinMiércoles</v>
      </c>
      <c r="B344" s="6">
        <v>44148</v>
      </c>
      <c r="C344" s="24" t="s">
        <v>36</v>
      </c>
      <c r="D344" s="24" t="s">
        <v>34</v>
      </c>
      <c r="E344" s="24" t="s">
        <v>14</v>
      </c>
      <c r="F344" s="24" t="s">
        <v>37</v>
      </c>
      <c r="G344" s="24" t="str">
        <f>+VLOOKUP(Tabla35_2[[#This Row],[Unidad de
comercialización ]],Cod_empaque[],2,0)</f>
        <v>bin</v>
      </c>
      <c r="H344" s="24">
        <f>+VLOOKUP(Tabla35_2[[#This Row],[Unidad de
comercialización ]],Tabla9[],2,0)</f>
        <v>400</v>
      </c>
      <c r="I344" s="24" t="s">
        <v>4</v>
      </c>
      <c r="J344">
        <v>0</v>
      </c>
      <c r="K344" s="24">
        <f>+Tabla35_2[[#This Row],[Valor]]*Tabla35_2[[#This Row],[Kg]]</f>
        <v>0</v>
      </c>
      <c r="L344" s="24">
        <f>+Tabla35_2[[#This Row],[Volumen (Kg)]]/1000</f>
        <v>0</v>
      </c>
      <c r="M344" s="24">
        <f>+VLOOKUP(Tabla35_2[[#This Row],[Concat]],Tabla3_2[],9,0)</f>
        <v>0</v>
      </c>
      <c r="N344" s="24">
        <f>+Tabla35_2[[#This Row],[Precio (pesos nominales con IVA)]]/Tabla35_2[[#This Row],[Kg]]</f>
        <v>0</v>
      </c>
      <c r="O344" s="6">
        <f>+VLOOKUP(Tabla35_2[[#This Row],[Cod_fecha]],Cod_fecha[],2,0)</f>
        <v>44146</v>
      </c>
      <c r="P344" s="27">
        <f>+VLOOKUP(Tabla35_2[[#This Row],[Mercado]],Codigos_mercados_mayoristas[],3,0)</f>
        <v>9</v>
      </c>
      <c r="Q344" s="24" t="str">
        <f>+_xlfn.CONCAT(Tabla35_2[[#This Row],[Semana]],Tabla35_2[[#This Row],[Atributo]])</f>
        <v>44148Miércoles</v>
      </c>
    </row>
    <row r="345" spans="1:17" x14ac:dyDescent="0.35">
      <c r="A345" s="24" t="str">
        <f t="shared" si="5"/>
        <v>44148NaranjaNavel LateVega Modelo de TemucobinJueves</v>
      </c>
      <c r="B345" s="6">
        <v>44148</v>
      </c>
      <c r="C345" s="24" t="s">
        <v>36</v>
      </c>
      <c r="D345" s="24" t="s">
        <v>34</v>
      </c>
      <c r="E345" s="24" t="s">
        <v>14</v>
      </c>
      <c r="F345" s="24" t="s">
        <v>37</v>
      </c>
      <c r="G345" s="24" t="str">
        <f>+VLOOKUP(Tabla35_2[[#This Row],[Unidad de
comercialización ]],Cod_empaque[],2,0)</f>
        <v>bin</v>
      </c>
      <c r="H345" s="24">
        <f>+VLOOKUP(Tabla35_2[[#This Row],[Unidad de
comercialización ]],Tabla9[],2,0)</f>
        <v>400</v>
      </c>
      <c r="I345" s="24" t="s">
        <v>5</v>
      </c>
      <c r="J345">
        <v>20</v>
      </c>
      <c r="K345" s="24">
        <f>+Tabla35_2[[#This Row],[Valor]]*Tabla35_2[[#This Row],[Kg]]</f>
        <v>8000</v>
      </c>
      <c r="L345" s="24">
        <f>+Tabla35_2[[#This Row],[Volumen (Kg)]]/1000</f>
        <v>8</v>
      </c>
      <c r="M345" s="24">
        <f>+VLOOKUP(Tabla35_2[[#This Row],[Concat]],Tabla3_2[],9,0)</f>
        <v>320000</v>
      </c>
      <c r="N345" s="24">
        <f>+Tabla35_2[[#This Row],[Precio (pesos nominales con IVA)]]/Tabla35_2[[#This Row],[Kg]]</f>
        <v>800</v>
      </c>
      <c r="O345" s="6">
        <f>+VLOOKUP(Tabla35_2[[#This Row],[Cod_fecha]],Cod_fecha[],2,0)</f>
        <v>44147</v>
      </c>
      <c r="P345" s="27">
        <f>+VLOOKUP(Tabla35_2[[#This Row],[Mercado]],Codigos_mercados_mayoristas[],3,0)</f>
        <v>9</v>
      </c>
      <c r="Q345" s="24" t="str">
        <f>+_xlfn.CONCAT(Tabla35_2[[#This Row],[Semana]],Tabla35_2[[#This Row],[Atributo]])</f>
        <v>44148Jueves</v>
      </c>
    </row>
    <row r="346" spans="1:17" x14ac:dyDescent="0.35">
      <c r="A346" s="24" t="str">
        <f t="shared" si="5"/>
        <v>44148NaranjaNavel LateVega Modelo de TemucobinViernes</v>
      </c>
      <c r="B346" s="6">
        <v>44148</v>
      </c>
      <c r="C346" s="24" t="s">
        <v>36</v>
      </c>
      <c r="D346" s="24" t="s">
        <v>34</v>
      </c>
      <c r="E346" s="24" t="s">
        <v>14</v>
      </c>
      <c r="F346" s="24" t="s">
        <v>37</v>
      </c>
      <c r="G346" s="24" t="str">
        <f>+VLOOKUP(Tabla35_2[[#This Row],[Unidad de
comercialización ]],Cod_empaque[],2,0)</f>
        <v>bin</v>
      </c>
      <c r="H346" s="24">
        <f>+VLOOKUP(Tabla35_2[[#This Row],[Unidad de
comercialización ]],Tabla9[],2,0)</f>
        <v>400</v>
      </c>
      <c r="I346" s="24" t="s">
        <v>6</v>
      </c>
      <c r="J346">
        <v>0</v>
      </c>
      <c r="K346" s="24">
        <f>+Tabla35_2[[#This Row],[Valor]]*Tabla35_2[[#This Row],[Kg]]</f>
        <v>0</v>
      </c>
      <c r="L346" s="24">
        <f>+Tabla35_2[[#This Row],[Volumen (Kg)]]/1000</f>
        <v>0</v>
      </c>
      <c r="M346" s="24">
        <f>+VLOOKUP(Tabla35_2[[#This Row],[Concat]],Tabla3_2[],9,0)</f>
        <v>0</v>
      </c>
      <c r="N346" s="24">
        <f>+Tabla35_2[[#This Row],[Precio (pesos nominales con IVA)]]/Tabla35_2[[#This Row],[Kg]]</f>
        <v>0</v>
      </c>
      <c r="O346" s="6">
        <f>+VLOOKUP(Tabla35_2[[#This Row],[Cod_fecha]],Cod_fecha[],2,0)</f>
        <v>44148</v>
      </c>
      <c r="P346" s="27">
        <f>+VLOOKUP(Tabla35_2[[#This Row],[Mercado]],Codigos_mercados_mayoristas[],3,0)</f>
        <v>9</v>
      </c>
      <c r="Q346" s="24" t="str">
        <f>+_xlfn.CONCAT(Tabla35_2[[#This Row],[Semana]],Tabla35_2[[#This Row],[Atributo]])</f>
        <v>44148Viernes</v>
      </c>
    </row>
    <row r="347" spans="1:17" x14ac:dyDescent="0.35">
      <c r="A347" s="24" t="str">
        <f t="shared" si="5"/>
        <v>44148NaranjaValenciaMercado Mayorista Lo Valledor de SantiagobinLunes</v>
      </c>
      <c r="B347" s="6">
        <v>44148</v>
      </c>
      <c r="C347" s="24" t="s">
        <v>36</v>
      </c>
      <c r="D347" s="24" t="s">
        <v>35</v>
      </c>
      <c r="E347" s="24" t="s">
        <v>19</v>
      </c>
      <c r="F347" s="24" t="s">
        <v>37</v>
      </c>
      <c r="G347" s="24" t="str">
        <f>+VLOOKUP(Tabla35_2[[#This Row],[Unidad de
comercialización ]],Cod_empaque[],2,0)</f>
        <v>bin</v>
      </c>
      <c r="H347" s="24">
        <f>+VLOOKUP(Tabla35_2[[#This Row],[Unidad de
comercialización ]],Tabla9[],2,0)</f>
        <v>400</v>
      </c>
      <c r="I347" s="24" t="s">
        <v>2</v>
      </c>
      <c r="J347">
        <v>56</v>
      </c>
      <c r="K347" s="24">
        <f>+Tabla35_2[[#This Row],[Valor]]*Tabla35_2[[#This Row],[Kg]]</f>
        <v>22400</v>
      </c>
      <c r="L347" s="24">
        <f>+Tabla35_2[[#This Row],[Volumen (Kg)]]/1000</f>
        <v>22.4</v>
      </c>
      <c r="M347" s="24">
        <f>+VLOOKUP(Tabla35_2[[#This Row],[Concat]],Tabla3_2[],9,0)</f>
        <v>307500</v>
      </c>
      <c r="N347" s="24">
        <f>+Tabla35_2[[#This Row],[Precio (pesos nominales con IVA)]]/Tabla35_2[[#This Row],[Kg]]</f>
        <v>768.75</v>
      </c>
      <c r="O347" s="6">
        <f>+VLOOKUP(Tabla35_2[[#This Row],[Cod_fecha]],Cod_fecha[],2,0)</f>
        <v>44144</v>
      </c>
      <c r="P347" s="27">
        <f>+VLOOKUP(Tabla35_2[[#This Row],[Mercado]],Codigos_mercados_mayoristas[],3,0)</f>
        <v>13</v>
      </c>
      <c r="Q347" s="24" t="str">
        <f>+_xlfn.CONCAT(Tabla35_2[[#This Row],[Semana]],Tabla35_2[[#This Row],[Atributo]])</f>
        <v>44148Lunes</v>
      </c>
    </row>
    <row r="348" spans="1:17" x14ac:dyDescent="0.35">
      <c r="A348" s="24" t="str">
        <f t="shared" si="5"/>
        <v>44148NaranjaValenciaMercado Mayorista Lo Valledor de SantiagobinMartes</v>
      </c>
      <c r="B348" s="6">
        <v>44148</v>
      </c>
      <c r="C348" s="24" t="s">
        <v>36</v>
      </c>
      <c r="D348" s="24" t="s">
        <v>35</v>
      </c>
      <c r="E348" s="24" t="s">
        <v>19</v>
      </c>
      <c r="F348" s="24" t="s">
        <v>37</v>
      </c>
      <c r="G348" s="24" t="str">
        <f>+VLOOKUP(Tabla35_2[[#This Row],[Unidad de
comercialización ]],Cod_empaque[],2,0)</f>
        <v>bin</v>
      </c>
      <c r="H348" s="24">
        <f>+VLOOKUP(Tabla35_2[[#This Row],[Unidad de
comercialización ]],Tabla9[],2,0)</f>
        <v>400</v>
      </c>
      <c r="I348" s="24" t="s">
        <v>3</v>
      </c>
      <c r="J348">
        <v>47</v>
      </c>
      <c r="K348" s="24">
        <f>+Tabla35_2[[#This Row],[Valor]]*Tabla35_2[[#This Row],[Kg]]</f>
        <v>18800</v>
      </c>
      <c r="L348" s="24">
        <f>+Tabla35_2[[#This Row],[Volumen (Kg)]]/1000</f>
        <v>18.8</v>
      </c>
      <c r="M348" s="24">
        <f>+VLOOKUP(Tabla35_2[[#This Row],[Concat]],Tabla3_2[],9,0)</f>
        <v>311702</v>
      </c>
      <c r="N348" s="24">
        <f>+Tabla35_2[[#This Row],[Precio (pesos nominales con IVA)]]/Tabla35_2[[#This Row],[Kg]]</f>
        <v>779.255</v>
      </c>
      <c r="O348" s="6">
        <f>+VLOOKUP(Tabla35_2[[#This Row],[Cod_fecha]],Cod_fecha[],2,0)</f>
        <v>44145</v>
      </c>
      <c r="P348" s="27">
        <f>+VLOOKUP(Tabla35_2[[#This Row],[Mercado]],Codigos_mercados_mayoristas[],3,0)</f>
        <v>13</v>
      </c>
      <c r="Q348" s="24" t="str">
        <f>+_xlfn.CONCAT(Tabla35_2[[#This Row],[Semana]],Tabla35_2[[#This Row],[Atributo]])</f>
        <v>44148Martes</v>
      </c>
    </row>
    <row r="349" spans="1:17" x14ac:dyDescent="0.35">
      <c r="A349" s="24" t="str">
        <f t="shared" si="5"/>
        <v>44148NaranjaValenciaMercado Mayorista Lo Valledor de SantiagobinMiércoles</v>
      </c>
      <c r="B349" s="6">
        <v>44148</v>
      </c>
      <c r="C349" s="24" t="s">
        <v>36</v>
      </c>
      <c r="D349" s="24" t="s">
        <v>35</v>
      </c>
      <c r="E349" s="24" t="s">
        <v>19</v>
      </c>
      <c r="F349" s="24" t="s">
        <v>37</v>
      </c>
      <c r="G349" s="24" t="str">
        <f>+VLOOKUP(Tabla35_2[[#This Row],[Unidad de
comercialización ]],Cod_empaque[],2,0)</f>
        <v>bin</v>
      </c>
      <c r="H349" s="24">
        <f>+VLOOKUP(Tabla35_2[[#This Row],[Unidad de
comercialización ]],Tabla9[],2,0)</f>
        <v>400</v>
      </c>
      <c r="I349" s="24" t="s">
        <v>4</v>
      </c>
      <c r="J349">
        <v>56</v>
      </c>
      <c r="K349" s="24">
        <f>+Tabla35_2[[#This Row],[Valor]]*Tabla35_2[[#This Row],[Kg]]</f>
        <v>22400</v>
      </c>
      <c r="L349" s="24">
        <f>+Tabla35_2[[#This Row],[Volumen (Kg)]]/1000</f>
        <v>22.4</v>
      </c>
      <c r="M349" s="24">
        <f>+VLOOKUP(Tabla35_2[[#This Row],[Concat]],Tabla3_2[],9,0)</f>
        <v>307500</v>
      </c>
      <c r="N349" s="24">
        <f>+Tabla35_2[[#This Row],[Precio (pesos nominales con IVA)]]/Tabla35_2[[#This Row],[Kg]]</f>
        <v>768.75</v>
      </c>
      <c r="O349" s="6">
        <f>+VLOOKUP(Tabla35_2[[#This Row],[Cod_fecha]],Cod_fecha[],2,0)</f>
        <v>44146</v>
      </c>
      <c r="P349" s="27">
        <f>+VLOOKUP(Tabla35_2[[#This Row],[Mercado]],Codigos_mercados_mayoristas[],3,0)</f>
        <v>13</v>
      </c>
      <c r="Q349" s="24" t="str">
        <f>+_xlfn.CONCAT(Tabla35_2[[#This Row],[Semana]],Tabla35_2[[#This Row],[Atributo]])</f>
        <v>44148Miércoles</v>
      </c>
    </row>
    <row r="350" spans="1:17" x14ac:dyDescent="0.35">
      <c r="A350" s="24" t="str">
        <f t="shared" si="5"/>
        <v>44148NaranjaValenciaMercado Mayorista Lo Valledor de SantiagobinJueves</v>
      </c>
      <c r="B350" s="6">
        <v>44148</v>
      </c>
      <c r="C350" s="24" t="s">
        <v>36</v>
      </c>
      <c r="D350" s="24" t="s">
        <v>35</v>
      </c>
      <c r="E350" s="24" t="s">
        <v>19</v>
      </c>
      <c r="F350" s="24" t="s">
        <v>37</v>
      </c>
      <c r="G350" s="24" t="str">
        <f>+VLOOKUP(Tabla35_2[[#This Row],[Unidad de
comercialización ]],Cod_empaque[],2,0)</f>
        <v>bin</v>
      </c>
      <c r="H350" s="24">
        <f>+VLOOKUP(Tabla35_2[[#This Row],[Unidad de
comercialización ]],Tabla9[],2,0)</f>
        <v>400</v>
      </c>
      <c r="I350" s="24" t="s">
        <v>5</v>
      </c>
      <c r="J350">
        <v>58</v>
      </c>
      <c r="K350" s="24">
        <f>+Tabla35_2[[#This Row],[Valor]]*Tabla35_2[[#This Row],[Kg]]</f>
        <v>23200</v>
      </c>
      <c r="L350" s="24">
        <f>+Tabla35_2[[#This Row],[Volumen (Kg)]]/1000</f>
        <v>23.2</v>
      </c>
      <c r="M350" s="24">
        <f>+VLOOKUP(Tabla35_2[[#This Row],[Concat]],Tabla3_2[],9,0)</f>
        <v>305862</v>
      </c>
      <c r="N350" s="24">
        <f>+Tabla35_2[[#This Row],[Precio (pesos nominales con IVA)]]/Tabla35_2[[#This Row],[Kg]]</f>
        <v>764.65499999999997</v>
      </c>
      <c r="O350" s="6">
        <f>+VLOOKUP(Tabla35_2[[#This Row],[Cod_fecha]],Cod_fecha[],2,0)</f>
        <v>44147</v>
      </c>
      <c r="P350" s="27">
        <f>+VLOOKUP(Tabla35_2[[#This Row],[Mercado]],Codigos_mercados_mayoristas[],3,0)</f>
        <v>13</v>
      </c>
      <c r="Q350" s="24" t="str">
        <f>+_xlfn.CONCAT(Tabla35_2[[#This Row],[Semana]],Tabla35_2[[#This Row],[Atributo]])</f>
        <v>44148Jueves</v>
      </c>
    </row>
    <row r="351" spans="1:17" x14ac:dyDescent="0.35">
      <c r="A351" s="24" t="str">
        <f t="shared" si="5"/>
        <v>44148NaranjaValenciaMercado Mayorista Lo Valledor de SantiagobinViernes</v>
      </c>
      <c r="B351" s="6">
        <v>44148</v>
      </c>
      <c r="C351" s="24" t="s">
        <v>36</v>
      </c>
      <c r="D351" s="24" t="s">
        <v>35</v>
      </c>
      <c r="E351" s="24" t="s">
        <v>19</v>
      </c>
      <c r="F351" s="24" t="s">
        <v>37</v>
      </c>
      <c r="G351" s="24" t="str">
        <f>+VLOOKUP(Tabla35_2[[#This Row],[Unidad de
comercialización ]],Cod_empaque[],2,0)</f>
        <v>bin</v>
      </c>
      <c r="H351" s="24">
        <f>+VLOOKUP(Tabla35_2[[#This Row],[Unidad de
comercialización ]],Tabla9[],2,0)</f>
        <v>400</v>
      </c>
      <c r="I351" s="24" t="s">
        <v>6</v>
      </c>
      <c r="J351">
        <v>61</v>
      </c>
      <c r="K351" s="24">
        <f>+Tabla35_2[[#This Row],[Valor]]*Tabla35_2[[#This Row],[Kg]]</f>
        <v>24400</v>
      </c>
      <c r="L351" s="24">
        <f>+Tabla35_2[[#This Row],[Volumen (Kg)]]/1000</f>
        <v>24.4</v>
      </c>
      <c r="M351" s="24">
        <f>+VLOOKUP(Tabla35_2[[#This Row],[Concat]],Tabla3_2[],9,0)</f>
        <v>310820</v>
      </c>
      <c r="N351" s="24">
        <f>+Tabla35_2[[#This Row],[Precio (pesos nominales con IVA)]]/Tabla35_2[[#This Row],[Kg]]</f>
        <v>777.05</v>
      </c>
      <c r="O351" s="6">
        <f>+VLOOKUP(Tabla35_2[[#This Row],[Cod_fecha]],Cod_fecha[],2,0)</f>
        <v>44148</v>
      </c>
      <c r="P351" s="27">
        <f>+VLOOKUP(Tabla35_2[[#This Row],[Mercado]],Codigos_mercados_mayoristas[],3,0)</f>
        <v>13</v>
      </c>
      <c r="Q351" s="24" t="str">
        <f>+_xlfn.CONCAT(Tabla35_2[[#This Row],[Semana]],Tabla35_2[[#This Row],[Atributo]])</f>
        <v>44148Viernes</v>
      </c>
    </row>
    <row r="352" spans="1:17" x14ac:dyDescent="0.35">
      <c r="A352" s="24" t="str">
        <f t="shared" si="5"/>
        <v>44148NaranjaLane LateVega Central Mapocho de Santiagomalla-18Lunes</v>
      </c>
      <c r="B352" s="6">
        <v>44148</v>
      </c>
      <c r="C352" s="24" t="s">
        <v>36</v>
      </c>
      <c r="D352" s="24" t="s">
        <v>32</v>
      </c>
      <c r="E352" s="24" t="s">
        <v>23</v>
      </c>
      <c r="F352" s="24" t="s">
        <v>38</v>
      </c>
      <c r="G352" s="24" t="str">
        <f>+VLOOKUP(Tabla35_2[[#This Row],[Unidad de
comercialización ]],Cod_empaque[],2,0)</f>
        <v>malla-18</v>
      </c>
      <c r="H352" s="24">
        <f>+VLOOKUP(Tabla35_2[[#This Row],[Unidad de
comercialización ]],Tabla9[],2,0)</f>
        <v>18</v>
      </c>
      <c r="I352" s="24" t="s">
        <v>2</v>
      </c>
      <c r="J352">
        <v>0</v>
      </c>
      <c r="K352" s="24">
        <f>+Tabla35_2[[#This Row],[Valor]]*Tabla35_2[[#This Row],[Kg]]</f>
        <v>0</v>
      </c>
      <c r="L352" s="24">
        <f>+Tabla35_2[[#This Row],[Volumen (Kg)]]/1000</f>
        <v>0</v>
      </c>
      <c r="M352" s="24">
        <f>+VLOOKUP(Tabla35_2[[#This Row],[Concat]],Tabla3_2[],9,0)</f>
        <v>0</v>
      </c>
      <c r="N352" s="24">
        <f>+Tabla35_2[[#This Row],[Precio (pesos nominales con IVA)]]/Tabla35_2[[#This Row],[Kg]]</f>
        <v>0</v>
      </c>
      <c r="O352" s="6">
        <f>+VLOOKUP(Tabla35_2[[#This Row],[Cod_fecha]],Cod_fecha[],2,0)</f>
        <v>44144</v>
      </c>
      <c r="P352" s="27">
        <f>+VLOOKUP(Tabla35_2[[#This Row],[Mercado]],Codigos_mercados_mayoristas[],3,0)</f>
        <v>13</v>
      </c>
      <c r="Q352" s="24" t="str">
        <f>+_xlfn.CONCAT(Tabla35_2[[#This Row],[Semana]],Tabla35_2[[#This Row],[Atributo]])</f>
        <v>44148Lunes</v>
      </c>
    </row>
    <row r="353" spans="1:17" x14ac:dyDescent="0.35">
      <c r="A353" s="24" t="str">
        <f t="shared" si="5"/>
        <v>44148NaranjaLane LateVega Central Mapocho de Santiagomalla-18Martes</v>
      </c>
      <c r="B353" s="6">
        <v>44148</v>
      </c>
      <c r="C353" s="24" t="s">
        <v>36</v>
      </c>
      <c r="D353" s="24" t="s">
        <v>32</v>
      </c>
      <c r="E353" s="24" t="s">
        <v>23</v>
      </c>
      <c r="F353" s="24" t="s">
        <v>38</v>
      </c>
      <c r="G353" s="24" t="str">
        <f>+VLOOKUP(Tabla35_2[[#This Row],[Unidad de
comercialización ]],Cod_empaque[],2,0)</f>
        <v>malla-18</v>
      </c>
      <c r="H353" s="24">
        <f>+VLOOKUP(Tabla35_2[[#This Row],[Unidad de
comercialización ]],Tabla9[],2,0)</f>
        <v>18</v>
      </c>
      <c r="I353" s="24" t="s">
        <v>3</v>
      </c>
      <c r="J353">
        <v>0</v>
      </c>
      <c r="K353" s="24">
        <f>+Tabla35_2[[#This Row],[Valor]]*Tabla35_2[[#This Row],[Kg]]</f>
        <v>0</v>
      </c>
      <c r="L353" s="24">
        <f>+Tabla35_2[[#This Row],[Volumen (Kg)]]/1000</f>
        <v>0</v>
      </c>
      <c r="M353" s="24">
        <f>+VLOOKUP(Tabla35_2[[#This Row],[Concat]],Tabla3_2[],9,0)</f>
        <v>0</v>
      </c>
      <c r="N353" s="24">
        <f>+Tabla35_2[[#This Row],[Precio (pesos nominales con IVA)]]/Tabla35_2[[#This Row],[Kg]]</f>
        <v>0</v>
      </c>
      <c r="O353" s="6">
        <f>+VLOOKUP(Tabla35_2[[#This Row],[Cod_fecha]],Cod_fecha[],2,0)</f>
        <v>44145</v>
      </c>
      <c r="P353" s="27">
        <f>+VLOOKUP(Tabla35_2[[#This Row],[Mercado]],Codigos_mercados_mayoristas[],3,0)</f>
        <v>13</v>
      </c>
      <c r="Q353" s="24" t="str">
        <f>+_xlfn.CONCAT(Tabla35_2[[#This Row],[Semana]],Tabla35_2[[#This Row],[Atributo]])</f>
        <v>44148Martes</v>
      </c>
    </row>
    <row r="354" spans="1:17" x14ac:dyDescent="0.35">
      <c r="A354" s="24" t="str">
        <f t="shared" si="5"/>
        <v>44148NaranjaLane LateVega Central Mapocho de Santiagomalla-18Miércoles</v>
      </c>
      <c r="B354" s="6">
        <v>44148</v>
      </c>
      <c r="C354" s="24" t="s">
        <v>36</v>
      </c>
      <c r="D354" s="24" t="s">
        <v>32</v>
      </c>
      <c r="E354" s="24" t="s">
        <v>23</v>
      </c>
      <c r="F354" s="24" t="s">
        <v>38</v>
      </c>
      <c r="G354" s="24" t="str">
        <f>+VLOOKUP(Tabla35_2[[#This Row],[Unidad de
comercialización ]],Cod_empaque[],2,0)</f>
        <v>malla-18</v>
      </c>
      <c r="H354" s="24">
        <f>+VLOOKUP(Tabla35_2[[#This Row],[Unidad de
comercialización ]],Tabla9[],2,0)</f>
        <v>18</v>
      </c>
      <c r="I354" s="24" t="s">
        <v>4</v>
      </c>
      <c r="J354">
        <v>300</v>
      </c>
      <c r="K354" s="24">
        <f>+Tabla35_2[[#This Row],[Valor]]*Tabla35_2[[#This Row],[Kg]]</f>
        <v>5400</v>
      </c>
      <c r="L354" s="24">
        <f>+Tabla35_2[[#This Row],[Volumen (Kg)]]/1000</f>
        <v>5.4</v>
      </c>
      <c r="M354" s="24">
        <f>+VLOOKUP(Tabla35_2[[#This Row],[Concat]],Tabla3_2[],9,0)</f>
        <v>11500</v>
      </c>
      <c r="N354" s="24">
        <f>+Tabla35_2[[#This Row],[Precio (pesos nominales con IVA)]]/Tabla35_2[[#This Row],[Kg]]</f>
        <v>638.88888888888891</v>
      </c>
      <c r="O354" s="6">
        <f>+VLOOKUP(Tabla35_2[[#This Row],[Cod_fecha]],Cod_fecha[],2,0)</f>
        <v>44146</v>
      </c>
      <c r="P354" s="27">
        <f>+VLOOKUP(Tabla35_2[[#This Row],[Mercado]],Codigos_mercados_mayoristas[],3,0)</f>
        <v>13</v>
      </c>
      <c r="Q354" s="24" t="str">
        <f>+_xlfn.CONCAT(Tabla35_2[[#This Row],[Semana]],Tabla35_2[[#This Row],[Atributo]])</f>
        <v>44148Miércoles</v>
      </c>
    </row>
    <row r="355" spans="1:17" x14ac:dyDescent="0.35">
      <c r="A355" s="24" t="str">
        <f t="shared" si="5"/>
        <v>44148NaranjaLane LateVega Central Mapocho de Santiagomalla-18Jueves</v>
      </c>
      <c r="B355" s="6">
        <v>44148</v>
      </c>
      <c r="C355" s="24" t="s">
        <v>36</v>
      </c>
      <c r="D355" s="24" t="s">
        <v>32</v>
      </c>
      <c r="E355" s="24" t="s">
        <v>23</v>
      </c>
      <c r="F355" s="24" t="s">
        <v>38</v>
      </c>
      <c r="G355" s="24" t="str">
        <f>+VLOOKUP(Tabla35_2[[#This Row],[Unidad de
comercialización ]],Cod_empaque[],2,0)</f>
        <v>malla-18</v>
      </c>
      <c r="H355" s="24">
        <f>+VLOOKUP(Tabla35_2[[#This Row],[Unidad de
comercialización ]],Tabla9[],2,0)</f>
        <v>18</v>
      </c>
      <c r="I355" s="24" t="s">
        <v>5</v>
      </c>
      <c r="J355">
        <v>440</v>
      </c>
      <c r="K355" s="24">
        <f>+Tabla35_2[[#This Row],[Valor]]*Tabla35_2[[#This Row],[Kg]]</f>
        <v>7920</v>
      </c>
      <c r="L355" s="24">
        <f>+Tabla35_2[[#This Row],[Volumen (Kg)]]/1000</f>
        <v>7.92</v>
      </c>
      <c r="M355" s="24">
        <f>+VLOOKUP(Tabla35_2[[#This Row],[Concat]],Tabla3_2[],9,0)</f>
        <v>11670</v>
      </c>
      <c r="N355" s="24">
        <f>+Tabla35_2[[#This Row],[Precio (pesos nominales con IVA)]]/Tabla35_2[[#This Row],[Kg]]</f>
        <v>648.33333333333337</v>
      </c>
      <c r="O355" s="6">
        <f>+VLOOKUP(Tabla35_2[[#This Row],[Cod_fecha]],Cod_fecha[],2,0)</f>
        <v>44147</v>
      </c>
      <c r="P355" s="27">
        <f>+VLOOKUP(Tabla35_2[[#This Row],[Mercado]],Codigos_mercados_mayoristas[],3,0)</f>
        <v>13</v>
      </c>
      <c r="Q355" s="24" t="str">
        <f>+_xlfn.CONCAT(Tabla35_2[[#This Row],[Semana]],Tabla35_2[[#This Row],[Atributo]])</f>
        <v>44148Jueves</v>
      </c>
    </row>
    <row r="356" spans="1:17" x14ac:dyDescent="0.35">
      <c r="A356" s="24" t="str">
        <f t="shared" si="5"/>
        <v>44148NaranjaLane LateVega Central Mapocho de Santiagomalla-18Viernes</v>
      </c>
      <c r="B356" s="6">
        <v>44148</v>
      </c>
      <c r="C356" s="24" t="s">
        <v>36</v>
      </c>
      <c r="D356" s="24" t="s">
        <v>32</v>
      </c>
      <c r="E356" s="24" t="s">
        <v>23</v>
      </c>
      <c r="F356" s="24" t="s">
        <v>38</v>
      </c>
      <c r="G356" s="24" t="str">
        <f>+VLOOKUP(Tabla35_2[[#This Row],[Unidad de
comercialización ]],Cod_empaque[],2,0)</f>
        <v>malla-18</v>
      </c>
      <c r="H356" s="24">
        <f>+VLOOKUP(Tabla35_2[[#This Row],[Unidad de
comercialización ]],Tabla9[],2,0)</f>
        <v>18</v>
      </c>
      <c r="I356" s="24" t="s">
        <v>6</v>
      </c>
      <c r="J356">
        <v>0</v>
      </c>
      <c r="K356" s="24">
        <f>+Tabla35_2[[#This Row],[Valor]]*Tabla35_2[[#This Row],[Kg]]</f>
        <v>0</v>
      </c>
      <c r="L356" s="24">
        <f>+Tabla35_2[[#This Row],[Volumen (Kg)]]/1000</f>
        <v>0</v>
      </c>
      <c r="M356" s="24">
        <f>+VLOOKUP(Tabla35_2[[#This Row],[Concat]],Tabla3_2[],9,0)</f>
        <v>0</v>
      </c>
      <c r="N356" s="24">
        <f>+Tabla35_2[[#This Row],[Precio (pesos nominales con IVA)]]/Tabla35_2[[#This Row],[Kg]]</f>
        <v>0</v>
      </c>
      <c r="O356" s="6">
        <f>+VLOOKUP(Tabla35_2[[#This Row],[Cod_fecha]],Cod_fecha[],2,0)</f>
        <v>44148</v>
      </c>
      <c r="P356" s="27">
        <f>+VLOOKUP(Tabla35_2[[#This Row],[Mercado]],Codigos_mercados_mayoristas[],3,0)</f>
        <v>13</v>
      </c>
      <c r="Q356" s="24" t="str">
        <f>+_xlfn.CONCAT(Tabla35_2[[#This Row],[Semana]],Tabla35_2[[#This Row],[Atributo]])</f>
        <v>44148Viernes</v>
      </c>
    </row>
    <row r="357" spans="1:17" x14ac:dyDescent="0.35">
      <c r="A357" s="24" t="str">
        <f t="shared" si="5"/>
        <v>44148NaranjaNavel LateVega Central Mapocho de Santiagomalla-18Lunes</v>
      </c>
      <c r="B357" s="6">
        <v>44148</v>
      </c>
      <c r="C357" s="24" t="s">
        <v>36</v>
      </c>
      <c r="D357" s="24" t="s">
        <v>34</v>
      </c>
      <c r="E357" s="24" t="s">
        <v>23</v>
      </c>
      <c r="F357" s="24" t="s">
        <v>38</v>
      </c>
      <c r="G357" s="24" t="str">
        <f>+VLOOKUP(Tabla35_2[[#This Row],[Unidad de
comercialización ]],Cod_empaque[],2,0)</f>
        <v>malla-18</v>
      </c>
      <c r="H357" s="24">
        <f>+VLOOKUP(Tabla35_2[[#This Row],[Unidad de
comercialización ]],Tabla9[],2,0)</f>
        <v>18</v>
      </c>
      <c r="I357" s="24" t="s">
        <v>2</v>
      </c>
      <c r="J357">
        <v>270</v>
      </c>
      <c r="K357" s="24">
        <f>+Tabla35_2[[#This Row],[Valor]]*Tabla35_2[[#This Row],[Kg]]</f>
        <v>4860</v>
      </c>
      <c r="L357" s="24">
        <f>+Tabla35_2[[#This Row],[Volumen (Kg)]]/1000</f>
        <v>4.8600000000000003</v>
      </c>
      <c r="M357" s="24">
        <f>+VLOOKUP(Tabla35_2[[#This Row],[Concat]],Tabla3_2[],9,0)</f>
        <v>11778</v>
      </c>
      <c r="N357" s="24">
        <f>+Tabla35_2[[#This Row],[Precio (pesos nominales con IVA)]]/Tabla35_2[[#This Row],[Kg]]</f>
        <v>654.33333333333337</v>
      </c>
      <c r="O357" s="6">
        <f>+VLOOKUP(Tabla35_2[[#This Row],[Cod_fecha]],Cod_fecha[],2,0)</f>
        <v>44144</v>
      </c>
      <c r="P357" s="27">
        <f>+VLOOKUP(Tabla35_2[[#This Row],[Mercado]],Codigos_mercados_mayoristas[],3,0)</f>
        <v>13</v>
      </c>
      <c r="Q357" s="24" t="str">
        <f>+_xlfn.CONCAT(Tabla35_2[[#This Row],[Semana]],Tabla35_2[[#This Row],[Atributo]])</f>
        <v>44148Lunes</v>
      </c>
    </row>
    <row r="358" spans="1:17" x14ac:dyDescent="0.35">
      <c r="A358" s="24" t="str">
        <f t="shared" si="5"/>
        <v>44148NaranjaNavel LateVega Central Mapocho de Santiagomalla-18Martes</v>
      </c>
      <c r="B358" s="6">
        <v>44148</v>
      </c>
      <c r="C358" s="24" t="s">
        <v>36</v>
      </c>
      <c r="D358" s="24" t="s">
        <v>34</v>
      </c>
      <c r="E358" s="24" t="s">
        <v>23</v>
      </c>
      <c r="F358" s="24" t="s">
        <v>38</v>
      </c>
      <c r="G358" s="24" t="str">
        <f>+VLOOKUP(Tabla35_2[[#This Row],[Unidad de
comercialización ]],Cod_empaque[],2,0)</f>
        <v>malla-18</v>
      </c>
      <c r="H358" s="24">
        <f>+VLOOKUP(Tabla35_2[[#This Row],[Unidad de
comercialización ]],Tabla9[],2,0)</f>
        <v>18</v>
      </c>
      <c r="I358" s="24" t="s">
        <v>3</v>
      </c>
      <c r="J358">
        <v>0</v>
      </c>
      <c r="K358" s="24">
        <f>+Tabla35_2[[#This Row],[Valor]]*Tabla35_2[[#This Row],[Kg]]</f>
        <v>0</v>
      </c>
      <c r="L358" s="24">
        <f>+Tabla35_2[[#This Row],[Volumen (Kg)]]/1000</f>
        <v>0</v>
      </c>
      <c r="M358" s="24">
        <f>+VLOOKUP(Tabla35_2[[#This Row],[Concat]],Tabla3_2[],9,0)</f>
        <v>0</v>
      </c>
      <c r="N358" s="24">
        <f>+Tabla35_2[[#This Row],[Precio (pesos nominales con IVA)]]/Tabla35_2[[#This Row],[Kg]]</f>
        <v>0</v>
      </c>
      <c r="O358" s="6">
        <f>+VLOOKUP(Tabla35_2[[#This Row],[Cod_fecha]],Cod_fecha[],2,0)</f>
        <v>44145</v>
      </c>
      <c r="P358" s="27">
        <f>+VLOOKUP(Tabla35_2[[#This Row],[Mercado]],Codigos_mercados_mayoristas[],3,0)</f>
        <v>13</v>
      </c>
      <c r="Q358" s="24" t="str">
        <f>+_xlfn.CONCAT(Tabla35_2[[#This Row],[Semana]],Tabla35_2[[#This Row],[Atributo]])</f>
        <v>44148Martes</v>
      </c>
    </row>
    <row r="359" spans="1:17" x14ac:dyDescent="0.35">
      <c r="A359" s="24" t="str">
        <f t="shared" si="5"/>
        <v>44148NaranjaNavel LateVega Central Mapocho de Santiagomalla-18Miércoles</v>
      </c>
      <c r="B359" s="6">
        <v>44148</v>
      </c>
      <c r="C359" s="24" t="s">
        <v>36</v>
      </c>
      <c r="D359" s="24" t="s">
        <v>34</v>
      </c>
      <c r="E359" s="24" t="s">
        <v>23</v>
      </c>
      <c r="F359" s="24" t="s">
        <v>38</v>
      </c>
      <c r="G359" s="24" t="str">
        <f>+VLOOKUP(Tabla35_2[[#This Row],[Unidad de
comercialización ]],Cod_empaque[],2,0)</f>
        <v>malla-18</v>
      </c>
      <c r="H359" s="24">
        <f>+VLOOKUP(Tabla35_2[[#This Row],[Unidad de
comercialización ]],Tabla9[],2,0)</f>
        <v>18</v>
      </c>
      <c r="I359" s="24" t="s">
        <v>4</v>
      </c>
      <c r="J359">
        <v>200</v>
      </c>
      <c r="K359" s="24">
        <f>+Tabla35_2[[#This Row],[Valor]]*Tabla35_2[[#This Row],[Kg]]</f>
        <v>3600</v>
      </c>
      <c r="L359" s="24">
        <f>+Tabla35_2[[#This Row],[Volumen (Kg)]]/1000</f>
        <v>3.6</v>
      </c>
      <c r="M359" s="24">
        <f>+VLOOKUP(Tabla35_2[[#This Row],[Concat]],Tabla3_2[],9,0)</f>
        <v>11500</v>
      </c>
      <c r="N359" s="24">
        <f>+Tabla35_2[[#This Row],[Precio (pesos nominales con IVA)]]/Tabla35_2[[#This Row],[Kg]]</f>
        <v>638.88888888888891</v>
      </c>
      <c r="O359" s="6">
        <f>+VLOOKUP(Tabla35_2[[#This Row],[Cod_fecha]],Cod_fecha[],2,0)</f>
        <v>44146</v>
      </c>
      <c r="P359" s="27">
        <f>+VLOOKUP(Tabla35_2[[#This Row],[Mercado]],Codigos_mercados_mayoristas[],3,0)</f>
        <v>13</v>
      </c>
      <c r="Q359" s="24" t="str">
        <f>+_xlfn.CONCAT(Tabla35_2[[#This Row],[Semana]],Tabla35_2[[#This Row],[Atributo]])</f>
        <v>44148Miércoles</v>
      </c>
    </row>
    <row r="360" spans="1:17" x14ac:dyDescent="0.35">
      <c r="A360" s="24" t="str">
        <f t="shared" si="5"/>
        <v>44148NaranjaNavel LateVega Central Mapocho de Santiagomalla-18Jueves</v>
      </c>
      <c r="B360" s="6">
        <v>44148</v>
      </c>
      <c r="C360" s="24" t="s">
        <v>36</v>
      </c>
      <c r="D360" s="24" t="s">
        <v>34</v>
      </c>
      <c r="E360" s="24" t="s">
        <v>23</v>
      </c>
      <c r="F360" s="24" t="s">
        <v>38</v>
      </c>
      <c r="G360" s="24" t="str">
        <f>+VLOOKUP(Tabla35_2[[#This Row],[Unidad de
comercialización ]],Cod_empaque[],2,0)</f>
        <v>malla-18</v>
      </c>
      <c r="H360" s="24">
        <f>+VLOOKUP(Tabla35_2[[#This Row],[Unidad de
comercialización ]],Tabla9[],2,0)</f>
        <v>18</v>
      </c>
      <c r="I360" s="24" t="s">
        <v>5</v>
      </c>
      <c r="J360">
        <v>0</v>
      </c>
      <c r="K360" s="24">
        <f>+Tabla35_2[[#This Row],[Valor]]*Tabla35_2[[#This Row],[Kg]]</f>
        <v>0</v>
      </c>
      <c r="L360" s="24">
        <f>+Tabla35_2[[#This Row],[Volumen (Kg)]]/1000</f>
        <v>0</v>
      </c>
      <c r="M360" s="24">
        <f>+VLOOKUP(Tabla35_2[[#This Row],[Concat]],Tabla3_2[],9,0)</f>
        <v>0</v>
      </c>
      <c r="N360" s="24">
        <f>+Tabla35_2[[#This Row],[Precio (pesos nominales con IVA)]]/Tabla35_2[[#This Row],[Kg]]</f>
        <v>0</v>
      </c>
      <c r="O360" s="6">
        <f>+VLOOKUP(Tabla35_2[[#This Row],[Cod_fecha]],Cod_fecha[],2,0)</f>
        <v>44147</v>
      </c>
      <c r="P360" s="27">
        <f>+VLOOKUP(Tabla35_2[[#This Row],[Mercado]],Codigos_mercados_mayoristas[],3,0)</f>
        <v>13</v>
      </c>
      <c r="Q360" s="24" t="str">
        <f>+_xlfn.CONCAT(Tabla35_2[[#This Row],[Semana]],Tabla35_2[[#This Row],[Atributo]])</f>
        <v>44148Jueves</v>
      </c>
    </row>
    <row r="361" spans="1:17" x14ac:dyDescent="0.35">
      <c r="A361" s="24" t="str">
        <f t="shared" si="5"/>
        <v>44148NaranjaNavel LateVega Central Mapocho de Santiagomalla-18Viernes</v>
      </c>
      <c r="B361" s="6">
        <v>44148</v>
      </c>
      <c r="C361" s="24" t="s">
        <v>36</v>
      </c>
      <c r="D361" s="24" t="s">
        <v>34</v>
      </c>
      <c r="E361" s="24" t="s">
        <v>23</v>
      </c>
      <c r="F361" s="24" t="s">
        <v>38</v>
      </c>
      <c r="G361" s="24" t="str">
        <f>+VLOOKUP(Tabla35_2[[#This Row],[Unidad de
comercialización ]],Cod_empaque[],2,0)</f>
        <v>malla-18</v>
      </c>
      <c r="H361" s="24">
        <f>+VLOOKUP(Tabla35_2[[#This Row],[Unidad de
comercialización ]],Tabla9[],2,0)</f>
        <v>18</v>
      </c>
      <c r="I361" s="24" t="s">
        <v>6</v>
      </c>
      <c r="J361">
        <v>250</v>
      </c>
      <c r="K361" s="24">
        <f>+Tabla35_2[[#This Row],[Valor]]*Tabla35_2[[#This Row],[Kg]]</f>
        <v>4500</v>
      </c>
      <c r="L361" s="24">
        <f>+Tabla35_2[[#This Row],[Volumen (Kg)]]/1000</f>
        <v>4.5</v>
      </c>
      <c r="M361" s="24">
        <f>+VLOOKUP(Tabla35_2[[#This Row],[Concat]],Tabla3_2[],9,0)</f>
        <v>11500</v>
      </c>
      <c r="N361" s="24">
        <f>+Tabla35_2[[#This Row],[Precio (pesos nominales con IVA)]]/Tabla35_2[[#This Row],[Kg]]</f>
        <v>638.88888888888891</v>
      </c>
      <c r="O361" s="6">
        <f>+VLOOKUP(Tabla35_2[[#This Row],[Cod_fecha]],Cod_fecha[],2,0)</f>
        <v>44148</v>
      </c>
      <c r="P361" s="27">
        <f>+VLOOKUP(Tabla35_2[[#This Row],[Mercado]],Codigos_mercados_mayoristas[],3,0)</f>
        <v>13</v>
      </c>
      <c r="Q361" s="24" t="str">
        <f>+_xlfn.CONCAT(Tabla35_2[[#This Row],[Semana]],Tabla35_2[[#This Row],[Atributo]])</f>
        <v>44148Viernes</v>
      </c>
    </row>
    <row r="362" spans="1:17" x14ac:dyDescent="0.35">
      <c r="A362" s="24" t="str">
        <f t="shared" si="5"/>
        <v>44141NaranjaLane LateMercado Mayorista Lo Valledor de SantiagobinLunes</v>
      </c>
      <c r="B362" s="6">
        <v>44141</v>
      </c>
      <c r="C362" s="24" t="s">
        <v>36</v>
      </c>
      <c r="D362" s="24" t="s">
        <v>32</v>
      </c>
      <c r="E362" s="24" t="s">
        <v>19</v>
      </c>
      <c r="F362" s="24" t="s">
        <v>37</v>
      </c>
      <c r="G362" s="24" t="str">
        <f>+VLOOKUP(Tabla35_2[[#This Row],[Unidad de
comercialización ]],Cod_empaque[],2,0)</f>
        <v>bin</v>
      </c>
      <c r="H362" s="24">
        <f>+VLOOKUP(Tabla35_2[[#This Row],[Unidad de
comercialización ]],Tabla9[],2,0)</f>
        <v>400</v>
      </c>
      <c r="I362" s="24" t="s">
        <v>2</v>
      </c>
      <c r="J362">
        <v>0</v>
      </c>
      <c r="K362" s="24">
        <f>+Tabla35_2[[#This Row],[Valor]]*Tabla35_2[[#This Row],[Kg]]</f>
        <v>0</v>
      </c>
      <c r="L362" s="24">
        <f>+Tabla35_2[[#This Row],[Volumen (Kg)]]/1000</f>
        <v>0</v>
      </c>
      <c r="M362" s="24">
        <f>+VLOOKUP(Tabla35_2[[#This Row],[Concat]],Tabla3_2[],9,0)</f>
        <v>0</v>
      </c>
      <c r="N362" s="24">
        <f>+Tabla35_2[[#This Row],[Precio (pesos nominales con IVA)]]/Tabla35_2[[#This Row],[Kg]]</f>
        <v>0</v>
      </c>
      <c r="O362" s="6">
        <f>+VLOOKUP(Tabla35_2[[#This Row],[Cod_fecha]],Cod_fecha[],2,0)</f>
        <v>44137</v>
      </c>
      <c r="P362" s="27">
        <f>+VLOOKUP(Tabla35_2[[#This Row],[Mercado]],Codigos_mercados_mayoristas[],3,0)</f>
        <v>13</v>
      </c>
      <c r="Q362" s="24" t="str">
        <f>+_xlfn.CONCAT(Tabla35_2[[#This Row],[Semana]],Tabla35_2[[#This Row],[Atributo]])</f>
        <v>44141Lunes</v>
      </c>
    </row>
    <row r="363" spans="1:17" x14ac:dyDescent="0.35">
      <c r="A363" s="24" t="str">
        <f t="shared" si="5"/>
        <v>44141NaranjaLane LateMercado Mayorista Lo Valledor de SantiagobinMartes</v>
      </c>
      <c r="B363" s="6">
        <v>44141</v>
      </c>
      <c r="C363" s="24" t="s">
        <v>36</v>
      </c>
      <c r="D363" s="24" t="s">
        <v>32</v>
      </c>
      <c r="E363" s="24" t="s">
        <v>19</v>
      </c>
      <c r="F363" s="24" t="s">
        <v>37</v>
      </c>
      <c r="G363" s="24" t="str">
        <f>+VLOOKUP(Tabla35_2[[#This Row],[Unidad de
comercialización ]],Cod_empaque[],2,0)</f>
        <v>bin</v>
      </c>
      <c r="H363" s="24">
        <f>+VLOOKUP(Tabla35_2[[#This Row],[Unidad de
comercialización ]],Tabla9[],2,0)</f>
        <v>400</v>
      </c>
      <c r="I363" s="24" t="s">
        <v>3</v>
      </c>
      <c r="J363">
        <v>26</v>
      </c>
      <c r="K363" s="24">
        <f>+Tabla35_2[[#This Row],[Valor]]*Tabla35_2[[#This Row],[Kg]]</f>
        <v>10400</v>
      </c>
      <c r="L363" s="24">
        <f>+Tabla35_2[[#This Row],[Volumen (Kg)]]/1000</f>
        <v>10.4</v>
      </c>
      <c r="M363" s="24">
        <f>+VLOOKUP(Tabla35_2[[#This Row],[Concat]],Tabla3_2[],9,0)</f>
        <v>294615</v>
      </c>
      <c r="N363" s="24">
        <f>+Tabla35_2[[#This Row],[Precio (pesos nominales con IVA)]]/Tabla35_2[[#This Row],[Kg]]</f>
        <v>736.53750000000002</v>
      </c>
      <c r="O363" s="6">
        <f>+VLOOKUP(Tabla35_2[[#This Row],[Cod_fecha]],Cod_fecha[],2,0)</f>
        <v>44138</v>
      </c>
      <c r="P363" s="27">
        <f>+VLOOKUP(Tabla35_2[[#This Row],[Mercado]],Codigos_mercados_mayoristas[],3,0)</f>
        <v>13</v>
      </c>
      <c r="Q363" s="24" t="str">
        <f>+_xlfn.CONCAT(Tabla35_2[[#This Row],[Semana]],Tabla35_2[[#This Row],[Atributo]])</f>
        <v>44141Martes</v>
      </c>
    </row>
    <row r="364" spans="1:17" x14ac:dyDescent="0.35">
      <c r="A364" s="24" t="str">
        <f t="shared" si="5"/>
        <v>44141NaranjaLane LateMercado Mayorista Lo Valledor de SantiagobinMiércoles</v>
      </c>
      <c r="B364" s="6">
        <v>44141</v>
      </c>
      <c r="C364" s="24" t="s">
        <v>36</v>
      </c>
      <c r="D364" s="24" t="s">
        <v>32</v>
      </c>
      <c r="E364" s="24" t="s">
        <v>19</v>
      </c>
      <c r="F364" s="24" t="s">
        <v>37</v>
      </c>
      <c r="G364" s="24" t="str">
        <f>+VLOOKUP(Tabla35_2[[#This Row],[Unidad de
comercialización ]],Cod_empaque[],2,0)</f>
        <v>bin</v>
      </c>
      <c r="H364" s="24">
        <f>+VLOOKUP(Tabla35_2[[#This Row],[Unidad de
comercialización ]],Tabla9[],2,0)</f>
        <v>400</v>
      </c>
      <c r="I364" s="24" t="s">
        <v>4</v>
      </c>
      <c r="J364">
        <v>0</v>
      </c>
      <c r="K364" s="24">
        <f>+Tabla35_2[[#This Row],[Valor]]*Tabla35_2[[#This Row],[Kg]]</f>
        <v>0</v>
      </c>
      <c r="L364" s="24">
        <f>+Tabla35_2[[#This Row],[Volumen (Kg)]]/1000</f>
        <v>0</v>
      </c>
      <c r="M364" s="24">
        <f>+VLOOKUP(Tabla35_2[[#This Row],[Concat]],Tabla3_2[],9,0)</f>
        <v>0</v>
      </c>
      <c r="N364" s="24">
        <f>+Tabla35_2[[#This Row],[Precio (pesos nominales con IVA)]]/Tabla35_2[[#This Row],[Kg]]</f>
        <v>0</v>
      </c>
      <c r="O364" s="6">
        <f>+VLOOKUP(Tabla35_2[[#This Row],[Cod_fecha]],Cod_fecha[],2,0)</f>
        <v>44139</v>
      </c>
      <c r="P364" s="27">
        <f>+VLOOKUP(Tabla35_2[[#This Row],[Mercado]],Codigos_mercados_mayoristas[],3,0)</f>
        <v>13</v>
      </c>
      <c r="Q364" s="24" t="str">
        <f>+_xlfn.CONCAT(Tabla35_2[[#This Row],[Semana]],Tabla35_2[[#This Row],[Atributo]])</f>
        <v>44141Miércoles</v>
      </c>
    </row>
    <row r="365" spans="1:17" x14ac:dyDescent="0.35">
      <c r="A365" s="24" t="str">
        <f t="shared" si="5"/>
        <v>44141NaranjaLane LateMercado Mayorista Lo Valledor de SantiagobinJueves</v>
      </c>
      <c r="B365" s="6">
        <v>44141</v>
      </c>
      <c r="C365" s="24" t="s">
        <v>36</v>
      </c>
      <c r="D365" s="24" t="s">
        <v>32</v>
      </c>
      <c r="E365" s="24" t="s">
        <v>19</v>
      </c>
      <c r="F365" s="24" t="s">
        <v>37</v>
      </c>
      <c r="G365" s="24" t="str">
        <f>+VLOOKUP(Tabla35_2[[#This Row],[Unidad de
comercialización ]],Cod_empaque[],2,0)</f>
        <v>bin</v>
      </c>
      <c r="H365" s="24">
        <f>+VLOOKUP(Tabla35_2[[#This Row],[Unidad de
comercialización ]],Tabla9[],2,0)</f>
        <v>400</v>
      </c>
      <c r="I365" s="24" t="s">
        <v>5</v>
      </c>
      <c r="J365">
        <v>18</v>
      </c>
      <c r="K365" s="24">
        <f>+Tabla35_2[[#This Row],[Valor]]*Tabla35_2[[#This Row],[Kg]]</f>
        <v>7200</v>
      </c>
      <c r="L365" s="24">
        <f>+Tabla35_2[[#This Row],[Volumen (Kg)]]/1000</f>
        <v>7.2</v>
      </c>
      <c r="M365" s="24">
        <f>+VLOOKUP(Tabla35_2[[#This Row],[Concat]],Tabla3_2[],9,0)</f>
        <v>320000</v>
      </c>
      <c r="N365" s="24">
        <f>+Tabla35_2[[#This Row],[Precio (pesos nominales con IVA)]]/Tabla35_2[[#This Row],[Kg]]</f>
        <v>800</v>
      </c>
      <c r="O365" s="6">
        <f>+VLOOKUP(Tabla35_2[[#This Row],[Cod_fecha]],Cod_fecha[],2,0)</f>
        <v>44140</v>
      </c>
      <c r="P365" s="27">
        <f>+VLOOKUP(Tabla35_2[[#This Row],[Mercado]],Codigos_mercados_mayoristas[],3,0)</f>
        <v>13</v>
      </c>
      <c r="Q365" s="24" t="str">
        <f>+_xlfn.CONCAT(Tabla35_2[[#This Row],[Semana]],Tabla35_2[[#This Row],[Atributo]])</f>
        <v>44141Jueves</v>
      </c>
    </row>
    <row r="366" spans="1:17" x14ac:dyDescent="0.35">
      <c r="A366" s="24" t="str">
        <f t="shared" si="5"/>
        <v>44141NaranjaLane LateMercado Mayorista Lo Valledor de SantiagobinViernes</v>
      </c>
      <c r="B366" s="6">
        <v>44141</v>
      </c>
      <c r="C366" s="24" t="s">
        <v>36</v>
      </c>
      <c r="D366" s="24" t="s">
        <v>32</v>
      </c>
      <c r="E366" s="24" t="s">
        <v>19</v>
      </c>
      <c r="F366" s="24" t="s">
        <v>37</v>
      </c>
      <c r="G366" s="24" t="str">
        <f>+VLOOKUP(Tabla35_2[[#This Row],[Unidad de
comercialización ]],Cod_empaque[],2,0)</f>
        <v>bin</v>
      </c>
      <c r="H366" s="24">
        <f>+VLOOKUP(Tabla35_2[[#This Row],[Unidad de
comercialización ]],Tabla9[],2,0)</f>
        <v>400</v>
      </c>
      <c r="I366" s="24" t="s">
        <v>6</v>
      </c>
      <c r="J366">
        <v>16</v>
      </c>
      <c r="K366" s="24">
        <f>+Tabla35_2[[#This Row],[Valor]]*Tabla35_2[[#This Row],[Kg]]</f>
        <v>6400</v>
      </c>
      <c r="L366" s="24">
        <f>+Tabla35_2[[#This Row],[Volumen (Kg)]]/1000</f>
        <v>6.4</v>
      </c>
      <c r="M366" s="24">
        <f>+VLOOKUP(Tabla35_2[[#This Row],[Concat]],Tabla3_2[],9,0)</f>
        <v>320000</v>
      </c>
      <c r="N366" s="24">
        <f>+Tabla35_2[[#This Row],[Precio (pesos nominales con IVA)]]/Tabla35_2[[#This Row],[Kg]]</f>
        <v>800</v>
      </c>
      <c r="O366" s="6">
        <f>+VLOOKUP(Tabla35_2[[#This Row],[Cod_fecha]],Cod_fecha[],2,0)</f>
        <v>44141</v>
      </c>
      <c r="P366" s="27">
        <f>+VLOOKUP(Tabla35_2[[#This Row],[Mercado]],Codigos_mercados_mayoristas[],3,0)</f>
        <v>13</v>
      </c>
      <c r="Q366" s="24" t="str">
        <f>+_xlfn.CONCAT(Tabla35_2[[#This Row],[Semana]],Tabla35_2[[#This Row],[Atributo]])</f>
        <v>44141Viernes</v>
      </c>
    </row>
    <row r="367" spans="1:17" x14ac:dyDescent="0.35">
      <c r="A367" s="24" t="str">
        <f t="shared" si="5"/>
        <v>44141NaranjaNavel LateMercado Mayorista Lo Valledor de SantiagobinLunes</v>
      </c>
      <c r="B367" s="6">
        <v>44141</v>
      </c>
      <c r="C367" s="24" t="s">
        <v>36</v>
      </c>
      <c r="D367" s="24" t="s">
        <v>34</v>
      </c>
      <c r="E367" s="24" t="s">
        <v>19</v>
      </c>
      <c r="F367" s="24" t="s">
        <v>37</v>
      </c>
      <c r="G367" s="24" t="str">
        <f>+VLOOKUP(Tabla35_2[[#This Row],[Unidad de
comercialización ]],Cod_empaque[],2,0)</f>
        <v>bin</v>
      </c>
      <c r="H367" s="24">
        <f>+VLOOKUP(Tabla35_2[[#This Row],[Unidad de
comercialización ]],Tabla9[],2,0)</f>
        <v>400</v>
      </c>
      <c r="I367" s="24" t="s">
        <v>2</v>
      </c>
      <c r="J367">
        <v>16</v>
      </c>
      <c r="K367" s="24">
        <f>+Tabla35_2[[#This Row],[Valor]]*Tabla35_2[[#This Row],[Kg]]</f>
        <v>6400</v>
      </c>
      <c r="L367" s="24">
        <f>+Tabla35_2[[#This Row],[Volumen (Kg)]]/1000</f>
        <v>6.4</v>
      </c>
      <c r="M367" s="24">
        <f>+VLOOKUP(Tabla35_2[[#This Row],[Concat]],Tabla3_2[],9,0)</f>
        <v>290000</v>
      </c>
      <c r="N367" s="24">
        <f>+Tabla35_2[[#This Row],[Precio (pesos nominales con IVA)]]/Tabla35_2[[#This Row],[Kg]]</f>
        <v>725</v>
      </c>
      <c r="O367" s="6">
        <f>+VLOOKUP(Tabla35_2[[#This Row],[Cod_fecha]],Cod_fecha[],2,0)</f>
        <v>44137</v>
      </c>
      <c r="P367" s="27">
        <f>+VLOOKUP(Tabla35_2[[#This Row],[Mercado]],Codigos_mercados_mayoristas[],3,0)</f>
        <v>13</v>
      </c>
      <c r="Q367" s="24" t="str">
        <f>+_xlfn.CONCAT(Tabla35_2[[#This Row],[Semana]],Tabla35_2[[#This Row],[Atributo]])</f>
        <v>44141Lunes</v>
      </c>
    </row>
    <row r="368" spans="1:17" x14ac:dyDescent="0.35">
      <c r="A368" s="24" t="str">
        <f t="shared" si="5"/>
        <v>44141NaranjaNavel LateMercado Mayorista Lo Valledor de SantiagobinMartes</v>
      </c>
      <c r="B368" s="6">
        <v>44141</v>
      </c>
      <c r="C368" s="24" t="s">
        <v>36</v>
      </c>
      <c r="D368" s="24" t="s">
        <v>34</v>
      </c>
      <c r="E368" s="24" t="s">
        <v>19</v>
      </c>
      <c r="F368" s="24" t="s">
        <v>37</v>
      </c>
      <c r="G368" s="24" t="str">
        <f>+VLOOKUP(Tabla35_2[[#This Row],[Unidad de
comercialización ]],Cod_empaque[],2,0)</f>
        <v>bin</v>
      </c>
      <c r="H368" s="24">
        <f>+VLOOKUP(Tabla35_2[[#This Row],[Unidad de
comercialización ]],Tabla9[],2,0)</f>
        <v>400</v>
      </c>
      <c r="I368" s="24" t="s">
        <v>3</v>
      </c>
      <c r="J368">
        <v>8</v>
      </c>
      <c r="K368" s="24">
        <f>+Tabla35_2[[#This Row],[Valor]]*Tabla35_2[[#This Row],[Kg]]</f>
        <v>3200</v>
      </c>
      <c r="L368" s="24">
        <f>+Tabla35_2[[#This Row],[Volumen (Kg)]]/1000</f>
        <v>3.2</v>
      </c>
      <c r="M368" s="24">
        <f>+VLOOKUP(Tabla35_2[[#This Row],[Concat]],Tabla3_2[],9,0)</f>
        <v>300000</v>
      </c>
      <c r="N368" s="24">
        <f>+Tabla35_2[[#This Row],[Precio (pesos nominales con IVA)]]/Tabla35_2[[#This Row],[Kg]]</f>
        <v>750</v>
      </c>
      <c r="O368" s="6">
        <f>+VLOOKUP(Tabla35_2[[#This Row],[Cod_fecha]],Cod_fecha[],2,0)</f>
        <v>44138</v>
      </c>
      <c r="P368" s="27">
        <f>+VLOOKUP(Tabla35_2[[#This Row],[Mercado]],Codigos_mercados_mayoristas[],3,0)</f>
        <v>13</v>
      </c>
      <c r="Q368" s="24" t="str">
        <f>+_xlfn.CONCAT(Tabla35_2[[#This Row],[Semana]],Tabla35_2[[#This Row],[Atributo]])</f>
        <v>44141Martes</v>
      </c>
    </row>
    <row r="369" spans="1:17" x14ac:dyDescent="0.35">
      <c r="A369" s="24" t="str">
        <f t="shared" si="5"/>
        <v>44141NaranjaNavel LateMercado Mayorista Lo Valledor de SantiagobinMiércoles</v>
      </c>
      <c r="B369" s="6">
        <v>44141</v>
      </c>
      <c r="C369" s="24" t="s">
        <v>36</v>
      </c>
      <c r="D369" s="24" t="s">
        <v>34</v>
      </c>
      <c r="E369" s="24" t="s">
        <v>19</v>
      </c>
      <c r="F369" s="24" t="s">
        <v>37</v>
      </c>
      <c r="G369" s="24" t="str">
        <f>+VLOOKUP(Tabla35_2[[#This Row],[Unidad de
comercialización ]],Cod_empaque[],2,0)</f>
        <v>bin</v>
      </c>
      <c r="H369" s="24">
        <f>+VLOOKUP(Tabla35_2[[#This Row],[Unidad de
comercialización ]],Tabla9[],2,0)</f>
        <v>400</v>
      </c>
      <c r="I369" s="24" t="s">
        <v>4</v>
      </c>
      <c r="J369">
        <v>0</v>
      </c>
      <c r="K369" s="24">
        <f>+Tabla35_2[[#This Row],[Valor]]*Tabla35_2[[#This Row],[Kg]]</f>
        <v>0</v>
      </c>
      <c r="L369" s="24">
        <f>+Tabla35_2[[#This Row],[Volumen (Kg)]]/1000</f>
        <v>0</v>
      </c>
      <c r="M369" s="24">
        <f>+VLOOKUP(Tabla35_2[[#This Row],[Concat]],Tabla3_2[],9,0)</f>
        <v>0</v>
      </c>
      <c r="N369" s="24">
        <f>+Tabla35_2[[#This Row],[Precio (pesos nominales con IVA)]]/Tabla35_2[[#This Row],[Kg]]</f>
        <v>0</v>
      </c>
      <c r="O369" s="6">
        <f>+VLOOKUP(Tabla35_2[[#This Row],[Cod_fecha]],Cod_fecha[],2,0)</f>
        <v>44139</v>
      </c>
      <c r="P369" s="27">
        <f>+VLOOKUP(Tabla35_2[[#This Row],[Mercado]],Codigos_mercados_mayoristas[],3,0)</f>
        <v>13</v>
      </c>
      <c r="Q369" s="24" t="str">
        <f>+_xlfn.CONCAT(Tabla35_2[[#This Row],[Semana]],Tabla35_2[[#This Row],[Atributo]])</f>
        <v>44141Miércoles</v>
      </c>
    </row>
    <row r="370" spans="1:17" x14ac:dyDescent="0.35">
      <c r="A370" s="24" t="str">
        <f t="shared" si="5"/>
        <v>44141NaranjaNavel LateMercado Mayorista Lo Valledor de SantiagobinJueves</v>
      </c>
      <c r="B370" s="6">
        <v>44141</v>
      </c>
      <c r="C370" s="24" t="s">
        <v>36</v>
      </c>
      <c r="D370" s="24" t="s">
        <v>34</v>
      </c>
      <c r="E370" s="24" t="s">
        <v>19</v>
      </c>
      <c r="F370" s="24" t="s">
        <v>37</v>
      </c>
      <c r="G370" s="24" t="str">
        <f>+VLOOKUP(Tabla35_2[[#This Row],[Unidad de
comercialización ]],Cod_empaque[],2,0)</f>
        <v>bin</v>
      </c>
      <c r="H370" s="24">
        <f>+VLOOKUP(Tabla35_2[[#This Row],[Unidad de
comercialización ]],Tabla9[],2,0)</f>
        <v>400</v>
      </c>
      <c r="I370" s="24" t="s">
        <v>5</v>
      </c>
      <c r="J370">
        <v>37</v>
      </c>
      <c r="K370" s="24">
        <f>+Tabla35_2[[#This Row],[Valor]]*Tabla35_2[[#This Row],[Kg]]</f>
        <v>14800</v>
      </c>
      <c r="L370" s="24">
        <f>+Tabla35_2[[#This Row],[Volumen (Kg)]]/1000</f>
        <v>14.8</v>
      </c>
      <c r="M370" s="24">
        <f>+VLOOKUP(Tabla35_2[[#This Row],[Concat]],Tabla3_2[],9,0)</f>
        <v>286216</v>
      </c>
      <c r="N370" s="24">
        <f>+Tabla35_2[[#This Row],[Precio (pesos nominales con IVA)]]/Tabla35_2[[#This Row],[Kg]]</f>
        <v>715.54</v>
      </c>
      <c r="O370" s="6">
        <f>+VLOOKUP(Tabla35_2[[#This Row],[Cod_fecha]],Cod_fecha[],2,0)</f>
        <v>44140</v>
      </c>
      <c r="P370" s="27">
        <f>+VLOOKUP(Tabla35_2[[#This Row],[Mercado]],Codigos_mercados_mayoristas[],3,0)</f>
        <v>13</v>
      </c>
      <c r="Q370" s="24" t="str">
        <f>+_xlfn.CONCAT(Tabla35_2[[#This Row],[Semana]],Tabla35_2[[#This Row],[Atributo]])</f>
        <v>44141Jueves</v>
      </c>
    </row>
    <row r="371" spans="1:17" x14ac:dyDescent="0.35">
      <c r="A371" s="24" t="str">
        <f t="shared" si="5"/>
        <v>44141NaranjaNavel LateMercado Mayorista Lo Valledor de SantiagobinViernes</v>
      </c>
      <c r="B371" s="6">
        <v>44141</v>
      </c>
      <c r="C371" s="24" t="s">
        <v>36</v>
      </c>
      <c r="D371" s="24" t="s">
        <v>34</v>
      </c>
      <c r="E371" s="24" t="s">
        <v>19</v>
      </c>
      <c r="F371" s="24" t="s">
        <v>37</v>
      </c>
      <c r="G371" s="24" t="str">
        <f>+VLOOKUP(Tabla35_2[[#This Row],[Unidad de
comercialización ]],Cod_empaque[],2,0)</f>
        <v>bin</v>
      </c>
      <c r="H371" s="24">
        <f>+VLOOKUP(Tabla35_2[[#This Row],[Unidad de
comercialización ]],Tabla9[],2,0)</f>
        <v>400</v>
      </c>
      <c r="I371" s="24" t="s">
        <v>6</v>
      </c>
      <c r="J371">
        <v>15</v>
      </c>
      <c r="K371" s="24">
        <f>+Tabla35_2[[#This Row],[Valor]]*Tabla35_2[[#This Row],[Kg]]</f>
        <v>6000</v>
      </c>
      <c r="L371" s="24">
        <f>+Tabla35_2[[#This Row],[Volumen (Kg)]]/1000</f>
        <v>6</v>
      </c>
      <c r="M371" s="24">
        <f>+VLOOKUP(Tabla35_2[[#This Row],[Concat]],Tabla3_2[],9,0)</f>
        <v>300000</v>
      </c>
      <c r="N371" s="24">
        <f>+Tabla35_2[[#This Row],[Precio (pesos nominales con IVA)]]/Tabla35_2[[#This Row],[Kg]]</f>
        <v>750</v>
      </c>
      <c r="O371" s="6">
        <f>+VLOOKUP(Tabla35_2[[#This Row],[Cod_fecha]],Cod_fecha[],2,0)</f>
        <v>44141</v>
      </c>
      <c r="P371" s="27">
        <f>+VLOOKUP(Tabla35_2[[#This Row],[Mercado]],Codigos_mercados_mayoristas[],3,0)</f>
        <v>13</v>
      </c>
      <c r="Q371" s="24" t="str">
        <f>+_xlfn.CONCAT(Tabla35_2[[#This Row],[Semana]],Tabla35_2[[#This Row],[Atributo]])</f>
        <v>44141Viernes</v>
      </c>
    </row>
    <row r="372" spans="1:17" x14ac:dyDescent="0.35">
      <c r="A372" s="24" t="str">
        <f t="shared" si="5"/>
        <v>44141NaranjaNavel LateComercializadora del Agro de LimaríbinLunes</v>
      </c>
      <c r="B372" s="6">
        <v>44141</v>
      </c>
      <c r="C372" s="24" t="s">
        <v>36</v>
      </c>
      <c r="D372" s="24" t="s">
        <v>34</v>
      </c>
      <c r="E372" s="24" t="s">
        <v>21</v>
      </c>
      <c r="F372" s="24" t="s">
        <v>37</v>
      </c>
      <c r="G372" s="24" t="str">
        <f>+VLOOKUP(Tabla35_2[[#This Row],[Unidad de
comercialización ]],Cod_empaque[],2,0)</f>
        <v>bin</v>
      </c>
      <c r="H372" s="24">
        <f>+VLOOKUP(Tabla35_2[[#This Row],[Unidad de
comercialización ]],Tabla9[],2,0)</f>
        <v>400</v>
      </c>
      <c r="I372" s="24" t="s">
        <v>2</v>
      </c>
      <c r="J372">
        <v>0</v>
      </c>
      <c r="K372" s="24">
        <f>+Tabla35_2[[#This Row],[Valor]]*Tabla35_2[[#This Row],[Kg]]</f>
        <v>0</v>
      </c>
      <c r="L372" s="24">
        <f>+Tabla35_2[[#This Row],[Volumen (Kg)]]/1000</f>
        <v>0</v>
      </c>
      <c r="M372" s="24">
        <f>+VLOOKUP(Tabla35_2[[#This Row],[Concat]],Tabla3_2[],9,0)</f>
        <v>0</v>
      </c>
      <c r="N372" s="24">
        <f>+Tabla35_2[[#This Row],[Precio (pesos nominales con IVA)]]/Tabla35_2[[#This Row],[Kg]]</f>
        <v>0</v>
      </c>
      <c r="O372" s="6">
        <f>+VLOOKUP(Tabla35_2[[#This Row],[Cod_fecha]],Cod_fecha[],2,0)</f>
        <v>44137</v>
      </c>
      <c r="P372" s="27">
        <f>+VLOOKUP(Tabla35_2[[#This Row],[Mercado]],Codigos_mercados_mayoristas[],3,0)</f>
        <v>4</v>
      </c>
      <c r="Q372" s="24" t="str">
        <f>+_xlfn.CONCAT(Tabla35_2[[#This Row],[Semana]],Tabla35_2[[#This Row],[Atributo]])</f>
        <v>44141Lunes</v>
      </c>
    </row>
    <row r="373" spans="1:17" x14ac:dyDescent="0.35">
      <c r="A373" s="24" t="str">
        <f t="shared" si="5"/>
        <v>44141NaranjaNavel LateComercializadora del Agro de LimaríbinMartes</v>
      </c>
      <c r="B373" s="6">
        <v>44141</v>
      </c>
      <c r="C373" s="24" t="s">
        <v>36</v>
      </c>
      <c r="D373" s="24" t="s">
        <v>34</v>
      </c>
      <c r="E373" s="24" t="s">
        <v>21</v>
      </c>
      <c r="F373" s="24" t="s">
        <v>37</v>
      </c>
      <c r="G373" s="24" t="str">
        <f>+VLOOKUP(Tabla35_2[[#This Row],[Unidad de
comercialización ]],Cod_empaque[],2,0)</f>
        <v>bin</v>
      </c>
      <c r="H373" s="24">
        <f>+VLOOKUP(Tabla35_2[[#This Row],[Unidad de
comercialización ]],Tabla9[],2,0)</f>
        <v>400</v>
      </c>
      <c r="I373" s="24" t="s">
        <v>3</v>
      </c>
      <c r="J373">
        <v>20</v>
      </c>
      <c r="K373" s="24">
        <f>+Tabla35_2[[#This Row],[Valor]]*Tabla35_2[[#This Row],[Kg]]</f>
        <v>8000</v>
      </c>
      <c r="L373" s="24">
        <f>+Tabla35_2[[#This Row],[Volumen (Kg)]]/1000</f>
        <v>8</v>
      </c>
      <c r="M373" s="24">
        <f>+VLOOKUP(Tabla35_2[[#This Row],[Concat]],Tabla3_2[],9,0)</f>
        <v>267500</v>
      </c>
      <c r="N373" s="24">
        <f>+Tabla35_2[[#This Row],[Precio (pesos nominales con IVA)]]/Tabla35_2[[#This Row],[Kg]]</f>
        <v>668.75</v>
      </c>
      <c r="O373" s="6">
        <f>+VLOOKUP(Tabla35_2[[#This Row],[Cod_fecha]],Cod_fecha[],2,0)</f>
        <v>44138</v>
      </c>
      <c r="P373" s="27">
        <f>+VLOOKUP(Tabla35_2[[#This Row],[Mercado]],Codigos_mercados_mayoristas[],3,0)</f>
        <v>4</v>
      </c>
      <c r="Q373" s="24" t="str">
        <f>+_xlfn.CONCAT(Tabla35_2[[#This Row],[Semana]],Tabla35_2[[#This Row],[Atributo]])</f>
        <v>44141Martes</v>
      </c>
    </row>
    <row r="374" spans="1:17" x14ac:dyDescent="0.35">
      <c r="A374" s="24" t="str">
        <f t="shared" si="5"/>
        <v>44141NaranjaNavel LateComercializadora del Agro de LimaríbinMiércoles</v>
      </c>
      <c r="B374" s="6">
        <v>44141</v>
      </c>
      <c r="C374" s="24" t="s">
        <v>36</v>
      </c>
      <c r="D374" s="24" t="s">
        <v>34</v>
      </c>
      <c r="E374" s="24" t="s">
        <v>21</v>
      </c>
      <c r="F374" s="24" t="s">
        <v>37</v>
      </c>
      <c r="G374" s="24" t="str">
        <f>+VLOOKUP(Tabla35_2[[#This Row],[Unidad de
comercialización ]],Cod_empaque[],2,0)</f>
        <v>bin</v>
      </c>
      <c r="H374" s="24">
        <f>+VLOOKUP(Tabla35_2[[#This Row],[Unidad de
comercialización ]],Tabla9[],2,0)</f>
        <v>400</v>
      </c>
      <c r="I374" s="24" t="s">
        <v>4</v>
      </c>
      <c r="J374">
        <v>20</v>
      </c>
      <c r="K374" s="24">
        <f>+Tabla35_2[[#This Row],[Valor]]*Tabla35_2[[#This Row],[Kg]]</f>
        <v>8000</v>
      </c>
      <c r="L374" s="24">
        <f>+Tabla35_2[[#This Row],[Volumen (Kg)]]/1000</f>
        <v>8</v>
      </c>
      <c r="M374" s="24">
        <f>+VLOOKUP(Tabla35_2[[#This Row],[Concat]],Tabla3_2[],9,0)</f>
        <v>277500</v>
      </c>
      <c r="N374" s="24">
        <f>+Tabla35_2[[#This Row],[Precio (pesos nominales con IVA)]]/Tabla35_2[[#This Row],[Kg]]</f>
        <v>693.75</v>
      </c>
      <c r="O374" s="6">
        <f>+VLOOKUP(Tabla35_2[[#This Row],[Cod_fecha]],Cod_fecha[],2,0)</f>
        <v>44139</v>
      </c>
      <c r="P374" s="27">
        <f>+VLOOKUP(Tabla35_2[[#This Row],[Mercado]],Codigos_mercados_mayoristas[],3,0)</f>
        <v>4</v>
      </c>
      <c r="Q374" s="24" t="str">
        <f>+_xlfn.CONCAT(Tabla35_2[[#This Row],[Semana]],Tabla35_2[[#This Row],[Atributo]])</f>
        <v>44141Miércoles</v>
      </c>
    </row>
    <row r="375" spans="1:17" x14ac:dyDescent="0.35">
      <c r="A375" s="24" t="str">
        <f t="shared" si="5"/>
        <v>44141NaranjaNavel LateComercializadora del Agro de LimaríbinJueves</v>
      </c>
      <c r="B375" s="6">
        <v>44141</v>
      </c>
      <c r="C375" s="24" t="s">
        <v>36</v>
      </c>
      <c r="D375" s="24" t="s">
        <v>34</v>
      </c>
      <c r="E375" s="24" t="s">
        <v>21</v>
      </c>
      <c r="F375" s="24" t="s">
        <v>37</v>
      </c>
      <c r="G375" s="24" t="str">
        <f>+VLOOKUP(Tabla35_2[[#This Row],[Unidad de
comercialización ]],Cod_empaque[],2,0)</f>
        <v>bin</v>
      </c>
      <c r="H375" s="24">
        <f>+VLOOKUP(Tabla35_2[[#This Row],[Unidad de
comercialización ]],Tabla9[],2,0)</f>
        <v>400</v>
      </c>
      <c r="I375" s="24" t="s">
        <v>5</v>
      </c>
      <c r="J375">
        <v>0</v>
      </c>
      <c r="K375" s="24">
        <f>+Tabla35_2[[#This Row],[Valor]]*Tabla35_2[[#This Row],[Kg]]</f>
        <v>0</v>
      </c>
      <c r="L375" s="24">
        <f>+Tabla35_2[[#This Row],[Volumen (Kg)]]/1000</f>
        <v>0</v>
      </c>
      <c r="M375" s="24">
        <f>+VLOOKUP(Tabla35_2[[#This Row],[Concat]],Tabla3_2[],9,0)</f>
        <v>0</v>
      </c>
      <c r="N375" s="24">
        <f>+Tabla35_2[[#This Row],[Precio (pesos nominales con IVA)]]/Tabla35_2[[#This Row],[Kg]]</f>
        <v>0</v>
      </c>
      <c r="O375" s="6">
        <f>+VLOOKUP(Tabla35_2[[#This Row],[Cod_fecha]],Cod_fecha[],2,0)</f>
        <v>44140</v>
      </c>
      <c r="P375" s="27">
        <f>+VLOOKUP(Tabla35_2[[#This Row],[Mercado]],Codigos_mercados_mayoristas[],3,0)</f>
        <v>4</v>
      </c>
      <c r="Q375" s="24" t="str">
        <f>+_xlfn.CONCAT(Tabla35_2[[#This Row],[Semana]],Tabla35_2[[#This Row],[Atributo]])</f>
        <v>44141Jueves</v>
      </c>
    </row>
    <row r="376" spans="1:17" x14ac:dyDescent="0.35">
      <c r="A376" s="24" t="str">
        <f t="shared" si="5"/>
        <v>44141NaranjaNavel LateComercializadora del Agro de LimaríbinViernes</v>
      </c>
      <c r="B376" s="6">
        <v>44141</v>
      </c>
      <c r="C376" s="24" t="s">
        <v>36</v>
      </c>
      <c r="D376" s="24" t="s">
        <v>34</v>
      </c>
      <c r="E376" s="24" t="s">
        <v>21</v>
      </c>
      <c r="F376" s="24" t="s">
        <v>37</v>
      </c>
      <c r="G376" s="24" t="str">
        <f>+VLOOKUP(Tabla35_2[[#This Row],[Unidad de
comercialización ]],Cod_empaque[],2,0)</f>
        <v>bin</v>
      </c>
      <c r="H376" s="24">
        <f>+VLOOKUP(Tabla35_2[[#This Row],[Unidad de
comercialización ]],Tabla9[],2,0)</f>
        <v>400</v>
      </c>
      <c r="I376" s="24" t="s">
        <v>6</v>
      </c>
      <c r="J376">
        <v>0</v>
      </c>
      <c r="K376" s="24">
        <f>+Tabla35_2[[#This Row],[Valor]]*Tabla35_2[[#This Row],[Kg]]</f>
        <v>0</v>
      </c>
      <c r="L376" s="24">
        <f>+Tabla35_2[[#This Row],[Volumen (Kg)]]/1000</f>
        <v>0</v>
      </c>
      <c r="M376" s="24">
        <f>+VLOOKUP(Tabla35_2[[#This Row],[Concat]],Tabla3_2[],9,0)</f>
        <v>0</v>
      </c>
      <c r="N376" s="24">
        <f>+Tabla35_2[[#This Row],[Precio (pesos nominales con IVA)]]/Tabla35_2[[#This Row],[Kg]]</f>
        <v>0</v>
      </c>
      <c r="O376" s="6">
        <f>+VLOOKUP(Tabla35_2[[#This Row],[Cod_fecha]],Cod_fecha[],2,0)</f>
        <v>44141</v>
      </c>
      <c r="P376" s="27">
        <f>+VLOOKUP(Tabla35_2[[#This Row],[Mercado]],Codigos_mercados_mayoristas[],3,0)</f>
        <v>4</v>
      </c>
      <c r="Q376" s="24" t="str">
        <f>+_xlfn.CONCAT(Tabla35_2[[#This Row],[Semana]],Tabla35_2[[#This Row],[Atributo]])</f>
        <v>44141Viernes</v>
      </c>
    </row>
    <row r="377" spans="1:17" x14ac:dyDescent="0.35">
      <c r="A377" s="24" t="str">
        <f t="shared" si="5"/>
        <v>44141NaranjaNavel LateTerminal La Palmera de La SerenabinLunes</v>
      </c>
      <c r="B377" s="6">
        <v>44141</v>
      </c>
      <c r="C377" s="24" t="s">
        <v>36</v>
      </c>
      <c r="D377" s="24" t="s">
        <v>34</v>
      </c>
      <c r="E377" s="24" t="s">
        <v>22</v>
      </c>
      <c r="F377" s="24" t="s">
        <v>37</v>
      </c>
      <c r="G377" s="24" t="str">
        <f>+VLOOKUP(Tabla35_2[[#This Row],[Unidad de
comercialización ]],Cod_empaque[],2,0)</f>
        <v>bin</v>
      </c>
      <c r="H377" s="24">
        <f>+VLOOKUP(Tabla35_2[[#This Row],[Unidad de
comercialización ]],Tabla9[],2,0)</f>
        <v>400</v>
      </c>
      <c r="I377" s="24" t="s">
        <v>2</v>
      </c>
      <c r="J377">
        <v>20</v>
      </c>
      <c r="K377" s="24">
        <f>+Tabla35_2[[#This Row],[Valor]]*Tabla35_2[[#This Row],[Kg]]</f>
        <v>8000</v>
      </c>
      <c r="L377" s="24">
        <f>+Tabla35_2[[#This Row],[Volumen (Kg)]]/1000</f>
        <v>8</v>
      </c>
      <c r="M377" s="24">
        <f>+VLOOKUP(Tabla35_2[[#This Row],[Concat]],Tabla3_2[],9,0)</f>
        <v>277500</v>
      </c>
      <c r="N377" s="24">
        <f>+Tabla35_2[[#This Row],[Precio (pesos nominales con IVA)]]/Tabla35_2[[#This Row],[Kg]]</f>
        <v>693.75</v>
      </c>
      <c r="O377" s="6">
        <f>+VLOOKUP(Tabla35_2[[#This Row],[Cod_fecha]],Cod_fecha[],2,0)</f>
        <v>44137</v>
      </c>
      <c r="P377" s="27">
        <f>+VLOOKUP(Tabla35_2[[#This Row],[Mercado]],Codigos_mercados_mayoristas[],3,0)</f>
        <v>4</v>
      </c>
      <c r="Q377" s="24" t="str">
        <f>+_xlfn.CONCAT(Tabla35_2[[#This Row],[Semana]],Tabla35_2[[#This Row],[Atributo]])</f>
        <v>44141Lunes</v>
      </c>
    </row>
    <row r="378" spans="1:17" x14ac:dyDescent="0.35">
      <c r="A378" s="24" t="str">
        <f t="shared" si="5"/>
        <v>44141NaranjaNavel LateTerminal La Palmera de La SerenabinMartes</v>
      </c>
      <c r="B378" s="6">
        <v>44141</v>
      </c>
      <c r="C378" s="24" t="s">
        <v>36</v>
      </c>
      <c r="D378" s="24" t="s">
        <v>34</v>
      </c>
      <c r="E378" s="24" t="s">
        <v>22</v>
      </c>
      <c r="F378" s="24" t="s">
        <v>37</v>
      </c>
      <c r="G378" s="24" t="str">
        <f>+VLOOKUP(Tabla35_2[[#This Row],[Unidad de
comercialización ]],Cod_empaque[],2,0)</f>
        <v>bin</v>
      </c>
      <c r="H378" s="24">
        <f>+VLOOKUP(Tabla35_2[[#This Row],[Unidad de
comercialización ]],Tabla9[],2,0)</f>
        <v>400</v>
      </c>
      <c r="I378" s="24" t="s">
        <v>3</v>
      </c>
      <c r="J378">
        <v>20</v>
      </c>
      <c r="K378" s="24">
        <f>+Tabla35_2[[#This Row],[Valor]]*Tabla35_2[[#This Row],[Kg]]</f>
        <v>8000</v>
      </c>
      <c r="L378" s="24">
        <f>+Tabla35_2[[#This Row],[Volumen (Kg)]]/1000</f>
        <v>8</v>
      </c>
      <c r="M378" s="24">
        <f>+VLOOKUP(Tabla35_2[[#This Row],[Concat]],Tabla3_2[],9,0)</f>
        <v>277500</v>
      </c>
      <c r="N378" s="24">
        <f>+Tabla35_2[[#This Row],[Precio (pesos nominales con IVA)]]/Tabla35_2[[#This Row],[Kg]]</f>
        <v>693.75</v>
      </c>
      <c r="O378" s="6">
        <f>+VLOOKUP(Tabla35_2[[#This Row],[Cod_fecha]],Cod_fecha[],2,0)</f>
        <v>44138</v>
      </c>
      <c r="P378" s="27">
        <f>+VLOOKUP(Tabla35_2[[#This Row],[Mercado]],Codigos_mercados_mayoristas[],3,0)</f>
        <v>4</v>
      </c>
      <c r="Q378" s="24" t="str">
        <f>+_xlfn.CONCAT(Tabla35_2[[#This Row],[Semana]],Tabla35_2[[#This Row],[Atributo]])</f>
        <v>44141Martes</v>
      </c>
    </row>
    <row r="379" spans="1:17" x14ac:dyDescent="0.35">
      <c r="A379" s="24" t="str">
        <f t="shared" si="5"/>
        <v>44141NaranjaNavel LateTerminal La Palmera de La SerenabinMiércoles</v>
      </c>
      <c r="B379" s="6">
        <v>44141</v>
      </c>
      <c r="C379" s="24" t="s">
        <v>36</v>
      </c>
      <c r="D379" s="24" t="s">
        <v>34</v>
      </c>
      <c r="E379" s="24" t="s">
        <v>22</v>
      </c>
      <c r="F379" s="24" t="s">
        <v>37</v>
      </c>
      <c r="G379" s="24" t="str">
        <f>+VLOOKUP(Tabla35_2[[#This Row],[Unidad de
comercialización ]],Cod_empaque[],2,0)</f>
        <v>bin</v>
      </c>
      <c r="H379" s="24">
        <f>+VLOOKUP(Tabla35_2[[#This Row],[Unidad de
comercialización ]],Tabla9[],2,0)</f>
        <v>400</v>
      </c>
      <c r="I379" s="24" t="s">
        <v>4</v>
      </c>
      <c r="J379">
        <v>20</v>
      </c>
      <c r="K379" s="24">
        <f>+Tabla35_2[[#This Row],[Valor]]*Tabla35_2[[#This Row],[Kg]]</f>
        <v>8000</v>
      </c>
      <c r="L379" s="24">
        <f>+Tabla35_2[[#This Row],[Volumen (Kg)]]/1000</f>
        <v>8</v>
      </c>
      <c r="M379" s="24">
        <f>+VLOOKUP(Tabla35_2[[#This Row],[Concat]],Tabla3_2[],9,0)</f>
        <v>277500</v>
      </c>
      <c r="N379" s="24">
        <f>+Tabla35_2[[#This Row],[Precio (pesos nominales con IVA)]]/Tabla35_2[[#This Row],[Kg]]</f>
        <v>693.75</v>
      </c>
      <c r="O379" s="6">
        <f>+VLOOKUP(Tabla35_2[[#This Row],[Cod_fecha]],Cod_fecha[],2,0)</f>
        <v>44139</v>
      </c>
      <c r="P379" s="27">
        <f>+VLOOKUP(Tabla35_2[[#This Row],[Mercado]],Codigos_mercados_mayoristas[],3,0)</f>
        <v>4</v>
      </c>
      <c r="Q379" s="24" t="str">
        <f>+_xlfn.CONCAT(Tabla35_2[[#This Row],[Semana]],Tabla35_2[[#This Row],[Atributo]])</f>
        <v>44141Miércoles</v>
      </c>
    </row>
    <row r="380" spans="1:17" x14ac:dyDescent="0.35">
      <c r="A380" s="24" t="str">
        <f t="shared" si="5"/>
        <v>44141NaranjaNavel LateTerminal La Palmera de La SerenabinJueves</v>
      </c>
      <c r="B380" s="6">
        <v>44141</v>
      </c>
      <c r="C380" s="24" t="s">
        <v>36</v>
      </c>
      <c r="D380" s="24" t="s">
        <v>34</v>
      </c>
      <c r="E380" s="24" t="s">
        <v>22</v>
      </c>
      <c r="F380" s="24" t="s">
        <v>37</v>
      </c>
      <c r="G380" s="24" t="str">
        <f>+VLOOKUP(Tabla35_2[[#This Row],[Unidad de
comercialización ]],Cod_empaque[],2,0)</f>
        <v>bin</v>
      </c>
      <c r="H380" s="24">
        <f>+VLOOKUP(Tabla35_2[[#This Row],[Unidad de
comercialización ]],Tabla9[],2,0)</f>
        <v>400</v>
      </c>
      <c r="I380" s="24" t="s">
        <v>5</v>
      </c>
      <c r="J380">
        <v>20</v>
      </c>
      <c r="K380" s="24">
        <f>+Tabla35_2[[#This Row],[Valor]]*Tabla35_2[[#This Row],[Kg]]</f>
        <v>8000</v>
      </c>
      <c r="L380" s="24">
        <f>+Tabla35_2[[#This Row],[Volumen (Kg)]]/1000</f>
        <v>8</v>
      </c>
      <c r="M380" s="24">
        <f>+VLOOKUP(Tabla35_2[[#This Row],[Concat]],Tabla3_2[],9,0)</f>
        <v>287500</v>
      </c>
      <c r="N380" s="24">
        <f>+Tabla35_2[[#This Row],[Precio (pesos nominales con IVA)]]/Tabla35_2[[#This Row],[Kg]]</f>
        <v>718.75</v>
      </c>
      <c r="O380" s="6">
        <f>+VLOOKUP(Tabla35_2[[#This Row],[Cod_fecha]],Cod_fecha[],2,0)</f>
        <v>44140</v>
      </c>
      <c r="P380" s="27">
        <f>+VLOOKUP(Tabla35_2[[#This Row],[Mercado]],Codigos_mercados_mayoristas[],3,0)</f>
        <v>4</v>
      </c>
      <c r="Q380" s="24" t="str">
        <f>+_xlfn.CONCAT(Tabla35_2[[#This Row],[Semana]],Tabla35_2[[#This Row],[Atributo]])</f>
        <v>44141Jueves</v>
      </c>
    </row>
    <row r="381" spans="1:17" x14ac:dyDescent="0.35">
      <c r="A381" s="24" t="str">
        <f t="shared" si="5"/>
        <v>44141NaranjaNavel LateTerminal La Palmera de La SerenabinViernes</v>
      </c>
      <c r="B381" s="6">
        <v>44141</v>
      </c>
      <c r="C381" s="24" t="s">
        <v>36</v>
      </c>
      <c r="D381" s="24" t="s">
        <v>34</v>
      </c>
      <c r="E381" s="24" t="s">
        <v>22</v>
      </c>
      <c r="F381" s="24" t="s">
        <v>37</v>
      </c>
      <c r="G381" s="24" t="str">
        <f>+VLOOKUP(Tabla35_2[[#This Row],[Unidad de
comercialización ]],Cod_empaque[],2,0)</f>
        <v>bin</v>
      </c>
      <c r="H381" s="24">
        <f>+VLOOKUP(Tabla35_2[[#This Row],[Unidad de
comercialización ]],Tabla9[],2,0)</f>
        <v>400</v>
      </c>
      <c r="I381" s="24" t="s">
        <v>6</v>
      </c>
      <c r="J381">
        <v>20</v>
      </c>
      <c r="K381" s="24">
        <f>+Tabla35_2[[#This Row],[Valor]]*Tabla35_2[[#This Row],[Kg]]</f>
        <v>8000</v>
      </c>
      <c r="L381" s="24">
        <f>+Tabla35_2[[#This Row],[Volumen (Kg)]]/1000</f>
        <v>8</v>
      </c>
      <c r="M381" s="24">
        <f>+VLOOKUP(Tabla35_2[[#This Row],[Concat]],Tabla3_2[],9,0)</f>
        <v>292500</v>
      </c>
      <c r="N381" s="24">
        <f>+Tabla35_2[[#This Row],[Precio (pesos nominales con IVA)]]/Tabla35_2[[#This Row],[Kg]]</f>
        <v>731.25</v>
      </c>
      <c r="O381" s="6">
        <f>+VLOOKUP(Tabla35_2[[#This Row],[Cod_fecha]],Cod_fecha[],2,0)</f>
        <v>44141</v>
      </c>
      <c r="P381" s="27">
        <f>+VLOOKUP(Tabla35_2[[#This Row],[Mercado]],Codigos_mercados_mayoristas[],3,0)</f>
        <v>4</v>
      </c>
      <c r="Q381" s="24" t="str">
        <f>+_xlfn.CONCAT(Tabla35_2[[#This Row],[Semana]],Tabla35_2[[#This Row],[Atributo]])</f>
        <v>44141Viernes</v>
      </c>
    </row>
    <row r="382" spans="1:17" x14ac:dyDescent="0.35">
      <c r="A382" s="24" t="str">
        <f t="shared" si="5"/>
        <v>44141NaranjaNavel LateVega Modelo de TemucobinLunes</v>
      </c>
      <c r="B382" s="6">
        <v>44141</v>
      </c>
      <c r="C382" s="24" t="s">
        <v>36</v>
      </c>
      <c r="D382" s="24" t="s">
        <v>34</v>
      </c>
      <c r="E382" s="24" t="s">
        <v>14</v>
      </c>
      <c r="F382" s="24" t="s">
        <v>37</v>
      </c>
      <c r="G382" s="24" t="str">
        <f>+VLOOKUP(Tabla35_2[[#This Row],[Unidad de
comercialización ]],Cod_empaque[],2,0)</f>
        <v>bin</v>
      </c>
      <c r="H382" s="24">
        <f>+VLOOKUP(Tabla35_2[[#This Row],[Unidad de
comercialización ]],Tabla9[],2,0)</f>
        <v>400</v>
      </c>
      <c r="I382" s="24" t="s">
        <v>2</v>
      </c>
      <c r="J382">
        <v>0</v>
      </c>
      <c r="K382" s="24">
        <f>+Tabla35_2[[#This Row],[Valor]]*Tabla35_2[[#This Row],[Kg]]</f>
        <v>0</v>
      </c>
      <c r="L382" s="24">
        <f>+Tabla35_2[[#This Row],[Volumen (Kg)]]/1000</f>
        <v>0</v>
      </c>
      <c r="M382" s="24">
        <f>+VLOOKUP(Tabla35_2[[#This Row],[Concat]],Tabla3_2[],9,0)</f>
        <v>0</v>
      </c>
      <c r="N382" s="24">
        <f>+Tabla35_2[[#This Row],[Precio (pesos nominales con IVA)]]/Tabla35_2[[#This Row],[Kg]]</f>
        <v>0</v>
      </c>
      <c r="O382" s="6">
        <f>+VLOOKUP(Tabla35_2[[#This Row],[Cod_fecha]],Cod_fecha[],2,0)</f>
        <v>44137</v>
      </c>
      <c r="P382" s="27">
        <f>+VLOOKUP(Tabla35_2[[#This Row],[Mercado]],Codigos_mercados_mayoristas[],3,0)</f>
        <v>9</v>
      </c>
      <c r="Q382" s="24" t="str">
        <f>+_xlfn.CONCAT(Tabla35_2[[#This Row],[Semana]],Tabla35_2[[#This Row],[Atributo]])</f>
        <v>44141Lunes</v>
      </c>
    </row>
    <row r="383" spans="1:17" x14ac:dyDescent="0.35">
      <c r="A383" s="24" t="str">
        <f t="shared" si="5"/>
        <v>44141NaranjaNavel LateVega Modelo de TemucobinMartes</v>
      </c>
      <c r="B383" s="6">
        <v>44141</v>
      </c>
      <c r="C383" s="24" t="s">
        <v>36</v>
      </c>
      <c r="D383" s="24" t="s">
        <v>34</v>
      </c>
      <c r="E383" s="24" t="s">
        <v>14</v>
      </c>
      <c r="F383" s="24" t="s">
        <v>37</v>
      </c>
      <c r="G383" s="24" t="str">
        <f>+VLOOKUP(Tabla35_2[[#This Row],[Unidad de
comercialización ]],Cod_empaque[],2,0)</f>
        <v>bin</v>
      </c>
      <c r="H383" s="24">
        <f>+VLOOKUP(Tabla35_2[[#This Row],[Unidad de
comercialización ]],Tabla9[],2,0)</f>
        <v>400</v>
      </c>
      <c r="I383" s="24" t="s">
        <v>3</v>
      </c>
      <c r="J383">
        <v>0</v>
      </c>
      <c r="K383" s="24">
        <f>+Tabla35_2[[#This Row],[Valor]]*Tabla35_2[[#This Row],[Kg]]</f>
        <v>0</v>
      </c>
      <c r="L383" s="24">
        <f>+Tabla35_2[[#This Row],[Volumen (Kg)]]/1000</f>
        <v>0</v>
      </c>
      <c r="M383" s="24">
        <f>+VLOOKUP(Tabla35_2[[#This Row],[Concat]],Tabla3_2[],9,0)</f>
        <v>0</v>
      </c>
      <c r="N383" s="24">
        <f>+Tabla35_2[[#This Row],[Precio (pesos nominales con IVA)]]/Tabla35_2[[#This Row],[Kg]]</f>
        <v>0</v>
      </c>
      <c r="O383" s="6">
        <f>+VLOOKUP(Tabla35_2[[#This Row],[Cod_fecha]],Cod_fecha[],2,0)</f>
        <v>44138</v>
      </c>
      <c r="P383" s="27">
        <f>+VLOOKUP(Tabla35_2[[#This Row],[Mercado]],Codigos_mercados_mayoristas[],3,0)</f>
        <v>9</v>
      </c>
      <c r="Q383" s="24" t="str">
        <f>+_xlfn.CONCAT(Tabla35_2[[#This Row],[Semana]],Tabla35_2[[#This Row],[Atributo]])</f>
        <v>44141Martes</v>
      </c>
    </row>
    <row r="384" spans="1:17" x14ac:dyDescent="0.35">
      <c r="A384" s="24" t="str">
        <f t="shared" si="5"/>
        <v>44141NaranjaNavel LateVega Modelo de TemucobinMiércoles</v>
      </c>
      <c r="B384" s="6">
        <v>44141</v>
      </c>
      <c r="C384" s="24" t="s">
        <v>36</v>
      </c>
      <c r="D384" s="24" t="s">
        <v>34</v>
      </c>
      <c r="E384" s="24" t="s">
        <v>14</v>
      </c>
      <c r="F384" s="24" t="s">
        <v>37</v>
      </c>
      <c r="G384" s="24" t="str">
        <f>+VLOOKUP(Tabla35_2[[#This Row],[Unidad de
comercialización ]],Cod_empaque[],2,0)</f>
        <v>bin</v>
      </c>
      <c r="H384" s="24">
        <f>+VLOOKUP(Tabla35_2[[#This Row],[Unidad de
comercialización ]],Tabla9[],2,0)</f>
        <v>400</v>
      </c>
      <c r="I384" s="24" t="s">
        <v>4</v>
      </c>
      <c r="J384">
        <v>10</v>
      </c>
      <c r="K384" s="24">
        <f>+Tabla35_2[[#This Row],[Valor]]*Tabla35_2[[#This Row],[Kg]]</f>
        <v>4000</v>
      </c>
      <c r="L384" s="24">
        <f>+Tabla35_2[[#This Row],[Volumen (Kg)]]/1000</f>
        <v>4</v>
      </c>
      <c r="M384" s="24">
        <f>+VLOOKUP(Tabla35_2[[#This Row],[Concat]],Tabla3_2[],9,0)</f>
        <v>292500</v>
      </c>
      <c r="N384" s="24">
        <f>+Tabla35_2[[#This Row],[Precio (pesos nominales con IVA)]]/Tabla35_2[[#This Row],[Kg]]</f>
        <v>731.25</v>
      </c>
      <c r="O384" s="6">
        <f>+VLOOKUP(Tabla35_2[[#This Row],[Cod_fecha]],Cod_fecha[],2,0)</f>
        <v>44139</v>
      </c>
      <c r="P384" s="27">
        <f>+VLOOKUP(Tabla35_2[[#This Row],[Mercado]],Codigos_mercados_mayoristas[],3,0)</f>
        <v>9</v>
      </c>
      <c r="Q384" s="24" t="str">
        <f>+_xlfn.CONCAT(Tabla35_2[[#This Row],[Semana]],Tabla35_2[[#This Row],[Atributo]])</f>
        <v>44141Miércoles</v>
      </c>
    </row>
    <row r="385" spans="1:17" x14ac:dyDescent="0.35">
      <c r="A385" s="24" t="str">
        <f t="shared" si="5"/>
        <v>44141NaranjaNavel LateVega Modelo de TemucobinJueves</v>
      </c>
      <c r="B385" s="6">
        <v>44141</v>
      </c>
      <c r="C385" s="24" t="s">
        <v>36</v>
      </c>
      <c r="D385" s="24" t="s">
        <v>34</v>
      </c>
      <c r="E385" s="24" t="s">
        <v>14</v>
      </c>
      <c r="F385" s="24" t="s">
        <v>37</v>
      </c>
      <c r="G385" s="24" t="str">
        <f>+VLOOKUP(Tabla35_2[[#This Row],[Unidad de
comercialización ]],Cod_empaque[],2,0)</f>
        <v>bin</v>
      </c>
      <c r="H385" s="24">
        <f>+VLOOKUP(Tabla35_2[[#This Row],[Unidad de
comercialización ]],Tabla9[],2,0)</f>
        <v>400</v>
      </c>
      <c r="I385" s="24" t="s">
        <v>5</v>
      </c>
      <c r="J385">
        <v>0</v>
      </c>
      <c r="K385" s="24">
        <f>+Tabla35_2[[#This Row],[Valor]]*Tabla35_2[[#This Row],[Kg]]</f>
        <v>0</v>
      </c>
      <c r="L385" s="24">
        <f>+Tabla35_2[[#This Row],[Volumen (Kg)]]/1000</f>
        <v>0</v>
      </c>
      <c r="M385" s="24">
        <f>+VLOOKUP(Tabla35_2[[#This Row],[Concat]],Tabla3_2[],9,0)</f>
        <v>0</v>
      </c>
      <c r="N385" s="24">
        <f>+Tabla35_2[[#This Row],[Precio (pesos nominales con IVA)]]/Tabla35_2[[#This Row],[Kg]]</f>
        <v>0</v>
      </c>
      <c r="O385" s="6">
        <f>+VLOOKUP(Tabla35_2[[#This Row],[Cod_fecha]],Cod_fecha[],2,0)</f>
        <v>44140</v>
      </c>
      <c r="P385" s="27">
        <f>+VLOOKUP(Tabla35_2[[#This Row],[Mercado]],Codigos_mercados_mayoristas[],3,0)</f>
        <v>9</v>
      </c>
      <c r="Q385" s="24" t="str">
        <f>+_xlfn.CONCAT(Tabla35_2[[#This Row],[Semana]],Tabla35_2[[#This Row],[Atributo]])</f>
        <v>44141Jueves</v>
      </c>
    </row>
    <row r="386" spans="1:17" x14ac:dyDescent="0.35">
      <c r="A386" s="24" t="str">
        <f t="shared" ref="A386:A449" si="6">+_xlfn.CONCAT(B386:C386,D386,E386,G386,I386)</f>
        <v>44141NaranjaNavel LateVega Modelo de TemucobinViernes</v>
      </c>
      <c r="B386" s="6">
        <v>44141</v>
      </c>
      <c r="C386" s="24" t="s">
        <v>36</v>
      </c>
      <c r="D386" s="24" t="s">
        <v>34</v>
      </c>
      <c r="E386" s="24" t="s">
        <v>14</v>
      </c>
      <c r="F386" s="24" t="s">
        <v>37</v>
      </c>
      <c r="G386" s="24" t="str">
        <f>+VLOOKUP(Tabla35_2[[#This Row],[Unidad de
comercialización ]],Cod_empaque[],2,0)</f>
        <v>bin</v>
      </c>
      <c r="H386" s="24">
        <f>+VLOOKUP(Tabla35_2[[#This Row],[Unidad de
comercialización ]],Tabla9[],2,0)</f>
        <v>400</v>
      </c>
      <c r="I386" s="24" t="s">
        <v>6</v>
      </c>
      <c r="J386">
        <v>8</v>
      </c>
      <c r="K386" s="24">
        <f>+Tabla35_2[[#This Row],[Valor]]*Tabla35_2[[#This Row],[Kg]]</f>
        <v>3200</v>
      </c>
      <c r="L386" s="24">
        <f>+Tabla35_2[[#This Row],[Volumen (Kg)]]/1000</f>
        <v>3.2</v>
      </c>
      <c r="M386" s="24">
        <f>+VLOOKUP(Tabla35_2[[#This Row],[Concat]],Tabla3_2[],9,0)</f>
        <v>300000</v>
      </c>
      <c r="N386" s="24">
        <f>+Tabla35_2[[#This Row],[Precio (pesos nominales con IVA)]]/Tabla35_2[[#This Row],[Kg]]</f>
        <v>750</v>
      </c>
      <c r="O386" s="6">
        <f>+VLOOKUP(Tabla35_2[[#This Row],[Cod_fecha]],Cod_fecha[],2,0)</f>
        <v>44141</v>
      </c>
      <c r="P386" s="27">
        <f>+VLOOKUP(Tabla35_2[[#This Row],[Mercado]],Codigos_mercados_mayoristas[],3,0)</f>
        <v>9</v>
      </c>
      <c r="Q386" s="24" t="str">
        <f>+_xlfn.CONCAT(Tabla35_2[[#This Row],[Semana]],Tabla35_2[[#This Row],[Atributo]])</f>
        <v>44141Viernes</v>
      </c>
    </row>
    <row r="387" spans="1:17" x14ac:dyDescent="0.35">
      <c r="A387" s="24" t="str">
        <f t="shared" si="6"/>
        <v>44141NaranjaThompsonMercado Mayorista Lo Valledor de SantiagobinLunes</v>
      </c>
      <c r="B387" s="6">
        <v>44141</v>
      </c>
      <c r="C387" s="24" t="s">
        <v>36</v>
      </c>
      <c r="D387" s="24" t="s">
        <v>55</v>
      </c>
      <c r="E387" s="24" t="s">
        <v>19</v>
      </c>
      <c r="F387" s="24" t="s">
        <v>37</v>
      </c>
      <c r="G387" s="24" t="str">
        <f>+VLOOKUP(Tabla35_2[[#This Row],[Unidad de
comercialización ]],Cod_empaque[],2,0)</f>
        <v>bin</v>
      </c>
      <c r="H387" s="24">
        <f>+VLOOKUP(Tabla35_2[[#This Row],[Unidad de
comercialización ]],Tabla9[],2,0)</f>
        <v>400</v>
      </c>
      <c r="I387" s="24" t="s">
        <v>2</v>
      </c>
      <c r="J387">
        <v>12</v>
      </c>
      <c r="K387" s="24">
        <f>+Tabla35_2[[#This Row],[Valor]]*Tabla35_2[[#This Row],[Kg]]</f>
        <v>4800</v>
      </c>
      <c r="L387" s="24">
        <f>+Tabla35_2[[#This Row],[Volumen (Kg)]]/1000</f>
        <v>4.8</v>
      </c>
      <c r="M387" s="24">
        <f>+VLOOKUP(Tabla35_2[[#This Row],[Concat]],Tabla3_2[],9,0)</f>
        <v>280000</v>
      </c>
      <c r="N387" s="24">
        <f>+Tabla35_2[[#This Row],[Precio (pesos nominales con IVA)]]/Tabla35_2[[#This Row],[Kg]]</f>
        <v>700</v>
      </c>
      <c r="O387" s="6">
        <f>+VLOOKUP(Tabla35_2[[#This Row],[Cod_fecha]],Cod_fecha[],2,0)</f>
        <v>44137</v>
      </c>
      <c r="P387" s="27">
        <f>+VLOOKUP(Tabla35_2[[#This Row],[Mercado]],Codigos_mercados_mayoristas[],3,0)</f>
        <v>13</v>
      </c>
      <c r="Q387" s="24" t="str">
        <f>+_xlfn.CONCAT(Tabla35_2[[#This Row],[Semana]],Tabla35_2[[#This Row],[Atributo]])</f>
        <v>44141Lunes</v>
      </c>
    </row>
    <row r="388" spans="1:17" x14ac:dyDescent="0.35">
      <c r="A388" s="24" t="str">
        <f t="shared" si="6"/>
        <v>44141NaranjaThompsonMercado Mayorista Lo Valledor de SantiagobinMartes</v>
      </c>
      <c r="B388" s="6">
        <v>44141</v>
      </c>
      <c r="C388" s="24" t="s">
        <v>36</v>
      </c>
      <c r="D388" s="24" t="s">
        <v>55</v>
      </c>
      <c r="E388" s="24" t="s">
        <v>19</v>
      </c>
      <c r="F388" s="24" t="s">
        <v>37</v>
      </c>
      <c r="G388" s="24" t="str">
        <f>+VLOOKUP(Tabla35_2[[#This Row],[Unidad de
comercialización ]],Cod_empaque[],2,0)</f>
        <v>bin</v>
      </c>
      <c r="H388" s="24">
        <f>+VLOOKUP(Tabla35_2[[#This Row],[Unidad de
comercialización ]],Tabla9[],2,0)</f>
        <v>400</v>
      </c>
      <c r="I388" s="24" t="s">
        <v>3</v>
      </c>
      <c r="J388">
        <v>0</v>
      </c>
      <c r="K388" s="24">
        <f>+Tabla35_2[[#This Row],[Valor]]*Tabla35_2[[#This Row],[Kg]]</f>
        <v>0</v>
      </c>
      <c r="L388" s="24">
        <f>+Tabla35_2[[#This Row],[Volumen (Kg)]]/1000</f>
        <v>0</v>
      </c>
      <c r="M388" s="24">
        <f>+VLOOKUP(Tabla35_2[[#This Row],[Concat]],Tabla3_2[],9,0)</f>
        <v>0</v>
      </c>
      <c r="N388" s="24">
        <f>+Tabla35_2[[#This Row],[Precio (pesos nominales con IVA)]]/Tabla35_2[[#This Row],[Kg]]</f>
        <v>0</v>
      </c>
      <c r="O388" s="6">
        <f>+VLOOKUP(Tabla35_2[[#This Row],[Cod_fecha]],Cod_fecha[],2,0)</f>
        <v>44138</v>
      </c>
      <c r="P388" s="27">
        <f>+VLOOKUP(Tabla35_2[[#This Row],[Mercado]],Codigos_mercados_mayoristas[],3,0)</f>
        <v>13</v>
      </c>
      <c r="Q388" s="24" t="str">
        <f>+_xlfn.CONCAT(Tabla35_2[[#This Row],[Semana]],Tabla35_2[[#This Row],[Atributo]])</f>
        <v>44141Martes</v>
      </c>
    </row>
    <row r="389" spans="1:17" x14ac:dyDescent="0.35">
      <c r="A389" s="24" t="str">
        <f t="shared" si="6"/>
        <v>44141NaranjaThompsonMercado Mayorista Lo Valledor de SantiagobinMiércoles</v>
      </c>
      <c r="B389" s="6">
        <v>44141</v>
      </c>
      <c r="C389" s="24" t="s">
        <v>36</v>
      </c>
      <c r="D389" s="24" t="s">
        <v>55</v>
      </c>
      <c r="E389" s="24" t="s">
        <v>19</v>
      </c>
      <c r="F389" s="24" t="s">
        <v>37</v>
      </c>
      <c r="G389" s="24" t="str">
        <f>+VLOOKUP(Tabla35_2[[#This Row],[Unidad de
comercialización ]],Cod_empaque[],2,0)</f>
        <v>bin</v>
      </c>
      <c r="H389" s="24">
        <f>+VLOOKUP(Tabla35_2[[#This Row],[Unidad de
comercialización ]],Tabla9[],2,0)</f>
        <v>400</v>
      </c>
      <c r="I389" s="24" t="s">
        <v>4</v>
      </c>
      <c r="J389">
        <v>0</v>
      </c>
      <c r="K389" s="24">
        <f>+Tabla35_2[[#This Row],[Valor]]*Tabla35_2[[#This Row],[Kg]]</f>
        <v>0</v>
      </c>
      <c r="L389" s="24">
        <f>+Tabla35_2[[#This Row],[Volumen (Kg)]]/1000</f>
        <v>0</v>
      </c>
      <c r="M389" s="24">
        <f>+VLOOKUP(Tabla35_2[[#This Row],[Concat]],Tabla3_2[],9,0)</f>
        <v>0</v>
      </c>
      <c r="N389" s="24">
        <f>+Tabla35_2[[#This Row],[Precio (pesos nominales con IVA)]]/Tabla35_2[[#This Row],[Kg]]</f>
        <v>0</v>
      </c>
      <c r="O389" s="6">
        <f>+VLOOKUP(Tabla35_2[[#This Row],[Cod_fecha]],Cod_fecha[],2,0)</f>
        <v>44139</v>
      </c>
      <c r="P389" s="27">
        <f>+VLOOKUP(Tabla35_2[[#This Row],[Mercado]],Codigos_mercados_mayoristas[],3,0)</f>
        <v>13</v>
      </c>
      <c r="Q389" s="24" t="str">
        <f>+_xlfn.CONCAT(Tabla35_2[[#This Row],[Semana]],Tabla35_2[[#This Row],[Atributo]])</f>
        <v>44141Miércoles</v>
      </c>
    </row>
    <row r="390" spans="1:17" x14ac:dyDescent="0.35">
      <c r="A390" s="24" t="str">
        <f t="shared" si="6"/>
        <v>44141NaranjaThompsonMercado Mayorista Lo Valledor de SantiagobinJueves</v>
      </c>
      <c r="B390" s="6">
        <v>44141</v>
      </c>
      <c r="C390" s="24" t="s">
        <v>36</v>
      </c>
      <c r="D390" s="24" t="s">
        <v>55</v>
      </c>
      <c r="E390" s="24" t="s">
        <v>19</v>
      </c>
      <c r="F390" s="24" t="s">
        <v>37</v>
      </c>
      <c r="G390" s="24" t="str">
        <f>+VLOOKUP(Tabla35_2[[#This Row],[Unidad de
comercialización ]],Cod_empaque[],2,0)</f>
        <v>bin</v>
      </c>
      <c r="H390" s="24">
        <f>+VLOOKUP(Tabla35_2[[#This Row],[Unidad de
comercialización ]],Tabla9[],2,0)</f>
        <v>400</v>
      </c>
      <c r="I390" s="24" t="s">
        <v>5</v>
      </c>
      <c r="J390">
        <v>10</v>
      </c>
      <c r="K390" s="24">
        <f>+Tabla35_2[[#This Row],[Valor]]*Tabla35_2[[#This Row],[Kg]]</f>
        <v>4000</v>
      </c>
      <c r="L390" s="24">
        <f>+Tabla35_2[[#This Row],[Volumen (Kg)]]/1000</f>
        <v>4</v>
      </c>
      <c r="M390" s="24">
        <f>+VLOOKUP(Tabla35_2[[#This Row],[Concat]],Tabla3_2[],9,0)</f>
        <v>290000</v>
      </c>
      <c r="N390" s="24">
        <f>+Tabla35_2[[#This Row],[Precio (pesos nominales con IVA)]]/Tabla35_2[[#This Row],[Kg]]</f>
        <v>725</v>
      </c>
      <c r="O390" s="6">
        <f>+VLOOKUP(Tabla35_2[[#This Row],[Cod_fecha]],Cod_fecha[],2,0)</f>
        <v>44140</v>
      </c>
      <c r="P390" s="27">
        <f>+VLOOKUP(Tabla35_2[[#This Row],[Mercado]],Codigos_mercados_mayoristas[],3,0)</f>
        <v>13</v>
      </c>
      <c r="Q390" s="24" t="str">
        <f>+_xlfn.CONCAT(Tabla35_2[[#This Row],[Semana]],Tabla35_2[[#This Row],[Atributo]])</f>
        <v>44141Jueves</v>
      </c>
    </row>
    <row r="391" spans="1:17" x14ac:dyDescent="0.35">
      <c r="A391" s="24" t="str">
        <f t="shared" si="6"/>
        <v>44141NaranjaThompsonMercado Mayorista Lo Valledor de SantiagobinViernes</v>
      </c>
      <c r="B391" s="6">
        <v>44141</v>
      </c>
      <c r="C391" s="24" t="s">
        <v>36</v>
      </c>
      <c r="D391" s="24" t="s">
        <v>55</v>
      </c>
      <c r="E391" s="24" t="s">
        <v>19</v>
      </c>
      <c r="F391" s="24" t="s">
        <v>37</v>
      </c>
      <c r="G391" s="24" t="str">
        <f>+VLOOKUP(Tabla35_2[[#This Row],[Unidad de
comercialización ]],Cod_empaque[],2,0)</f>
        <v>bin</v>
      </c>
      <c r="H391" s="24">
        <f>+VLOOKUP(Tabla35_2[[#This Row],[Unidad de
comercialización ]],Tabla9[],2,0)</f>
        <v>400</v>
      </c>
      <c r="I391" s="24" t="s">
        <v>6</v>
      </c>
      <c r="J391">
        <v>0</v>
      </c>
      <c r="K391" s="24">
        <f>+Tabla35_2[[#This Row],[Valor]]*Tabla35_2[[#This Row],[Kg]]</f>
        <v>0</v>
      </c>
      <c r="L391" s="24">
        <f>+Tabla35_2[[#This Row],[Volumen (Kg)]]/1000</f>
        <v>0</v>
      </c>
      <c r="M391" s="24">
        <f>+VLOOKUP(Tabla35_2[[#This Row],[Concat]],Tabla3_2[],9,0)</f>
        <v>0</v>
      </c>
      <c r="N391" s="24">
        <f>+Tabla35_2[[#This Row],[Precio (pesos nominales con IVA)]]/Tabla35_2[[#This Row],[Kg]]</f>
        <v>0</v>
      </c>
      <c r="O391" s="6">
        <f>+VLOOKUP(Tabla35_2[[#This Row],[Cod_fecha]],Cod_fecha[],2,0)</f>
        <v>44141</v>
      </c>
      <c r="P391" s="27">
        <f>+VLOOKUP(Tabla35_2[[#This Row],[Mercado]],Codigos_mercados_mayoristas[],3,0)</f>
        <v>13</v>
      </c>
      <c r="Q391" s="24" t="str">
        <f>+_xlfn.CONCAT(Tabla35_2[[#This Row],[Semana]],Tabla35_2[[#This Row],[Atributo]])</f>
        <v>44141Viernes</v>
      </c>
    </row>
    <row r="392" spans="1:17" x14ac:dyDescent="0.35">
      <c r="A392" s="24" t="str">
        <f t="shared" si="6"/>
        <v>44141NaranjaValenciaMercado Mayorista Lo Valledor de SantiagobinLunes</v>
      </c>
      <c r="B392" s="6">
        <v>44141</v>
      </c>
      <c r="C392" s="24" t="s">
        <v>36</v>
      </c>
      <c r="D392" s="24" t="s">
        <v>35</v>
      </c>
      <c r="E392" s="24" t="s">
        <v>19</v>
      </c>
      <c r="F392" s="24" t="s">
        <v>37</v>
      </c>
      <c r="G392" s="24" t="str">
        <f>+VLOOKUP(Tabla35_2[[#This Row],[Unidad de
comercialización ]],Cod_empaque[],2,0)</f>
        <v>bin</v>
      </c>
      <c r="H392" s="24">
        <f>+VLOOKUP(Tabla35_2[[#This Row],[Unidad de
comercialización ]],Tabla9[],2,0)</f>
        <v>400</v>
      </c>
      <c r="I392" s="24" t="s">
        <v>2</v>
      </c>
      <c r="J392">
        <v>60</v>
      </c>
      <c r="K392" s="24">
        <f>+Tabla35_2[[#This Row],[Valor]]*Tabla35_2[[#This Row],[Kg]]</f>
        <v>24000</v>
      </c>
      <c r="L392" s="24">
        <f>+Tabla35_2[[#This Row],[Volumen (Kg)]]/1000</f>
        <v>24</v>
      </c>
      <c r="M392" s="24">
        <f>+VLOOKUP(Tabla35_2[[#This Row],[Concat]],Tabla3_2[],9,0)</f>
        <v>296000</v>
      </c>
      <c r="N392" s="24">
        <f>+Tabla35_2[[#This Row],[Precio (pesos nominales con IVA)]]/Tabla35_2[[#This Row],[Kg]]</f>
        <v>740</v>
      </c>
      <c r="O392" s="6">
        <f>+VLOOKUP(Tabla35_2[[#This Row],[Cod_fecha]],Cod_fecha[],2,0)</f>
        <v>44137</v>
      </c>
      <c r="P392" s="27">
        <f>+VLOOKUP(Tabla35_2[[#This Row],[Mercado]],Codigos_mercados_mayoristas[],3,0)</f>
        <v>13</v>
      </c>
      <c r="Q392" s="24" t="str">
        <f>+_xlfn.CONCAT(Tabla35_2[[#This Row],[Semana]],Tabla35_2[[#This Row],[Atributo]])</f>
        <v>44141Lunes</v>
      </c>
    </row>
    <row r="393" spans="1:17" x14ac:dyDescent="0.35">
      <c r="A393" s="24" t="str">
        <f t="shared" si="6"/>
        <v>44141NaranjaValenciaMercado Mayorista Lo Valledor de SantiagobinMartes</v>
      </c>
      <c r="B393" s="6">
        <v>44141</v>
      </c>
      <c r="C393" s="24" t="s">
        <v>36</v>
      </c>
      <c r="D393" s="24" t="s">
        <v>35</v>
      </c>
      <c r="E393" s="24" t="s">
        <v>19</v>
      </c>
      <c r="F393" s="24" t="s">
        <v>37</v>
      </c>
      <c r="G393" s="24" t="str">
        <f>+VLOOKUP(Tabla35_2[[#This Row],[Unidad de
comercialización ]],Cod_empaque[],2,0)</f>
        <v>bin</v>
      </c>
      <c r="H393" s="24">
        <f>+VLOOKUP(Tabla35_2[[#This Row],[Unidad de
comercialización ]],Tabla9[],2,0)</f>
        <v>400</v>
      </c>
      <c r="I393" s="24" t="s">
        <v>3</v>
      </c>
      <c r="J393">
        <v>57</v>
      </c>
      <c r="K393" s="24">
        <f>+Tabla35_2[[#This Row],[Valor]]*Tabla35_2[[#This Row],[Kg]]</f>
        <v>22800</v>
      </c>
      <c r="L393" s="24">
        <f>+Tabla35_2[[#This Row],[Volumen (Kg)]]/1000</f>
        <v>22.8</v>
      </c>
      <c r="M393" s="24">
        <f>+VLOOKUP(Tabla35_2[[#This Row],[Concat]],Tabla3_2[],9,0)</f>
        <v>292281</v>
      </c>
      <c r="N393" s="24">
        <f>+Tabla35_2[[#This Row],[Precio (pesos nominales con IVA)]]/Tabla35_2[[#This Row],[Kg]]</f>
        <v>730.70249999999999</v>
      </c>
      <c r="O393" s="6">
        <f>+VLOOKUP(Tabla35_2[[#This Row],[Cod_fecha]],Cod_fecha[],2,0)</f>
        <v>44138</v>
      </c>
      <c r="P393" s="27">
        <f>+VLOOKUP(Tabla35_2[[#This Row],[Mercado]],Codigos_mercados_mayoristas[],3,0)</f>
        <v>13</v>
      </c>
      <c r="Q393" s="24" t="str">
        <f>+_xlfn.CONCAT(Tabla35_2[[#This Row],[Semana]],Tabla35_2[[#This Row],[Atributo]])</f>
        <v>44141Martes</v>
      </c>
    </row>
    <row r="394" spans="1:17" x14ac:dyDescent="0.35">
      <c r="A394" s="24" t="str">
        <f t="shared" si="6"/>
        <v>44141NaranjaValenciaMercado Mayorista Lo Valledor de SantiagobinMiércoles</v>
      </c>
      <c r="B394" s="6">
        <v>44141</v>
      </c>
      <c r="C394" s="24" t="s">
        <v>36</v>
      </c>
      <c r="D394" s="24" t="s">
        <v>35</v>
      </c>
      <c r="E394" s="24" t="s">
        <v>19</v>
      </c>
      <c r="F394" s="24" t="s">
        <v>37</v>
      </c>
      <c r="G394" s="24" t="str">
        <f>+VLOOKUP(Tabla35_2[[#This Row],[Unidad de
comercialización ]],Cod_empaque[],2,0)</f>
        <v>bin</v>
      </c>
      <c r="H394" s="24">
        <f>+VLOOKUP(Tabla35_2[[#This Row],[Unidad de
comercialización ]],Tabla9[],2,0)</f>
        <v>400</v>
      </c>
      <c r="I394" s="24" t="s">
        <v>4</v>
      </c>
      <c r="J394">
        <v>15</v>
      </c>
      <c r="K394" s="24">
        <f>+Tabla35_2[[#This Row],[Valor]]*Tabla35_2[[#This Row],[Kg]]</f>
        <v>6000</v>
      </c>
      <c r="L394" s="24">
        <f>+Tabla35_2[[#This Row],[Volumen (Kg)]]/1000</f>
        <v>6</v>
      </c>
      <c r="M394" s="24">
        <f>+VLOOKUP(Tabla35_2[[#This Row],[Concat]],Tabla3_2[],9,0)</f>
        <v>305000</v>
      </c>
      <c r="N394" s="24">
        <f>+Tabla35_2[[#This Row],[Precio (pesos nominales con IVA)]]/Tabla35_2[[#This Row],[Kg]]</f>
        <v>762.5</v>
      </c>
      <c r="O394" s="6">
        <f>+VLOOKUP(Tabla35_2[[#This Row],[Cod_fecha]],Cod_fecha[],2,0)</f>
        <v>44139</v>
      </c>
      <c r="P394" s="27">
        <f>+VLOOKUP(Tabla35_2[[#This Row],[Mercado]],Codigos_mercados_mayoristas[],3,0)</f>
        <v>13</v>
      </c>
      <c r="Q394" s="24" t="str">
        <f>+_xlfn.CONCAT(Tabla35_2[[#This Row],[Semana]],Tabla35_2[[#This Row],[Atributo]])</f>
        <v>44141Miércoles</v>
      </c>
    </row>
    <row r="395" spans="1:17" x14ac:dyDescent="0.35">
      <c r="A395" s="24" t="str">
        <f t="shared" si="6"/>
        <v>44141NaranjaValenciaMercado Mayorista Lo Valledor de SantiagobinJueves</v>
      </c>
      <c r="B395" s="6">
        <v>44141</v>
      </c>
      <c r="C395" s="24" t="s">
        <v>36</v>
      </c>
      <c r="D395" s="24" t="s">
        <v>35</v>
      </c>
      <c r="E395" s="24" t="s">
        <v>19</v>
      </c>
      <c r="F395" s="24" t="s">
        <v>37</v>
      </c>
      <c r="G395" s="24" t="str">
        <f>+VLOOKUP(Tabla35_2[[#This Row],[Unidad de
comercialización ]],Cod_empaque[],2,0)</f>
        <v>bin</v>
      </c>
      <c r="H395" s="24">
        <f>+VLOOKUP(Tabla35_2[[#This Row],[Unidad de
comercialización ]],Tabla9[],2,0)</f>
        <v>400</v>
      </c>
      <c r="I395" s="24" t="s">
        <v>5</v>
      </c>
      <c r="J395">
        <v>58</v>
      </c>
      <c r="K395" s="24">
        <f>+Tabla35_2[[#This Row],[Valor]]*Tabla35_2[[#This Row],[Kg]]</f>
        <v>23200</v>
      </c>
      <c r="L395" s="24">
        <f>+Tabla35_2[[#This Row],[Volumen (Kg)]]/1000</f>
        <v>23.2</v>
      </c>
      <c r="M395" s="24">
        <f>+VLOOKUP(Tabla35_2[[#This Row],[Concat]],Tabla3_2[],9,0)</f>
        <v>301724</v>
      </c>
      <c r="N395" s="24">
        <f>+Tabla35_2[[#This Row],[Precio (pesos nominales con IVA)]]/Tabla35_2[[#This Row],[Kg]]</f>
        <v>754.31</v>
      </c>
      <c r="O395" s="6">
        <f>+VLOOKUP(Tabla35_2[[#This Row],[Cod_fecha]],Cod_fecha[],2,0)</f>
        <v>44140</v>
      </c>
      <c r="P395" s="27">
        <f>+VLOOKUP(Tabla35_2[[#This Row],[Mercado]],Codigos_mercados_mayoristas[],3,0)</f>
        <v>13</v>
      </c>
      <c r="Q395" s="24" t="str">
        <f>+_xlfn.CONCAT(Tabla35_2[[#This Row],[Semana]],Tabla35_2[[#This Row],[Atributo]])</f>
        <v>44141Jueves</v>
      </c>
    </row>
    <row r="396" spans="1:17" x14ac:dyDescent="0.35">
      <c r="A396" s="24" t="str">
        <f t="shared" si="6"/>
        <v>44141NaranjaValenciaMercado Mayorista Lo Valledor de SantiagobinViernes</v>
      </c>
      <c r="B396" s="6">
        <v>44141</v>
      </c>
      <c r="C396" s="24" t="s">
        <v>36</v>
      </c>
      <c r="D396" s="24" t="s">
        <v>35</v>
      </c>
      <c r="E396" s="24" t="s">
        <v>19</v>
      </c>
      <c r="F396" s="24" t="s">
        <v>37</v>
      </c>
      <c r="G396" s="24" t="str">
        <f>+VLOOKUP(Tabla35_2[[#This Row],[Unidad de
comercialización ]],Cod_empaque[],2,0)</f>
        <v>bin</v>
      </c>
      <c r="H396" s="24">
        <f>+VLOOKUP(Tabla35_2[[#This Row],[Unidad de
comercialización ]],Tabla9[],2,0)</f>
        <v>400</v>
      </c>
      <c r="I396" s="24" t="s">
        <v>6</v>
      </c>
      <c r="J396">
        <v>44</v>
      </c>
      <c r="K396" s="24">
        <f>+Tabla35_2[[#This Row],[Valor]]*Tabla35_2[[#This Row],[Kg]]</f>
        <v>17600</v>
      </c>
      <c r="L396" s="24">
        <f>+Tabla35_2[[#This Row],[Volumen (Kg)]]/1000</f>
        <v>17.600000000000001</v>
      </c>
      <c r="M396" s="24">
        <f>+VLOOKUP(Tabla35_2[[#This Row],[Concat]],Tabla3_2[],9,0)</f>
        <v>310000</v>
      </c>
      <c r="N396" s="24">
        <f>+Tabla35_2[[#This Row],[Precio (pesos nominales con IVA)]]/Tabla35_2[[#This Row],[Kg]]</f>
        <v>775</v>
      </c>
      <c r="O396" s="6">
        <f>+VLOOKUP(Tabla35_2[[#This Row],[Cod_fecha]],Cod_fecha[],2,0)</f>
        <v>44141</v>
      </c>
      <c r="P396" s="27">
        <f>+VLOOKUP(Tabla35_2[[#This Row],[Mercado]],Codigos_mercados_mayoristas[],3,0)</f>
        <v>13</v>
      </c>
      <c r="Q396" s="24" t="str">
        <f>+_xlfn.CONCAT(Tabla35_2[[#This Row],[Semana]],Tabla35_2[[#This Row],[Atributo]])</f>
        <v>44141Viernes</v>
      </c>
    </row>
    <row r="397" spans="1:17" x14ac:dyDescent="0.35">
      <c r="A397" s="24" t="str">
        <f t="shared" si="6"/>
        <v>44141NaranjaValenciaMacroferia Regional de TalcabinLunes</v>
      </c>
      <c r="B397" s="6">
        <v>44141</v>
      </c>
      <c r="C397" s="24" t="s">
        <v>36</v>
      </c>
      <c r="D397" s="24" t="s">
        <v>35</v>
      </c>
      <c r="E397" s="24" t="s">
        <v>13</v>
      </c>
      <c r="F397" s="24" t="s">
        <v>37</v>
      </c>
      <c r="G397" s="24" t="str">
        <f>+VLOOKUP(Tabla35_2[[#This Row],[Unidad de
comercialización ]],Cod_empaque[],2,0)</f>
        <v>bin</v>
      </c>
      <c r="H397" s="24">
        <f>+VLOOKUP(Tabla35_2[[#This Row],[Unidad de
comercialización ]],Tabla9[],2,0)</f>
        <v>400</v>
      </c>
      <c r="I397" s="24" t="s">
        <v>2</v>
      </c>
      <c r="J397">
        <v>0</v>
      </c>
      <c r="K397" s="24">
        <f>+Tabla35_2[[#This Row],[Valor]]*Tabla35_2[[#This Row],[Kg]]</f>
        <v>0</v>
      </c>
      <c r="L397" s="24">
        <f>+Tabla35_2[[#This Row],[Volumen (Kg)]]/1000</f>
        <v>0</v>
      </c>
      <c r="M397" s="24">
        <f>+VLOOKUP(Tabla35_2[[#This Row],[Concat]],Tabla3_2[],9,0)</f>
        <v>0</v>
      </c>
      <c r="N397" s="24">
        <f>+Tabla35_2[[#This Row],[Precio (pesos nominales con IVA)]]/Tabla35_2[[#This Row],[Kg]]</f>
        <v>0</v>
      </c>
      <c r="O397" s="6">
        <f>+VLOOKUP(Tabla35_2[[#This Row],[Cod_fecha]],Cod_fecha[],2,0)</f>
        <v>44137</v>
      </c>
      <c r="P397" s="27">
        <f>+VLOOKUP(Tabla35_2[[#This Row],[Mercado]],Codigos_mercados_mayoristas[],3,0)</f>
        <v>7</v>
      </c>
      <c r="Q397" s="24" t="str">
        <f>+_xlfn.CONCAT(Tabla35_2[[#This Row],[Semana]],Tabla35_2[[#This Row],[Atributo]])</f>
        <v>44141Lunes</v>
      </c>
    </row>
    <row r="398" spans="1:17" x14ac:dyDescent="0.35">
      <c r="A398" s="24" t="str">
        <f t="shared" si="6"/>
        <v>44141NaranjaValenciaMacroferia Regional de TalcabinMartes</v>
      </c>
      <c r="B398" s="6">
        <v>44141</v>
      </c>
      <c r="C398" s="24" t="s">
        <v>36</v>
      </c>
      <c r="D398" s="24" t="s">
        <v>35</v>
      </c>
      <c r="E398" s="24" t="s">
        <v>13</v>
      </c>
      <c r="F398" s="24" t="s">
        <v>37</v>
      </c>
      <c r="G398" s="24" t="str">
        <f>+VLOOKUP(Tabla35_2[[#This Row],[Unidad de
comercialización ]],Cod_empaque[],2,0)</f>
        <v>bin</v>
      </c>
      <c r="H398" s="24">
        <f>+VLOOKUP(Tabla35_2[[#This Row],[Unidad de
comercialización ]],Tabla9[],2,0)</f>
        <v>400</v>
      </c>
      <c r="I398" s="24" t="s">
        <v>3</v>
      </c>
      <c r="J398">
        <v>10</v>
      </c>
      <c r="K398" s="24">
        <f>+Tabla35_2[[#This Row],[Valor]]*Tabla35_2[[#This Row],[Kg]]</f>
        <v>4000</v>
      </c>
      <c r="L398" s="24">
        <f>+Tabla35_2[[#This Row],[Volumen (Kg)]]/1000</f>
        <v>4</v>
      </c>
      <c r="M398" s="24">
        <f>+VLOOKUP(Tabla35_2[[#This Row],[Concat]],Tabla3_2[],9,0)</f>
        <v>310000</v>
      </c>
      <c r="N398" s="24">
        <f>+Tabla35_2[[#This Row],[Precio (pesos nominales con IVA)]]/Tabla35_2[[#This Row],[Kg]]</f>
        <v>775</v>
      </c>
      <c r="O398" s="6">
        <f>+VLOOKUP(Tabla35_2[[#This Row],[Cod_fecha]],Cod_fecha[],2,0)</f>
        <v>44138</v>
      </c>
      <c r="P398" s="27">
        <f>+VLOOKUP(Tabla35_2[[#This Row],[Mercado]],Codigos_mercados_mayoristas[],3,0)</f>
        <v>7</v>
      </c>
      <c r="Q398" s="24" t="str">
        <f>+_xlfn.CONCAT(Tabla35_2[[#This Row],[Semana]],Tabla35_2[[#This Row],[Atributo]])</f>
        <v>44141Martes</v>
      </c>
    </row>
    <row r="399" spans="1:17" x14ac:dyDescent="0.35">
      <c r="A399" s="24" t="str">
        <f t="shared" si="6"/>
        <v>44141NaranjaValenciaMacroferia Regional de TalcabinMiércoles</v>
      </c>
      <c r="B399" s="6">
        <v>44141</v>
      </c>
      <c r="C399" s="24" t="s">
        <v>36</v>
      </c>
      <c r="D399" s="24" t="s">
        <v>35</v>
      </c>
      <c r="E399" s="24" t="s">
        <v>13</v>
      </c>
      <c r="F399" s="24" t="s">
        <v>37</v>
      </c>
      <c r="G399" s="24" t="str">
        <f>+VLOOKUP(Tabla35_2[[#This Row],[Unidad de
comercialización ]],Cod_empaque[],2,0)</f>
        <v>bin</v>
      </c>
      <c r="H399" s="24">
        <f>+VLOOKUP(Tabla35_2[[#This Row],[Unidad de
comercialización ]],Tabla9[],2,0)</f>
        <v>400</v>
      </c>
      <c r="I399" s="24" t="s">
        <v>4</v>
      </c>
      <c r="J399">
        <v>0</v>
      </c>
      <c r="K399" s="24">
        <f>+Tabla35_2[[#This Row],[Valor]]*Tabla35_2[[#This Row],[Kg]]</f>
        <v>0</v>
      </c>
      <c r="L399" s="24">
        <f>+Tabla35_2[[#This Row],[Volumen (Kg)]]/1000</f>
        <v>0</v>
      </c>
      <c r="M399" s="24">
        <f>+VLOOKUP(Tabla35_2[[#This Row],[Concat]],Tabla3_2[],9,0)</f>
        <v>0</v>
      </c>
      <c r="N399" s="24">
        <f>+Tabla35_2[[#This Row],[Precio (pesos nominales con IVA)]]/Tabla35_2[[#This Row],[Kg]]</f>
        <v>0</v>
      </c>
      <c r="O399" s="6">
        <f>+VLOOKUP(Tabla35_2[[#This Row],[Cod_fecha]],Cod_fecha[],2,0)</f>
        <v>44139</v>
      </c>
      <c r="P399" s="27">
        <f>+VLOOKUP(Tabla35_2[[#This Row],[Mercado]],Codigos_mercados_mayoristas[],3,0)</f>
        <v>7</v>
      </c>
      <c r="Q399" s="24" t="str">
        <f>+_xlfn.CONCAT(Tabla35_2[[#This Row],[Semana]],Tabla35_2[[#This Row],[Atributo]])</f>
        <v>44141Miércoles</v>
      </c>
    </row>
    <row r="400" spans="1:17" x14ac:dyDescent="0.35">
      <c r="A400" s="24" t="str">
        <f t="shared" si="6"/>
        <v>44141NaranjaValenciaMacroferia Regional de TalcabinJueves</v>
      </c>
      <c r="B400" s="6">
        <v>44141</v>
      </c>
      <c r="C400" s="24" t="s">
        <v>36</v>
      </c>
      <c r="D400" s="24" t="s">
        <v>35</v>
      </c>
      <c r="E400" s="24" t="s">
        <v>13</v>
      </c>
      <c r="F400" s="24" t="s">
        <v>37</v>
      </c>
      <c r="G400" s="24" t="str">
        <f>+VLOOKUP(Tabla35_2[[#This Row],[Unidad de
comercialización ]],Cod_empaque[],2,0)</f>
        <v>bin</v>
      </c>
      <c r="H400" s="24">
        <f>+VLOOKUP(Tabla35_2[[#This Row],[Unidad de
comercialización ]],Tabla9[],2,0)</f>
        <v>400</v>
      </c>
      <c r="I400" s="24" t="s">
        <v>5</v>
      </c>
      <c r="J400">
        <v>0</v>
      </c>
      <c r="K400" s="24">
        <f>+Tabla35_2[[#This Row],[Valor]]*Tabla35_2[[#This Row],[Kg]]</f>
        <v>0</v>
      </c>
      <c r="L400" s="24">
        <f>+Tabla35_2[[#This Row],[Volumen (Kg)]]/1000</f>
        <v>0</v>
      </c>
      <c r="M400" s="24">
        <f>+VLOOKUP(Tabla35_2[[#This Row],[Concat]],Tabla3_2[],9,0)</f>
        <v>0</v>
      </c>
      <c r="N400" s="24">
        <f>+Tabla35_2[[#This Row],[Precio (pesos nominales con IVA)]]/Tabla35_2[[#This Row],[Kg]]</f>
        <v>0</v>
      </c>
      <c r="O400" s="6">
        <f>+VLOOKUP(Tabla35_2[[#This Row],[Cod_fecha]],Cod_fecha[],2,0)</f>
        <v>44140</v>
      </c>
      <c r="P400" s="27">
        <f>+VLOOKUP(Tabla35_2[[#This Row],[Mercado]],Codigos_mercados_mayoristas[],3,0)</f>
        <v>7</v>
      </c>
      <c r="Q400" s="24" t="str">
        <f>+_xlfn.CONCAT(Tabla35_2[[#This Row],[Semana]],Tabla35_2[[#This Row],[Atributo]])</f>
        <v>44141Jueves</v>
      </c>
    </row>
    <row r="401" spans="1:17" x14ac:dyDescent="0.35">
      <c r="A401" s="24" t="str">
        <f t="shared" si="6"/>
        <v>44141NaranjaValenciaMacroferia Regional de TalcabinViernes</v>
      </c>
      <c r="B401" s="6">
        <v>44141</v>
      </c>
      <c r="C401" s="24" t="s">
        <v>36</v>
      </c>
      <c r="D401" s="24" t="s">
        <v>35</v>
      </c>
      <c r="E401" s="24" t="s">
        <v>13</v>
      </c>
      <c r="F401" s="24" t="s">
        <v>37</v>
      </c>
      <c r="G401" s="24" t="str">
        <f>+VLOOKUP(Tabla35_2[[#This Row],[Unidad de
comercialización ]],Cod_empaque[],2,0)</f>
        <v>bin</v>
      </c>
      <c r="H401" s="24">
        <f>+VLOOKUP(Tabla35_2[[#This Row],[Unidad de
comercialización ]],Tabla9[],2,0)</f>
        <v>400</v>
      </c>
      <c r="I401" s="24" t="s">
        <v>6</v>
      </c>
      <c r="J401">
        <v>0</v>
      </c>
      <c r="K401" s="24">
        <f>+Tabla35_2[[#This Row],[Valor]]*Tabla35_2[[#This Row],[Kg]]</f>
        <v>0</v>
      </c>
      <c r="L401" s="24">
        <f>+Tabla35_2[[#This Row],[Volumen (Kg)]]/1000</f>
        <v>0</v>
      </c>
      <c r="M401" s="24">
        <f>+VLOOKUP(Tabla35_2[[#This Row],[Concat]],Tabla3_2[],9,0)</f>
        <v>0</v>
      </c>
      <c r="N401" s="24">
        <f>+Tabla35_2[[#This Row],[Precio (pesos nominales con IVA)]]/Tabla35_2[[#This Row],[Kg]]</f>
        <v>0</v>
      </c>
      <c r="O401" s="6">
        <f>+VLOOKUP(Tabla35_2[[#This Row],[Cod_fecha]],Cod_fecha[],2,0)</f>
        <v>44141</v>
      </c>
      <c r="P401" s="27">
        <f>+VLOOKUP(Tabla35_2[[#This Row],[Mercado]],Codigos_mercados_mayoristas[],3,0)</f>
        <v>7</v>
      </c>
      <c r="Q401" s="24" t="str">
        <f>+_xlfn.CONCAT(Tabla35_2[[#This Row],[Semana]],Tabla35_2[[#This Row],[Atributo]])</f>
        <v>44141Viernes</v>
      </c>
    </row>
    <row r="402" spans="1:17" x14ac:dyDescent="0.35">
      <c r="A402" s="24" t="str">
        <f t="shared" si="6"/>
        <v>44141NaranjaValenciaVega Modelo de TemucobinLunes</v>
      </c>
      <c r="B402" s="6">
        <v>44141</v>
      </c>
      <c r="C402" s="24" t="s">
        <v>36</v>
      </c>
      <c r="D402" s="24" t="s">
        <v>35</v>
      </c>
      <c r="E402" s="24" t="s">
        <v>14</v>
      </c>
      <c r="F402" s="24" t="s">
        <v>37</v>
      </c>
      <c r="G402" s="24" t="str">
        <f>+VLOOKUP(Tabla35_2[[#This Row],[Unidad de
comercialización ]],Cod_empaque[],2,0)</f>
        <v>bin</v>
      </c>
      <c r="H402" s="24">
        <f>+VLOOKUP(Tabla35_2[[#This Row],[Unidad de
comercialización ]],Tabla9[],2,0)</f>
        <v>400</v>
      </c>
      <c r="I402" s="24" t="s">
        <v>2</v>
      </c>
      <c r="J402">
        <v>0</v>
      </c>
      <c r="K402" s="24">
        <f>+Tabla35_2[[#This Row],[Valor]]*Tabla35_2[[#This Row],[Kg]]</f>
        <v>0</v>
      </c>
      <c r="L402" s="24">
        <f>+Tabla35_2[[#This Row],[Volumen (Kg)]]/1000</f>
        <v>0</v>
      </c>
      <c r="M402" s="24">
        <f>+VLOOKUP(Tabla35_2[[#This Row],[Concat]],Tabla3_2[],9,0)</f>
        <v>0</v>
      </c>
      <c r="N402" s="24">
        <f>+Tabla35_2[[#This Row],[Precio (pesos nominales con IVA)]]/Tabla35_2[[#This Row],[Kg]]</f>
        <v>0</v>
      </c>
      <c r="O402" s="6">
        <f>+VLOOKUP(Tabla35_2[[#This Row],[Cod_fecha]],Cod_fecha[],2,0)</f>
        <v>44137</v>
      </c>
      <c r="P402" s="27">
        <f>+VLOOKUP(Tabla35_2[[#This Row],[Mercado]],Codigos_mercados_mayoristas[],3,0)</f>
        <v>9</v>
      </c>
      <c r="Q402" s="24" t="str">
        <f>+_xlfn.CONCAT(Tabla35_2[[#This Row],[Semana]],Tabla35_2[[#This Row],[Atributo]])</f>
        <v>44141Lunes</v>
      </c>
    </row>
    <row r="403" spans="1:17" x14ac:dyDescent="0.35">
      <c r="A403" s="24" t="str">
        <f t="shared" si="6"/>
        <v>44141NaranjaValenciaVega Modelo de TemucobinMartes</v>
      </c>
      <c r="B403" s="6">
        <v>44141</v>
      </c>
      <c r="C403" s="24" t="s">
        <v>36</v>
      </c>
      <c r="D403" s="24" t="s">
        <v>35</v>
      </c>
      <c r="E403" s="24" t="s">
        <v>14</v>
      </c>
      <c r="F403" s="24" t="s">
        <v>37</v>
      </c>
      <c r="G403" s="24" t="str">
        <f>+VLOOKUP(Tabla35_2[[#This Row],[Unidad de
comercialización ]],Cod_empaque[],2,0)</f>
        <v>bin</v>
      </c>
      <c r="H403" s="24">
        <f>+VLOOKUP(Tabla35_2[[#This Row],[Unidad de
comercialización ]],Tabla9[],2,0)</f>
        <v>400</v>
      </c>
      <c r="I403" s="24" t="s">
        <v>3</v>
      </c>
      <c r="J403">
        <v>0</v>
      </c>
      <c r="K403" s="24">
        <f>+Tabla35_2[[#This Row],[Valor]]*Tabla35_2[[#This Row],[Kg]]</f>
        <v>0</v>
      </c>
      <c r="L403" s="24">
        <f>+Tabla35_2[[#This Row],[Volumen (Kg)]]/1000</f>
        <v>0</v>
      </c>
      <c r="M403" s="24">
        <f>+VLOOKUP(Tabla35_2[[#This Row],[Concat]],Tabla3_2[],9,0)</f>
        <v>0</v>
      </c>
      <c r="N403" s="24">
        <f>+Tabla35_2[[#This Row],[Precio (pesos nominales con IVA)]]/Tabla35_2[[#This Row],[Kg]]</f>
        <v>0</v>
      </c>
      <c r="O403" s="6">
        <f>+VLOOKUP(Tabla35_2[[#This Row],[Cod_fecha]],Cod_fecha[],2,0)</f>
        <v>44138</v>
      </c>
      <c r="P403" s="27">
        <f>+VLOOKUP(Tabla35_2[[#This Row],[Mercado]],Codigos_mercados_mayoristas[],3,0)</f>
        <v>9</v>
      </c>
      <c r="Q403" s="24" t="str">
        <f>+_xlfn.CONCAT(Tabla35_2[[#This Row],[Semana]],Tabla35_2[[#This Row],[Atributo]])</f>
        <v>44141Martes</v>
      </c>
    </row>
    <row r="404" spans="1:17" x14ac:dyDescent="0.35">
      <c r="A404" s="24" t="str">
        <f t="shared" si="6"/>
        <v>44141NaranjaValenciaVega Modelo de TemucobinMiércoles</v>
      </c>
      <c r="B404" s="6">
        <v>44141</v>
      </c>
      <c r="C404" s="24" t="s">
        <v>36</v>
      </c>
      <c r="D404" s="24" t="s">
        <v>35</v>
      </c>
      <c r="E404" s="24" t="s">
        <v>14</v>
      </c>
      <c r="F404" s="24" t="s">
        <v>37</v>
      </c>
      <c r="G404" s="24" t="str">
        <f>+VLOOKUP(Tabla35_2[[#This Row],[Unidad de
comercialización ]],Cod_empaque[],2,0)</f>
        <v>bin</v>
      </c>
      <c r="H404" s="24">
        <f>+VLOOKUP(Tabla35_2[[#This Row],[Unidad de
comercialización ]],Tabla9[],2,0)</f>
        <v>400</v>
      </c>
      <c r="I404" s="24" t="s">
        <v>4</v>
      </c>
      <c r="J404">
        <v>0</v>
      </c>
      <c r="K404" s="24">
        <f>+Tabla35_2[[#This Row],[Valor]]*Tabla35_2[[#This Row],[Kg]]</f>
        <v>0</v>
      </c>
      <c r="L404" s="24">
        <f>+Tabla35_2[[#This Row],[Volumen (Kg)]]/1000</f>
        <v>0</v>
      </c>
      <c r="M404" s="24">
        <f>+VLOOKUP(Tabla35_2[[#This Row],[Concat]],Tabla3_2[],9,0)</f>
        <v>0</v>
      </c>
      <c r="N404" s="24">
        <f>+Tabla35_2[[#This Row],[Precio (pesos nominales con IVA)]]/Tabla35_2[[#This Row],[Kg]]</f>
        <v>0</v>
      </c>
      <c r="O404" s="6">
        <f>+VLOOKUP(Tabla35_2[[#This Row],[Cod_fecha]],Cod_fecha[],2,0)</f>
        <v>44139</v>
      </c>
      <c r="P404" s="27">
        <f>+VLOOKUP(Tabla35_2[[#This Row],[Mercado]],Codigos_mercados_mayoristas[],3,0)</f>
        <v>9</v>
      </c>
      <c r="Q404" s="24" t="str">
        <f>+_xlfn.CONCAT(Tabla35_2[[#This Row],[Semana]],Tabla35_2[[#This Row],[Atributo]])</f>
        <v>44141Miércoles</v>
      </c>
    </row>
    <row r="405" spans="1:17" x14ac:dyDescent="0.35">
      <c r="A405" s="24" t="str">
        <f t="shared" si="6"/>
        <v>44141NaranjaValenciaVega Modelo de TemucobinJueves</v>
      </c>
      <c r="B405" s="6">
        <v>44141</v>
      </c>
      <c r="C405" s="24" t="s">
        <v>36</v>
      </c>
      <c r="D405" s="24" t="s">
        <v>35</v>
      </c>
      <c r="E405" s="24" t="s">
        <v>14</v>
      </c>
      <c r="F405" s="24" t="s">
        <v>37</v>
      </c>
      <c r="G405" s="24" t="str">
        <f>+VLOOKUP(Tabla35_2[[#This Row],[Unidad de
comercialización ]],Cod_empaque[],2,0)</f>
        <v>bin</v>
      </c>
      <c r="H405" s="24">
        <f>+VLOOKUP(Tabla35_2[[#This Row],[Unidad de
comercialización ]],Tabla9[],2,0)</f>
        <v>400</v>
      </c>
      <c r="I405" s="24" t="s">
        <v>5</v>
      </c>
      <c r="J405">
        <v>5</v>
      </c>
      <c r="K405" s="24">
        <f>+Tabla35_2[[#This Row],[Valor]]*Tabla35_2[[#This Row],[Kg]]</f>
        <v>2000</v>
      </c>
      <c r="L405" s="24">
        <f>+Tabla35_2[[#This Row],[Volumen (Kg)]]/1000</f>
        <v>2</v>
      </c>
      <c r="M405" s="24">
        <f>+VLOOKUP(Tabla35_2[[#This Row],[Concat]],Tabla3_2[],9,0)</f>
        <v>350000</v>
      </c>
      <c r="N405" s="24">
        <f>+Tabla35_2[[#This Row],[Precio (pesos nominales con IVA)]]/Tabla35_2[[#This Row],[Kg]]</f>
        <v>875</v>
      </c>
      <c r="O405" s="6">
        <f>+VLOOKUP(Tabla35_2[[#This Row],[Cod_fecha]],Cod_fecha[],2,0)</f>
        <v>44140</v>
      </c>
      <c r="P405" s="27">
        <f>+VLOOKUP(Tabla35_2[[#This Row],[Mercado]],Codigos_mercados_mayoristas[],3,0)</f>
        <v>9</v>
      </c>
      <c r="Q405" s="24" t="str">
        <f>+_xlfn.CONCAT(Tabla35_2[[#This Row],[Semana]],Tabla35_2[[#This Row],[Atributo]])</f>
        <v>44141Jueves</v>
      </c>
    </row>
    <row r="406" spans="1:17" x14ac:dyDescent="0.35">
      <c r="A406" s="24" t="str">
        <f t="shared" si="6"/>
        <v>44141NaranjaValenciaVega Modelo de TemucobinViernes</v>
      </c>
      <c r="B406" s="6">
        <v>44141</v>
      </c>
      <c r="C406" s="24" t="s">
        <v>36</v>
      </c>
      <c r="D406" s="24" t="s">
        <v>35</v>
      </c>
      <c r="E406" s="24" t="s">
        <v>14</v>
      </c>
      <c r="F406" s="24" t="s">
        <v>37</v>
      </c>
      <c r="G406" s="24" t="str">
        <f>+VLOOKUP(Tabla35_2[[#This Row],[Unidad de
comercialización ]],Cod_empaque[],2,0)</f>
        <v>bin</v>
      </c>
      <c r="H406" s="24">
        <f>+VLOOKUP(Tabla35_2[[#This Row],[Unidad de
comercialización ]],Tabla9[],2,0)</f>
        <v>400</v>
      </c>
      <c r="I406" s="24" t="s">
        <v>6</v>
      </c>
      <c r="J406">
        <v>0</v>
      </c>
      <c r="K406" s="24">
        <f>+Tabla35_2[[#This Row],[Valor]]*Tabla35_2[[#This Row],[Kg]]</f>
        <v>0</v>
      </c>
      <c r="L406" s="24">
        <f>+Tabla35_2[[#This Row],[Volumen (Kg)]]/1000</f>
        <v>0</v>
      </c>
      <c r="M406" s="24">
        <f>+VLOOKUP(Tabla35_2[[#This Row],[Concat]],Tabla3_2[],9,0)</f>
        <v>0</v>
      </c>
      <c r="N406" s="24">
        <f>+Tabla35_2[[#This Row],[Precio (pesos nominales con IVA)]]/Tabla35_2[[#This Row],[Kg]]</f>
        <v>0</v>
      </c>
      <c r="O406" s="6">
        <f>+VLOOKUP(Tabla35_2[[#This Row],[Cod_fecha]],Cod_fecha[],2,0)</f>
        <v>44141</v>
      </c>
      <c r="P406" s="27">
        <f>+VLOOKUP(Tabla35_2[[#This Row],[Mercado]],Codigos_mercados_mayoristas[],3,0)</f>
        <v>9</v>
      </c>
      <c r="Q406" s="24" t="str">
        <f>+_xlfn.CONCAT(Tabla35_2[[#This Row],[Semana]],Tabla35_2[[#This Row],[Atributo]])</f>
        <v>44141Viernes</v>
      </c>
    </row>
    <row r="407" spans="1:17" x14ac:dyDescent="0.35">
      <c r="A407" s="24" t="str">
        <f t="shared" si="6"/>
        <v>44141NaranjaLane LateVega Central Mapocho de Santiagomalla-18Lunes</v>
      </c>
      <c r="B407" s="6">
        <v>44141</v>
      </c>
      <c r="C407" s="24" t="s">
        <v>36</v>
      </c>
      <c r="D407" s="24" t="s">
        <v>32</v>
      </c>
      <c r="E407" s="24" t="s">
        <v>23</v>
      </c>
      <c r="F407" s="24" t="s">
        <v>38</v>
      </c>
      <c r="G407" s="24" t="str">
        <f>+VLOOKUP(Tabla35_2[[#This Row],[Unidad de
comercialización ]],Cod_empaque[],2,0)</f>
        <v>malla-18</v>
      </c>
      <c r="H407" s="24">
        <f>+VLOOKUP(Tabla35_2[[#This Row],[Unidad de
comercialización ]],Tabla9[],2,0)</f>
        <v>18</v>
      </c>
      <c r="I407" s="24" t="s">
        <v>2</v>
      </c>
      <c r="J407">
        <v>200</v>
      </c>
      <c r="K407" s="24">
        <f>+Tabla35_2[[#This Row],[Valor]]*Tabla35_2[[#This Row],[Kg]]</f>
        <v>3600</v>
      </c>
      <c r="L407" s="24">
        <f>+Tabla35_2[[#This Row],[Volumen (Kg)]]/1000</f>
        <v>3.6</v>
      </c>
      <c r="M407" s="24">
        <f>+VLOOKUP(Tabla35_2[[#This Row],[Concat]],Tabla3_2[],9,0)</f>
        <v>11500</v>
      </c>
      <c r="N407" s="24">
        <f>+Tabla35_2[[#This Row],[Precio (pesos nominales con IVA)]]/Tabla35_2[[#This Row],[Kg]]</f>
        <v>638.88888888888891</v>
      </c>
      <c r="O407" s="6">
        <f>+VLOOKUP(Tabla35_2[[#This Row],[Cod_fecha]],Cod_fecha[],2,0)</f>
        <v>44137</v>
      </c>
      <c r="P407" s="27">
        <f>+VLOOKUP(Tabla35_2[[#This Row],[Mercado]],Codigos_mercados_mayoristas[],3,0)</f>
        <v>13</v>
      </c>
      <c r="Q407" s="24" t="str">
        <f>+_xlfn.CONCAT(Tabla35_2[[#This Row],[Semana]],Tabla35_2[[#This Row],[Atributo]])</f>
        <v>44141Lunes</v>
      </c>
    </row>
    <row r="408" spans="1:17" x14ac:dyDescent="0.35">
      <c r="A408" s="24" t="str">
        <f t="shared" si="6"/>
        <v>44141NaranjaLane LateVega Central Mapocho de Santiagomalla-18Martes</v>
      </c>
      <c r="B408" s="6">
        <v>44141</v>
      </c>
      <c r="C408" s="24" t="s">
        <v>36</v>
      </c>
      <c r="D408" s="24" t="s">
        <v>32</v>
      </c>
      <c r="E408" s="24" t="s">
        <v>23</v>
      </c>
      <c r="F408" s="24" t="s">
        <v>38</v>
      </c>
      <c r="G408" s="24" t="str">
        <f>+VLOOKUP(Tabla35_2[[#This Row],[Unidad de
comercialización ]],Cod_empaque[],2,0)</f>
        <v>malla-18</v>
      </c>
      <c r="H408" s="24">
        <f>+VLOOKUP(Tabla35_2[[#This Row],[Unidad de
comercialización ]],Tabla9[],2,0)</f>
        <v>18</v>
      </c>
      <c r="I408" s="24" t="s">
        <v>3</v>
      </c>
      <c r="J408">
        <v>360</v>
      </c>
      <c r="K408" s="24">
        <f>+Tabla35_2[[#This Row],[Valor]]*Tabla35_2[[#This Row],[Kg]]</f>
        <v>6480</v>
      </c>
      <c r="L408" s="24">
        <f>+Tabla35_2[[#This Row],[Volumen (Kg)]]/1000</f>
        <v>6.48</v>
      </c>
      <c r="M408" s="24">
        <f>+VLOOKUP(Tabla35_2[[#This Row],[Concat]],Tabla3_2[],9,0)</f>
        <v>11500</v>
      </c>
      <c r="N408" s="24">
        <f>+Tabla35_2[[#This Row],[Precio (pesos nominales con IVA)]]/Tabla35_2[[#This Row],[Kg]]</f>
        <v>638.88888888888891</v>
      </c>
      <c r="O408" s="6">
        <f>+VLOOKUP(Tabla35_2[[#This Row],[Cod_fecha]],Cod_fecha[],2,0)</f>
        <v>44138</v>
      </c>
      <c r="P408" s="27">
        <f>+VLOOKUP(Tabla35_2[[#This Row],[Mercado]],Codigos_mercados_mayoristas[],3,0)</f>
        <v>13</v>
      </c>
      <c r="Q408" s="24" t="str">
        <f>+_xlfn.CONCAT(Tabla35_2[[#This Row],[Semana]],Tabla35_2[[#This Row],[Atributo]])</f>
        <v>44141Martes</v>
      </c>
    </row>
    <row r="409" spans="1:17" x14ac:dyDescent="0.35">
      <c r="A409" s="24" t="str">
        <f t="shared" si="6"/>
        <v>44141NaranjaLane LateVega Central Mapocho de Santiagomalla-18Miércoles</v>
      </c>
      <c r="B409" s="6">
        <v>44141</v>
      </c>
      <c r="C409" s="24" t="s">
        <v>36</v>
      </c>
      <c r="D409" s="24" t="s">
        <v>32</v>
      </c>
      <c r="E409" s="24" t="s">
        <v>23</v>
      </c>
      <c r="F409" s="24" t="s">
        <v>38</v>
      </c>
      <c r="G409" s="24" t="str">
        <f>+VLOOKUP(Tabla35_2[[#This Row],[Unidad de
comercialización ]],Cod_empaque[],2,0)</f>
        <v>malla-18</v>
      </c>
      <c r="H409" s="24">
        <f>+VLOOKUP(Tabla35_2[[#This Row],[Unidad de
comercialización ]],Tabla9[],2,0)</f>
        <v>18</v>
      </c>
      <c r="I409" s="24" t="s">
        <v>4</v>
      </c>
      <c r="J409">
        <v>0</v>
      </c>
      <c r="K409" s="24">
        <f>+Tabla35_2[[#This Row],[Valor]]*Tabla35_2[[#This Row],[Kg]]</f>
        <v>0</v>
      </c>
      <c r="L409" s="24">
        <f>+Tabla35_2[[#This Row],[Volumen (Kg)]]/1000</f>
        <v>0</v>
      </c>
      <c r="M409" s="24">
        <f>+VLOOKUP(Tabla35_2[[#This Row],[Concat]],Tabla3_2[],9,0)</f>
        <v>0</v>
      </c>
      <c r="N409" s="24">
        <f>+Tabla35_2[[#This Row],[Precio (pesos nominales con IVA)]]/Tabla35_2[[#This Row],[Kg]]</f>
        <v>0</v>
      </c>
      <c r="O409" s="6">
        <f>+VLOOKUP(Tabla35_2[[#This Row],[Cod_fecha]],Cod_fecha[],2,0)</f>
        <v>44139</v>
      </c>
      <c r="P409" s="27">
        <f>+VLOOKUP(Tabla35_2[[#This Row],[Mercado]],Codigos_mercados_mayoristas[],3,0)</f>
        <v>13</v>
      </c>
      <c r="Q409" s="24" t="str">
        <f>+_xlfn.CONCAT(Tabla35_2[[#This Row],[Semana]],Tabla35_2[[#This Row],[Atributo]])</f>
        <v>44141Miércoles</v>
      </c>
    </row>
    <row r="410" spans="1:17" x14ac:dyDescent="0.35">
      <c r="A410" s="24" t="str">
        <f t="shared" si="6"/>
        <v>44141NaranjaLane LateVega Central Mapocho de Santiagomalla-18Jueves</v>
      </c>
      <c r="B410" s="6">
        <v>44141</v>
      </c>
      <c r="C410" s="24" t="s">
        <v>36</v>
      </c>
      <c r="D410" s="24" t="s">
        <v>32</v>
      </c>
      <c r="E410" s="24" t="s">
        <v>23</v>
      </c>
      <c r="F410" s="24" t="s">
        <v>38</v>
      </c>
      <c r="G410" s="24" t="str">
        <f>+VLOOKUP(Tabla35_2[[#This Row],[Unidad de
comercialización ]],Cod_empaque[],2,0)</f>
        <v>malla-18</v>
      </c>
      <c r="H410" s="24">
        <f>+VLOOKUP(Tabla35_2[[#This Row],[Unidad de
comercialización ]],Tabla9[],2,0)</f>
        <v>18</v>
      </c>
      <c r="I410" s="24" t="s">
        <v>5</v>
      </c>
      <c r="J410">
        <v>0</v>
      </c>
      <c r="K410" s="24">
        <f>+Tabla35_2[[#This Row],[Valor]]*Tabla35_2[[#This Row],[Kg]]</f>
        <v>0</v>
      </c>
      <c r="L410" s="24">
        <f>+Tabla35_2[[#This Row],[Volumen (Kg)]]/1000</f>
        <v>0</v>
      </c>
      <c r="M410" s="24">
        <f>+VLOOKUP(Tabla35_2[[#This Row],[Concat]],Tabla3_2[],9,0)</f>
        <v>0</v>
      </c>
      <c r="N410" s="24">
        <f>+Tabla35_2[[#This Row],[Precio (pesos nominales con IVA)]]/Tabla35_2[[#This Row],[Kg]]</f>
        <v>0</v>
      </c>
      <c r="O410" s="6">
        <f>+VLOOKUP(Tabla35_2[[#This Row],[Cod_fecha]],Cod_fecha[],2,0)</f>
        <v>44140</v>
      </c>
      <c r="P410" s="27">
        <f>+VLOOKUP(Tabla35_2[[#This Row],[Mercado]],Codigos_mercados_mayoristas[],3,0)</f>
        <v>13</v>
      </c>
      <c r="Q410" s="24" t="str">
        <f>+_xlfn.CONCAT(Tabla35_2[[#This Row],[Semana]],Tabla35_2[[#This Row],[Atributo]])</f>
        <v>44141Jueves</v>
      </c>
    </row>
    <row r="411" spans="1:17" x14ac:dyDescent="0.35">
      <c r="A411" s="24" t="str">
        <f t="shared" si="6"/>
        <v>44141NaranjaLane LateVega Central Mapocho de Santiagomalla-18Viernes</v>
      </c>
      <c r="B411" s="6">
        <v>44141</v>
      </c>
      <c r="C411" s="24" t="s">
        <v>36</v>
      </c>
      <c r="D411" s="24" t="s">
        <v>32</v>
      </c>
      <c r="E411" s="24" t="s">
        <v>23</v>
      </c>
      <c r="F411" s="24" t="s">
        <v>38</v>
      </c>
      <c r="G411" s="24" t="str">
        <f>+VLOOKUP(Tabla35_2[[#This Row],[Unidad de
comercialización ]],Cod_empaque[],2,0)</f>
        <v>malla-18</v>
      </c>
      <c r="H411" s="24">
        <f>+VLOOKUP(Tabla35_2[[#This Row],[Unidad de
comercialización ]],Tabla9[],2,0)</f>
        <v>18</v>
      </c>
      <c r="I411" s="24" t="s">
        <v>6</v>
      </c>
      <c r="J411">
        <v>0</v>
      </c>
      <c r="K411" s="24">
        <f>+Tabla35_2[[#This Row],[Valor]]*Tabla35_2[[#This Row],[Kg]]</f>
        <v>0</v>
      </c>
      <c r="L411" s="24">
        <f>+Tabla35_2[[#This Row],[Volumen (Kg)]]/1000</f>
        <v>0</v>
      </c>
      <c r="M411" s="24">
        <f>+VLOOKUP(Tabla35_2[[#This Row],[Concat]],Tabla3_2[],9,0)</f>
        <v>0</v>
      </c>
      <c r="N411" s="24">
        <f>+Tabla35_2[[#This Row],[Precio (pesos nominales con IVA)]]/Tabla35_2[[#This Row],[Kg]]</f>
        <v>0</v>
      </c>
      <c r="O411" s="6">
        <f>+VLOOKUP(Tabla35_2[[#This Row],[Cod_fecha]],Cod_fecha[],2,0)</f>
        <v>44141</v>
      </c>
      <c r="P411" s="27">
        <f>+VLOOKUP(Tabla35_2[[#This Row],[Mercado]],Codigos_mercados_mayoristas[],3,0)</f>
        <v>13</v>
      </c>
      <c r="Q411" s="24" t="str">
        <f>+_xlfn.CONCAT(Tabla35_2[[#This Row],[Semana]],Tabla35_2[[#This Row],[Atributo]])</f>
        <v>44141Viernes</v>
      </c>
    </row>
    <row r="412" spans="1:17" x14ac:dyDescent="0.35">
      <c r="A412" s="24" t="str">
        <f t="shared" si="6"/>
        <v>44141NaranjaNavel LateVega Central Mapocho de Santiagomalla-18Lunes</v>
      </c>
      <c r="B412" s="6">
        <v>44141</v>
      </c>
      <c r="C412" s="24" t="s">
        <v>36</v>
      </c>
      <c r="D412" s="24" t="s">
        <v>34</v>
      </c>
      <c r="E412" s="24" t="s">
        <v>23</v>
      </c>
      <c r="F412" s="24" t="s">
        <v>38</v>
      </c>
      <c r="G412" s="24" t="str">
        <f>+VLOOKUP(Tabla35_2[[#This Row],[Unidad de
comercialización ]],Cod_empaque[],2,0)</f>
        <v>malla-18</v>
      </c>
      <c r="H412" s="24">
        <f>+VLOOKUP(Tabla35_2[[#This Row],[Unidad de
comercialización ]],Tabla9[],2,0)</f>
        <v>18</v>
      </c>
      <c r="I412" s="24" t="s">
        <v>2</v>
      </c>
      <c r="J412">
        <v>120</v>
      </c>
      <c r="K412" s="24">
        <f>+Tabla35_2[[#This Row],[Valor]]*Tabla35_2[[#This Row],[Kg]]</f>
        <v>2160</v>
      </c>
      <c r="L412" s="24">
        <f>+Tabla35_2[[#This Row],[Volumen (Kg)]]/1000</f>
        <v>2.16</v>
      </c>
      <c r="M412" s="24">
        <f>+VLOOKUP(Tabla35_2[[#This Row],[Concat]],Tabla3_2[],9,0)</f>
        <v>11500</v>
      </c>
      <c r="N412" s="24">
        <f>+Tabla35_2[[#This Row],[Precio (pesos nominales con IVA)]]/Tabla35_2[[#This Row],[Kg]]</f>
        <v>638.88888888888891</v>
      </c>
      <c r="O412" s="6">
        <f>+VLOOKUP(Tabla35_2[[#This Row],[Cod_fecha]],Cod_fecha[],2,0)</f>
        <v>44137</v>
      </c>
      <c r="P412" s="27">
        <f>+VLOOKUP(Tabla35_2[[#This Row],[Mercado]],Codigos_mercados_mayoristas[],3,0)</f>
        <v>13</v>
      </c>
      <c r="Q412" s="24" t="str">
        <f>+_xlfn.CONCAT(Tabla35_2[[#This Row],[Semana]],Tabla35_2[[#This Row],[Atributo]])</f>
        <v>44141Lunes</v>
      </c>
    </row>
    <row r="413" spans="1:17" x14ac:dyDescent="0.35">
      <c r="A413" s="24" t="str">
        <f t="shared" si="6"/>
        <v>44141NaranjaNavel LateVega Central Mapocho de Santiagomalla-18Martes</v>
      </c>
      <c r="B413" s="6">
        <v>44141</v>
      </c>
      <c r="C413" s="24" t="s">
        <v>36</v>
      </c>
      <c r="D413" s="24" t="s">
        <v>34</v>
      </c>
      <c r="E413" s="24" t="s">
        <v>23</v>
      </c>
      <c r="F413" s="24" t="s">
        <v>38</v>
      </c>
      <c r="G413" s="24" t="str">
        <f>+VLOOKUP(Tabla35_2[[#This Row],[Unidad de
comercialización ]],Cod_empaque[],2,0)</f>
        <v>malla-18</v>
      </c>
      <c r="H413" s="24">
        <f>+VLOOKUP(Tabla35_2[[#This Row],[Unidad de
comercialización ]],Tabla9[],2,0)</f>
        <v>18</v>
      </c>
      <c r="I413" s="24" t="s">
        <v>3</v>
      </c>
      <c r="J413">
        <v>300</v>
      </c>
      <c r="K413" s="24">
        <f>+Tabla35_2[[#This Row],[Valor]]*Tabla35_2[[#This Row],[Kg]]</f>
        <v>5400</v>
      </c>
      <c r="L413" s="24">
        <f>+Tabla35_2[[#This Row],[Volumen (Kg)]]/1000</f>
        <v>5.4</v>
      </c>
      <c r="M413" s="24">
        <f>+VLOOKUP(Tabla35_2[[#This Row],[Concat]],Tabla3_2[],9,0)</f>
        <v>11500</v>
      </c>
      <c r="N413" s="24">
        <f>+Tabla35_2[[#This Row],[Precio (pesos nominales con IVA)]]/Tabla35_2[[#This Row],[Kg]]</f>
        <v>638.88888888888891</v>
      </c>
      <c r="O413" s="6">
        <f>+VLOOKUP(Tabla35_2[[#This Row],[Cod_fecha]],Cod_fecha[],2,0)</f>
        <v>44138</v>
      </c>
      <c r="P413" s="27">
        <f>+VLOOKUP(Tabla35_2[[#This Row],[Mercado]],Codigos_mercados_mayoristas[],3,0)</f>
        <v>13</v>
      </c>
      <c r="Q413" s="24" t="str">
        <f>+_xlfn.CONCAT(Tabla35_2[[#This Row],[Semana]],Tabla35_2[[#This Row],[Atributo]])</f>
        <v>44141Martes</v>
      </c>
    </row>
    <row r="414" spans="1:17" x14ac:dyDescent="0.35">
      <c r="A414" s="24" t="str">
        <f t="shared" si="6"/>
        <v>44141NaranjaNavel LateVega Central Mapocho de Santiagomalla-18Miércoles</v>
      </c>
      <c r="B414" s="6">
        <v>44141</v>
      </c>
      <c r="C414" s="24" t="s">
        <v>36</v>
      </c>
      <c r="D414" s="24" t="s">
        <v>34</v>
      </c>
      <c r="E414" s="24" t="s">
        <v>23</v>
      </c>
      <c r="F414" s="24" t="s">
        <v>38</v>
      </c>
      <c r="G414" s="24" t="str">
        <f>+VLOOKUP(Tabla35_2[[#This Row],[Unidad de
comercialización ]],Cod_empaque[],2,0)</f>
        <v>malla-18</v>
      </c>
      <c r="H414" s="24">
        <f>+VLOOKUP(Tabla35_2[[#This Row],[Unidad de
comercialización ]],Tabla9[],2,0)</f>
        <v>18</v>
      </c>
      <c r="I414" s="24" t="s">
        <v>4</v>
      </c>
      <c r="J414">
        <v>0</v>
      </c>
      <c r="K414" s="24">
        <f>+Tabla35_2[[#This Row],[Valor]]*Tabla35_2[[#This Row],[Kg]]</f>
        <v>0</v>
      </c>
      <c r="L414" s="24">
        <f>+Tabla35_2[[#This Row],[Volumen (Kg)]]/1000</f>
        <v>0</v>
      </c>
      <c r="M414" s="24">
        <f>+VLOOKUP(Tabla35_2[[#This Row],[Concat]],Tabla3_2[],9,0)</f>
        <v>0</v>
      </c>
      <c r="N414" s="24">
        <f>+Tabla35_2[[#This Row],[Precio (pesos nominales con IVA)]]/Tabla35_2[[#This Row],[Kg]]</f>
        <v>0</v>
      </c>
      <c r="O414" s="6">
        <f>+VLOOKUP(Tabla35_2[[#This Row],[Cod_fecha]],Cod_fecha[],2,0)</f>
        <v>44139</v>
      </c>
      <c r="P414" s="27">
        <f>+VLOOKUP(Tabla35_2[[#This Row],[Mercado]],Codigos_mercados_mayoristas[],3,0)</f>
        <v>13</v>
      </c>
      <c r="Q414" s="24" t="str">
        <f>+_xlfn.CONCAT(Tabla35_2[[#This Row],[Semana]],Tabla35_2[[#This Row],[Atributo]])</f>
        <v>44141Miércoles</v>
      </c>
    </row>
    <row r="415" spans="1:17" x14ac:dyDescent="0.35">
      <c r="A415" s="24" t="str">
        <f t="shared" si="6"/>
        <v>44141NaranjaNavel LateVega Central Mapocho de Santiagomalla-18Jueves</v>
      </c>
      <c r="B415" s="6">
        <v>44141</v>
      </c>
      <c r="C415" s="24" t="s">
        <v>36</v>
      </c>
      <c r="D415" s="24" t="s">
        <v>34</v>
      </c>
      <c r="E415" s="24" t="s">
        <v>23</v>
      </c>
      <c r="F415" s="24" t="s">
        <v>38</v>
      </c>
      <c r="G415" s="24" t="str">
        <f>+VLOOKUP(Tabla35_2[[#This Row],[Unidad de
comercialización ]],Cod_empaque[],2,0)</f>
        <v>malla-18</v>
      </c>
      <c r="H415" s="24">
        <f>+VLOOKUP(Tabla35_2[[#This Row],[Unidad de
comercialización ]],Tabla9[],2,0)</f>
        <v>18</v>
      </c>
      <c r="I415" s="24" t="s">
        <v>5</v>
      </c>
      <c r="J415">
        <v>0</v>
      </c>
      <c r="K415" s="24">
        <f>+Tabla35_2[[#This Row],[Valor]]*Tabla35_2[[#This Row],[Kg]]</f>
        <v>0</v>
      </c>
      <c r="L415" s="24">
        <f>+Tabla35_2[[#This Row],[Volumen (Kg)]]/1000</f>
        <v>0</v>
      </c>
      <c r="M415" s="24">
        <f>+VLOOKUP(Tabla35_2[[#This Row],[Concat]],Tabla3_2[],9,0)</f>
        <v>0</v>
      </c>
      <c r="N415" s="24">
        <f>+Tabla35_2[[#This Row],[Precio (pesos nominales con IVA)]]/Tabla35_2[[#This Row],[Kg]]</f>
        <v>0</v>
      </c>
      <c r="O415" s="6">
        <f>+VLOOKUP(Tabla35_2[[#This Row],[Cod_fecha]],Cod_fecha[],2,0)</f>
        <v>44140</v>
      </c>
      <c r="P415" s="27">
        <f>+VLOOKUP(Tabla35_2[[#This Row],[Mercado]],Codigos_mercados_mayoristas[],3,0)</f>
        <v>13</v>
      </c>
      <c r="Q415" s="24" t="str">
        <f>+_xlfn.CONCAT(Tabla35_2[[#This Row],[Semana]],Tabla35_2[[#This Row],[Atributo]])</f>
        <v>44141Jueves</v>
      </c>
    </row>
    <row r="416" spans="1:17" x14ac:dyDescent="0.35">
      <c r="A416" s="24" t="str">
        <f t="shared" si="6"/>
        <v>44141NaranjaNavel LateVega Central Mapocho de Santiagomalla-18Viernes</v>
      </c>
      <c r="B416" s="6">
        <v>44141</v>
      </c>
      <c r="C416" s="24" t="s">
        <v>36</v>
      </c>
      <c r="D416" s="24" t="s">
        <v>34</v>
      </c>
      <c r="E416" s="24" t="s">
        <v>23</v>
      </c>
      <c r="F416" s="24" t="s">
        <v>38</v>
      </c>
      <c r="G416" s="24" t="str">
        <f>+VLOOKUP(Tabla35_2[[#This Row],[Unidad de
comercialización ]],Cod_empaque[],2,0)</f>
        <v>malla-18</v>
      </c>
      <c r="H416" s="24">
        <f>+VLOOKUP(Tabla35_2[[#This Row],[Unidad de
comercialización ]],Tabla9[],2,0)</f>
        <v>18</v>
      </c>
      <c r="I416" s="24" t="s">
        <v>6</v>
      </c>
      <c r="J416">
        <v>0</v>
      </c>
      <c r="K416" s="24">
        <f>+Tabla35_2[[#This Row],[Valor]]*Tabla35_2[[#This Row],[Kg]]</f>
        <v>0</v>
      </c>
      <c r="L416" s="24">
        <f>+Tabla35_2[[#This Row],[Volumen (Kg)]]/1000</f>
        <v>0</v>
      </c>
      <c r="M416" s="24">
        <f>+VLOOKUP(Tabla35_2[[#This Row],[Concat]],Tabla3_2[],9,0)</f>
        <v>0</v>
      </c>
      <c r="N416" s="24">
        <f>+Tabla35_2[[#This Row],[Precio (pesos nominales con IVA)]]/Tabla35_2[[#This Row],[Kg]]</f>
        <v>0</v>
      </c>
      <c r="O416" s="6">
        <f>+VLOOKUP(Tabla35_2[[#This Row],[Cod_fecha]],Cod_fecha[],2,0)</f>
        <v>44141</v>
      </c>
      <c r="P416" s="27">
        <f>+VLOOKUP(Tabla35_2[[#This Row],[Mercado]],Codigos_mercados_mayoristas[],3,0)</f>
        <v>13</v>
      </c>
      <c r="Q416" s="24" t="str">
        <f>+_xlfn.CONCAT(Tabla35_2[[#This Row],[Semana]],Tabla35_2[[#This Row],[Atributo]])</f>
        <v>44141Viernes</v>
      </c>
    </row>
    <row r="417" spans="1:17" x14ac:dyDescent="0.35">
      <c r="A417" s="24" t="str">
        <f t="shared" si="6"/>
        <v>44134NaranjaLane LateMercado Mayorista Lo Valledor de SantiagobinLunes</v>
      </c>
      <c r="B417" s="6">
        <v>44134</v>
      </c>
      <c r="C417" s="24" t="s">
        <v>36</v>
      </c>
      <c r="D417" s="24" t="s">
        <v>32</v>
      </c>
      <c r="E417" s="24" t="s">
        <v>19</v>
      </c>
      <c r="F417" s="24" t="s">
        <v>37</v>
      </c>
      <c r="G417" s="24" t="str">
        <f>+VLOOKUP(Tabla35_2[[#This Row],[Unidad de
comercialización ]],Cod_empaque[],2,0)</f>
        <v>bin</v>
      </c>
      <c r="H417" s="24">
        <f>+VLOOKUP(Tabla35_2[[#This Row],[Unidad de
comercialización ]],Tabla9[],2,0)</f>
        <v>400</v>
      </c>
      <c r="I417" s="24" t="s">
        <v>2</v>
      </c>
      <c r="J417">
        <v>0</v>
      </c>
      <c r="K417" s="24">
        <f>+Tabla35_2[[#This Row],[Valor]]*Tabla35_2[[#This Row],[Kg]]</f>
        <v>0</v>
      </c>
      <c r="L417" s="24">
        <f>+Tabla35_2[[#This Row],[Volumen (Kg)]]/1000</f>
        <v>0</v>
      </c>
      <c r="M417" s="24">
        <f>+VLOOKUP(Tabla35_2[[#This Row],[Concat]],Tabla3_2[],9,0)</f>
        <v>0</v>
      </c>
      <c r="N417" s="24">
        <f>+Tabla35_2[[#This Row],[Precio (pesos nominales con IVA)]]/Tabla35_2[[#This Row],[Kg]]</f>
        <v>0</v>
      </c>
      <c r="O417" s="6">
        <f>+VLOOKUP(Tabla35_2[[#This Row],[Cod_fecha]],Cod_fecha[],2,0)</f>
        <v>44130</v>
      </c>
      <c r="P417" s="27">
        <f>+VLOOKUP(Tabla35_2[[#This Row],[Mercado]],Codigos_mercados_mayoristas[],3,0)</f>
        <v>13</v>
      </c>
      <c r="Q417" s="24" t="str">
        <f>+_xlfn.CONCAT(Tabla35_2[[#This Row],[Semana]],Tabla35_2[[#This Row],[Atributo]])</f>
        <v>44134Lunes</v>
      </c>
    </row>
    <row r="418" spans="1:17" x14ac:dyDescent="0.35">
      <c r="A418" s="24" t="str">
        <f t="shared" si="6"/>
        <v>44134NaranjaLane LateMercado Mayorista Lo Valledor de SantiagobinMartes</v>
      </c>
      <c r="B418" s="6">
        <v>44134</v>
      </c>
      <c r="C418" s="24" t="s">
        <v>36</v>
      </c>
      <c r="D418" s="24" t="s">
        <v>32</v>
      </c>
      <c r="E418" s="24" t="s">
        <v>19</v>
      </c>
      <c r="F418" s="24" t="s">
        <v>37</v>
      </c>
      <c r="G418" s="24" t="str">
        <f>+VLOOKUP(Tabla35_2[[#This Row],[Unidad de
comercialización ]],Cod_empaque[],2,0)</f>
        <v>bin</v>
      </c>
      <c r="H418" s="24">
        <f>+VLOOKUP(Tabla35_2[[#This Row],[Unidad de
comercialización ]],Tabla9[],2,0)</f>
        <v>400</v>
      </c>
      <c r="I418" s="24" t="s">
        <v>3</v>
      </c>
      <c r="J418">
        <v>0</v>
      </c>
      <c r="K418" s="24">
        <f>+Tabla35_2[[#This Row],[Valor]]*Tabla35_2[[#This Row],[Kg]]</f>
        <v>0</v>
      </c>
      <c r="L418" s="24">
        <f>+Tabla35_2[[#This Row],[Volumen (Kg)]]/1000</f>
        <v>0</v>
      </c>
      <c r="M418" s="24">
        <f>+VLOOKUP(Tabla35_2[[#This Row],[Concat]],Tabla3_2[],9,0)</f>
        <v>0</v>
      </c>
      <c r="N418" s="24">
        <f>+Tabla35_2[[#This Row],[Precio (pesos nominales con IVA)]]/Tabla35_2[[#This Row],[Kg]]</f>
        <v>0</v>
      </c>
      <c r="O418" s="6">
        <f>+VLOOKUP(Tabla35_2[[#This Row],[Cod_fecha]],Cod_fecha[],2,0)</f>
        <v>44131</v>
      </c>
      <c r="P418" s="27">
        <f>+VLOOKUP(Tabla35_2[[#This Row],[Mercado]],Codigos_mercados_mayoristas[],3,0)</f>
        <v>13</v>
      </c>
      <c r="Q418" s="24" t="str">
        <f>+_xlfn.CONCAT(Tabla35_2[[#This Row],[Semana]],Tabla35_2[[#This Row],[Atributo]])</f>
        <v>44134Martes</v>
      </c>
    </row>
    <row r="419" spans="1:17" x14ac:dyDescent="0.35">
      <c r="A419" s="24" t="str">
        <f t="shared" si="6"/>
        <v>44134NaranjaLane LateMercado Mayorista Lo Valledor de SantiagobinMiércoles</v>
      </c>
      <c r="B419" s="6">
        <v>44134</v>
      </c>
      <c r="C419" s="24" t="s">
        <v>36</v>
      </c>
      <c r="D419" s="24" t="s">
        <v>32</v>
      </c>
      <c r="E419" s="24" t="s">
        <v>19</v>
      </c>
      <c r="F419" s="24" t="s">
        <v>37</v>
      </c>
      <c r="G419" s="24" t="str">
        <f>+VLOOKUP(Tabla35_2[[#This Row],[Unidad de
comercialización ]],Cod_empaque[],2,0)</f>
        <v>bin</v>
      </c>
      <c r="H419" s="24">
        <f>+VLOOKUP(Tabla35_2[[#This Row],[Unidad de
comercialización ]],Tabla9[],2,0)</f>
        <v>400</v>
      </c>
      <c r="I419" s="24" t="s">
        <v>4</v>
      </c>
      <c r="J419">
        <v>0</v>
      </c>
      <c r="K419" s="24">
        <f>+Tabla35_2[[#This Row],[Valor]]*Tabla35_2[[#This Row],[Kg]]</f>
        <v>0</v>
      </c>
      <c r="L419" s="24">
        <f>+Tabla35_2[[#This Row],[Volumen (Kg)]]/1000</f>
        <v>0</v>
      </c>
      <c r="M419" s="24">
        <f>+VLOOKUP(Tabla35_2[[#This Row],[Concat]],Tabla3_2[],9,0)</f>
        <v>0</v>
      </c>
      <c r="N419" s="24">
        <f>+Tabla35_2[[#This Row],[Precio (pesos nominales con IVA)]]/Tabla35_2[[#This Row],[Kg]]</f>
        <v>0</v>
      </c>
      <c r="O419" s="6">
        <f>+VLOOKUP(Tabla35_2[[#This Row],[Cod_fecha]],Cod_fecha[],2,0)</f>
        <v>44132</v>
      </c>
      <c r="P419" s="27">
        <f>+VLOOKUP(Tabla35_2[[#This Row],[Mercado]],Codigos_mercados_mayoristas[],3,0)</f>
        <v>13</v>
      </c>
      <c r="Q419" s="24" t="str">
        <f>+_xlfn.CONCAT(Tabla35_2[[#This Row],[Semana]],Tabla35_2[[#This Row],[Atributo]])</f>
        <v>44134Miércoles</v>
      </c>
    </row>
    <row r="420" spans="1:17" x14ac:dyDescent="0.35">
      <c r="A420" s="24" t="str">
        <f t="shared" si="6"/>
        <v>44134NaranjaLane LateMercado Mayorista Lo Valledor de SantiagobinJueves</v>
      </c>
      <c r="B420" s="6">
        <v>44134</v>
      </c>
      <c r="C420" s="24" t="s">
        <v>36</v>
      </c>
      <c r="D420" s="24" t="s">
        <v>32</v>
      </c>
      <c r="E420" s="24" t="s">
        <v>19</v>
      </c>
      <c r="F420" s="24" t="s">
        <v>37</v>
      </c>
      <c r="G420" s="24" t="str">
        <f>+VLOOKUP(Tabla35_2[[#This Row],[Unidad de
comercialización ]],Cod_empaque[],2,0)</f>
        <v>bin</v>
      </c>
      <c r="H420" s="24">
        <f>+VLOOKUP(Tabla35_2[[#This Row],[Unidad de
comercialización ]],Tabla9[],2,0)</f>
        <v>400</v>
      </c>
      <c r="I420" s="24" t="s">
        <v>5</v>
      </c>
      <c r="J420">
        <v>24</v>
      </c>
      <c r="K420" s="24">
        <f>+Tabla35_2[[#This Row],[Valor]]*Tabla35_2[[#This Row],[Kg]]</f>
        <v>9600</v>
      </c>
      <c r="L420" s="24">
        <f>+Tabla35_2[[#This Row],[Volumen (Kg)]]/1000</f>
        <v>9.6</v>
      </c>
      <c r="M420" s="24">
        <f>+VLOOKUP(Tabla35_2[[#This Row],[Concat]],Tabla3_2[],9,0)</f>
        <v>300000</v>
      </c>
      <c r="N420" s="24">
        <f>+Tabla35_2[[#This Row],[Precio (pesos nominales con IVA)]]/Tabla35_2[[#This Row],[Kg]]</f>
        <v>750</v>
      </c>
      <c r="O420" s="6">
        <f>+VLOOKUP(Tabla35_2[[#This Row],[Cod_fecha]],Cod_fecha[],2,0)</f>
        <v>44133</v>
      </c>
      <c r="P420" s="27">
        <f>+VLOOKUP(Tabla35_2[[#This Row],[Mercado]],Codigos_mercados_mayoristas[],3,0)</f>
        <v>13</v>
      </c>
      <c r="Q420" s="24" t="str">
        <f>+_xlfn.CONCAT(Tabla35_2[[#This Row],[Semana]],Tabla35_2[[#This Row],[Atributo]])</f>
        <v>44134Jueves</v>
      </c>
    </row>
    <row r="421" spans="1:17" x14ac:dyDescent="0.35">
      <c r="A421" s="24" t="str">
        <f t="shared" si="6"/>
        <v>44134NaranjaLane LateMercado Mayorista Lo Valledor de SantiagobinViernes</v>
      </c>
      <c r="B421" s="6">
        <v>44134</v>
      </c>
      <c r="C421" s="24" t="s">
        <v>36</v>
      </c>
      <c r="D421" s="24" t="s">
        <v>32</v>
      </c>
      <c r="E421" s="24" t="s">
        <v>19</v>
      </c>
      <c r="F421" s="24" t="s">
        <v>37</v>
      </c>
      <c r="G421" s="24" t="str">
        <f>+VLOOKUP(Tabla35_2[[#This Row],[Unidad de
comercialización ]],Cod_empaque[],2,0)</f>
        <v>bin</v>
      </c>
      <c r="H421" s="24">
        <f>+VLOOKUP(Tabla35_2[[#This Row],[Unidad de
comercialización ]],Tabla9[],2,0)</f>
        <v>400</v>
      </c>
      <c r="I421" s="24" t="s">
        <v>6</v>
      </c>
      <c r="J421">
        <v>14</v>
      </c>
      <c r="K421" s="24">
        <f>+Tabla35_2[[#This Row],[Valor]]*Tabla35_2[[#This Row],[Kg]]</f>
        <v>5600</v>
      </c>
      <c r="L421" s="24">
        <f>+Tabla35_2[[#This Row],[Volumen (Kg)]]/1000</f>
        <v>5.6</v>
      </c>
      <c r="M421" s="24">
        <f>+VLOOKUP(Tabla35_2[[#This Row],[Concat]],Tabla3_2[],9,0)</f>
        <v>300000</v>
      </c>
      <c r="N421" s="24">
        <f>+Tabla35_2[[#This Row],[Precio (pesos nominales con IVA)]]/Tabla35_2[[#This Row],[Kg]]</f>
        <v>750</v>
      </c>
      <c r="O421" s="6">
        <f>+VLOOKUP(Tabla35_2[[#This Row],[Cod_fecha]],Cod_fecha[],2,0)</f>
        <v>44134</v>
      </c>
      <c r="P421" s="27">
        <f>+VLOOKUP(Tabla35_2[[#This Row],[Mercado]],Codigos_mercados_mayoristas[],3,0)</f>
        <v>13</v>
      </c>
      <c r="Q421" s="24" t="str">
        <f>+_xlfn.CONCAT(Tabla35_2[[#This Row],[Semana]],Tabla35_2[[#This Row],[Atributo]])</f>
        <v>44134Viernes</v>
      </c>
    </row>
    <row r="422" spans="1:17" x14ac:dyDescent="0.35">
      <c r="A422" s="24" t="str">
        <f t="shared" si="6"/>
        <v>44134NaranjaNavel LateMercado Mayorista Lo Valledor de SantiagobinLunes</v>
      </c>
      <c r="B422" s="6">
        <v>44134</v>
      </c>
      <c r="C422" s="24" t="s">
        <v>36</v>
      </c>
      <c r="D422" s="24" t="s">
        <v>34</v>
      </c>
      <c r="E422" s="24" t="s">
        <v>19</v>
      </c>
      <c r="F422" s="24" t="s">
        <v>37</v>
      </c>
      <c r="G422" s="24" t="str">
        <f>+VLOOKUP(Tabla35_2[[#This Row],[Unidad de
comercialización ]],Cod_empaque[],2,0)</f>
        <v>bin</v>
      </c>
      <c r="H422" s="24">
        <f>+VLOOKUP(Tabla35_2[[#This Row],[Unidad de
comercialización ]],Tabla9[],2,0)</f>
        <v>400</v>
      </c>
      <c r="I422" s="24" t="s">
        <v>2</v>
      </c>
      <c r="J422">
        <v>40</v>
      </c>
      <c r="K422" s="24">
        <f>+Tabla35_2[[#This Row],[Valor]]*Tabla35_2[[#This Row],[Kg]]</f>
        <v>16000</v>
      </c>
      <c r="L422" s="24">
        <f>+Tabla35_2[[#This Row],[Volumen (Kg)]]/1000</f>
        <v>16</v>
      </c>
      <c r="M422" s="24">
        <f>+VLOOKUP(Tabla35_2[[#This Row],[Concat]],Tabla3_2[],9,0)</f>
        <v>281750</v>
      </c>
      <c r="N422" s="24">
        <f>+Tabla35_2[[#This Row],[Precio (pesos nominales con IVA)]]/Tabla35_2[[#This Row],[Kg]]</f>
        <v>704.375</v>
      </c>
      <c r="O422" s="6">
        <f>+VLOOKUP(Tabla35_2[[#This Row],[Cod_fecha]],Cod_fecha[],2,0)</f>
        <v>44130</v>
      </c>
      <c r="P422" s="27">
        <f>+VLOOKUP(Tabla35_2[[#This Row],[Mercado]],Codigos_mercados_mayoristas[],3,0)</f>
        <v>13</v>
      </c>
      <c r="Q422" s="24" t="str">
        <f>+_xlfn.CONCAT(Tabla35_2[[#This Row],[Semana]],Tabla35_2[[#This Row],[Atributo]])</f>
        <v>44134Lunes</v>
      </c>
    </row>
    <row r="423" spans="1:17" x14ac:dyDescent="0.35">
      <c r="A423" s="24" t="str">
        <f t="shared" si="6"/>
        <v>44134NaranjaNavel LateMercado Mayorista Lo Valledor de SantiagobinMartes</v>
      </c>
      <c r="B423" s="6">
        <v>44134</v>
      </c>
      <c r="C423" s="24" t="s">
        <v>36</v>
      </c>
      <c r="D423" s="24" t="s">
        <v>34</v>
      </c>
      <c r="E423" s="24" t="s">
        <v>19</v>
      </c>
      <c r="F423" s="24" t="s">
        <v>37</v>
      </c>
      <c r="G423" s="24" t="str">
        <f>+VLOOKUP(Tabla35_2[[#This Row],[Unidad de
comercialización ]],Cod_empaque[],2,0)</f>
        <v>bin</v>
      </c>
      <c r="H423" s="24">
        <f>+VLOOKUP(Tabla35_2[[#This Row],[Unidad de
comercialización ]],Tabla9[],2,0)</f>
        <v>400</v>
      </c>
      <c r="I423" s="24" t="s">
        <v>3</v>
      </c>
      <c r="J423">
        <v>34</v>
      </c>
      <c r="K423" s="24">
        <f>+Tabla35_2[[#This Row],[Valor]]*Tabla35_2[[#This Row],[Kg]]</f>
        <v>13600</v>
      </c>
      <c r="L423" s="24">
        <f>+Tabla35_2[[#This Row],[Volumen (Kg)]]/1000</f>
        <v>13.6</v>
      </c>
      <c r="M423" s="24">
        <f>+VLOOKUP(Tabla35_2[[#This Row],[Concat]],Tabla3_2[],9,0)</f>
        <v>277059</v>
      </c>
      <c r="N423" s="24">
        <f>+Tabla35_2[[#This Row],[Precio (pesos nominales con IVA)]]/Tabla35_2[[#This Row],[Kg]]</f>
        <v>692.64750000000004</v>
      </c>
      <c r="O423" s="6">
        <f>+VLOOKUP(Tabla35_2[[#This Row],[Cod_fecha]],Cod_fecha[],2,0)</f>
        <v>44131</v>
      </c>
      <c r="P423" s="27">
        <f>+VLOOKUP(Tabla35_2[[#This Row],[Mercado]],Codigos_mercados_mayoristas[],3,0)</f>
        <v>13</v>
      </c>
      <c r="Q423" s="24" t="str">
        <f>+_xlfn.CONCAT(Tabla35_2[[#This Row],[Semana]],Tabla35_2[[#This Row],[Atributo]])</f>
        <v>44134Martes</v>
      </c>
    </row>
    <row r="424" spans="1:17" x14ac:dyDescent="0.35">
      <c r="A424" s="24" t="str">
        <f t="shared" si="6"/>
        <v>44134NaranjaNavel LateMercado Mayorista Lo Valledor de SantiagobinMiércoles</v>
      </c>
      <c r="B424" s="6">
        <v>44134</v>
      </c>
      <c r="C424" s="24" t="s">
        <v>36</v>
      </c>
      <c r="D424" s="24" t="s">
        <v>34</v>
      </c>
      <c r="E424" s="24" t="s">
        <v>19</v>
      </c>
      <c r="F424" s="24" t="s">
        <v>37</v>
      </c>
      <c r="G424" s="24" t="str">
        <f>+VLOOKUP(Tabla35_2[[#This Row],[Unidad de
comercialización ]],Cod_empaque[],2,0)</f>
        <v>bin</v>
      </c>
      <c r="H424" s="24">
        <f>+VLOOKUP(Tabla35_2[[#This Row],[Unidad de
comercialización ]],Tabla9[],2,0)</f>
        <v>400</v>
      </c>
      <c r="I424" s="24" t="s">
        <v>4</v>
      </c>
      <c r="J424">
        <v>40</v>
      </c>
      <c r="K424" s="24">
        <f>+Tabla35_2[[#This Row],[Valor]]*Tabla35_2[[#This Row],[Kg]]</f>
        <v>16000</v>
      </c>
      <c r="L424" s="24">
        <f>+Tabla35_2[[#This Row],[Volumen (Kg)]]/1000</f>
        <v>16</v>
      </c>
      <c r="M424" s="24">
        <f>+VLOOKUP(Tabla35_2[[#This Row],[Concat]],Tabla3_2[],9,0)</f>
        <v>280000</v>
      </c>
      <c r="N424" s="24">
        <f>+Tabla35_2[[#This Row],[Precio (pesos nominales con IVA)]]/Tabla35_2[[#This Row],[Kg]]</f>
        <v>700</v>
      </c>
      <c r="O424" s="6">
        <f>+VLOOKUP(Tabla35_2[[#This Row],[Cod_fecha]],Cod_fecha[],2,0)</f>
        <v>44132</v>
      </c>
      <c r="P424" s="27">
        <f>+VLOOKUP(Tabla35_2[[#This Row],[Mercado]],Codigos_mercados_mayoristas[],3,0)</f>
        <v>13</v>
      </c>
      <c r="Q424" s="24" t="str">
        <f>+_xlfn.CONCAT(Tabla35_2[[#This Row],[Semana]],Tabla35_2[[#This Row],[Atributo]])</f>
        <v>44134Miércoles</v>
      </c>
    </row>
    <row r="425" spans="1:17" x14ac:dyDescent="0.35">
      <c r="A425" s="24" t="str">
        <f t="shared" si="6"/>
        <v>44134NaranjaNavel LateMercado Mayorista Lo Valledor de SantiagobinJueves</v>
      </c>
      <c r="B425" s="6">
        <v>44134</v>
      </c>
      <c r="C425" s="24" t="s">
        <v>36</v>
      </c>
      <c r="D425" s="24" t="s">
        <v>34</v>
      </c>
      <c r="E425" s="24" t="s">
        <v>19</v>
      </c>
      <c r="F425" s="24" t="s">
        <v>37</v>
      </c>
      <c r="G425" s="24" t="str">
        <f>+VLOOKUP(Tabla35_2[[#This Row],[Unidad de
comercialización ]],Cod_empaque[],2,0)</f>
        <v>bin</v>
      </c>
      <c r="H425" s="24">
        <f>+VLOOKUP(Tabla35_2[[#This Row],[Unidad de
comercialización ]],Tabla9[],2,0)</f>
        <v>400</v>
      </c>
      <c r="I425" s="24" t="s">
        <v>5</v>
      </c>
      <c r="J425">
        <v>15</v>
      </c>
      <c r="K425" s="24">
        <f>+Tabla35_2[[#This Row],[Valor]]*Tabla35_2[[#This Row],[Kg]]</f>
        <v>6000</v>
      </c>
      <c r="L425" s="24">
        <f>+Tabla35_2[[#This Row],[Volumen (Kg)]]/1000</f>
        <v>6</v>
      </c>
      <c r="M425" s="24">
        <f>+VLOOKUP(Tabla35_2[[#This Row],[Concat]],Tabla3_2[],9,0)</f>
        <v>270000</v>
      </c>
      <c r="N425" s="24">
        <f>+Tabla35_2[[#This Row],[Precio (pesos nominales con IVA)]]/Tabla35_2[[#This Row],[Kg]]</f>
        <v>675</v>
      </c>
      <c r="O425" s="6">
        <f>+VLOOKUP(Tabla35_2[[#This Row],[Cod_fecha]],Cod_fecha[],2,0)</f>
        <v>44133</v>
      </c>
      <c r="P425" s="27">
        <f>+VLOOKUP(Tabla35_2[[#This Row],[Mercado]],Codigos_mercados_mayoristas[],3,0)</f>
        <v>13</v>
      </c>
      <c r="Q425" s="24" t="str">
        <f>+_xlfn.CONCAT(Tabla35_2[[#This Row],[Semana]],Tabla35_2[[#This Row],[Atributo]])</f>
        <v>44134Jueves</v>
      </c>
    </row>
    <row r="426" spans="1:17" x14ac:dyDescent="0.35">
      <c r="A426" s="24" t="str">
        <f t="shared" si="6"/>
        <v>44134NaranjaNavel LateMercado Mayorista Lo Valledor de SantiagobinViernes</v>
      </c>
      <c r="B426" s="6">
        <v>44134</v>
      </c>
      <c r="C426" s="24" t="s">
        <v>36</v>
      </c>
      <c r="D426" s="24" t="s">
        <v>34</v>
      </c>
      <c r="E426" s="24" t="s">
        <v>19</v>
      </c>
      <c r="F426" s="24" t="s">
        <v>37</v>
      </c>
      <c r="G426" s="24" t="str">
        <f>+VLOOKUP(Tabla35_2[[#This Row],[Unidad de
comercialización ]],Cod_empaque[],2,0)</f>
        <v>bin</v>
      </c>
      <c r="H426" s="24">
        <f>+VLOOKUP(Tabla35_2[[#This Row],[Unidad de
comercialización ]],Tabla9[],2,0)</f>
        <v>400</v>
      </c>
      <c r="I426" s="24" t="s">
        <v>6</v>
      </c>
      <c r="J426">
        <v>7</v>
      </c>
      <c r="K426" s="24">
        <f>+Tabla35_2[[#This Row],[Valor]]*Tabla35_2[[#This Row],[Kg]]</f>
        <v>2800</v>
      </c>
      <c r="L426" s="24">
        <f>+Tabla35_2[[#This Row],[Volumen (Kg)]]/1000</f>
        <v>2.8</v>
      </c>
      <c r="M426" s="24">
        <f>+VLOOKUP(Tabla35_2[[#This Row],[Concat]],Tabla3_2[],9,0)</f>
        <v>280000</v>
      </c>
      <c r="N426" s="24">
        <f>+Tabla35_2[[#This Row],[Precio (pesos nominales con IVA)]]/Tabla35_2[[#This Row],[Kg]]</f>
        <v>700</v>
      </c>
      <c r="O426" s="6">
        <f>+VLOOKUP(Tabla35_2[[#This Row],[Cod_fecha]],Cod_fecha[],2,0)</f>
        <v>44134</v>
      </c>
      <c r="P426" s="27">
        <f>+VLOOKUP(Tabla35_2[[#This Row],[Mercado]],Codigos_mercados_mayoristas[],3,0)</f>
        <v>13</v>
      </c>
      <c r="Q426" s="24" t="str">
        <f>+_xlfn.CONCAT(Tabla35_2[[#This Row],[Semana]],Tabla35_2[[#This Row],[Atributo]])</f>
        <v>44134Viernes</v>
      </c>
    </row>
    <row r="427" spans="1:17" x14ac:dyDescent="0.35">
      <c r="A427" s="24" t="str">
        <f t="shared" si="6"/>
        <v>44134NaranjaNavel LateComercializadora del Agro de LimaríbinLunes</v>
      </c>
      <c r="B427" s="6">
        <v>44134</v>
      </c>
      <c r="C427" s="24" t="s">
        <v>36</v>
      </c>
      <c r="D427" s="24" t="s">
        <v>34</v>
      </c>
      <c r="E427" s="24" t="s">
        <v>21</v>
      </c>
      <c r="F427" s="24" t="s">
        <v>37</v>
      </c>
      <c r="G427" s="24" t="str">
        <f>+VLOOKUP(Tabla35_2[[#This Row],[Unidad de
comercialización ]],Cod_empaque[],2,0)</f>
        <v>bin</v>
      </c>
      <c r="H427" s="24">
        <f>+VLOOKUP(Tabla35_2[[#This Row],[Unidad de
comercialización ]],Tabla9[],2,0)</f>
        <v>400</v>
      </c>
      <c r="I427" s="24" t="s">
        <v>2</v>
      </c>
      <c r="J427">
        <v>0</v>
      </c>
      <c r="K427" s="24">
        <f>+Tabla35_2[[#This Row],[Valor]]*Tabla35_2[[#This Row],[Kg]]</f>
        <v>0</v>
      </c>
      <c r="L427" s="24">
        <f>+Tabla35_2[[#This Row],[Volumen (Kg)]]/1000</f>
        <v>0</v>
      </c>
      <c r="M427" s="24">
        <f>+VLOOKUP(Tabla35_2[[#This Row],[Concat]],Tabla3_2[],9,0)</f>
        <v>0</v>
      </c>
      <c r="N427" s="24">
        <f>+Tabla35_2[[#This Row],[Precio (pesos nominales con IVA)]]/Tabla35_2[[#This Row],[Kg]]</f>
        <v>0</v>
      </c>
      <c r="O427" s="6">
        <f>+VLOOKUP(Tabla35_2[[#This Row],[Cod_fecha]],Cod_fecha[],2,0)</f>
        <v>44130</v>
      </c>
      <c r="P427" s="27">
        <f>+VLOOKUP(Tabla35_2[[#This Row],[Mercado]],Codigos_mercados_mayoristas[],3,0)</f>
        <v>4</v>
      </c>
      <c r="Q427" s="24" t="str">
        <f>+_xlfn.CONCAT(Tabla35_2[[#This Row],[Semana]],Tabla35_2[[#This Row],[Atributo]])</f>
        <v>44134Lunes</v>
      </c>
    </row>
    <row r="428" spans="1:17" x14ac:dyDescent="0.35">
      <c r="A428" s="24" t="str">
        <f t="shared" si="6"/>
        <v>44134NaranjaNavel LateComercializadora del Agro de LimaríbinMartes</v>
      </c>
      <c r="B428" s="6">
        <v>44134</v>
      </c>
      <c r="C428" s="24" t="s">
        <v>36</v>
      </c>
      <c r="D428" s="24" t="s">
        <v>34</v>
      </c>
      <c r="E428" s="24" t="s">
        <v>21</v>
      </c>
      <c r="F428" s="24" t="s">
        <v>37</v>
      </c>
      <c r="G428" s="24" t="str">
        <f>+VLOOKUP(Tabla35_2[[#This Row],[Unidad de
comercialización ]],Cod_empaque[],2,0)</f>
        <v>bin</v>
      </c>
      <c r="H428" s="24">
        <f>+VLOOKUP(Tabla35_2[[#This Row],[Unidad de
comercialización ]],Tabla9[],2,0)</f>
        <v>400</v>
      </c>
      <c r="I428" s="24" t="s">
        <v>3</v>
      </c>
      <c r="J428">
        <v>20</v>
      </c>
      <c r="K428" s="24">
        <f>+Tabla35_2[[#This Row],[Valor]]*Tabla35_2[[#This Row],[Kg]]</f>
        <v>8000</v>
      </c>
      <c r="L428" s="24">
        <f>+Tabla35_2[[#This Row],[Volumen (Kg)]]/1000</f>
        <v>8</v>
      </c>
      <c r="M428" s="24">
        <f>+VLOOKUP(Tabla35_2[[#This Row],[Concat]],Tabla3_2[],9,0)</f>
        <v>287500</v>
      </c>
      <c r="N428" s="24">
        <f>+Tabla35_2[[#This Row],[Precio (pesos nominales con IVA)]]/Tabla35_2[[#This Row],[Kg]]</f>
        <v>718.75</v>
      </c>
      <c r="O428" s="6">
        <f>+VLOOKUP(Tabla35_2[[#This Row],[Cod_fecha]],Cod_fecha[],2,0)</f>
        <v>44131</v>
      </c>
      <c r="P428" s="27">
        <f>+VLOOKUP(Tabla35_2[[#This Row],[Mercado]],Codigos_mercados_mayoristas[],3,0)</f>
        <v>4</v>
      </c>
      <c r="Q428" s="24" t="str">
        <f>+_xlfn.CONCAT(Tabla35_2[[#This Row],[Semana]],Tabla35_2[[#This Row],[Atributo]])</f>
        <v>44134Martes</v>
      </c>
    </row>
    <row r="429" spans="1:17" x14ac:dyDescent="0.35">
      <c r="A429" s="24" t="str">
        <f t="shared" si="6"/>
        <v>44134NaranjaNavel LateComercializadora del Agro de LimaríbinMiércoles</v>
      </c>
      <c r="B429" s="6">
        <v>44134</v>
      </c>
      <c r="C429" s="24" t="s">
        <v>36</v>
      </c>
      <c r="D429" s="24" t="s">
        <v>34</v>
      </c>
      <c r="E429" s="24" t="s">
        <v>21</v>
      </c>
      <c r="F429" s="24" t="s">
        <v>37</v>
      </c>
      <c r="G429" s="24" t="str">
        <f>+VLOOKUP(Tabla35_2[[#This Row],[Unidad de
comercialización ]],Cod_empaque[],2,0)</f>
        <v>bin</v>
      </c>
      <c r="H429" s="24">
        <f>+VLOOKUP(Tabla35_2[[#This Row],[Unidad de
comercialización ]],Tabla9[],2,0)</f>
        <v>400</v>
      </c>
      <c r="I429" s="24" t="s">
        <v>4</v>
      </c>
      <c r="J429">
        <v>20</v>
      </c>
      <c r="K429" s="24">
        <f>+Tabla35_2[[#This Row],[Valor]]*Tabla35_2[[#This Row],[Kg]]</f>
        <v>8000</v>
      </c>
      <c r="L429" s="24">
        <f>+Tabla35_2[[#This Row],[Volumen (Kg)]]/1000</f>
        <v>8</v>
      </c>
      <c r="M429" s="24">
        <f>+VLOOKUP(Tabla35_2[[#This Row],[Concat]],Tabla3_2[],9,0)</f>
        <v>287500</v>
      </c>
      <c r="N429" s="24">
        <f>+Tabla35_2[[#This Row],[Precio (pesos nominales con IVA)]]/Tabla35_2[[#This Row],[Kg]]</f>
        <v>718.75</v>
      </c>
      <c r="O429" s="6">
        <f>+VLOOKUP(Tabla35_2[[#This Row],[Cod_fecha]],Cod_fecha[],2,0)</f>
        <v>44132</v>
      </c>
      <c r="P429" s="27">
        <f>+VLOOKUP(Tabla35_2[[#This Row],[Mercado]],Codigos_mercados_mayoristas[],3,0)</f>
        <v>4</v>
      </c>
      <c r="Q429" s="24" t="str">
        <f>+_xlfn.CONCAT(Tabla35_2[[#This Row],[Semana]],Tabla35_2[[#This Row],[Atributo]])</f>
        <v>44134Miércoles</v>
      </c>
    </row>
    <row r="430" spans="1:17" x14ac:dyDescent="0.35">
      <c r="A430" s="24" t="str">
        <f t="shared" si="6"/>
        <v>44134NaranjaNavel LateComercializadora del Agro de LimaríbinJueves</v>
      </c>
      <c r="B430" s="6">
        <v>44134</v>
      </c>
      <c r="C430" s="24" t="s">
        <v>36</v>
      </c>
      <c r="D430" s="24" t="s">
        <v>34</v>
      </c>
      <c r="E430" s="24" t="s">
        <v>21</v>
      </c>
      <c r="F430" s="24" t="s">
        <v>37</v>
      </c>
      <c r="G430" s="24" t="str">
        <f>+VLOOKUP(Tabla35_2[[#This Row],[Unidad de
comercialización ]],Cod_empaque[],2,0)</f>
        <v>bin</v>
      </c>
      <c r="H430" s="24">
        <f>+VLOOKUP(Tabla35_2[[#This Row],[Unidad de
comercialización ]],Tabla9[],2,0)</f>
        <v>400</v>
      </c>
      <c r="I430" s="24" t="s">
        <v>5</v>
      </c>
      <c r="J430">
        <v>0</v>
      </c>
      <c r="K430" s="24">
        <f>+Tabla35_2[[#This Row],[Valor]]*Tabla35_2[[#This Row],[Kg]]</f>
        <v>0</v>
      </c>
      <c r="L430" s="24">
        <f>+Tabla35_2[[#This Row],[Volumen (Kg)]]/1000</f>
        <v>0</v>
      </c>
      <c r="M430" s="24">
        <f>+VLOOKUP(Tabla35_2[[#This Row],[Concat]],Tabla3_2[],9,0)</f>
        <v>0</v>
      </c>
      <c r="N430" s="24">
        <f>+Tabla35_2[[#This Row],[Precio (pesos nominales con IVA)]]/Tabla35_2[[#This Row],[Kg]]</f>
        <v>0</v>
      </c>
      <c r="O430" s="6">
        <f>+VLOOKUP(Tabla35_2[[#This Row],[Cod_fecha]],Cod_fecha[],2,0)</f>
        <v>44133</v>
      </c>
      <c r="P430" s="27">
        <f>+VLOOKUP(Tabla35_2[[#This Row],[Mercado]],Codigos_mercados_mayoristas[],3,0)</f>
        <v>4</v>
      </c>
      <c r="Q430" s="24" t="str">
        <f>+_xlfn.CONCAT(Tabla35_2[[#This Row],[Semana]],Tabla35_2[[#This Row],[Atributo]])</f>
        <v>44134Jueves</v>
      </c>
    </row>
    <row r="431" spans="1:17" x14ac:dyDescent="0.35">
      <c r="A431" s="24" t="str">
        <f t="shared" si="6"/>
        <v>44134NaranjaNavel LateComercializadora del Agro de LimaríbinViernes</v>
      </c>
      <c r="B431" s="6">
        <v>44134</v>
      </c>
      <c r="C431" s="24" t="s">
        <v>36</v>
      </c>
      <c r="D431" s="24" t="s">
        <v>34</v>
      </c>
      <c r="E431" s="24" t="s">
        <v>21</v>
      </c>
      <c r="F431" s="24" t="s">
        <v>37</v>
      </c>
      <c r="G431" s="24" t="str">
        <f>+VLOOKUP(Tabla35_2[[#This Row],[Unidad de
comercialización ]],Cod_empaque[],2,0)</f>
        <v>bin</v>
      </c>
      <c r="H431" s="24">
        <f>+VLOOKUP(Tabla35_2[[#This Row],[Unidad de
comercialización ]],Tabla9[],2,0)</f>
        <v>400</v>
      </c>
      <c r="I431" s="24" t="s">
        <v>6</v>
      </c>
      <c r="J431">
        <v>0</v>
      </c>
      <c r="K431" s="24">
        <f>+Tabla35_2[[#This Row],[Valor]]*Tabla35_2[[#This Row],[Kg]]</f>
        <v>0</v>
      </c>
      <c r="L431" s="24">
        <f>+Tabla35_2[[#This Row],[Volumen (Kg)]]/1000</f>
        <v>0</v>
      </c>
      <c r="M431" s="24">
        <f>+VLOOKUP(Tabla35_2[[#This Row],[Concat]],Tabla3_2[],9,0)</f>
        <v>0</v>
      </c>
      <c r="N431" s="24">
        <f>+Tabla35_2[[#This Row],[Precio (pesos nominales con IVA)]]/Tabla35_2[[#This Row],[Kg]]</f>
        <v>0</v>
      </c>
      <c r="O431" s="6">
        <f>+VLOOKUP(Tabla35_2[[#This Row],[Cod_fecha]],Cod_fecha[],2,0)</f>
        <v>44134</v>
      </c>
      <c r="P431" s="27">
        <f>+VLOOKUP(Tabla35_2[[#This Row],[Mercado]],Codigos_mercados_mayoristas[],3,0)</f>
        <v>4</v>
      </c>
      <c r="Q431" s="24" t="str">
        <f>+_xlfn.CONCAT(Tabla35_2[[#This Row],[Semana]],Tabla35_2[[#This Row],[Atributo]])</f>
        <v>44134Viernes</v>
      </c>
    </row>
    <row r="432" spans="1:17" x14ac:dyDescent="0.35">
      <c r="A432" s="24" t="str">
        <f t="shared" si="6"/>
        <v>44134NaranjaNavel LateTerminal La Palmera de La SerenabinLunes</v>
      </c>
      <c r="B432" s="6">
        <v>44134</v>
      </c>
      <c r="C432" s="24" t="s">
        <v>36</v>
      </c>
      <c r="D432" s="24" t="s">
        <v>34</v>
      </c>
      <c r="E432" s="24" t="s">
        <v>22</v>
      </c>
      <c r="F432" s="24" t="s">
        <v>37</v>
      </c>
      <c r="G432" s="24" t="str">
        <f>+VLOOKUP(Tabla35_2[[#This Row],[Unidad de
comercialización ]],Cod_empaque[],2,0)</f>
        <v>bin</v>
      </c>
      <c r="H432" s="24">
        <f>+VLOOKUP(Tabla35_2[[#This Row],[Unidad de
comercialización ]],Tabla9[],2,0)</f>
        <v>400</v>
      </c>
      <c r="I432" s="24" t="s">
        <v>2</v>
      </c>
      <c r="J432">
        <v>20</v>
      </c>
      <c r="K432" s="24">
        <f>+Tabla35_2[[#This Row],[Valor]]*Tabla35_2[[#This Row],[Kg]]</f>
        <v>8000</v>
      </c>
      <c r="L432" s="24">
        <f>+Tabla35_2[[#This Row],[Volumen (Kg)]]/1000</f>
        <v>8</v>
      </c>
      <c r="M432" s="24">
        <f>+VLOOKUP(Tabla35_2[[#This Row],[Concat]],Tabla3_2[],9,0)</f>
        <v>297500</v>
      </c>
      <c r="N432" s="24">
        <f>+Tabla35_2[[#This Row],[Precio (pesos nominales con IVA)]]/Tabla35_2[[#This Row],[Kg]]</f>
        <v>743.75</v>
      </c>
      <c r="O432" s="6">
        <f>+VLOOKUP(Tabla35_2[[#This Row],[Cod_fecha]],Cod_fecha[],2,0)</f>
        <v>44130</v>
      </c>
      <c r="P432" s="27">
        <f>+VLOOKUP(Tabla35_2[[#This Row],[Mercado]],Codigos_mercados_mayoristas[],3,0)</f>
        <v>4</v>
      </c>
      <c r="Q432" s="24" t="str">
        <f>+_xlfn.CONCAT(Tabla35_2[[#This Row],[Semana]],Tabla35_2[[#This Row],[Atributo]])</f>
        <v>44134Lunes</v>
      </c>
    </row>
    <row r="433" spans="1:17" x14ac:dyDescent="0.35">
      <c r="A433" s="24" t="str">
        <f t="shared" si="6"/>
        <v>44134NaranjaNavel LateTerminal La Palmera de La SerenabinMartes</v>
      </c>
      <c r="B433" s="6">
        <v>44134</v>
      </c>
      <c r="C433" s="24" t="s">
        <v>36</v>
      </c>
      <c r="D433" s="24" t="s">
        <v>34</v>
      </c>
      <c r="E433" s="24" t="s">
        <v>22</v>
      </c>
      <c r="F433" s="24" t="s">
        <v>37</v>
      </c>
      <c r="G433" s="24" t="str">
        <f>+VLOOKUP(Tabla35_2[[#This Row],[Unidad de
comercialización ]],Cod_empaque[],2,0)</f>
        <v>bin</v>
      </c>
      <c r="H433" s="24">
        <f>+VLOOKUP(Tabla35_2[[#This Row],[Unidad de
comercialización ]],Tabla9[],2,0)</f>
        <v>400</v>
      </c>
      <c r="I433" s="24" t="s">
        <v>3</v>
      </c>
      <c r="J433">
        <v>20</v>
      </c>
      <c r="K433" s="24">
        <f>+Tabla35_2[[#This Row],[Valor]]*Tabla35_2[[#This Row],[Kg]]</f>
        <v>8000</v>
      </c>
      <c r="L433" s="24">
        <f>+Tabla35_2[[#This Row],[Volumen (Kg)]]/1000</f>
        <v>8</v>
      </c>
      <c r="M433" s="24">
        <f>+VLOOKUP(Tabla35_2[[#This Row],[Concat]],Tabla3_2[],9,0)</f>
        <v>297500</v>
      </c>
      <c r="N433" s="24">
        <f>+Tabla35_2[[#This Row],[Precio (pesos nominales con IVA)]]/Tabla35_2[[#This Row],[Kg]]</f>
        <v>743.75</v>
      </c>
      <c r="O433" s="6">
        <f>+VLOOKUP(Tabla35_2[[#This Row],[Cod_fecha]],Cod_fecha[],2,0)</f>
        <v>44131</v>
      </c>
      <c r="P433" s="27">
        <f>+VLOOKUP(Tabla35_2[[#This Row],[Mercado]],Codigos_mercados_mayoristas[],3,0)</f>
        <v>4</v>
      </c>
      <c r="Q433" s="24" t="str">
        <f>+_xlfn.CONCAT(Tabla35_2[[#This Row],[Semana]],Tabla35_2[[#This Row],[Atributo]])</f>
        <v>44134Martes</v>
      </c>
    </row>
    <row r="434" spans="1:17" x14ac:dyDescent="0.35">
      <c r="A434" s="24" t="str">
        <f t="shared" si="6"/>
        <v>44134NaranjaNavel LateTerminal La Palmera de La SerenabinMiércoles</v>
      </c>
      <c r="B434" s="6">
        <v>44134</v>
      </c>
      <c r="C434" s="24" t="s">
        <v>36</v>
      </c>
      <c r="D434" s="24" t="s">
        <v>34</v>
      </c>
      <c r="E434" s="24" t="s">
        <v>22</v>
      </c>
      <c r="F434" s="24" t="s">
        <v>37</v>
      </c>
      <c r="G434" s="24" t="str">
        <f>+VLOOKUP(Tabla35_2[[#This Row],[Unidad de
comercialización ]],Cod_empaque[],2,0)</f>
        <v>bin</v>
      </c>
      <c r="H434" s="24">
        <f>+VLOOKUP(Tabla35_2[[#This Row],[Unidad de
comercialización ]],Tabla9[],2,0)</f>
        <v>400</v>
      </c>
      <c r="I434" s="24" t="s">
        <v>4</v>
      </c>
      <c r="J434">
        <v>20</v>
      </c>
      <c r="K434" s="24">
        <f>+Tabla35_2[[#This Row],[Valor]]*Tabla35_2[[#This Row],[Kg]]</f>
        <v>8000</v>
      </c>
      <c r="L434" s="24">
        <f>+Tabla35_2[[#This Row],[Volumen (Kg)]]/1000</f>
        <v>8</v>
      </c>
      <c r="M434" s="24">
        <f>+VLOOKUP(Tabla35_2[[#This Row],[Concat]],Tabla3_2[],9,0)</f>
        <v>297500</v>
      </c>
      <c r="N434" s="24">
        <f>+Tabla35_2[[#This Row],[Precio (pesos nominales con IVA)]]/Tabla35_2[[#This Row],[Kg]]</f>
        <v>743.75</v>
      </c>
      <c r="O434" s="6">
        <f>+VLOOKUP(Tabla35_2[[#This Row],[Cod_fecha]],Cod_fecha[],2,0)</f>
        <v>44132</v>
      </c>
      <c r="P434" s="27">
        <f>+VLOOKUP(Tabla35_2[[#This Row],[Mercado]],Codigos_mercados_mayoristas[],3,0)</f>
        <v>4</v>
      </c>
      <c r="Q434" s="24" t="str">
        <f>+_xlfn.CONCAT(Tabla35_2[[#This Row],[Semana]],Tabla35_2[[#This Row],[Atributo]])</f>
        <v>44134Miércoles</v>
      </c>
    </row>
    <row r="435" spans="1:17" x14ac:dyDescent="0.35">
      <c r="A435" s="24" t="str">
        <f t="shared" si="6"/>
        <v>44134NaranjaNavel LateTerminal La Palmera de La SerenabinJueves</v>
      </c>
      <c r="B435" s="6">
        <v>44134</v>
      </c>
      <c r="C435" s="24" t="s">
        <v>36</v>
      </c>
      <c r="D435" s="24" t="s">
        <v>34</v>
      </c>
      <c r="E435" s="24" t="s">
        <v>22</v>
      </c>
      <c r="F435" s="24" t="s">
        <v>37</v>
      </c>
      <c r="G435" s="24" t="str">
        <f>+VLOOKUP(Tabla35_2[[#This Row],[Unidad de
comercialización ]],Cod_empaque[],2,0)</f>
        <v>bin</v>
      </c>
      <c r="H435" s="24">
        <f>+VLOOKUP(Tabla35_2[[#This Row],[Unidad de
comercialización ]],Tabla9[],2,0)</f>
        <v>400</v>
      </c>
      <c r="I435" s="24" t="s">
        <v>5</v>
      </c>
      <c r="J435">
        <v>20</v>
      </c>
      <c r="K435" s="24">
        <f>+Tabla35_2[[#This Row],[Valor]]*Tabla35_2[[#This Row],[Kg]]</f>
        <v>8000</v>
      </c>
      <c r="L435" s="24">
        <f>+Tabla35_2[[#This Row],[Volumen (Kg)]]/1000</f>
        <v>8</v>
      </c>
      <c r="M435" s="24">
        <f>+VLOOKUP(Tabla35_2[[#This Row],[Concat]],Tabla3_2[],9,0)</f>
        <v>297500</v>
      </c>
      <c r="N435" s="24">
        <f>+Tabla35_2[[#This Row],[Precio (pesos nominales con IVA)]]/Tabla35_2[[#This Row],[Kg]]</f>
        <v>743.75</v>
      </c>
      <c r="O435" s="6">
        <f>+VLOOKUP(Tabla35_2[[#This Row],[Cod_fecha]],Cod_fecha[],2,0)</f>
        <v>44133</v>
      </c>
      <c r="P435" s="27">
        <f>+VLOOKUP(Tabla35_2[[#This Row],[Mercado]],Codigos_mercados_mayoristas[],3,0)</f>
        <v>4</v>
      </c>
      <c r="Q435" s="24" t="str">
        <f>+_xlfn.CONCAT(Tabla35_2[[#This Row],[Semana]],Tabla35_2[[#This Row],[Atributo]])</f>
        <v>44134Jueves</v>
      </c>
    </row>
    <row r="436" spans="1:17" x14ac:dyDescent="0.35">
      <c r="A436" s="24" t="str">
        <f t="shared" si="6"/>
        <v>44134NaranjaNavel LateTerminal La Palmera de La SerenabinViernes</v>
      </c>
      <c r="B436" s="6">
        <v>44134</v>
      </c>
      <c r="C436" s="24" t="s">
        <v>36</v>
      </c>
      <c r="D436" s="24" t="s">
        <v>34</v>
      </c>
      <c r="E436" s="24" t="s">
        <v>22</v>
      </c>
      <c r="F436" s="24" t="s">
        <v>37</v>
      </c>
      <c r="G436" s="24" t="str">
        <f>+VLOOKUP(Tabla35_2[[#This Row],[Unidad de
comercialización ]],Cod_empaque[],2,0)</f>
        <v>bin</v>
      </c>
      <c r="H436" s="24">
        <f>+VLOOKUP(Tabla35_2[[#This Row],[Unidad de
comercialización ]],Tabla9[],2,0)</f>
        <v>400</v>
      </c>
      <c r="I436" s="24" t="s">
        <v>6</v>
      </c>
      <c r="J436">
        <v>20</v>
      </c>
      <c r="K436" s="24">
        <f>+Tabla35_2[[#This Row],[Valor]]*Tabla35_2[[#This Row],[Kg]]</f>
        <v>8000</v>
      </c>
      <c r="L436" s="24">
        <f>+Tabla35_2[[#This Row],[Volumen (Kg)]]/1000</f>
        <v>8</v>
      </c>
      <c r="M436" s="24">
        <f>+VLOOKUP(Tabla35_2[[#This Row],[Concat]],Tabla3_2[],9,0)</f>
        <v>297500</v>
      </c>
      <c r="N436" s="24">
        <f>+Tabla35_2[[#This Row],[Precio (pesos nominales con IVA)]]/Tabla35_2[[#This Row],[Kg]]</f>
        <v>743.75</v>
      </c>
      <c r="O436" s="6">
        <f>+VLOOKUP(Tabla35_2[[#This Row],[Cod_fecha]],Cod_fecha[],2,0)</f>
        <v>44134</v>
      </c>
      <c r="P436" s="27">
        <f>+VLOOKUP(Tabla35_2[[#This Row],[Mercado]],Codigos_mercados_mayoristas[],3,0)</f>
        <v>4</v>
      </c>
      <c r="Q436" s="24" t="str">
        <f>+_xlfn.CONCAT(Tabla35_2[[#This Row],[Semana]],Tabla35_2[[#This Row],[Atributo]])</f>
        <v>44134Viernes</v>
      </c>
    </row>
    <row r="437" spans="1:17" x14ac:dyDescent="0.35">
      <c r="A437" s="24" t="str">
        <f t="shared" si="6"/>
        <v>44134NaranjaNavel LateVega Modelo de TemucobinLunes</v>
      </c>
      <c r="B437" s="6">
        <v>44134</v>
      </c>
      <c r="C437" s="24" t="s">
        <v>36</v>
      </c>
      <c r="D437" s="24" t="s">
        <v>34</v>
      </c>
      <c r="E437" s="24" t="s">
        <v>14</v>
      </c>
      <c r="F437" s="24" t="s">
        <v>37</v>
      </c>
      <c r="G437" s="24" t="str">
        <f>+VLOOKUP(Tabla35_2[[#This Row],[Unidad de
comercialización ]],Cod_empaque[],2,0)</f>
        <v>bin</v>
      </c>
      <c r="H437" s="24">
        <f>+VLOOKUP(Tabla35_2[[#This Row],[Unidad de
comercialización ]],Tabla9[],2,0)</f>
        <v>400</v>
      </c>
      <c r="I437" s="24" t="s">
        <v>2</v>
      </c>
      <c r="J437">
        <v>25</v>
      </c>
      <c r="K437" s="24">
        <f>+Tabla35_2[[#This Row],[Valor]]*Tabla35_2[[#This Row],[Kg]]</f>
        <v>10000</v>
      </c>
      <c r="L437" s="24">
        <f>+Tabla35_2[[#This Row],[Volumen (Kg)]]/1000</f>
        <v>10</v>
      </c>
      <c r="M437" s="24">
        <f>+VLOOKUP(Tabla35_2[[#This Row],[Concat]],Tabla3_2[],9,0)</f>
        <v>320000</v>
      </c>
      <c r="N437" s="24">
        <f>+Tabla35_2[[#This Row],[Precio (pesos nominales con IVA)]]/Tabla35_2[[#This Row],[Kg]]</f>
        <v>800</v>
      </c>
      <c r="O437" s="6">
        <f>+VLOOKUP(Tabla35_2[[#This Row],[Cod_fecha]],Cod_fecha[],2,0)</f>
        <v>44130</v>
      </c>
      <c r="P437" s="27">
        <f>+VLOOKUP(Tabla35_2[[#This Row],[Mercado]],Codigos_mercados_mayoristas[],3,0)</f>
        <v>9</v>
      </c>
      <c r="Q437" s="24" t="str">
        <f>+_xlfn.CONCAT(Tabla35_2[[#This Row],[Semana]],Tabla35_2[[#This Row],[Atributo]])</f>
        <v>44134Lunes</v>
      </c>
    </row>
    <row r="438" spans="1:17" x14ac:dyDescent="0.35">
      <c r="A438" s="24" t="str">
        <f t="shared" si="6"/>
        <v>44134NaranjaNavel LateVega Modelo de TemucobinMartes</v>
      </c>
      <c r="B438" s="6">
        <v>44134</v>
      </c>
      <c r="C438" s="24" t="s">
        <v>36</v>
      </c>
      <c r="D438" s="24" t="s">
        <v>34</v>
      </c>
      <c r="E438" s="24" t="s">
        <v>14</v>
      </c>
      <c r="F438" s="24" t="s">
        <v>37</v>
      </c>
      <c r="G438" s="24" t="str">
        <f>+VLOOKUP(Tabla35_2[[#This Row],[Unidad de
comercialización ]],Cod_empaque[],2,0)</f>
        <v>bin</v>
      </c>
      <c r="H438" s="24">
        <f>+VLOOKUP(Tabla35_2[[#This Row],[Unidad de
comercialización ]],Tabla9[],2,0)</f>
        <v>400</v>
      </c>
      <c r="I438" s="24" t="s">
        <v>3</v>
      </c>
      <c r="J438">
        <v>12</v>
      </c>
      <c r="K438" s="24">
        <f>+Tabla35_2[[#This Row],[Valor]]*Tabla35_2[[#This Row],[Kg]]</f>
        <v>4800</v>
      </c>
      <c r="L438" s="24">
        <f>+Tabla35_2[[#This Row],[Volumen (Kg)]]/1000</f>
        <v>4.8</v>
      </c>
      <c r="M438" s="24">
        <f>+VLOOKUP(Tabla35_2[[#This Row],[Concat]],Tabla3_2[],9,0)</f>
        <v>320000</v>
      </c>
      <c r="N438" s="24">
        <f>+Tabla35_2[[#This Row],[Precio (pesos nominales con IVA)]]/Tabla35_2[[#This Row],[Kg]]</f>
        <v>800</v>
      </c>
      <c r="O438" s="6">
        <f>+VLOOKUP(Tabla35_2[[#This Row],[Cod_fecha]],Cod_fecha[],2,0)</f>
        <v>44131</v>
      </c>
      <c r="P438" s="27">
        <f>+VLOOKUP(Tabla35_2[[#This Row],[Mercado]],Codigos_mercados_mayoristas[],3,0)</f>
        <v>9</v>
      </c>
      <c r="Q438" s="24" t="str">
        <f>+_xlfn.CONCAT(Tabla35_2[[#This Row],[Semana]],Tabla35_2[[#This Row],[Atributo]])</f>
        <v>44134Martes</v>
      </c>
    </row>
    <row r="439" spans="1:17" x14ac:dyDescent="0.35">
      <c r="A439" s="24" t="str">
        <f t="shared" si="6"/>
        <v>44134NaranjaNavel LateVega Modelo de TemucobinMiércoles</v>
      </c>
      <c r="B439" s="6">
        <v>44134</v>
      </c>
      <c r="C439" s="24" t="s">
        <v>36</v>
      </c>
      <c r="D439" s="24" t="s">
        <v>34</v>
      </c>
      <c r="E439" s="24" t="s">
        <v>14</v>
      </c>
      <c r="F439" s="24" t="s">
        <v>37</v>
      </c>
      <c r="G439" s="24" t="str">
        <f>+VLOOKUP(Tabla35_2[[#This Row],[Unidad de
comercialización ]],Cod_empaque[],2,0)</f>
        <v>bin</v>
      </c>
      <c r="H439" s="24">
        <f>+VLOOKUP(Tabla35_2[[#This Row],[Unidad de
comercialización ]],Tabla9[],2,0)</f>
        <v>400</v>
      </c>
      <c r="I439" s="24" t="s">
        <v>4</v>
      </c>
      <c r="J439">
        <v>0</v>
      </c>
      <c r="K439" s="24">
        <f>+Tabla35_2[[#This Row],[Valor]]*Tabla35_2[[#This Row],[Kg]]</f>
        <v>0</v>
      </c>
      <c r="L439" s="24">
        <f>+Tabla35_2[[#This Row],[Volumen (Kg)]]/1000</f>
        <v>0</v>
      </c>
      <c r="M439" s="24">
        <f>+VLOOKUP(Tabla35_2[[#This Row],[Concat]],Tabla3_2[],9,0)</f>
        <v>0</v>
      </c>
      <c r="N439" s="24">
        <f>+Tabla35_2[[#This Row],[Precio (pesos nominales con IVA)]]/Tabla35_2[[#This Row],[Kg]]</f>
        <v>0</v>
      </c>
      <c r="O439" s="6">
        <f>+VLOOKUP(Tabla35_2[[#This Row],[Cod_fecha]],Cod_fecha[],2,0)</f>
        <v>44132</v>
      </c>
      <c r="P439" s="27">
        <f>+VLOOKUP(Tabla35_2[[#This Row],[Mercado]],Codigos_mercados_mayoristas[],3,0)</f>
        <v>9</v>
      </c>
      <c r="Q439" s="24" t="str">
        <f>+_xlfn.CONCAT(Tabla35_2[[#This Row],[Semana]],Tabla35_2[[#This Row],[Atributo]])</f>
        <v>44134Miércoles</v>
      </c>
    </row>
    <row r="440" spans="1:17" x14ac:dyDescent="0.35">
      <c r="A440" s="24" t="str">
        <f t="shared" si="6"/>
        <v>44134NaranjaNavel LateVega Modelo de TemucobinJueves</v>
      </c>
      <c r="B440" s="6">
        <v>44134</v>
      </c>
      <c r="C440" s="24" t="s">
        <v>36</v>
      </c>
      <c r="D440" s="24" t="s">
        <v>34</v>
      </c>
      <c r="E440" s="24" t="s">
        <v>14</v>
      </c>
      <c r="F440" s="24" t="s">
        <v>37</v>
      </c>
      <c r="G440" s="24" t="str">
        <f>+VLOOKUP(Tabla35_2[[#This Row],[Unidad de
comercialización ]],Cod_empaque[],2,0)</f>
        <v>bin</v>
      </c>
      <c r="H440" s="24">
        <f>+VLOOKUP(Tabla35_2[[#This Row],[Unidad de
comercialización ]],Tabla9[],2,0)</f>
        <v>400</v>
      </c>
      <c r="I440" s="24" t="s">
        <v>5</v>
      </c>
      <c r="J440">
        <v>25</v>
      </c>
      <c r="K440" s="24">
        <f>+Tabla35_2[[#This Row],[Valor]]*Tabla35_2[[#This Row],[Kg]]</f>
        <v>10000</v>
      </c>
      <c r="L440" s="24">
        <f>+Tabla35_2[[#This Row],[Volumen (Kg)]]/1000</f>
        <v>10</v>
      </c>
      <c r="M440" s="24">
        <f>+VLOOKUP(Tabla35_2[[#This Row],[Concat]],Tabla3_2[],9,0)</f>
        <v>320000</v>
      </c>
      <c r="N440" s="24">
        <f>+Tabla35_2[[#This Row],[Precio (pesos nominales con IVA)]]/Tabla35_2[[#This Row],[Kg]]</f>
        <v>800</v>
      </c>
      <c r="O440" s="6">
        <f>+VLOOKUP(Tabla35_2[[#This Row],[Cod_fecha]],Cod_fecha[],2,0)</f>
        <v>44133</v>
      </c>
      <c r="P440" s="27">
        <f>+VLOOKUP(Tabla35_2[[#This Row],[Mercado]],Codigos_mercados_mayoristas[],3,0)</f>
        <v>9</v>
      </c>
      <c r="Q440" s="24" t="str">
        <f>+_xlfn.CONCAT(Tabla35_2[[#This Row],[Semana]],Tabla35_2[[#This Row],[Atributo]])</f>
        <v>44134Jueves</v>
      </c>
    </row>
    <row r="441" spans="1:17" x14ac:dyDescent="0.35">
      <c r="A441" s="24" t="str">
        <f t="shared" si="6"/>
        <v>44134NaranjaNavel LateVega Modelo de TemucobinViernes</v>
      </c>
      <c r="B441" s="6">
        <v>44134</v>
      </c>
      <c r="C441" s="24" t="s">
        <v>36</v>
      </c>
      <c r="D441" s="24" t="s">
        <v>34</v>
      </c>
      <c r="E441" s="24" t="s">
        <v>14</v>
      </c>
      <c r="F441" s="24" t="s">
        <v>37</v>
      </c>
      <c r="G441" s="24" t="str">
        <f>+VLOOKUP(Tabla35_2[[#This Row],[Unidad de
comercialización ]],Cod_empaque[],2,0)</f>
        <v>bin</v>
      </c>
      <c r="H441" s="24">
        <f>+VLOOKUP(Tabla35_2[[#This Row],[Unidad de
comercialización ]],Tabla9[],2,0)</f>
        <v>400</v>
      </c>
      <c r="I441" s="24" t="s">
        <v>6</v>
      </c>
      <c r="J441">
        <v>0</v>
      </c>
      <c r="K441" s="24">
        <f>+Tabla35_2[[#This Row],[Valor]]*Tabla35_2[[#This Row],[Kg]]</f>
        <v>0</v>
      </c>
      <c r="L441" s="24">
        <f>+Tabla35_2[[#This Row],[Volumen (Kg)]]/1000</f>
        <v>0</v>
      </c>
      <c r="M441" s="24">
        <f>+VLOOKUP(Tabla35_2[[#This Row],[Concat]],Tabla3_2[],9,0)</f>
        <v>0</v>
      </c>
      <c r="N441" s="24">
        <f>+Tabla35_2[[#This Row],[Precio (pesos nominales con IVA)]]/Tabla35_2[[#This Row],[Kg]]</f>
        <v>0</v>
      </c>
      <c r="O441" s="6">
        <f>+VLOOKUP(Tabla35_2[[#This Row],[Cod_fecha]],Cod_fecha[],2,0)</f>
        <v>44134</v>
      </c>
      <c r="P441" s="27">
        <f>+VLOOKUP(Tabla35_2[[#This Row],[Mercado]],Codigos_mercados_mayoristas[],3,0)</f>
        <v>9</v>
      </c>
      <c r="Q441" s="24" t="str">
        <f>+_xlfn.CONCAT(Tabla35_2[[#This Row],[Semana]],Tabla35_2[[#This Row],[Atributo]])</f>
        <v>44134Viernes</v>
      </c>
    </row>
    <row r="442" spans="1:17" x14ac:dyDescent="0.35">
      <c r="A442" s="24" t="str">
        <f t="shared" si="6"/>
        <v>44134NaranjaThompsonMercado Mayorista Lo Valledor de SantiagobinLunes</v>
      </c>
      <c r="B442" s="6">
        <v>44134</v>
      </c>
      <c r="C442" s="24" t="s">
        <v>36</v>
      </c>
      <c r="D442" s="24" t="s">
        <v>55</v>
      </c>
      <c r="E442" s="24" t="s">
        <v>19</v>
      </c>
      <c r="F442" s="24" t="s">
        <v>37</v>
      </c>
      <c r="G442" s="24" t="str">
        <f>+VLOOKUP(Tabla35_2[[#This Row],[Unidad de
comercialización ]],Cod_empaque[],2,0)</f>
        <v>bin</v>
      </c>
      <c r="H442" s="24">
        <f>+VLOOKUP(Tabla35_2[[#This Row],[Unidad de
comercialización ]],Tabla9[],2,0)</f>
        <v>400</v>
      </c>
      <c r="I442" s="24" t="s">
        <v>2</v>
      </c>
      <c r="J442">
        <v>14</v>
      </c>
      <c r="K442" s="24">
        <f>+Tabla35_2[[#This Row],[Valor]]*Tabla35_2[[#This Row],[Kg]]</f>
        <v>5600</v>
      </c>
      <c r="L442" s="24">
        <f>+Tabla35_2[[#This Row],[Volumen (Kg)]]/1000</f>
        <v>5.6</v>
      </c>
      <c r="M442" s="24">
        <f>+VLOOKUP(Tabla35_2[[#This Row],[Concat]],Tabla3_2[],9,0)</f>
        <v>280000</v>
      </c>
      <c r="N442" s="24">
        <f>+Tabla35_2[[#This Row],[Precio (pesos nominales con IVA)]]/Tabla35_2[[#This Row],[Kg]]</f>
        <v>700</v>
      </c>
      <c r="O442" s="6">
        <f>+VLOOKUP(Tabla35_2[[#This Row],[Cod_fecha]],Cod_fecha[],2,0)</f>
        <v>44130</v>
      </c>
      <c r="P442" s="27">
        <f>+VLOOKUP(Tabla35_2[[#This Row],[Mercado]],Codigos_mercados_mayoristas[],3,0)</f>
        <v>13</v>
      </c>
      <c r="Q442" s="24" t="str">
        <f>+_xlfn.CONCAT(Tabla35_2[[#This Row],[Semana]],Tabla35_2[[#This Row],[Atributo]])</f>
        <v>44134Lunes</v>
      </c>
    </row>
    <row r="443" spans="1:17" x14ac:dyDescent="0.35">
      <c r="A443" s="24" t="str">
        <f t="shared" si="6"/>
        <v>44134NaranjaThompsonMercado Mayorista Lo Valledor de SantiagobinMartes</v>
      </c>
      <c r="B443" s="6">
        <v>44134</v>
      </c>
      <c r="C443" s="24" t="s">
        <v>36</v>
      </c>
      <c r="D443" s="24" t="s">
        <v>55</v>
      </c>
      <c r="E443" s="24" t="s">
        <v>19</v>
      </c>
      <c r="F443" s="24" t="s">
        <v>37</v>
      </c>
      <c r="G443" s="24" t="str">
        <f>+VLOOKUP(Tabla35_2[[#This Row],[Unidad de
comercialización ]],Cod_empaque[],2,0)</f>
        <v>bin</v>
      </c>
      <c r="H443" s="24">
        <f>+VLOOKUP(Tabla35_2[[#This Row],[Unidad de
comercialización ]],Tabla9[],2,0)</f>
        <v>400</v>
      </c>
      <c r="I443" s="24" t="s">
        <v>3</v>
      </c>
      <c r="J443">
        <v>0</v>
      </c>
      <c r="K443" s="24">
        <f>+Tabla35_2[[#This Row],[Valor]]*Tabla35_2[[#This Row],[Kg]]</f>
        <v>0</v>
      </c>
      <c r="L443" s="24">
        <f>+Tabla35_2[[#This Row],[Volumen (Kg)]]/1000</f>
        <v>0</v>
      </c>
      <c r="M443" s="24">
        <f>+VLOOKUP(Tabla35_2[[#This Row],[Concat]],Tabla3_2[],9,0)</f>
        <v>0</v>
      </c>
      <c r="N443" s="24">
        <f>+Tabla35_2[[#This Row],[Precio (pesos nominales con IVA)]]/Tabla35_2[[#This Row],[Kg]]</f>
        <v>0</v>
      </c>
      <c r="O443" s="6">
        <f>+VLOOKUP(Tabla35_2[[#This Row],[Cod_fecha]],Cod_fecha[],2,0)</f>
        <v>44131</v>
      </c>
      <c r="P443" s="27">
        <f>+VLOOKUP(Tabla35_2[[#This Row],[Mercado]],Codigos_mercados_mayoristas[],3,0)</f>
        <v>13</v>
      </c>
      <c r="Q443" s="24" t="str">
        <f>+_xlfn.CONCAT(Tabla35_2[[#This Row],[Semana]],Tabla35_2[[#This Row],[Atributo]])</f>
        <v>44134Martes</v>
      </c>
    </row>
    <row r="444" spans="1:17" x14ac:dyDescent="0.35">
      <c r="A444" s="24" t="str">
        <f t="shared" si="6"/>
        <v>44134NaranjaThompsonMercado Mayorista Lo Valledor de SantiagobinMiércoles</v>
      </c>
      <c r="B444" s="6">
        <v>44134</v>
      </c>
      <c r="C444" s="24" t="s">
        <v>36</v>
      </c>
      <c r="D444" s="24" t="s">
        <v>55</v>
      </c>
      <c r="E444" s="24" t="s">
        <v>19</v>
      </c>
      <c r="F444" s="24" t="s">
        <v>37</v>
      </c>
      <c r="G444" s="24" t="str">
        <f>+VLOOKUP(Tabla35_2[[#This Row],[Unidad de
comercialización ]],Cod_empaque[],2,0)</f>
        <v>bin</v>
      </c>
      <c r="H444" s="24">
        <f>+VLOOKUP(Tabla35_2[[#This Row],[Unidad de
comercialización ]],Tabla9[],2,0)</f>
        <v>400</v>
      </c>
      <c r="I444" s="24" t="s">
        <v>4</v>
      </c>
      <c r="J444">
        <v>12</v>
      </c>
      <c r="K444" s="24">
        <f>+Tabla35_2[[#This Row],[Valor]]*Tabla35_2[[#This Row],[Kg]]</f>
        <v>4800</v>
      </c>
      <c r="L444" s="24">
        <f>+Tabla35_2[[#This Row],[Volumen (Kg)]]/1000</f>
        <v>4.8</v>
      </c>
      <c r="M444" s="24">
        <f>+VLOOKUP(Tabla35_2[[#This Row],[Concat]],Tabla3_2[],9,0)</f>
        <v>280000</v>
      </c>
      <c r="N444" s="24">
        <f>+Tabla35_2[[#This Row],[Precio (pesos nominales con IVA)]]/Tabla35_2[[#This Row],[Kg]]</f>
        <v>700</v>
      </c>
      <c r="O444" s="6">
        <f>+VLOOKUP(Tabla35_2[[#This Row],[Cod_fecha]],Cod_fecha[],2,0)</f>
        <v>44132</v>
      </c>
      <c r="P444" s="27">
        <f>+VLOOKUP(Tabla35_2[[#This Row],[Mercado]],Codigos_mercados_mayoristas[],3,0)</f>
        <v>13</v>
      </c>
      <c r="Q444" s="24" t="str">
        <f>+_xlfn.CONCAT(Tabla35_2[[#This Row],[Semana]],Tabla35_2[[#This Row],[Atributo]])</f>
        <v>44134Miércoles</v>
      </c>
    </row>
    <row r="445" spans="1:17" x14ac:dyDescent="0.35">
      <c r="A445" s="24" t="str">
        <f t="shared" si="6"/>
        <v>44134NaranjaThompsonMercado Mayorista Lo Valledor de SantiagobinJueves</v>
      </c>
      <c r="B445" s="6">
        <v>44134</v>
      </c>
      <c r="C445" s="24" t="s">
        <v>36</v>
      </c>
      <c r="D445" s="24" t="s">
        <v>55</v>
      </c>
      <c r="E445" s="24" t="s">
        <v>19</v>
      </c>
      <c r="F445" s="24" t="s">
        <v>37</v>
      </c>
      <c r="G445" s="24" t="str">
        <f>+VLOOKUP(Tabla35_2[[#This Row],[Unidad de
comercialización ]],Cod_empaque[],2,0)</f>
        <v>bin</v>
      </c>
      <c r="H445" s="24">
        <f>+VLOOKUP(Tabla35_2[[#This Row],[Unidad de
comercialización ]],Tabla9[],2,0)</f>
        <v>400</v>
      </c>
      <c r="I445" s="24" t="s">
        <v>5</v>
      </c>
      <c r="J445">
        <v>16</v>
      </c>
      <c r="K445" s="24">
        <f>+Tabla35_2[[#This Row],[Valor]]*Tabla35_2[[#This Row],[Kg]]</f>
        <v>6400</v>
      </c>
      <c r="L445" s="24">
        <f>+Tabla35_2[[#This Row],[Volumen (Kg)]]/1000</f>
        <v>6.4</v>
      </c>
      <c r="M445" s="24">
        <f>+VLOOKUP(Tabla35_2[[#This Row],[Concat]],Tabla3_2[],9,0)</f>
        <v>280000</v>
      </c>
      <c r="N445" s="24">
        <f>+Tabla35_2[[#This Row],[Precio (pesos nominales con IVA)]]/Tabla35_2[[#This Row],[Kg]]</f>
        <v>700</v>
      </c>
      <c r="O445" s="6">
        <f>+VLOOKUP(Tabla35_2[[#This Row],[Cod_fecha]],Cod_fecha[],2,0)</f>
        <v>44133</v>
      </c>
      <c r="P445" s="27">
        <f>+VLOOKUP(Tabla35_2[[#This Row],[Mercado]],Codigos_mercados_mayoristas[],3,0)</f>
        <v>13</v>
      </c>
      <c r="Q445" s="24" t="str">
        <f>+_xlfn.CONCAT(Tabla35_2[[#This Row],[Semana]],Tabla35_2[[#This Row],[Atributo]])</f>
        <v>44134Jueves</v>
      </c>
    </row>
    <row r="446" spans="1:17" x14ac:dyDescent="0.35">
      <c r="A446" s="24" t="str">
        <f t="shared" si="6"/>
        <v>44134NaranjaThompsonMercado Mayorista Lo Valledor de SantiagobinViernes</v>
      </c>
      <c r="B446" s="6">
        <v>44134</v>
      </c>
      <c r="C446" s="24" t="s">
        <v>36</v>
      </c>
      <c r="D446" s="24" t="s">
        <v>55</v>
      </c>
      <c r="E446" s="24" t="s">
        <v>19</v>
      </c>
      <c r="F446" s="24" t="s">
        <v>37</v>
      </c>
      <c r="G446" s="24" t="str">
        <f>+VLOOKUP(Tabla35_2[[#This Row],[Unidad de
comercialización ]],Cod_empaque[],2,0)</f>
        <v>bin</v>
      </c>
      <c r="H446" s="24">
        <f>+VLOOKUP(Tabla35_2[[#This Row],[Unidad de
comercialización ]],Tabla9[],2,0)</f>
        <v>400</v>
      </c>
      <c r="I446" s="24" t="s">
        <v>6</v>
      </c>
      <c r="J446">
        <v>0</v>
      </c>
      <c r="K446" s="24">
        <f>+Tabla35_2[[#This Row],[Valor]]*Tabla35_2[[#This Row],[Kg]]</f>
        <v>0</v>
      </c>
      <c r="L446" s="24">
        <f>+Tabla35_2[[#This Row],[Volumen (Kg)]]/1000</f>
        <v>0</v>
      </c>
      <c r="M446" s="24">
        <f>+VLOOKUP(Tabla35_2[[#This Row],[Concat]],Tabla3_2[],9,0)</f>
        <v>0</v>
      </c>
      <c r="N446" s="24">
        <f>+Tabla35_2[[#This Row],[Precio (pesos nominales con IVA)]]/Tabla35_2[[#This Row],[Kg]]</f>
        <v>0</v>
      </c>
      <c r="O446" s="6">
        <f>+VLOOKUP(Tabla35_2[[#This Row],[Cod_fecha]],Cod_fecha[],2,0)</f>
        <v>44134</v>
      </c>
      <c r="P446" s="27">
        <f>+VLOOKUP(Tabla35_2[[#This Row],[Mercado]],Codigos_mercados_mayoristas[],3,0)</f>
        <v>13</v>
      </c>
      <c r="Q446" s="24" t="str">
        <f>+_xlfn.CONCAT(Tabla35_2[[#This Row],[Semana]],Tabla35_2[[#This Row],[Atributo]])</f>
        <v>44134Viernes</v>
      </c>
    </row>
    <row r="447" spans="1:17" x14ac:dyDescent="0.35">
      <c r="A447" s="24" t="str">
        <f t="shared" si="6"/>
        <v>44134NaranjaValenciaMercado Mayorista Lo Valledor de SantiagobinLunes</v>
      </c>
      <c r="B447" s="6">
        <v>44134</v>
      </c>
      <c r="C447" s="24" t="s">
        <v>36</v>
      </c>
      <c r="D447" s="24" t="s">
        <v>35</v>
      </c>
      <c r="E447" s="24" t="s">
        <v>19</v>
      </c>
      <c r="F447" s="24" t="s">
        <v>37</v>
      </c>
      <c r="G447" s="24" t="str">
        <f>+VLOOKUP(Tabla35_2[[#This Row],[Unidad de
comercialización ]],Cod_empaque[],2,0)</f>
        <v>bin</v>
      </c>
      <c r="H447" s="24">
        <f>+VLOOKUP(Tabla35_2[[#This Row],[Unidad de
comercialización ]],Tabla9[],2,0)</f>
        <v>400</v>
      </c>
      <c r="I447" s="24" t="s">
        <v>2</v>
      </c>
      <c r="J447">
        <v>46</v>
      </c>
      <c r="K447" s="24">
        <f>+Tabla35_2[[#This Row],[Valor]]*Tabla35_2[[#This Row],[Kg]]</f>
        <v>18400</v>
      </c>
      <c r="L447" s="24">
        <f>+Tabla35_2[[#This Row],[Volumen (Kg)]]/1000</f>
        <v>18.399999999999999</v>
      </c>
      <c r="M447" s="24">
        <f>+VLOOKUP(Tabla35_2[[#This Row],[Concat]],Tabla3_2[],9,0)</f>
        <v>258043</v>
      </c>
      <c r="N447" s="24">
        <f>+Tabla35_2[[#This Row],[Precio (pesos nominales con IVA)]]/Tabla35_2[[#This Row],[Kg]]</f>
        <v>645.10749999999996</v>
      </c>
      <c r="O447" s="6">
        <f>+VLOOKUP(Tabla35_2[[#This Row],[Cod_fecha]],Cod_fecha[],2,0)</f>
        <v>44130</v>
      </c>
      <c r="P447" s="27">
        <f>+VLOOKUP(Tabla35_2[[#This Row],[Mercado]],Codigos_mercados_mayoristas[],3,0)</f>
        <v>13</v>
      </c>
      <c r="Q447" s="24" t="str">
        <f>+_xlfn.CONCAT(Tabla35_2[[#This Row],[Semana]],Tabla35_2[[#This Row],[Atributo]])</f>
        <v>44134Lunes</v>
      </c>
    </row>
    <row r="448" spans="1:17" x14ac:dyDescent="0.35">
      <c r="A448" s="24" t="str">
        <f t="shared" si="6"/>
        <v>44134NaranjaValenciaMercado Mayorista Lo Valledor de SantiagobinMartes</v>
      </c>
      <c r="B448" s="6">
        <v>44134</v>
      </c>
      <c r="C448" s="24" t="s">
        <v>36</v>
      </c>
      <c r="D448" s="24" t="s">
        <v>35</v>
      </c>
      <c r="E448" s="24" t="s">
        <v>19</v>
      </c>
      <c r="F448" s="24" t="s">
        <v>37</v>
      </c>
      <c r="G448" s="24" t="str">
        <f>+VLOOKUP(Tabla35_2[[#This Row],[Unidad de
comercialización ]],Cod_empaque[],2,0)</f>
        <v>bin</v>
      </c>
      <c r="H448" s="24">
        <f>+VLOOKUP(Tabla35_2[[#This Row],[Unidad de
comercialización ]],Tabla9[],2,0)</f>
        <v>400</v>
      </c>
      <c r="I448" s="24" t="s">
        <v>3</v>
      </c>
      <c r="J448">
        <v>28</v>
      </c>
      <c r="K448" s="24">
        <f>+Tabla35_2[[#This Row],[Valor]]*Tabla35_2[[#This Row],[Kg]]</f>
        <v>11200</v>
      </c>
      <c r="L448" s="24">
        <f>+Tabla35_2[[#This Row],[Volumen (Kg)]]/1000</f>
        <v>11.2</v>
      </c>
      <c r="M448" s="24">
        <f>+VLOOKUP(Tabla35_2[[#This Row],[Concat]],Tabla3_2[],9,0)</f>
        <v>295000</v>
      </c>
      <c r="N448" s="24">
        <f>+Tabla35_2[[#This Row],[Precio (pesos nominales con IVA)]]/Tabla35_2[[#This Row],[Kg]]</f>
        <v>737.5</v>
      </c>
      <c r="O448" s="6">
        <f>+VLOOKUP(Tabla35_2[[#This Row],[Cod_fecha]],Cod_fecha[],2,0)</f>
        <v>44131</v>
      </c>
      <c r="P448" s="27">
        <f>+VLOOKUP(Tabla35_2[[#This Row],[Mercado]],Codigos_mercados_mayoristas[],3,0)</f>
        <v>13</v>
      </c>
      <c r="Q448" s="24" t="str">
        <f>+_xlfn.CONCAT(Tabla35_2[[#This Row],[Semana]],Tabla35_2[[#This Row],[Atributo]])</f>
        <v>44134Martes</v>
      </c>
    </row>
    <row r="449" spans="1:17" x14ac:dyDescent="0.35">
      <c r="A449" s="24" t="str">
        <f t="shared" si="6"/>
        <v>44134NaranjaValenciaMercado Mayorista Lo Valledor de SantiagobinMiércoles</v>
      </c>
      <c r="B449" s="6">
        <v>44134</v>
      </c>
      <c r="C449" s="24" t="s">
        <v>36</v>
      </c>
      <c r="D449" s="24" t="s">
        <v>35</v>
      </c>
      <c r="E449" s="24" t="s">
        <v>19</v>
      </c>
      <c r="F449" s="24" t="s">
        <v>37</v>
      </c>
      <c r="G449" s="24" t="str">
        <f>+VLOOKUP(Tabla35_2[[#This Row],[Unidad de
comercialización ]],Cod_empaque[],2,0)</f>
        <v>bin</v>
      </c>
      <c r="H449" s="24">
        <f>+VLOOKUP(Tabla35_2[[#This Row],[Unidad de
comercialización ]],Tabla9[],2,0)</f>
        <v>400</v>
      </c>
      <c r="I449" s="24" t="s">
        <v>4</v>
      </c>
      <c r="J449">
        <v>46</v>
      </c>
      <c r="K449" s="24">
        <f>+Tabla35_2[[#This Row],[Valor]]*Tabla35_2[[#This Row],[Kg]]</f>
        <v>18400</v>
      </c>
      <c r="L449" s="24">
        <f>+Tabla35_2[[#This Row],[Volumen (Kg)]]/1000</f>
        <v>18.399999999999999</v>
      </c>
      <c r="M449" s="24">
        <f>+VLOOKUP(Tabla35_2[[#This Row],[Concat]],Tabla3_2[],9,0)</f>
        <v>277826</v>
      </c>
      <c r="N449" s="24">
        <f>+Tabla35_2[[#This Row],[Precio (pesos nominales con IVA)]]/Tabla35_2[[#This Row],[Kg]]</f>
        <v>694.56500000000005</v>
      </c>
      <c r="O449" s="6">
        <f>+VLOOKUP(Tabla35_2[[#This Row],[Cod_fecha]],Cod_fecha[],2,0)</f>
        <v>44132</v>
      </c>
      <c r="P449" s="27">
        <f>+VLOOKUP(Tabla35_2[[#This Row],[Mercado]],Codigos_mercados_mayoristas[],3,0)</f>
        <v>13</v>
      </c>
      <c r="Q449" s="24" t="str">
        <f>+_xlfn.CONCAT(Tabla35_2[[#This Row],[Semana]],Tabla35_2[[#This Row],[Atributo]])</f>
        <v>44134Miércoles</v>
      </c>
    </row>
    <row r="450" spans="1:17" x14ac:dyDescent="0.35">
      <c r="A450" s="24" t="str">
        <f t="shared" ref="A450:A513" si="7">+_xlfn.CONCAT(B450:C450,D450,E450,G450,I450)</f>
        <v>44134NaranjaValenciaMercado Mayorista Lo Valledor de SantiagobinJueves</v>
      </c>
      <c r="B450" s="6">
        <v>44134</v>
      </c>
      <c r="C450" s="24" t="s">
        <v>36</v>
      </c>
      <c r="D450" s="24" t="s">
        <v>35</v>
      </c>
      <c r="E450" s="24" t="s">
        <v>19</v>
      </c>
      <c r="F450" s="24" t="s">
        <v>37</v>
      </c>
      <c r="G450" s="24" t="str">
        <f>+VLOOKUP(Tabla35_2[[#This Row],[Unidad de
comercialización ]],Cod_empaque[],2,0)</f>
        <v>bin</v>
      </c>
      <c r="H450" s="24">
        <f>+VLOOKUP(Tabla35_2[[#This Row],[Unidad de
comercialización ]],Tabla9[],2,0)</f>
        <v>400</v>
      </c>
      <c r="I450" s="24" t="s">
        <v>5</v>
      </c>
      <c r="J450">
        <v>30</v>
      </c>
      <c r="K450" s="24">
        <f>+Tabla35_2[[#This Row],[Valor]]*Tabla35_2[[#This Row],[Kg]]</f>
        <v>12000</v>
      </c>
      <c r="L450" s="24">
        <f>+Tabla35_2[[#This Row],[Volumen (Kg)]]/1000</f>
        <v>12</v>
      </c>
      <c r="M450" s="24">
        <f>+VLOOKUP(Tabla35_2[[#This Row],[Concat]],Tabla3_2[],9,0)</f>
        <v>294667</v>
      </c>
      <c r="N450" s="24">
        <f>+Tabla35_2[[#This Row],[Precio (pesos nominales con IVA)]]/Tabla35_2[[#This Row],[Kg]]</f>
        <v>736.66750000000002</v>
      </c>
      <c r="O450" s="6">
        <f>+VLOOKUP(Tabla35_2[[#This Row],[Cod_fecha]],Cod_fecha[],2,0)</f>
        <v>44133</v>
      </c>
      <c r="P450" s="27">
        <f>+VLOOKUP(Tabla35_2[[#This Row],[Mercado]],Codigos_mercados_mayoristas[],3,0)</f>
        <v>13</v>
      </c>
      <c r="Q450" s="24" t="str">
        <f>+_xlfn.CONCAT(Tabla35_2[[#This Row],[Semana]],Tabla35_2[[#This Row],[Atributo]])</f>
        <v>44134Jueves</v>
      </c>
    </row>
    <row r="451" spans="1:17" x14ac:dyDescent="0.35">
      <c r="A451" s="24" t="str">
        <f t="shared" si="7"/>
        <v>44134NaranjaValenciaMercado Mayorista Lo Valledor de SantiagobinViernes</v>
      </c>
      <c r="B451" s="6">
        <v>44134</v>
      </c>
      <c r="C451" s="24" t="s">
        <v>36</v>
      </c>
      <c r="D451" s="24" t="s">
        <v>35</v>
      </c>
      <c r="E451" s="24" t="s">
        <v>19</v>
      </c>
      <c r="F451" s="24" t="s">
        <v>37</v>
      </c>
      <c r="G451" s="24" t="str">
        <f>+VLOOKUP(Tabla35_2[[#This Row],[Unidad de
comercialización ]],Cod_empaque[],2,0)</f>
        <v>bin</v>
      </c>
      <c r="H451" s="24">
        <f>+VLOOKUP(Tabla35_2[[#This Row],[Unidad de
comercialización ]],Tabla9[],2,0)</f>
        <v>400</v>
      </c>
      <c r="I451" s="24" t="s">
        <v>6</v>
      </c>
      <c r="J451">
        <v>49</v>
      </c>
      <c r="K451" s="24">
        <f>+Tabla35_2[[#This Row],[Valor]]*Tabla35_2[[#This Row],[Kg]]</f>
        <v>19600</v>
      </c>
      <c r="L451" s="24">
        <f>+Tabla35_2[[#This Row],[Volumen (Kg)]]/1000</f>
        <v>19.600000000000001</v>
      </c>
      <c r="M451" s="24">
        <f>+VLOOKUP(Tabla35_2[[#This Row],[Concat]],Tabla3_2[],9,0)</f>
        <v>289796</v>
      </c>
      <c r="N451" s="24">
        <f>+Tabla35_2[[#This Row],[Precio (pesos nominales con IVA)]]/Tabla35_2[[#This Row],[Kg]]</f>
        <v>724.49</v>
      </c>
      <c r="O451" s="6">
        <f>+VLOOKUP(Tabla35_2[[#This Row],[Cod_fecha]],Cod_fecha[],2,0)</f>
        <v>44134</v>
      </c>
      <c r="P451" s="27">
        <f>+VLOOKUP(Tabla35_2[[#This Row],[Mercado]],Codigos_mercados_mayoristas[],3,0)</f>
        <v>13</v>
      </c>
      <c r="Q451" s="24" t="str">
        <f>+_xlfn.CONCAT(Tabla35_2[[#This Row],[Semana]],Tabla35_2[[#This Row],[Atributo]])</f>
        <v>44134Viernes</v>
      </c>
    </row>
    <row r="452" spans="1:17" x14ac:dyDescent="0.35">
      <c r="A452" s="24" t="str">
        <f t="shared" si="7"/>
        <v>44134NaranjaValenciaComercializadora del Agro de LimaríbinLunes</v>
      </c>
      <c r="B452" s="6">
        <v>44134</v>
      </c>
      <c r="C452" s="24" t="s">
        <v>36</v>
      </c>
      <c r="D452" s="24" t="s">
        <v>35</v>
      </c>
      <c r="E452" s="24" t="s">
        <v>21</v>
      </c>
      <c r="F452" s="24" t="s">
        <v>37</v>
      </c>
      <c r="G452" s="24" t="str">
        <f>+VLOOKUP(Tabla35_2[[#This Row],[Unidad de
comercialización ]],Cod_empaque[],2,0)</f>
        <v>bin</v>
      </c>
      <c r="H452" s="24">
        <f>+VLOOKUP(Tabla35_2[[#This Row],[Unidad de
comercialización ]],Tabla9[],2,0)</f>
        <v>400</v>
      </c>
      <c r="I452" s="24" t="s">
        <v>2</v>
      </c>
      <c r="J452">
        <v>0</v>
      </c>
      <c r="K452" s="24">
        <f>+Tabla35_2[[#This Row],[Valor]]*Tabla35_2[[#This Row],[Kg]]</f>
        <v>0</v>
      </c>
      <c r="L452" s="24">
        <f>+Tabla35_2[[#This Row],[Volumen (Kg)]]/1000</f>
        <v>0</v>
      </c>
      <c r="M452" s="24">
        <f>+VLOOKUP(Tabla35_2[[#This Row],[Concat]],Tabla3_2[],9,0)</f>
        <v>0</v>
      </c>
      <c r="N452" s="24">
        <f>+Tabla35_2[[#This Row],[Precio (pesos nominales con IVA)]]/Tabla35_2[[#This Row],[Kg]]</f>
        <v>0</v>
      </c>
      <c r="O452" s="6">
        <f>+VLOOKUP(Tabla35_2[[#This Row],[Cod_fecha]],Cod_fecha[],2,0)</f>
        <v>44130</v>
      </c>
      <c r="P452" s="27">
        <f>+VLOOKUP(Tabla35_2[[#This Row],[Mercado]],Codigos_mercados_mayoristas[],3,0)</f>
        <v>4</v>
      </c>
      <c r="Q452" s="24" t="str">
        <f>+_xlfn.CONCAT(Tabla35_2[[#This Row],[Semana]],Tabla35_2[[#This Row],[Atributo]])</f>
        <v>44134Lunes</v>
      </c>
    </row>
    <row r="453" spans="1:17" x14ac:dyDescent="0.35">
      <c r="A453" s="24" t="str">
        <f t="shared" si="7"/>
        <v>44134NaranjaValenciaComercializadora del Agro de LimaríbinMartes</v>
      </c>
      <c r="B453" s="6">
        <v>44134</v>
      </c>
      <c r="C453" s="24" t="s">
        <v>36</v>
      </c>
      <c r="D453" s="24" t="s">
        <v>35</v>
      </c>
      <c r="E453" s="24" t="s">
        <v>21</v>
      </c>
      <c r="F453" s="24" t="s">
        <v>37</v>
      </c>
      <c r="G453" s="24" t="str">
        <f>+VLOOKUP(Tabla35_2[[#This Row],[Unidad de
comercialización ]],Cod_empaque[],2,0)</f>
        <v>bin</v>
      </c>
      <c r="H453" s="24">
        <f>+VLOOKUP(Tabla35_2[[#This Row],[Unidad de
comercialización ]],Tabla9[],2,0)</f>
        <v>400</v>
      </c>
      <c r="I453" s="24" t="s">
        <v>3</v>
      </c>
      <c r="J453">
        <v>0</v>
      </c>
      <c r="K453" s="24">
        <f>+Tabla35_2[[#This Row],[Valor]]*Tabla35_2[[#This Row],[Kg]]</f>
        <v>0</v>
      </c>
      <c r="L453" s="24">
        <f>+Tabla35_2[[#This Row],[Volumen (Kg)]]/1000</f>
        <v>0</v>
      </c>
      <c r="M453" s="24">
        <f>+VLOOKUP(Tabla35_2[[#This Row],[Concat]],Tabla3_2[],9,0)</f>
        <v>0</v>
      </c>
      <c r="N453" s="24">
        <f>+Tabla35_2[[#This Row],[Precio (pesos nominales con IVA)]]/Tabla35_2[[#This Row],[Kg]]</f>
        <v>0</v>
      </c>
      <c r="O453" s="6">
        <f>+VLOOKUP(Tabla35_2[[#This Row],[Cod_fecha]],Cod_fecha[],2,0)</f>
        <v>44131</v>
      </c>
      <c r="P453" s="27">
        <f>+VLOOKUP(Tabla35_2[[#This Row],[Mercado]],Codigos_mercados_mayoristas[],3,0)</f>
        <v>4</v>
      </c>
      <c r="Q453" s="24" t="str">
        <f>+_xlfn.CONCAT(Tabla35_2[[#This Row],[Semana]],Tabla35_2[[#This Row],[Atributo]])</f>
        <v>44134Martes</v>
      </c>
    </row>
    <row r="454" spans="1:17" x14ac:dyDescent="0.35">
      <c r="A454" s="24" t="str">
        <f t="shared" si="7"/>
        <v>44134NaranjaValenciaComercializadora del Agro de LimaríbinMiércoles</v>
      </c>
      <c r="B454" s="6">
        <v>44134</v>
      </c>
      <c r="C454" s="24" t="s">
        <v>36</v>
      </c>
      <c r="D454" s="24" t="s">
        <v>35</v>
      </c>
      <c r="E454" s="24" t="s">
        <v>21</v>
      </c>
      <c r="F454" s="24" t="s">
        <v>37</v>
      </c>
      <c r="G454" s="24" t="str">
        <f>+VLOOKUP(Tabla35_2[[#This Row],[Unidad de
comercialización ]],Cod_empaque[],2,0)</f>
        <v>bin</v>
      </c>
      <c r="H454" s="24">
        <f>+VLOOKUP(Tabla35_2[[#This Row],[Unidad de
comercialización ]],Tabla9[],2,0)</f>
        <v>400</v>
      </c>
      <c r="I454" s="24" t="s">
        <v>4</v>
      </c>
      <c r="J454">
        <v>20</v>
      </c>
      <c r="K454" s="24">
        <f>+Tabla35_2[[#This Row],[Valor]]*Tabla35_2[[#This Row],[Kg]]</f>
        <v>8000</v>
      </c>
      <c r="L454" s="24">
        <f>+Tabla35_2[[#This Row],[Volumen (Kg)]]/1000</f>
        <v>8</v>
      </c>
      <c r="M454" s="24">
        <f>+VLOOKUP(Tabla35_2[[#This Row],[Concat]],Tabla3_2[],9,0)</f>
        <v>287500</v>
      </c>
      <c r="N454" s="24">
        <f>+Tabla35_2[[#This Row],[Precio (pesos nominales con IVA)]]/Tabla35_2[[#This Row],[Kg]]</f>
        <v>718.75</v>
      </c>
      <c r="O454" s="6">
        <f>+VLOOKUP(Tabla35_2[[#This Row],[Cod_fecha]],Cod_fecha[],2,0)</f>
        <v>44132</v>
      </c>
      <c r="P454" s="27">
        <f>+VLOOKUP(Tabla35_2[[#This Row],[Mercado]],Codigos_mercados_mayoristas[],3,0)</f>
        <v>4</v>
      </c>
      <c r="Q454" s="24" t="str">
        <f>+_xlfn.CONCAT(Tabla35_2[[#This Row],[Semana]],Tabla35_2[[#This Row],[Atributo]])</f>
        <v>44134Miércoles</v>
      </c>
    </row>
    <row r="455" spans="1:17" x14ac:dyDescent="0.35">
      <c r="A455" s="24" t="str">
        <f t="shared" si="7"/>
        <v>44134NaranjaValenciaComercializadora del Agro de LimaríbinJueves</v>
      </c>
      <c r="B455" s="6">
        <v>44134</v>
      </c>
      <c r="C455" s="24" t="s">
        <v>36</v>
      </c>
      <c r="D455" s="24" t="s">
        <v>35</v>
      </c>
      <c r="E455" s="24" t="s">
        <v>21</v>
      </c>
      <c r="F455" s="24" t="s">
        <v>37</v>
      </c>
      <c r="G455" s="24" t="str">
        <f>+VLOOKUP(Tabla35_2[[#This Row],[Unidad de
comercialización ]],Cod_empaque[],2,0)</f>
        <v>bin</v>
      </c>
      <c r="H455" s="24">
        <f>+VLOOKUP(Tabla35_2[[#This Row],[Unidad de
comercialización ]],Tabla9[],2,0)</f>
        <v>400</v>
      </c>
      <c r="I455" s="24" t="s">
        <v>5</v>
      </c>
      <c r="J455">
        <v>0</v>
      </c>
      <c r="K455" s="24">
        <f>+Tabla35_2[[#This Row],[Valor]]*Tabla35_2[[#This Row],[Kg]]</f>
        <v>0</v>
      </c>
      <c r="L455" s="24">
        <f>+Tabla35_2[[#This Row],[Volumen (Kg)]]/1000</f>
        <v>0</v>
      </c>
      <c r="M455" s="24">
        <f>+VLOOKUP(Tabla35_2[[#This Row],[Concat]],Tabla3_2[],9,0)</f>
        <v>0</v>
      </c>
      <c r="N455" s="24">
        <f>+Tabla35_2[[#This Row],[Precio (pesos nominales con IVA)]]/Tabla35_2[[#This Row],[Kg]]</f>
        <v>0</v>
      </c>
      <c r="O455" s="6">
        <f>+VLOOKUP(Tabla35_2[[#This Row],[Cod_fecha]],Cod_fecha[],2,0)</f>
        <v>44133</v>
      </c>
      <c r="P455" s="27">
        <f>+VLOOKUP(Tabla35_2[[#This Row],[Mercado]],Codigos_mercados_mayoristas[],3,0)</f>
        <v>4</v>
      </c>
      <c r="Q455" s="24" t="str">
        <f>+_xlfn.CONCAT(Tabla35_2[[#This Row],[Semana]],Tabla35_2[[#This Row],[Atributo]])</f>
        <v>44134Jueves</v>
      </c>
    </row>
    <row r="456" spans="1:17" x14ac:dyDescent="0.35">
      <c r="A456" s="24" t="str">
        <f t="shared" si="7"/>
        <v>44134NaranjaValenciaComercializadora del Agro de LimaríbinViernes</v>
      </c>
      <c r="B456" s="6">
        <v>44134</v>
      </c>
      <c r="C456" s="24" t="s">
        <v>36</v>
      </c>
      <c r="D456" s="24" t="s">
        <v>35</v>
      </c>
      <c r="E456" s="24" t="s">
        <v>21</v>
      </c>
      <c r="F456" s="24" t="s">
        <v>37</v>
      </c>
      <c r="G456" s="24" t="str">
        <f>+VLOOKUP(Tabla35_2[[#This Row],[Unidad de
comercialización ]],Cod_empaque[],2,0)</f>
        <v>bin</v>
      </c>
      <c r="H456" s="24">
        <f>+VLOOKUP(Tabla35_2[[#This Row],[Unidad de
comercialización ]],Tabla9[],2,0)</f>
        <v>400</v>
      </c>
      <c r="I456" s="24" t="s">
        <v>6</v>
      </c>
      <c r="J456">
        <v>0</v>
      </c>
      <c r="K456" s="24">
        <f>+Tabla35_2[[#This Row],[Valor]]*Tabla35_2[[#This Row],[Kg]]</f>
        <v>0</v>
      </c>
      <c r="L456" s="24">
        <f>+Tabla35_2[[#This Row],[Volumen (Kg)]]/1000</f>
        <v>0</v>
      </c>
      <c r="M456" s="24">
        <f>+VLOOKUP(Tabla35_2[[#This Row],[Concat]],Tabla3_2[],9,0)</f>
        <v>0</v>
      </c>
      <c r="N456" s="24">
        <f>+Tabla35_2[[#This Row],[Precio (pesos nominales con IVA)]]/Tabla35_2[[#This Row],[Kg]]</f>
        <v>0</v>
      </c>
      <c r="O456" s="6">
        <f>+VLOOKUP(Tabla35_2[[#This Row],[Cod_fecha]],Cod_fecha[],2,0)</f>
        <v>44134</v>
      </c>
      <c r="P456" s="27">
        <f>+VLOOKUP(Tabla35_2[[#This Row],[Mercado]],Codigos_mercados_mayoristas[],3,0)</f>
        <v>4</v>
      </c>
      <c r="Q456" s="24" t="str">
        <f>+_xlfn.CONCAT(Tabla35_2[[#This Row],[Semana]],Tabla35_2[[#This Row],[Atributo]])</f>
        <v>44134Viernes</v>
      </c>
    </row>
    <row r="457" spans="1:17" x14ac:dyDescent="0.35">
      <c r="A457" s="24" t="str">
        <f t="shared" si="7"/>
        <v>44134NaranjaLane LateVega Central Mapocho de Santiagomalla-18Lunes</v>
      </c>
      <c r="B457" s="6">
        <v>44134</v>
      </c>
      <c r="C457" s="24" t="s">
        <v>36</v>
      </c>
      <c r="D457" s="24" t="s">
        <v>32</v>
      </c>
      <c r="E457" s="24" t="s">
        <v>23</v>
      </c>
      <c r="F457" s="24" t="s">
        <v>38</v>
      </c>
      <c r="G457" s="24" t="str">
        <f>+VLOOKUP(Tabla35_2[[#This Row],[Unidad de
comercialización ]],Cod_empaque[],2,0)</f>
        <v>malla-18</v>
      </c>
      <c r="H457" s="24">
        <f>+VLOOKUP(Tabla35_2[[#This Row],[Unidad de
comercialización ]],Tabla9[],2,0)</f>
        <v>18</v>
      </c>
      <c r="I457" s="24" t="s">
        <v>2</v>
      </c>
      <c r="J457">
        <v>0</v>
      </c>
      <c r="K457" s="24">
        <f>+Tabla35_2[[#This Row],[Valor]]*Tabla35_2[[#This Row],[Kg]]</f>
        <v>0</v>
      </c>
      <c r="L457" s="24">
        <f>+Tabla35_2[[#This Row],[Volumen (Kg)]]/1000</f>
        <v>0</v>
      </c>
      <c r="M457" s="24">
        <f>+VLOOKUP(Tabla35_2[[#This Row],[Concat]],Tabla3_2[],9,0)</f>
        <v>0</v>
      </c>
      <c r="N457" s="24">
        <f>+Tabla35_2[[#This Row],[Precio (pesos nominales con IVA)]]/Tabla35_2[[#This Row],[Kg]]</f>
        <v>0</v>
      </c>
      <c r="O457" s="6">
        <f>+VLOOKUP(Tabla35_2[[#This Row],[Cod_fecha]],Cod_fecha[],2,0)</f>
        <v>44130</v>
      </c>
      <c r="P457" s="27">
        <f>+VLOOKUP(Tabla35_2[[#This Row],[Mercado]],Codigos_mercados_mayoristas[],3,0)</f>
        <v>13</v>
      </c>
      <c r="Q457" s="24" t="str">
        <f>+_xlfn.CONCAT(Tabla35_2[[#This Row],[Semana]],Tabla35_2[[#This Row],[Atributo]])</f>
        <v>44134Lunes</v>
      </c>
    </row>
    <row r="458" spans="1:17" x14ac:dyDescent="0.35">
      <c r="A458" s="24" t="str">
        <f t="shared" si="7"/>
        <v>44134NaranjaLane LateVega Central Mapocho de Santiagomalla-18Martes</v>
      </c>
      <c r="B458" s="6">
        <v>44134</v>
      </c>
      <c r="C458" s="24" t="s">
        <v>36</v>
      </c>
      <c r="D458" s="24" t="s">
        <v>32</v>
      </c>
      <c r="E458" s="24" t="s">
        <v>23</v>
      </c>
      <c r="F458" s="24" t="s">
        <v>38</v>
      </c>
      <c r="G458" s="24" t="str">
        <f>+VLOOKUP(Tabla35_2[[#This Row],[Unidad de
comercialización ]],Cod_empaque[],2,0)</f>
        <v>malla-18</v>
      </c>
      <c r="H458" s="24">
        <f>+VLOOKUP(Tabla35_2[[#This Row],[Unidad de
comercialización ]],Tabla9[],2,0)</f>
        <v>18</v>
      </c>
      <c r="I458" s="24" t="s">
        <v>3</v>
      </c>
      <c r="J458">
        <v>610</v>
      </c>
      <c r="K458" s="24">
        <f>+Tabla35_2[[#This Row],[Valor]]*Tabla35_2[[#This Row],[Kg]]</f>
        <v>10980</v>
      </c>
      <c r="L458" s="24">
        <f>+Tabla35_2[[#This Row],[Volumen (Kg)]]/1000</f>
        <v>10.98</v>
      </c>
      <c r="M458" s="24">
        <f>+VLOOKUP(Tabla35_2[[#This Row],[Concat]],Tabla3_2[],9,0)</f>
        <v>11500</v>
      </c>
      <c r="N458" s="24">
        <f>+Tabla35_2[[#This Row],[Precio (pesos nominales con IVA)]]/Tabla35_2[[#This Row],[Kg]]</f>
        <v>638.88888888888891</v>
      </c>
      <c r="O458" s="6">
        <f>+VLOOKUP(Tabla35_2[[#This Row],[Cod_fecha]],Cod_fecha[],2,0)</f>
        <v>44131</v>
      </c>
      <c r="P458" s="27">
        <f>+VLOOKUP(Tabla35_2[[#This Row],[Mercado]],Codigos_mercados_mayoristas[],3,0)</f>
        <v>13</v>
      </c>
      <c r="Q458" s="24" t="str">
        <f>+_xlfn.CONCAT(Tabla35_2[[#This Row],[Semana]],Tabla35_2[[#This Row],[Atributo]])</f>
        <v>44134Martes</v>
      </c>
    </row>
    <row r="459" spans="1:17" x14ac:dyDescent="0.35">
      <c r="A459" s="24" t="str">
        <f t="shared" si="7"/>
        <v>44134NaranjaLane LateVega Central Mapocho de Santiagomalla-18Miércoles</v>
      </c>
      <c r="B459" s="6">
        <v>44134</v>
      </c>
      <c r="C459" s="24" t="s">
        <v>36</v>
      </c>
      <c r="D459" s="24" t="s">
        <v>32</v>
      </c>
      <c r="E459" s="24" t="s">
        <v>23</v>
      </c>
      <c r="F459" s="24" t="s">
        <v>38</v>
      </c>
      <c r="G459" s="24" t="str">
        <f>+VLOOKUP(Tabla35_2[[#This Row],[Unidad de
comercialización ]],Cod_empaque[],2,0)</f>
        <v>malla-18</v>
      </c>
      <c r="H459" s="24">
        <f>+VLOOKUP(Tabla35_2[[#This Row],[Unidad de
comercialización ]],Tabla9[],2,0)</f>
        <v>18</v>
      </c>
      <c r="I459" s="24" t="s">
        <v>4</v>
      </c>
      <c r="J459">
        <v>200</v>
      </c>
      <c r="K459" s="24">
        <f>+Tabla35_2[[#This Row],[Valor]]*Tabla35_2[[#This Row],[Kg]]</f>
        <v>3600</v>
      </c>
      <c r="L459" s="24">
        <f>+Tabla35_2[[#This Row],[Volumen (Kg)]]/1000</f>
        <v>3.6</v>
      </c>
      <c r="M459" s="24">
        <f>+VLOOKUP(Tabla35_2[[#This Row],[Concat]],Tabla3_2[],9,0)</f>
        <v>11500</v>
      </c>
      <c r="N459" s="24">
        <f>+Tabla35_2[[#This Row],[Precio (pesos nominales con IVA)]]/Tabla35_2[[#This Row],[Kg]]</f>
        <v>638.88888888888891</v>
      </c>
      <c r="O459" s="6">
        <f>+VLOOKUP(Tabla35_2[[#This Row],[Cod_fecha]],Cod_fecha[],2,0)</f>
        <v>44132</v>
      </c>
      <c r="P459" s="27">
        <f>+VLOOKUP(Tabla35_2[[#This Row],[Mercado]],Codigos_mercados_mayoristas[],3,0)</f>
        <v>13</v>
      </c>
      <c r="Q459" s="24" t="str">
        <f>+_xlfn.CONCAT(Tabla35_2[[#This Row],[Semana]],Tabla35_2[[#This Row],[Atributo]])</f>
        <v>44134Miércoles</v>
      </c>
    </row>
    <row r="460" spans="1:17" x14ac:dyDescent="0.35">
      <c r="A460" s="24" t="str">
        <f t="shared" si="7"/>
        <v>44134NaranjaLane LateVega Central Mapocho de Santiagomalla-18Jueves</v>
      </c>
      <c r="B460" s="6">
        <v>44134</v>
      </c>
      <c r="C460" s="24" t="s">
        <v>36</v>
      </c>
      <c r="D460" s="24" t="s">
        <v>32</v>
      </c>
      <c r="E460" s="24" t="s">
        <v>23</v>
      </c>
      <c r="F460" s="24" t="s">
        <v>38</v>
      </c>
      <c r="G460" s="24" t="str">
        <f>+VLOOKUP(Tabla35_2[[#This Row],[Unidad de
comercialización ]],Cod_empaque[],2,0)</f>
        <v>malla-18</v>
      </c>
      <c r="H460" s="24">
        <f>+VLOOKUP(Tabla35_2[[#This Row],[Unidad de
comercialización ]],Tabla9[],2,0)</f>
        <v>18</v>
      </c>
      <c r="I460" s="24" t="s">
        <v>5</v>
      </c>
      <c r="J460">
        <v>150</v>
      </c>
      <c r="K460" s="24">
        <f>+Tabla35_2[[#This Row],[Valor]]*Tabla35_2[[#This Row],[Kg]]</f>
        <v>2700</v>
      </c>
      <c r="L460" s="24">
        <f>+Tabla35_2[[#This Row],[Volumen (Kg)]]/1000</f>
        <v>2.7</v>
      </c>
      <c r="M460" s="24">
        <f>+VLOOKUP(Tabla35_2[[#This Row],[Concat]],Tabla3_2[],9,0)</f>
        <v>12000</v>
      </c>
      <c r="N460" s="24">
        <f>+Tabla35_2[[#This Row],[Precio (pesos nominales con IVA)]]/Tabla35_2[[#This Row],[Kg]]</f>
        <v>666.66666666666663</v>
      </c>
      <c r="O460" s="6">
        <f>+VLOOKUP(Tabla35_2[[#This Row],[Cod_fecha]],Cod_fecha[],2,0)</f>
        <v>44133</v>
      </c>
      <c r="P460" s="27">
        <f>+VLOOKUP(Tabla35_2[[#This Row],[Mercado]],Codigos_mercados_mayoristas[],3,0)</f>
        <v>13</v>
      </c>
      <c r="Q460" s="24" t="str">
        <f>+_xlfn.CONCAT(Tabla35_2[[#This Row],[Semana]],Tabla35_2[[#This Row],[Atributo]])</f>
        <v>44134Jueves</v>
      </c>
    </row>
    <row r="461" spans="1:17" x14ac:dyDescent="0.35">
      <c r="A461" s="24" t="str">
        <f t="shared" si="7"/>
        <v>44134NaranjaLane LateVega Central Mapocho de Santiagomalla-18Viernes</v>
      </c>
      <c r="B461" s="6">
        <v>44134</v>
      </c>
      <c r="C461" s="24" t="s">
        <v>36</v>
      </c>
      <c r="D461" s="24" t="s">
        <v>32</v>
      </c>
      <c r="E461" s="24" t="s">
        <v>23</v>
      </c>
      <c r="F461" s="24" t="s">
        <v>38</v>
      </c>
      <c r="G461" s="24" t="str">
        <f>+VLOOKUP(Tabla35_2[[#This Row],[Unidad de
comercialización ]],Cod_empaque[],2,0)</f>
        <v>malla-18</v>
      </c>
      <c r="H461" s="24">
        <f>+VLOOKUP(Tabla35_2[[#This Row],[Unidad de
comercialización ]],Tabla9[],2,0)</f>
        <v>18</v>
      </c>
      <c r="I461" s="24" t="s">
        <v>6</v>
      </c>
      <c r="J461">
        <v>160</v>
      </c>
      <c r="K461" s="24">
        <f>+Tabla35_2[[#This Row],[Valor]]*Tabla35_2[[#This Row],[Kg]]</f>
        <v>2880</v>
      </c>
      <c r="L461" s="24">
        <f>+Tabla35_2[[#This Row],[Volumen (Kg)]]/1000</f>
        <v>2.88</v>
      </c>
      <c r="M461" s="24">
        <f>+VLOOKUP(Tabla35_2[[#This Row],[Concat]],Tabla3_2[],9,0)</f>
        <v>11500</v>
      </c>
      <c r="N461" s="24">
        <f>+Tabla35_2[[#This Row],[Precio (pesos nominales con IVA)]]/Tabla35_2[[#This Row],[Kg]]</f>
        <v>638.88888888888891</v>
      </c>
      <c r="O461" s="6">
        <f>+VLOOKUP(Tabla35_2[[#This Row],[Cod_fecha]],Cod_fecha[],2,0)</f>
        <v>44134</v>
      </c>
      <c r="P461" s="27">
        <f>+VLOOKUP(Tabla35_2[[#This Row],[Mercado]],Codigos_mercados_mayoristas[],3,0)</f>
        <v>13</v>
      </c>
      <c r="Q461" s="24" t="str">
        <f>+_xlfn.CONCAT(Tabla35_2[[#This Row],[Semana]],Tabla35_2[[#This Row],[Atributo]])</f>
        <v>44134Viernes</v>
      </c>
    </row>
    <row r="462" spans="1:17" x14ac:dyDescent="0.35">
      <c r="A462" s="24" t="str">
        <f t="shared" si="7"/>
        <v>44134NaranjaNavel LateVega Central Mapocho de Santiagomalla-18Lunes</v>
      </c>
      <c r="B462" s="6">
        <v>44134</v>
      </c>
      <c r="C462" s="24" t="s">
        <v>36</v>
      </c>
      <c r="D462" s="24" t="s">
        <v>34</v>
      </c>
      <c r="E462" s="24" t="s">
        <v>23</v>
      </c>
      <c r="F462" s="24" t="s">
        <v>38</v>
      </c>
      <c r="G462" s="24" t="str">
        <f>+VLOOKUP(Tabla35_2[[#This Row],[Unidad de
comercialización ]],Cod_empaque[],2,0)</f>
        <v>malla-18</v>
      </c>
      <c r="H462" s="24">
        <f>+VLOOKUP(Tabla35_2[[#This Row],[Unidad de
comercialización ]],Tabla9[],2,0)</f>
        <v>18</v>
      </c>
      <c r="I462" s="24" t="s">
        <v>2</v>
      </c>
      <c r="J462">
        <v>0</v>
      </c>
      <c r="K462" s="24">
        <f>+Tabla35_2[[#This Row],[Valor]]*Tabla35_2[[#This Row],[Kg]]</f>
        <v>0</v>
      </c>
      <c r="L462" s="24">
        <f>+Tabla35_2[[#This Row],[Volumen (Kg)]]/1000</f>
        <v>0</v>
      </c>
      <c r="M462" s="24">
        <f>+VLOOKUP(Tabla35_2[[#This Row],[Concat]],Tabla3_2[],9,0)</f>
        <v>0</v>
      </c>
      <c r="N462" s="24">
        <f>+Tabla35_2[[#This Row],[Precio (pesos nominales con IVA)]]/Tabla35_2[[#This Row],[Kg]]</f>
        <v>0</v>
      </c>
      <c r="O462" s="6">
        <f>+VLOOKUP(Tabla35_2[[#This Row],[Cod_fecha]],Cod_fecha[],2,0)</f>
        <v>44130</v>
      </c>
      <c r="P462" s="27">
        <f>+VLOOKUP(Tabla35_2[[#This Row],[Mercado]],Codigos_mercados_mayoristas[],3,0)</f>
        <v>13</v>
      </c>
      <c r="Q462" s="24" t="str">
        <f>+_xlfn.CONCAT(Tabla35_2[[#This Row],[Semana]],Tabla35_2[[#This Row],[Atributo]])</f>
        <v>44134Lunes</v>
      </c>
    </row>
    <row r="463" spans="1:17" x14ac:dyDescent="0.35">
      <c r="A463" s="24" t="str">
        <f t="shared" si="7"/>
        <v>44134NaranjaNavel LateVega Central Mapocho de Santiagomalla-18Martes</v>
      </c>
      <c r="B463" s="6">
        <v>44134</v>
      </c>
      <c r="C463" s="24" t="s">
        <v>36</v>
      </c>
      <c r="D463" s="24" t="s">
        <v>34</v>
      </c>
      <c r="E463" s="24" t="s">
        <v>23</v>
      </c>
      <c r="F463" s="24" t="s">
        <v>38</v>
      </c>
      <c r="G463" s="24" t="str">
        <f>+VLOOKUP(Tabla35_2[[#This Row],[Unidad de
comercialización ]],Cod_empaque[],2,0)</f>
        <v>malla-18</v>
      </c>
      <c r="H463" s="24">
        <f>+VLOOKUP(Tabla35_2[[#This Row],[Unidad de
comercialización ]],Tabla9[],2,0)</f>
        <v>18</v>
      </c>
      <c r="I463" s="24" t="s">
        <v>3</v>
      </c>
      <c r="J463">
        <v>500</v>
      </c>
      <c r="K463" s="24">
        <f>+Tabla35_2[[#This Row],[Valor]]*Tabla35_2[[#This Row],[Kg]]</f>
        <v>9000</v>
      </c>
      <c r="L463" s="24">
        <f>+Tabla35_2[[#This Row],[Volumen (Kg)]]/1000</f>
        <v>9</v>
      </c>
      <c r="M463" s="24">
        <f>+VLOOKUP(Tabla35_2[[#This Row],[Concat]],Tabla3_2[],9,0)</f>
        <v>11500</v>
      </c>
      <c r="N463" s="24">
        <f>+Tabla35_2[[#This Row],[Precio (pesos nominales con IVA)]]/Tabla35_2[[#This Row],[Kg]]</f>
        <v>638.88888888888891</v>
      </c>
      <c r="O463" s="6">
        <f>+VLOOKUP(Tabla35_2[[#This Row],[Cod_fecha]],Cod_fecha[],2,0)</f>
        <v>44131</v>
      </c>
      <c r="P463" s="27">
        <f>+VLOOKUP(Tabla35_2[[#This Row],[Mercado]],Codigos_mercados_mayoristas[],3,0)</f>
        <v>13</v>
      </c>
      <c r="Q463" s="24" t="str">
        <f>+_xlfn.CONCAT(Tabla35_2[[#This Row],[Semana]],Tabla35_2[[#This Row],[Atributo]])</f>
        <v>44134Martes</v>
      </c>
    </row>
    <row r="464" spans="1:17" x14ac:dyDescent="0.35">
      <c r="A464" s="24" t="str">
        <f t="shared" si="7"/>
        <v>44134NaranjaNavel LateVega Central Mapocho de Santiagomalla-18Miércoles</v>
      </c>
      <c r="B464" s="6">
        <v>44134</v>
      </c>
      <c r="C464" s="24" t="s">
        <v>36</v>
      </c>
      <c r="D464" s="24" t="s">
        <v>34</v>
      </c>
      <c r="E464" s="24" t="s">
        <v>23</v>
      </c>
      <c r="F464" s="24" t="s">
        <v>38</v>
      </c>
      <c r="G464" s="24" t="str">
        <f>+VLOOKUP(Tabla35_2[[#This Row],[Unidad de
comercialización ]],Cod_empaque[],2,0)</f>
        <v>malla-18</v>
      </c>
      <c r="H464" s="24">
        <f>+VLOOKUP(Tabla35_2[[#This Row],[Unidad de
comercialización ]],Tabla9[],2,0)</f>
        <v>18</v>
      </c>
      <c r="I464" s="24" t="s">
        <v>4</v>
      </c>
      <c r="J464">
        <v>0</v>
      </c>
      <c r="K464" s="24">
        <f>+Tabla35_2[[#This Row],[Valor]]*Tabla35_2[[#This Row],[Kg]]</f>
        <v>0</v>
      </c>
      <c r="L464" s="24">
        <f>+Tabla35_2[[#This Row],[Volumen (Kg)]]/1000</f>
        <v>0</v>
      </c>
      <c r="M464" s="24">
        <f>+VLOOKUP(Tabla35_2[[#This Row],[Concat]],Tabla3_2[],9,0)</f>
        <v>0</v>
      </c>
      <c r="N464" s="24">
        <f>+Tabla35_2[[#This Row],[Precio (pesos nominales con IVA)]]/Tabla35_2[[#This Row],[Kg]]</f>
        <v>0</v>
      </c>
      <c r="O464" s="6">
        <f>+VLOOKUP(Tabla35_2[[#This Row],[Cod_fecha]],Cod_fecha[],2,0)</f>
        <v>44132</v>
      </c>
      <c r="P464" s="27">
        <f>+VLOOKUP(Tabla35_2[[#This Row],[Mercado]],Codigos_mercados_mayoristas[],3,0)</f>
        <v>13</v>
      </c>
      <c r="Q464" s="24" t="str">
        <f>+_xlfn.CONCAT(Tabla35_2[[#This Row],[Semana]],Tabla35_2[[#This Row],[Atributo]])</f>
        <v>44134Miércoles</v>
      </c>
    </row>
    <row r="465" spans="1:17" x14ac:dyDescent="0.35">
      <c r="A465" s="24" t="str">
        <f t="shared" si="7"/>
        <v>44134NaranjaNavel LateVega Central Mapocho de Santiagomalla-18Jueves</v>
      </c>
      <c r="B465" s="6">
        <v>44134</v>
      </c>
      <c r="C465" s="24" t="s">
        <v>36</v>
      </c>
      <c r="D465" s="24" t="s">
        <v>34</v>
      </c>
      <c r="E465" s="24" t="s">
        <v>23</v>
      </c>
      <c r="F465" s="24" t="s">
        <v>38</v>
      </c>
      <c r="G465" s="24" t="str">
        <f>+VLOOKUP(Tabla35_2[[#This Row],[Unidad de
comercialización ]],Cod_empaque[],2,0)</f>
        <v>malla-18</v>
      </c>
      <c r="H465" s="24">
        <f>+VLOOKUP(Tabla35_2[[#This Row],[Unidad de
comercialización ]],Tabla9[],2,0)</f>
        <v>18</v>
      </c>
      <c r="I465" s="24" t="s">
        <v>5</v>
      </c>
      <c r="J465">
        <v>240</v>
      </c>
      <c r="K465" s="24">
        <f>+Tabla35_2[[#This Row],[Valor]]*Tabla35_2[[#This Row],[Kg]]</f>
        <v>4320</v>
      </c>
      <c r="L465" s="24">
        <f>+Tabla35_2[[#This Row],[Volumen (Kg)]]/1000</f>
        <v>4.32</v>
      </c>
      <c r="M465" s="24">
        <f>+VLOOKUP(Tabla35_2[[#This Row],[Concat]],Tabla3_2[],9,0)</f>
        <v>11500</v>
      </c>
      <c r="N465" s="24">
        <f>+Tabla35_2[[#This Row],[Precio (pesos nominales con IVA)]]/Tabla35_2[[#This Row],[Kg]]</f>
        <v>638.88888888888891</v>
      </c>
      <c r="O465" s="6">
        <f>+VLOOKUP(Tabla35_2[[#This Row],[Cod_fecha]],Cod_fecha[],2,0)</f>
        <v>44133</v>
      </c>
      <c r="P465" s="27">
        <f>+VLOOKUP(Tabla35_2[[#This Row],[Mercado]],Codigos_mercados_mayoristas[],3,0)</f>
        <v>13</v>
      </c>
      <c r="Q465" s="24" t="str">
        <f>+_xlfn.CONCAT(Tabla35_2[[#This Row],[Semana]],Tabla35_2[[#This Row],[Atributo]])</f>
        <v>44134Jueves</v>
      </c>
    </row>
    <row r="466" spans="1:17" x14ac:dyDescent="0.35">
      <c r="A466" s="24" t="str">
        <f t="shared" si="7"/>
        <v>44134NaranjaNavel LateVega Central Mapocho de Santiagomalla-18Viernes</v>
      </c>
      <c r="B466" s="6">
        <v>44134</v>
      </c>
      <c r="C466" s="24" t="s">
        <v>36</v>
      </c>
      <c r="D466" s="24" t="s">
        <v>34</v>
      </c>
      <c r="E466" s="24" t="s">
        <v>23</v>
      </c>
      <c r="F466" s="24" t="s">
        <v>38</v>
      </c>
      <c r="G466" s="24" t="str">
        <f>+VLOOKUP(Tabla35_2[[#This Row],[Unidad de
comercialización ]],Cod_empaque[],2,0)</f>
        <v>malla-18</v>
      </c>
      <c r="H466" s="24">
        <f>+VLOOKUP(Tabla35_2[[#This Row],[Unidad de
comercialización ]],Tabla9[],2,0)</f>
        <v>18</v>
      </c>
      <c r="I466" s="24" t="s">
        <v>6</v>
      </c>
      <c r="J466">
        <v>370</v>
      </c>
      <c r="K466" s="24">
        <f>+Tabla35_2[[#This Row],[Valor]]*Tabla35_2[[#This Row],[Kg]]</f>
        <v>6660</v>
      </c>
      <c r="L466" s="24">
        <f>+Tabla35_2[[#This Row],[Volumen (Kg)]]/1000</f>
        <v>6.66</v>
      </c>
      <c r="M466" s="24">
        <f>+VLOOKUP(Tabla35_2[[#This Row],[Concat]],Tabla3_2[],9,0)</f>
        <v>11473</v>
      </c>
      <c r="N466" s="24">
        <f>+Tabla35_2[[#This Row],[Precio (pesos nominales con IVA)]]/Tabla35_2[[#This Row],[Kg]]</f>
        <v>637.38888888888891</v>
      </c>
      <c r="O466" s="6">
        <f>+VLOOKUP(Tabla35_2[[#This Row],[Cod_fecha]],Cod_fecha[],2,0)</f>
        <v>44134</v>
      </c>
      <c r="P466" s="27">
        <f>+VLOOKUP(Tabla35_2[[#This Row],[Mercado]],Codigos_mercados_mayoristas[],3,0)</f>
        <v>13</v>
      </c>
      <c r="Q466" s="24" t="str">
        <f>+_xlfn.CONCAT(Tabla35_2[[#This Row],[Semana]],Tabla35_2[[#This Row],[Atributo]])</f>
        <v>44134Viernes</v>
      </c>
    </row>
    <row r="467" spans="1:17" x14ac:dyDescent="0.35">
      <c r="A467" s="24" t="str">
        <f t="shared" si="7"/>
        <v>44134LimónSin especificarMercado Mayorista Lo Valledor de Santiagomalla-18Lunes</v>
      </c>
      <c r="B467" s="6">
        <v>44134</v>
      </c>
      <c r="C467" s="24" t="s">
        <v>28</v>
      </c>
      <c r="D467" s="24" t="s">
        <v>18</v>
      </c>
      <c r="E467" s="24" t="s">
        <v>19</v>
      </c>
      <c r="F467" s="24" t="s">
        <v>38</v>
      </c>
      <c r="G467" s="24" t="str">
        <f>+VLOOKUP(Tabla35_2[[#This Row],[Unidad de
comercialización ]],Cod_empaque[],2,0)</f>
        <v>malla-18</v>
      </c>
      <c r="H467" s="24">
        <f>+VLOOKUP(Tabla35_2[[#This Row],[Unidad de
comercialización ]],Tabla9[],2,0)</f>
        <v>18</v>
      </c>
      <c r="I467" s="24" t="s">
        <v>2</v>
      </c>
      <c r="J467">
        <v>1580</v>
      </c>
      <c r="K467" s="24">
        <f>+Tabla35_2[[#This Row],[Valor]]*Tabla35_2[[#This Row],[Kg]]</f>
        <v>28440</v>
      </c>
      <c r="L467" s="24">
        <f>+Tabla35_2[[#This Row],[Volumen (Kg)]]/1000</f>
        <v>28.44</v>
      </c>
      <c r="M467" s="24">
        <f>+VLOOKUP(Tabla35_2[[#This Row],[Concat]],Tabla3_2[],9,0)</f>
        <v>5491</v>
      </c>
      <c r="N467" s="24">
        <f>+Tabla35_2[[#This Row],[Precio (pesos nominales con IVA)]]/Tabla35_2[[#This Row],[Kg]]</f>
        <v>305.05555555555554</v>
      </c>
      <c r="O467" s="6">
        <f>+VLOOKUP(Tabla35_2[[#This Row],[Cod_fecha]],Cod_fecha[],2,0)</f>
        <v>44130</v>
      </c>
      <c r="P467" s="27">
        <f>+VLOOKUP(Tabla35_2[[#This Row],[Mercado]],Codigos_mercados_mayoristas[],3,0)</f>
        <v>13</v>
      </c>
      <c r="Q467" s="24" t="str">
        <f>+_xlfn.CONCAT(Tabla35_2[[#This Row],[Semana]],Tabla35_2[[#This Row],[Atributo]])</f>
        <v>44134Lunes</v>
      </c>
    </row>
    <row r="468" spans="1:17" x14ac:dyDescent="0.35">
      <c r="A468" s="24" t="str">
        <f t="shared" si="7"/>
        <v>44134LimónSin especificarMercado Mayorista Lo Valledor de Santiagomalla-18Martes</v>
      </c>
      <c r="B468" s="6">
        <v>44134</v>
      </c>
      <c r="C468" s="24" t="s">
        <v>28</v>
      </c>
      <c r="D468" s="24" t="s">
        <v>18</v>
      </c>
      <c r="E468" s="24" t="s">
        <v>19</v>
      </c>
      <c r="F468" s="24" t="s">
        <v>38</v>
      </c>
      <c r="G468" s="24" t="str">
        <f>+VLOOKUP(Tabla35_2[[#This Row],[Unidad de
comercialización ]],Cod_empaque[],2,0)</f>
        <v>malla-18</v>
      </c>
      <c r="H468" s="24">
        <f>+VLOOKUP(Tabla35_2[[#This Row],[Unidad de
comercialización ]],Tabla9[],2,0)</f>
        <v>18</v>
      </c>
      <c r="I468" s="24" t="s">
        <v>3</v>
      </c>
      <c r="J468">
        <v>2370</v>
      </c>
      <c r="K468" s="24">
        <f>+Tabla35_2[[#This Row],[Valor]]*Tabla35_2[[#This Row],[Kg]]</f>
        <v>42660</v>
      </c>
      <c r="L468" s="24">
        <f>+Tabla35_2[[#This Row],[Volumen (Kg)]]/1000</f>
        <v>42.66</v>
      </c>
      <c r="M468" s="24">
        <f>+VLOOKUP(Tabla35_2[[#This Row],[Concat]],Tabla3_2[],9,0)</f>
        <v>5205</v>
      </c>
      <c r="N468" s="24">
        <f>+Tabla35_2[[#This Row],[Precio (pesos nominales con IVA)]]/Tabla35_2[[#This Row],[Kg]]</f>
        <v>289.16666666666669</v>
      </c>
      <c r="O468" s="6">
        <f>+VLOOKUP(Tabla35_2[[#This Row],[Cod_fecha]],Cod_fecha[],2,0)</f>
        <v>44131</v>
      </c>
      <c r="P468" s="27">
        <f>+VLOOKUP(Tabla35_2[[#This Row],[Mercado]],Codigos_mercados_mayoristas[],3,0)</f>
        <v>13</v>
      </c>
      <c r="Q468" s="24" t="str">
        <f>+_xlfn.CONCAT(Tabla35_2[[#This Row],[Semana]],Tabla35_2[[#This Row],[Atributo]])</f>
        <v>44134Martes</v>
      </c>
    </row>
    <row r="469" spans="1:17" x14ac:dyDescent="0.35">
      <c r="A469" s="24" t="str">
        <f t="shared" si="7"/>
        <v>44134LimónSin especificarMercado Mayorista Lo Valledor de Santiagomalla-18Miércoles</v>
      </c>
      <c r="B469" s="6">
        <v>44134</v>
      </c>
      <c r="C469" s="24" t="s">
        <v>28</v>
      </c>
      <c r="D469" s="24" t="s">
        <v>18</v>
      </c>
      <c r="E469" s="24" t="s">
        <v>19</v>
      </c>
      <c r="F469" s="24" t="s">
        <v>38</v>
      </c>
      <c r="G469" s="24" t="str">
        <f>+VLOOKUP(Tabla35_2[[#This Row],[Unidad de
comercialización ]],Cod_empaque[],2,0)</f>
        <v>malla-18</v>
      </c>
      <c r="H469" s="24">
        <f>+VLOOKUP(Tabla35_2[[#This Row],[Unidad de
comercialización ]],Tabla9[],2,0)</f>
        <v>18</v>
      </c>
      <c r="I469" s="24" t="s">
        <v>4</v>
      </c>
      <c r="J469">
        <v>2170</v>
      </c>
      <c r="K469" s="24">
        <f>+Tabla35_2[[#This Row],[Valor]]*Tabla35_2[[#This Row],[Kg]]</f>
        <v>39060</v>
      </c>
      <c r="L469" s="24">
        <f>+Tabla35_2[[#This Row],[Volumen (Kg)]]/1000</f>
        <v>39.06</v>
      </c>
      <c r="M469" s="24">
        <f>+VLOOKUP(Tabla35_2[[#This Row],[Concat]],Tabla3_2[],9,0)</f>
        <v>5247</v>
      </c>
      <c r="N469" s="24">
        <f>+Tabla35_2[[#This Row],[Precio (pesos nominales con IVA)]]/Tabla35_2[[#This Row],[Kg]]</f>
        <v>291.5</v>
      </c>
      <c r="O469" s="6">
        <f>+VLOOKUP(Tabla35_2[[#This Row],[Cod_fecha]],Cod_fecha[],2,0)</f>
        <v>44132</v>
      </c>
      <c r="P469" s="27">
        <f>+VLOOKUP(Tabla35_2[[#This Row],[Mercado]],Codigos_mercados_mayoristas[],3,0)</f>
        <v>13</v>
      </c>
      <c r="Q469" s="24" t="str">
        <f>+_xlfn.CONCAT(Tabla35_2[[#This Row],[Semana]],Tabla35_2[[#This Row],[Atributo]])</f>
        <v>44134Miércoles</v>
      </c>
    </row>
    <row r="470" spans="1:17" x14ac:dyDescent="0.35">
      <c r="A470" s="24" t="str">
        <f t="shared" si="7"/>
        <v>44134LimónSin especificarMercado Mayorista Lo Valledor de Santiagomalla-18Jueves</v>
      </c>
      <c r="B470" s="6">
        <v>44134</v>
      </c>
      <c r="C470" s="24" t="s">
        <v>28</v>
      </c>
      <c r="D470" s="24" t="s">
        <v>18</v>
      </c>
      <c r="E470" s="24" t="s">
        <v>19</v>
      </c>
      <c r="F470" s="24" t="s">
        <v>38</v>
      </c>
      <c r="G470" s="24" t="str">
        <f>+VLOOKUP(Tabla35_2[[#This Row],[Unidad de
comercialización ]],Cod_empaque[],2,0)</f>
        <v>malla-18</v>
      </c>
      <c r="H470" s="24">
        <f>+VLOOKUP(Tabla35_2[[#This Row],[Unidad de
comercialización ]],Tabla9[],2,0)</f>
        <v>18</v>
      </c>
      <c r="I470" s="24" t="s">
        <v>5</v>
      </c>
      <c r="J470">
        <v>3380</v>
      </c>
      <c r="K470" s="24">
        <f>+Tabla35_2[[#This Row],[Valor]]*Tabla35_2[[#This Row],[Kg]]</f>
        <v>60840</v>
      </c>
      <c r="L470" s="24">
        <f>+Tabla35_2[[#This Row],[Volumen (Kg)]]/1000</f>
        <v>60.84</v>
      </c>
      <c r="M470" s="24">
        <f>+VLOOKUP(Tabla35_2[[#This Row],[Concat]],Tabla3_2[],9,0)</f>
        <v>5139</v>
      </c>
      <c r="N470" s="24">
        <f>+Tabla35_2[[#This Row],[Precio (pesos nominales con IVA)]]/Tabla35_2[[#This Row],[Kg]]</f>
        <v>285.5</v>
      </c>
      <c r="O470" s="6">
        <f>+VLOOKUP(Tabla35_2[[#This Row],[Cod_fecha]],Cod_fecha[],2,0)</f>
        <v>44133</v>
      </c>
      <c r="P470" s="27">
        <f>+VLOOKUP(Tabla35_2[[#This Row],[Mercado]],Codigos_mercados_mayoristas[],3,0)</f>
        <v>13</v>
      </c>
      <c r="Q470" s="24" t="str">
        <f>+_xlfn.CONCAT(Tabla35_2[[#This Row],[Semana]],Tabla35_2[[#This Row],[Atributo]])</f>
        <v>44134Jueves</v>
      </c>
    </row>
    <row r="471" spans="1:17" x14ac:dyDescent="0.35">
      <c r="A471" s="24" t="str">
        <f t="shared" si="7"/>
        <v>44134LimónSin especificarMercado Mayorista Lo Valledor de Santiagomalla-18Viernes</v>
      </c>
      <c r="B471" s="6">
        <v>44134</v>
      </c>
      <c r="C471" s="24" t="s">
        <v>28</v>
      </c>
      <c r="D471" s="24" t="s">
        <v>18</v>
      </c>
      <c r="E471" s="24" t="s">
        <v>19</v>
      </c>
      <c r="F471" s="24" t="s">
        <v>38</v>
      </c>
      <c r="G471" s="24" t="str">
        <f>+VLOOKUP(Tabla35_2[[#This Row],[Unidad de
comercialización ]],Cod_empaque[],2,0)</f>
        <v>malla-18</v>
      </c>
      <c r="H471" s="24">
        <f>+VLOOKUP(Tabla35_2[[#This Row],[Unidad de
comercialización ]],Tabla9[],2,0)</f>
        <v>18</v>
      </c>
      <c r="I471" s="24" t="s">
        <v>6</v>
      </c>
      <c r="J471">
        <v>2600</v>
      </c>
      <c r="K471" s="24">
        <f>+Tabla35_2[[#This Row],[Valor]]*Tabla35_2[[#This Row],[Kg]]</f>
        <v>46800</v>
      </c>
      <c r="L471" s="24">
        <f>+Tabla35_2[[#This Row],[Volumen (Kg)]]/1000</f>
        <v>46.8</v>
      </c>
      <c r="M471" s="24">
        <f>+VLOOKUP(Tabla35_2[[#This Row],[Concat]],Tabla3_2[],9,0)</f>
        <v>5203</v>
      </c>
      <c r="N471" s="24">
        <f>+Tabla35_2[[#This Row],[Precio (pesos nominales con IVA)]]/Tabla35_2[[#This Row],[Kg]]</f>
        <v>289.05555555555554</v>
      </c>
      <c r="O471" s="6">
        <f>+VLOOKUP(Tabla35_2[[#This Row],[Cod_fecha]],Cod_fecha[],2,0)</f>
        <v>44134</v>
      </c>
      <c r="P471" s="27">
        <f>+VLOOKUP(Tabla35_2[[#This Row],[Mercado]],Codigos_mercados_mayoristas[],3,0)</f>
        <v>13</v>
      </c>
      <c r="Q471" s="24" t="str">
        <f>+_xlfn.CONCAT(Tabla35_2[[#This Row],[Semana]],Tabla35_2[[#This Row],[Atributo]])</f>
        <v>44134Viernes</v>
      </c>
    </row>
    <row r="472" spans="1:17" x14ac:dyDescent="0.35">
      <c r="A472" s="24" t="str">
        <f t="shared" si="7"/>
        <v>44134LimónSin especificarComercializadora del Agro de Limarímalla-18Lunes</v>
      </c>
      <c r="B472" s="6">
        <v>44134</v>
      </c>
      <c r="C472" s="24" t="s">
        <v>28</v>
      </c>
      <c r="D472" s="24" t="s">
        <v>18</v>
      </c>
      <c r="E472" s="24" t="s">
        <v>21</v>
      </c>
      <c r="F472" s="24" t="s">
        <v>38</v>
      </c>
      <c r="G472" s="24" t="str">
        <f>+VLOOKUP(Tabla35_2[[#This Row],[Unidad de
comercialización ]],Cod_empaque[],2,0)</f>
        <v>malla-18</v>
      </c>
      <c r="H472" s="24">
        <f>+VLOOKUP(Tabla35_2[[#This Row],[Unidad de
comercialización ]],Tabla9[],2,0)</f>
        <v>18</v>
      </c>
      <c r="I472" s="24" t="s">
        <v>2</v>
      </c>
      <c r="J472">
        <v>0</v>
      </c>
      <c r="K472" s="24">
        <f>+Tabla35_2[[#This Row],[Valor]]*Tabla35_2[[#This Row],[Kg]]</f>
        <v>0</v>
      </c>
      <c r="L472" s="24">
        <f>+Tabla35_2[[#This Row],[Volumen (Kg)]]/1000</f>
        <v>0</v>
      </c>
      <c r="M472" s="24">
        <f>+VLOOKUP(Tabla35_2[[#This Row],[Concat]],Tabla3_2[],9,0)</f>
        <v>0</v>
      </c>
      <c r="N472" s="24">
        <f>+Tabla35_2[[#This Row],[Precio (pesos nominales con IVA)]]/Tabla35_2[[#This Row],[Kg]]</f>
        <v>0</v>
      </c>
      <c r="O472" s="6">
        <f>+VLOOKUP(Tabla35_2[[#This Row],[Cod_fecha]],Cod_fecha[],2,0)</f>
        <v>44130</v>
      </c>
      <c r="P472" s="27">
        <f>+VLOOKUP(Tabla35_2[[#This Row],[Mercado]],Codigos_mercados_mayoristas[],3,0)</f>
        <v>4</v>
      </c>
      <c r="Q472" s="24" t="str">
        <f>+_xlfn.CONCAT(Tabla35_2[[#This Row],[Semana]],Tabla35_2[[#This Row],[Atributo]])</f>
        <v>44134Lunes</v>
      </c>
    </row>
    <row r="473" spans="1:17" x14ac:dyDescent="0.35">
      <c r="A473" s="24" t="str">
        <f t="shared" si="7"/>
        <v>44134LimónSin especificarComercializadora del Agro de Limarímalla-18Martes</v>
      </c>
      <c r="B473" s="6">
        <v>44134</v>
      </c>
      <c r="C473" s="24" t="s">
        <v>28</v>
      </c>
      <c r="D473" s="24" t="s">
        <v>18</v>
      </c>
      <c r="E473" s="24" t="s">
        <v>21</v>
      </c>
      <c r="F473" s="24" t="s">
        <v>38</v>
      </c>
      <c r="G473" s="24" t="str">
        <f>+VLOOKUP(Tabla35_2[[#This Row],[Unidad de
comercialización ]],Cod_empaque[],2,0)</f>
        <v>malla-18</v>
      </c>
      <c r="H473" s="24">
        <f>+VLOOKUP(Tabla35_2[[#This Row],[Unidad de
comercialización ]],Tabla9[],2,0)</f>
        <v>18</v>
      </c>
      <c r="I473" s="24" t="s">
        <v>3</v>
      </c>
      <c r="J473">
        <v>560</v>
      </c>
      <c r="K473" s="24">
        <f>+Tabla35_2[[#This Row],[Valor]]*Tabla35_2[[#This Row],[Kg]]</f>
        <v>10080</v>
      </c>
      <c r="L473" s="24">
        <f>+Tabla35_2[[#This Row],[Volumen (Kg)]]/1000</f>
        <v>10.08</v>
      </c>
      <c r="M473" s="24">
        <f>+VLOOKUP(Tabla35_2[[#This Row],[Concat]],Tabla3_2[],9,0)</f>
        <v>4400</v>
      </c>
      <c r="N473" s="24">
        <f>+Tabla35_2[[#This Row],[Precio (pesos nominales con IVA)]]/Tabla35_2[[#This Row],[Kg]]</f>
        <v>244.44444444444446</v>
      </c>
      <c r="O473" s="6">
        <f>+VLOOKUP(Tabla35_2[[#This Row],[Cod_fecha]],Cod_fecha[],2,0)</f>
        <v>44131</v>
      </c>
      <c r="P473" s="27">
        <f>+VLOOKUP(Tabla35_2[[#This Row],[Mercado]],Codigos_mercados_mayoristas[],3,0)</f>
        <v>4</v>
      </c>
      <c r="Q473" s="24" t="str">
        <f>+_xlfn.CONCAT(Tabla35_2[[#This Row],[Semana]],Tabla35_2[[#This Row],[Atributo]])</f>
        <v>44134Martes</v>
      </c>
    </row>
    <row r="474" spans="1:17" x14ac:dyDescent="0.35">
      <c r="A474" s="24" t="str">
        <f t="shared" si="7"/>
        <v>44134LimónSin especificarComercializadora del Agro de Limarímalla-18Miércoles</v>
      </c>
      <c r="B474" s="6">
        <v>44134</v>
      </c>
      <c r="C474" s="24" t="s">
        <v>28</v>
      </c>
      <c r="D474" s="24" t="s">
        <v>18</v>
      </c>
      <c r="E474" s="24" t="s">
        <v>21</v>
      </c>
      <c r="F474" s="24" t="s">
        <v>38</v>
      </c>
      <c r="G474" s="24" t="str">
        <f>+VLOOKUP(Tabla35_2[[#This Row],[Unidad de
comercialización ]],Cod_empaque[],2,0)</f>
        <v>malla-18</v>
      </c>
      <c r="H474" s="24">
        <f>+VLOOKUP(Tabla35_2[[#This Row],[Unidad de
comercialización ]],Tabla9[],2,0)</f>
        <v>18</v>
      </c>
      <c r="I474" s="24" t="s">
        <v>4</v>
      </c>
      <c r="J474">
        <v>600</v>
      </c>
      <c r="K474" s="24">
        <f>+Tabla35_2[[#This Row],[Valor]]*Tabla35_2[[#This Row],[Kg]]</f>
        <v>10800</v>
      </c>
      <c r="L474" s="24">
        <f>+Tabla35_2[[#This Row],[Volumen (Kg)]]/1000</f>
        <v>10.8</v>
      </c>
      <c r="M474" s="24">
        <f>+VLOOKUP(Tabla35_2[[#This Row],[Concat]],Tabla3_2[],9,0)</f>
        <v>4400</v>
      </c>
      <c r="N474" s="24">
        <f>+Tabla35_2[[#This Row],[Precio (pesos nominales con IVA)]]/Tabla35_2[[#This Row],[Kg]]</f>
        <v>244.44444444444446</v>
      </c>
      <c r="O474" s="6">
        <f>+VLOOKUP(Tabla35_2[[#This Row],[Cod_fecha]],Cod_fecha[],2,0)</f>
        <v>44132</v>
      </c>
      <c r="P474" s="27">
        <f>+VLOOKUP(Tabla35_2[[#This Row],[Mercado]],Codigos_mercados_mayoristas[],3,0)</f>
        <v>4</v>
      </c>
      <c r="Q474" s="24" t="str">
        <f>+_xlfn.CONCAT(Tabla35_2[[#This Row],[Semana]],Tabla35_2[[#This Row],[Atributo]])</f>
        <v>44134Miércoles</v>
      </c>
    </row>
    <row r="475" spans="1:17" x14ac:dyDescent="0.35">
      <c r="A475" s="24" t="str">
        <f t="shared" si="7"/>
        <v>44134LimónSin especificarComercializadora del Agro de Limarímalla-18Jueves</v>
      </c>
      <c r="B475" s="6">
        <v>44134</v>
      </c>
      <c r="C475" s="24" t="s">
        <v>28</v>
      </c>
      <c r="D475" s="24" t="s">
        <v>18</v>
      </c>
      <c r="E475" s="24" t="s">
        <v>21</v>
      </c>
      <c r="F475" s="24" t="s">
        <v>38</v>
      </c>
      <c r="G475" s="24" t="str">
        <f>+VLOOKUP(Tabla35_2[[#This Row],[Unidad de
comercialización ]],Cod_empaque[],2,0)</f>
        <v>malla-18</v>
      </c>
      <c r="H475" s="24">
        <f>+VLOOKUP(Tabla35_2[[#This Row],[Unidad de
comercialización ]],Tabla9[],2,0)</f>
        <v>18</v>
      </c>
      <c r="I475" s="24" t="s">
        <v>5</v>
      </c>
      <c r="J475">
        <v>0</v>
      </c>
      <c r="K475" s="24">
        <f>+Tabla35_2[[#This Row],[Valor]]*Tabla35_2[[#This Row],[Kg]]</f>
        <v>0</v>
      </c>
      <c r="L475" s="24">
        <f>+Tabla35_2[[#This Row],[Volumen (Kg)]]/1000</f>
        <v>0</v>
      </c>
      <c r="M475" s="24">
        <f>+VLOOKUP(Tabla35_2[[#This Row],[Concat]],Tabla3_2[],9,0)</f>
        <v>0</v>
      </c>
      <c r="N475" s="24">
        <f>+Tabla35_2[[#This Row],[Precio (pesos nominales con IVA)]]/Tabla35_2[[#This Row],[Kg]]</f>
        <v>0</v>
      </c>
      <c r="O475" s="6">
        <f>+VLOOKUP(Tabla35_2[[#This Row],[Cod_fecha]],Cod_fecha[],2,0)</f>
        <v>44133</v>
      </c>
      <c r="P475" s="27">
        <f>+VLOOKUP(Tabla35_2[[#This Row],[Mercado]],Codigos_mercados_mayoristas[],3,0)</f>
        <v>4</v>
      </c>
      <c r="Q475" s="24" t="str">
        <f>+_xlfn.CONCAT(Tabla35_2[[#This Row],[Semana]],Tabla35_2[[#This Row],[Atributo]])</f>
        <v>44134Jueves</v>
      </c>
    </row>
    <row r="476" spans="1:17" x14ac:dyDescent="0.35">
      <c r="A476" s="24" t="str">
        <f t="shared" si="7"/>
        <v>44134LimónSin especificarComercializadora del Agro de Limarímalla-18Viernes</v>
      </c>
      <c r="B476" s="6">
        <v>44134</v>
      </c>
      <c r="C476" s="24" t="s">
        <v>28</v>
      </c>
      <c r="D476" s="24" t="s">
        <v>18</v>
      </c>
      <c r="E476" s="24" t="s">
        <v>21</v>
      </c>
      <c r="F476" s="24" t="s">
        <v>38</v>
      </c>
      <c r="G476" s="24" t="str">
        <f>+VLOOKUP(Tabla35_2[[#This Row],[Unidad de
comercialización ]],Cod_empaque[],2,0)</f>
        <v>malla-18</v>
      </c>
      <c r="H476" s="24">
        <f>+VLOOKUP(Tabla35_2[[#This Row],[Unidad de
comercialización ]],Tabla9[],2,0)</f>
        <v>18</v>
      </c>
      <c r="I476" s="24" t="s">
        <v>6</v>
      </c>
      <c r="J476">
        <v>0</v>
      </c>
      <c r="K476" s="24">
        <f>+Tabla35_2[[#This Row],[Valor]]*Tabla35_2[[#This Row],[Kg]]</f>
        <v>0</v>
      </c>
      <c r="L476" s="24">
        <f>+Tabla35_2[[#This Row],[Volumen (Kg)]]/1000</f>
        <v>0</v>
      </c>
      <c r="M476" s="24">
        <f>+VLOOKUP(Tabla35_2[[#This Row],[Concat]],Tabla3_2[],9,0)</f>
        <v>0</v>
      </c>
      <c r="N476" s="24">
        <f>+Tabla35_2[[#This Row],[Precio (pesos nominales con IVA)]]/Tabla35_2[[#This Row],[Kg]]</f>
        <v>0</v>
      </c>
      <c r="O476" s="6">
        <f>+VLOOKUP(Tabla35_2[[#This Row],[Cod_fecha]],Cod_fecha[],2,0)</f>
        <v>44134</v>
      </c>
      <c r="P476" s="27">
        <f>+VLOOKUP(Tabla35_2[[#This Row],[Mercado]],Codigos_mercados_mayoristas[],3,0)</f>
        <v>4</v>
      </c>
      <c r="Q476" s="24" t="str">
        <f>+_xlfn.CONCAT(Tabla35_2[[#This Row],[Semana]],Tabla35_2[[#This Row],[Atributo]])</f>
        <v>44134Viernes</v>
      </c>
    </row>
    <row r="477" spans="1:17" x14ac:dyDescent="0.35">
      <c r="A477" s="24" t="str">
        <f t="shared" si="7"/>
        <v>44134LimónSin especificarTerminal La Palmera de La Serenamalla-18Lunes</v>
      </c>
      <c r="B477" s="6">
        <v>44134</v>
      </c>
      <c r="C477" s="24" t="s">
        <v>28</v>
      </c>
      <c r="D477" s="24" t="s">
        <v>18</v>
      </c>
      <c r="E477" s="24" t="s">
        <v>22</v>
      </c>
      <c r="F477" s="24" t="s">
        <v>38</v>
      </c>
      <c r="G477" s="24" t="str">
        <f>+VLOOKUP(Tabla35_2[[#This Row],[Unidad de
comercialización ]],Cod_empaque[],2,0)</f>
        <v>malla-18</v>
      </c>
      <c r="H477" s="24">
        <f>+VLOOKUP(Tabla35_2[[#This Row],[Unidad de
comercialización ]],Tabla9[],2,0)</f>
        <v>18</v>
      </c>
      <c r="I477" s="24" t="s">
        <v>2</v>
      </c>
      <c r="J477">
        <v>1140</v>
      </c>
      <c r="K477" s="24">
        <f>+Tabla35_2[[#This Row],[Valor]]*Tabla35_2[[#This Row],[Kg]]</f>
        <v>20520</v>
      </c>
      <c r="L477" s="24">
        <f>+Tabla35_2[[#This Row],[Volumen (Kg)]]/1000</f>
        <v>20.52</v>
      </c>
      <c r="M477" s="24">
        <f>+VLOOKUP(Tabla35_2[[#This Row],[Concat]],Tabla3_2[],9,0)</f>
        <v>4900</v>
      </c>
      <c r="N477" s="24">
        <f>+Tabla35_2[[#This Row],[Precio (pesos nominales con IVA)]]/Tabla35_2[[#This Row],[Kg]]</f>
        <v>272.22222222222223</v>
      </c>
      <c r="O477" s="6">
        <f>+VLOOKUP(Tabla35_2[[#This Row],[Cod_fecha]],Cod_fecha[],2,0)</f>
        <v>44130</v>
      </c>
      <c r="P477" s="27">
        <f>+VLOOKUP(Tabla35_2[[#This Row],[Mercado]],Codigos_mercados_mayoristas[],3,0)</f>
        <v>4</v>
      </c>
      <c r="Q477" s="24" t="str">
        <f>+_xlfn.CONCAT(Tabla35_2[[#This Row],[Semana]],Tabla35_2[[#This Row],[Atributo]])</f>
        <v>44134Lunes</v>
      </c>
    </row>
    <row r="478" spans="1:17" x14ac:dyDescent="0.35">
      <c r="A478" s="24" t="str">
        <f t="shared" si="7"/>
        <v>44134LimónSin especificarTerminal La Palmera de La Serenamalla-18Martes</v>
      </c>
      <c r="B478" s="6">
        <v>44134</v>
      </c>
      <c r="C478" s="24" t="s">
        <v>28</v>
      </c>
      <c r="D478" s="24" t="s">
        <v>18</v>
      </c>
      <c r="E478" s="24" t="s">
        <v>22</v>
      </c>
      <c r="F478" s="24" t="s">
        <v>38</v>
      </c>
      <c r="G478" s="24" t="str">
        <f>+VLOOKUP(Tabla35_2[[#This Row],[Unidad de
comercialización ]],Cod_empaque[],2,0)</f>
        <v>malla-18</v>
      </c>
      <c r="H478" s="24">
        <f>+VLOOKUP(Tabla35_2[[#This Row],[Unidad de
comercialización ]],Tabla9[],2,0)</f>
        <v>18</v>
      </c>
      <c r="I478" s="24" t="s">
        <v>3</v>
      </c>
      <c r="J478">
        <v>0</v>
      </c>
      <c r="K478" s="24">
        <f>+Tabla35_2[[#This Row],[Valor]]*Tabla35_2[[#This Row],[Kg]]</f>
        <v>0</v>
      </c>
      <c r="L478" s="24">
        <f>+Tabla35_2[[#This Row],[Volumen (Kg)]]/1000</f>
        <v>0</v>
      </c>
      <c r="M478" s="24">
        <f>+VLOOKUP(Tabla35_2[[#This Row],[Concat]],Tabla3_2[],9,0)</f>
        <v>0</v>
      </c>
      <c r="N478" s="24">
        <f>+Tabla35_2[[#This Row],[Precio (pesos nominales con IVA)]]/Tabla35_2[[#This Row],[Kg]]</f>
        <v>0</v>
      </c>
      <c r="O478" s="6">
        <f>+VLOOKUP(Tabla35_2[[#This Row],[Cod_fecha]],Cod_fecha[],2,0)</f>
        <v>44131</v>
      </c>
      <c r="P478" s="27">
        <f>+VLOOKUP(Tabla35_2[[#This Row],[Mercado]],Codigos_mercados_mayoristas[],3,0)</f>
        <v>4</v>
      </c>
      <c r="Q478" s="24" t="str">
        <f>+_xlfn.CONCAT(Tabla35_2[[#This Row],[Semana]],Tabla35_2[[#This Row],[Atributo]])</f>
        <v>44134Martes</v>
      </c>
    </row>
    <row r="479" spans="1:17" x14ac:dyDescent="0.35">
      <c r="A479" s="24" t="str">
        <f t="shared" si="7"/>
        <v>44134LimónSin especificarTerminal La Palmera de La Serenamalla-18Miércoles</v>
      </c>
      <c r="B479" s="6">
        <v>44134</v>
      </c>
      <c r="C479" s="24" t="s">
        <v>28</v>
      </c>
      <c r="D479" s="24" t="s">
        <v>18</v>
      </c>
      <c r="E479" s="24" t="s">
        <v>22</v>
      </c>
      <c r="F479" s="24" t="s">
        <v>38</v>
      </c>
      <c r="G479" s="24" t="str">
        <f>+VLOOKUP(Tabla35_2[[#This Row],[Unidad de
comercialización ]],Cod_empaque[],2,0)</f>
        <v>malla-18</v>
      </c>
      <c r="H479" s="24">
        <f>+VLOOKUP(Tabla35_2[[#This Row],[Unidad de
comercialización ]],Tabla9[],2,0)</f>
        <v>18</v>
      </c>
      <c r="I479" s="24" t="s">
        <v>4</v>
      </c>
      <c r="J479">
        <v>660</v>
      </c>
      <c r="K479" s="24">
        <f>+Tabla35_2[[#This Row],[Valor]]*Tabla35_2[[#This Row],[Kg]]</f>
        <v>11880</v>
      </c>
      <c r="L479" s="24">
        <f>+Tabla35_2[[#This Row],[Volumen (Kg)]]/1000</f>
        <v>11.88</v>
      </c>
      <c r="M479" s="24">
        <f>+VLOOKUP(Tabla35_2[[#This Row],[Concat]],Tabla3_2[],9,0)</f>
        <v>4900</v>
      </c>
      <c r="N479" s="24">
        <f>+Tabla35_2[[#This Row],[Precio (pesos nominales con IVA)]]/Tabla35_2[[#This Row],[Kg]]</f>
        <v>272.22222222222223</v>
      </c>
      <c r="O479" s="6">
        <f>+VLOOKUP(Tabla35_2[[#This Row],[Cod_fecha]],Cod_fecha[],2,0)</f>
        <v>44132</v>
      </c>
      <c r="P479" s="27">
        <f>+VLOOKUP(Tabla35_2[[#This Row],[Mercado]],Codigos_mercados_mayoristas[],3,0)</f>
        <v>4</v>
      </c>
      <c r="Q479" s="24" t="str">
        <f>+_xlfn.CONCAT(Tabla35_2[[#This Row],[Semana]],Tabla35_2[[#This Row],[Atributo]])</f>
        <v>44134Miércoles</v>
      </c>
    </row>
    <row r="480" spans="1:17" x14ac:dyDescent="0.35">
      <c r="A480" s="24" t="str">
        <f t="shared" si="7"/>
        <v>44134LimónSin especificarTerminal La Palmera de La Serenamalla-18Jueves</v>
      </c>
      <c r="B480" s="6">
        <v>44134</v>
      </c>
      <c r="C480" s="24" t="s">
        <v>28</v>
      </c>
      <c r="D480" s="24" t="s">
        <v>18</v>
      </c>
      <c r="E480" s="24" t="s">
        <v>22</v>
      </c>
      <c r="F480" s="24" t="s">
        <v>38</v>
      </c>
      <c r="G480" s="24" t="str">
        <f>+VLOOKUP(Tabla35_2[[#This Row],[Unidad de
comercialización ]],Cod_empaque[],2,0)</f>
        <v>malla-18</v>
      </c>
      <c r="H480" s="24">
        <f>+VLOOKUP(Tabla35_2[[#This Row],[Unidad de
comercialización ]],Tabla9[],2,0)</f>
        <v>18</v>
      </c>
      <c r="I480" s="24" t="s">
        <v>5</v>
      </c>
      <c r="J480">
        <v>1160</v>
      </c>
      <c r="K480" s="24">
        <f>+Tabla35_2[[#This Row],[Valor]]*Tabla35_2[[#This Row],[Kg]]</f>
        <v>20880</v>
      </c>
      <c r="L480" s="24">
        <f>+Tabla35_2[[#This Row],[Volumen (Kg)]]/1000</f>
        <v>20.88</v>
      </c>
      <c r="M480" s="24">
        <f>+VLOOKUP(Tabla35_2[[#This Row],[Concat]],Tabla3_2[],9,0)</f>
        <v>4902</v>
      </c>
      <c r="N480" s="24">
        <f>+Tabla35_2[[#This Row],[Precio (pesos nominales con IVA)]]/Tabla35_2[[#This Row],[Kg]]</f>
        <v>272.33333333333331</v>
      </c>
      <c r="O480" s="6">
        <f>+VLOOKUP(Tabla35_2[[#This Row],[Cod_fecha]],Cod_fecha[],2,0)</f>
        <v>44133</v>
      </c>
      <c r="P480" s="27">
        <f>+VLOOKUP(Tabla35_2[[#This Row],[Mercado]],Codigos_mercados_mayoristas[],3,0)</f>
        <v>4</v>
      </c>
      <c r="Q480" s="24" t="str">
        <f>+_xlfn.CONCAT(Tabla35_2[[#This Row],[Semana]],Tabla35_2[[#This Row],[Atributo]])</f>
        <v>44134Jueves</v>
      </c>
    </row>
    <row r="481" spans="1:17" x14ac:dyDescent="0.35">
      <c r="A481" s="24" t="str">
        <f t="shared" si="7"/>
        <v>44134LimónSin especificarTerminal La Palmera de La Serenamalla-18Viernes</v>
      </c>
      <c r="B481" s="6">
        <v>44134</v>
      </c>
      <c r="C481" s="24" t="s">
        <v>28</v>
      </c>
      <c r="D481" s="24" t="s">
        <v>18</v>
      </c>
      <c r="E481" s="24" t="s">
        <v>22</v>
      </c>
      <c r="F481" s="24" t="s">
        <v>38</v>
      </c>
      <c r="G481" s="24" t="str">
        <f>+VLOOKUP(Tabla35_2[[#This Row],[Unidad de
comercialización ]],Cod_empaque[],2,0)</f>
        <v>malla-18</v>
      </c>
      <c r="H481" s="24">
        <f>+VLOOKUP(Tabla35_2[[#This Row],[Unidad de
comercialización ]],Tabla9[],2,0)</f>
        <v>18</v>
      </c>
      <c r="I481" s="24" t="s">
        <v>6</v>
      </c>
      <c r="J481">
        <v>1160</v>
      </c>
      <c r="K481" s="24">
        <f>+Tabla35_2[[#This Row],[Valor]]*Tabla35_2[[#This Row],[Kg]]</f>
        <v>20880</v>
      </c>
      <c r="L481" s="24">
        <f>+Tabla35_2[[#This Row],[Volumen (Kg)]]/1000</f>
        <v>20.88</v>
      </c>
      <c r="M481" s="24">
        <f>+VLOOKUP(Tabla35_2[[#This Row],[Concat]],Tabla3_2[],9,0)</f>
        <v>4902</v>
      </c>
      <c r="N481" s="24">
        <f>+Tabla35_2[[#This Row],[Precio (pesos nominales con IVA)]]/Tabla35_2[[#This Row],[Kg]]</f>
        <v>272.33333333333331</v>
      </c>
      <c r="O481" s="6">
        <f>+VLOOKUP(Tabla35_2[[#This Row],[Cod_fecha]],Cod_fecha[],2,0)</f>
        <v>44134</v>
      </c>
      <c r="P481" s="27">
        <f>+VLOOKUP(Tabla35_2[[#This Row],[Mercado]],Codigos_mercados_mayoristas[],3,0)</f>
        <v>4</v>
      </c>
      <c r="Q481" s="24" t="str">
        <f>+_xlfn.CONCAT(Tabla35_2[[#This Row],[Semana]],Tabla35_2[[#This Row],[Atributo]])</f>
        <v>44134Viernes</v>
      </c>
    </row>
    <row r="482" spans="1:17" x14ac:dyDescent="0.35">
      <c r="A482" s="24" t="str">
        <f t="shared" si="7"/>
        <v>44134LimónSin especificarVega Central Mapocho de Santiagomalla-18Lunes</v>
      </c>
      <c r="B482" s="6">
        <v>44134</v>
      </c>
      <c r="C482" s="24" t="s">
        <v>28</v>
      </c>
      <c r="D482" s="24" t="s">
        <v>18</v>
      </c>
      <c r="E482" s="24" t="s">
        <v>23</v>
      </c>
      <c r="F482" s="24" t="s">
        <v>38</v>
      </c>
      <c r="G482" s="24" t="str">
        <f>+VLOOKUP(Tabla35_2[[#This Row],[Unidad de
comercialización ]],Cod_empaque[],2,0)</f>
        <v>malla-18</v>
      </c>
      <c r="H482" s="24">
        <f>+VLOOKUP(Tabla35_2[[#This Row],[Unidad de
comercialización ]],Tabla9[],2,0)</f>
        <v>18</v>
      </c>
      <c r="I482" s="24" t="s">
        <v>2</v>
      </c>
      <c r="J482">
        <v>545</v>
      </c>
      <c r="K482" s="24">
        <f>+Tabla35_2[[#This Row],[Valor]]*Tabla35_2[[#This Row],[Kg]]</f>
        <v>9810</v>
      </c>
      <c r="L482" s="24">
        <f>+Tabla35_2[[#This Row],[Volumen (Kg)]]/1000</f>
        <v>9.81</v>
      </c>
      <c r="M482" s="24">
        <f>+VLOOKUP(Tabla35_2[[#This Row],[Concat]],Tabla3_2[],9,0)</f>
        <v>6000</v>
      </c>
      <c r="N482" s="24">
        <f>+Tabla35_2[[#This Row],[Precio (pesos nominales con IVA)]]/Tabla35_2[[#This Row],[Kg]]</f>
        <v>333.33333333333331</v>
      </c>
      <c r="O482" s="6">
        <f>+VLOOKUP(Tabla35_2[[#This Row],[Cod_fecha]],Cod_fecha[],2,0)</f>
        <v>44130</v>
      </c>
      <c r="P482" s="27">
        <f>+VLOOKUP(Tabla35_2[[#This Row],[Mercado]],Codigos_mercados_mayoristas[],3,0)</f>
        <v>13</v>
      </c>
      <c r="Q482" s="24" t="str">
        <f>+_xlfn.CONCAT(Tabla35_2[[#This Row],[Semana]],Tabla35_2[[#This Row],[Atributo]])</f>
        <v>44134Lunes</v>
      </c>
    </row>
    <row r="483" spans="1:17" x14ac:dyDescent="0.35">
      <c r="A483" s="24" t="str">
        <f t="shared" si="7"/>
        <v>44134LimónSin especificarVega Central Mapocho de Santiagomalla-18Martes</v>
      </c>
      <c r="B483" s="6">
        <v>44134</v>
      </c>
      <c r="C483" s="24" t="s">
        <v>28</v>
      </c>
      <c r="D483" s="24" t="s">
        <v>18</v>
      </c>
      <c r="E483" s="24" t="s">
        <v>23</v>
      </c>
      <c r="F483" s="24" t="s">
        <v>38</v>
      </c>
      <c r="G483" s="24" t="str">
        <f>+VLOOKUP(Tabla35_2[[#This Row],[Unidad de
comercialización ]],Cod_empaque[],2,0)</f>
        <v>malla-18</v>
      </c>
      <c r="H483" s="24">
        <f>+VLOOKUP(Tabla35_2[[#This Row],[Unidad de
comercialización ]],Tabla9[],2,0)</f>
        <v>18</v>
      </c>
      <c r="I483" s="24" t="s">
        <v>3</v>
      </c>
      <c r="J483">
        <v>430</v>
      </c>
      <c r="K483" s="24">
        <f>+Tabla35_2[[#This Row],[Valor]]*Tabla35_2[[#This Row],[Kg]]</f>
        <v>7740</v>
      </c>
      <c r="L483" s="24">
        <f>+Tabla35_2[[#This Row],[Volumen (Kg)]]/1000</f>
        <v>7.74</v>
      </c>
      <c r="M483" s="24">
        <f>+VLOOKUP(Tabla35_2[[#This Row],[Concat]],Tabla3_2[],9,0)</f>
        <v>5000</v>
      </c>
      <c r="N483" s="24">
        <f>+Tabla35_2[[#This Row],[Precio (pesos nominales con IVA)]]/Tabla35_2[[#This Row],[Kg]]</f>
        <v>277.77777777777777</v>
      </c>
      <c r="O483" s="6">
        <f>+VLOOKUP(Tabla35_2[[#This Row],[Cod_fecha]],Cod_fecha[],2,0)</f>
        <v>44131</v>
      </c>
      <c r="P483" s="27">
        <f>+VLOOKUP(Tabla35_2[[#This Row],[Mercado]],Codigos_mercados_mayoristas[],3,0)</f>
        <v>13</v>
      </c>
      <c r="Q483" s="24" t="str">
        <f>+_xlfn.CONCAT(Tabla35_2[[#This Row],[Semana]],Tabla35_2[[#This Row],[Atributo]])</f>
        <v>44134Martes</v>
      </c>
    </row>
    <row r="484" spans="1:17" x14ac:dyDescent="0.35">
      <c r="A484" s="24" t="str">
        <f t="shared" si="7"/>
        <v>44134LimónSin especificarVega Central Mapocho de Santiagomalla-18Miércoles</v>
      </c>
      <c r="B484" s="6">
        <v>44134</v>
      </c>
      <c r="C484" s="24" t="s">
        <v>28</v>
      </c>
      <c r="D484" s="24" t="s">
        <v>18</v>
      </c>
      <c r="E484" s="24" t="s">
        <v>23</v>
      </c>
      <c r="F484" s="24" t="s">
        <v>38</v>
      </c>
      <c r="G484" s="24" t="str">
        <f>+VLOOKUP(Tabla35_2[[#This Row],[Unidad de
comercialización ]],Cod_empaque[],2,0)</f>
        <v>malla-18</v>
      </c>
      <c r="H484" s="24">
        <f>+VLOOKUP(Tabla35_2[[#This Row],[Unidad de
comercialización ]],Tabla9[],2,0)</f>
        <v>18</v>
      </c>
      <c r="I484" s="24" t="s">
        <v>4</v>
      </c>
      <c r="J484">
        <v>265</v>
      </c>
      <c r="K484" s="24">
        <f>+Tabla35_2[[#This Row],[Valor]]*Tabla35_2[[#This Row],[Kg]]</f>
        <v>4770</v>
      </c>
      <c r="L484" s="24">
        <f>+Tabla35_2[[#This Row],[Volumen (Kg)]]/1000</f>
        <v>4.7699999999999996</v>
      </c>
      <c r="M484" s="24">
        <f>+VLOOKUP(Tabla35_2[[#This Row],[Concat]],Tabla3_2[],9,0)</f>
        <v>6000</v>
      </c>
      <c r="N484" s="24">
        <f>+Tabla35_2[[#This Row],[Precio (pesos nominales con IVA)]]/Tabla35_2[[#This Row],[Kg]]</f>
        <v>333.33333333333331</v>
      </c>
      <c r="O484" s="6">
        <f>+VLOOKUP(Tabla35_2[[#This Row],[Cod_fecha]],Cod_fecha[],2,0)</f>
        <v>44132</v>
      </c>
      <c r="P484" s="27">
        <f>+VLOOKUP(Tabla35_2[[#This Row],[Mercado]],Codigos_mercados_mayoristas[],3,0)</f>
        <v>13</v>
      </c>
      <c r="Q484" s="24" t="str">
        <f>+_xlfn.CONCAT(Tabla35_2[[#This Row],[Semana]],Tabla35_2[[#This Row],[Atributo]])</f>
        <v>44134Miércoles</v>
      </c>
    </row>
    <row r="485" spans="1:17" x14ac:dyDescent="0.35">
      <c r="A485" s="24" t="str">
        <f t="shared" si="7"/>
        <v>44134LimónSin especificarVega Central Mapocho de Santiagomalla-18Jueves</v>
      </c>
      <c r="B485" s="6">
        <v>44134</v>
      </c>
      <c r="C485" s="24" t="s">
        <v>28</v>
      </c>
      <c r="D485" s="24" t="s">
        <v>18</v>
      </c>
      <c r="E485" s="24" t="s">
        <v>23</v>
      </c>
      <c r="F485" s="24" t="s">
        <v>38</v>
      </c>
      <c r="G485" s="24" t="str">
        <f>+VLOOKUP(Tabla35_2[[#This Row],[Unidad de
comercialización ]],Cod_empaque[],2,0)</f>
        <v>malla-18</v>
      </c>
      <c r="H485" s="24">
        <f>+VLOOKUP(Tabla35_2[[#This Row],[Unidad de
comercialización ]],Tabla9[],2,0)</f>
        <v>18</v>
      </c>
      <c r="I485" s="24" t="s">
        <v>5</v>
      </c>
      <c r="J485">
        <v>400</v>
      </c>
      <c r="K485" s="24">
        <f>+Tabla35_2[[#This Row],[Valor]]*Tabla35_2[[#This Row],[Kg]]</f>
        <v>7200</v>
      </c>
      <c r="L485" s="24">
        <f>+Tabla35_2[[#This Row],[Volumen (Kg)]]/1000</f>
        <v>7.2</v>
      </c>
      <c r="M485" s="24">
        <f>+VLOOKUP(Tabla35_2[[#This Row],[Concat]],Tabla3_2[],9,0)</f>
        <v>6000</v>
      </c>
      <c r="N485" s="24">
        <f>+Tabla35_2[[#This Row],[Precio (pesos nominales con IVA)]]/Tabla35_2[[#This Row],[Kg]]</f>
        <v>333.33333333333331</v>
      </c>
      <c r="O485" s="6">
        <f>+VLOOKUP(Tabla35_2[[#This Row],[Cod_fecha]],Cod_fecha[],2,0)</f>
        <v>44133</v>
      </c>
      <c r="P485" s="27">
        <f>+VLOOKUP(Tabla35_2[[#This Row],[Mercado]],Codigos_mercados_mayoristas[],3,0)</f>
        <v>13</v>
      </c>
      <c r="Q485" s="24" t="str">
        <f>+_xlfn.CONCAT(Tabla35_2[[#This Row],[Semana]],Tabla35_2[[#This Row],[Atributo]])</f>
        <v>44134Jueves</v>
      </c>
    </row>
    <row r="486" spans="1:17" x14ac:dyDescent="0.35">
      <c r="A486" s="24" t="str">
        <f t="shared" si="7"/>
        <v>44134LimónSin especificarVega Central Mapocho de Santiagomalla-18Viernes</v>
      </c>
      <c r="B486" s="6">
        <v>44134</v>
      </c>
      <c r="C486" s="24" t="s">
        <v>28</v>
      </c>
      <c r="D486" s="24" t="s">
        <v>18</v>
      </c>
      <c r="E486" s="24" t="s">
        <v>23</v>
      </c>
      <c r="F486" s="24" t="s">
        <v>38</v>
      </c>
      <c r="G486" s="24" t="str">
        <f>+VLOOKUP(Tabla35_2[[#This Row],[Unidad de
comercialización ]],Cod_empaque[],2,0)</f>
        <v>malla-18</v>
      </c>
      <c r="H486" s="24">
        <f>+VLOOKUP(Tabla35_2[[#This Row],[Unidad de
comercialización ]],Tabla9[],2,0)</f>
        <v>18</v>
      </c>
      <c r="I486" s="24" t="s">
        <v>6</v>
      </c>
      <c r="J486">
        <v>445</v>
      </c>
      <c r="K486" s="24">
        <f>+Tabla35_2[[#This Row],[Valor]]*Tabla35_2[[#This Row],[Kg]]</f>
        <v>8010</v>
      </c>
      <c r="L486" s="24">
        <f>+Tabla35_2[[#This Row],[Volumen (Kg)]]/1000</f>
        <v>8.01</v>
      </c>
      <c r="M486" s="24">
        <f>+VLOOKUP(Tabla35_2[[#This Row],[Concat]],Tabla3_2[],9,0)</f>
        <v>6000</v>
      </c>
      <c r="N486" s="24">
        <f>+Tabla35_2[[#This Row],[Precio (pesos nominales con IVA)]]/Tabla35_2[[#This Row],[Kg]]</f>
        <v>333.33333333333331</v>
      </c>
      <c r="O486" s="6">
        <f>+VLOOKUP(Tabla35_2[[#This Row],[Cod_fecha]],Cod_fecha[],2,0)</f>
        <v>44134</v>
      </c>
      <c r="P486" s="27">
        <f>+VLOOKUP(Tabla35_2[[#This Row],[Mercado]],Codigos_mercados_mayoristas[],3,0)</f>
        <v>13</v>
      </c>
      <c r="Q486" s="24" t="str">
        <f>+_xlfn.CONCAT(Tabla35_2[[#This Row],[Semana]],Tabla35_2[[#This Row],[Atributo]])</f>
        <v>44134Viernes</v>
      </c>
    </row>
    <row r="487" spans="1:17" x14ac:dyDescent="0.35">
      <c r="A487" s="24" t="str">
        <f t="shared" si="7"/>
        <v>44134LimónSin especificarFemacal de La Caleramalla-16Lunes</v>
      </c>
      <c r="B487" s="6">
        <v>44134</v>
      </c>
      <c r="C487" s="24" t="s">
        <v>28</v>
      </c>
      <c r="D487" s="24" t="s">
        <v>18</v>
      </c>
      <c r="E487" s="24" t="s">
        <v>9</v>
      </c>
      <c r="F487" s="24" t="s">
        <v>40</v>
      </c>
      <c r="G487" s="24" t="str">
        <f>+VLOOKUP(Tabla35_2[[#This Row],[Unidad de
comercialización ]],Cod_empaque[],2,0)</f>
        <v>malla-16</v>
      </c>
      <c r="H487" s="24">
        <f>+VLOOKUP(Tabla35_2[[#This Row],[Unidad de
comercialización ]],Tabla9[],2,0)</f>
        <v>16</v>
      </c>
      <c r="I487" s="24" t="s">
        <v>2</v>
      </c>
      <c r="J487">
        <v>305</v>
      </c>
      <c r="K487" s="24">
        <f>+Tabla35_2[[#This Row],[Valor]]*Tabla35_2[[#This Row],[Kg]]</f>
        <v>4880</v>
      </c>
      <c r="L487" s="24">
        <f>+Tabla35_2[[#This Row],[Volumen (Kg)]]/1000</f>
        <v>4.88</v>
      </c>
      <c r="M487" s="24">
        <f>+VLOOKUP(Tabla35_2[[#This Row],[Concat]],Tabla3_2[],9,0)</f>
        <v>3975</v>
      </c>
      <c r="N487" s="24">
        <f>+Tabla35_2[[#This Row],[Precio (pesos nominales con IVA)]]/Tabla35_2[[#This Row],[Kg]]</f>
        <v>248.4375</v>
      </c>
      <c r="O487" s="6">
        <f>+VLOOKUP(Tabla35_2[[#This Row],[Cod_fecha]],Cod_fecha[],2,0)</f>
        <v>44130</v>
      </c>
      <c r="P487" s="27">
        <f>+VLOOKUP(Tabla35_2[[#This Row],[Mercado]],Codigos_mercados_mayoristas[],3,0)</f>
        <v>5</v>
      </c>
      <c r="Q487" s="24" t="str">
        <f>+_xlfn.CONCAT(Tabla35_2[[#This Row],[Semana]],Tabla35_2[[#This Row],[Atributo]])</f>
        <v>44134Lunes</v>
      </c>
    </row>
    <row r="488" spans="1:17" x14ac:dyDescent="0.35">
      <c r="A488" s="24" t="str">
        <f t="shared" si="7"/>
        <v>44134LimónSin especificarFemacal de La Caleramalla-16Martes</v>
      </c>
      <c r="B488" s="6">
        <v>44134</v>
      </c>
      <c r="C488" s="24" t="s">
        <v>28</v>
      </c>
      <c r="D488" s="24" t="s">
        <v>18</v>
      </c>
      <c r="E488" s="24" t="s">
        <v>9</v>
      </c>
      <c r="F488" s="24" t="s">
        <v>40</v>
      </c>
      <c r="G488" s="24" t="str">
        <f>+VLOOKUP(Tabla35_2[[#This Row],[Unidad de
comercialización ]],Cod_empaque[],2,0)</f>
        <v>malla-16</v>
      </c>
      <c r="H488" s="24">
        <f>+VLOOKUP(Tabla35_2[[#This Row],[Unidad de
comercialización ]],Tabla9[],2,0)</f>
        <v>16</v>
      </c>
      <c r="I488" s="24" t="s">
        <v>3</v>
      </c>
      <c r="J488">
        <v>248</v>
      </c>
      <c r="K488" s="24">
        <f>+Tabla35_2[[#This Row],[Valor]]*Tabla35_2[[#This Row],[Kg]]</f>
        <v>3968</v>
      </c>
      <c r="L488" s="24">
        <f>+Tabla35_2[[#This Row],[Volumen (Kg)]]/1000</f>
        <v>3.968</v>
      </c>
      <c r="M488" s="24">
        <f>+VLOOKUP(Tabla35_2[[#This Row],[Concat]],Tabla3_2[],9,0)</f>
        <v>4020</v>
      </c>
      <c r="N488" s="24">
        <f>+Tabla35_2[[#This Row],[Precio (pesos nominales con IVA)]]/Tabla35_2[[#This Row],[Kg]]</f>
        <v>251.25</v>
      </c>
      <c r="O488" s="6">
        <f>+VLOOKUP(Tabla35_2[[#This Row],[Cod_fecha]],Cod_fecha[],2,0)</f>
        <v>44131</v>
      </c>
      <c r="P488" s="27">
        <f>+VLOOKUP(Tabla35_2[[#This Row],[Mercado]],Codigos_mercados_mayoristas[],3,0)</f>
        <v>5</v>
      </c>
      <c r="Q488" s="24" t="str">
        <f>+_xlfn.CONCAT(Tabla35_2[[#This Row],[Semana]],Tabla35_2[[#This Row],[Atributo]])</f>
        <v>44134Martes</v>
      </c>
    </row>
    <row r="489" spans="1:17" x14ac:dyDescent="0.35">
      <c r="A489" s="24" t="str">
        <f t="shared" si="7"/>
        <v>44134LimónSin especificarFemacal de La Caleramalla-16Miércoles</v>
      </c>
      <c r="B489" s="6">
        <v>44134</v>
      </c>
      <c r="C489" s="24" t="s">
        <v>28</v>
      </c>
      <c r="D489" s="24" t="s">
        <v>18</v>
      </c>
      <c r="E489" s="24" t="s">
        <v>9</v>
      </c>
      <c r="F489" s="24" t="s">
        <v>40</v>
      </c>
      <c r="G489" s="24" t="str">
        <f>+VLOOKUP(Tabla35_2[[#This Row],[Unidad de
comercialización ]],Cod_empaque[],2,0)</f>
        <v>malla-16</v>
      </c>
      <c r="H489" s="24">
        <f>+VLOOKUP(Tabla35_2[[#This Row],[Unidad de
comercialización ]],Tabla9[],2,0)</f>
        <v>16</v>
      </c>
      <c r="I489" s="24" t="s">
        <v>4</v>
      </c>
      <c r="J489">
        <v>355</v>
      </c>
      <c r="K489" s="24">
        <f>+Tabla35_2[[#This Row],[Valor]]*Tabla35_2[[#This Row],[Kg]]</f>
        <v>5680</v>
      </c>
      <c r="L489" s="24">
        <f>+Tabla35_2[[#This Row],[Volumen (Kg)]]/1000</f>
        <v>5.68</v>
      </c>
      <c r="M489" s="24">
        <f>+VLOOKUP(Tabla35_2[[#This Row],[Concat]],Tabla3_2[],9,0)</f>
        <v>4217</v>
      </c>
      <c r="N489" s="24">
        <f>+Tabla35_2[[#This Row],[Precio (pesos nominales con IVA)]]/Tabla35_2[[#This Row],[Kg]]</f>
        <v>263.5625</v>
      </c>
      <c r="O489" s="6">
        <f>+VLOOKUP(Tabla35_2[[#This Row],[Cod_fecha]],Cod_fecha[],2,0)</f>
        <v>44132</v>
      </c>
      <c r="P489" s="27">
        <f>+VLOOKUP(Tabla35_2[[#This Row],[Mercado]],Codigos_mercados_mayoristas[],3,0)</f>
        <v>5</v>
      </c>
      <c r="Q489" s="24" t="str">
        <f>+_xlfn.CONCAT(Tabla35_2[[#This Row],[Semana]],Tabla35_2[[#This Row],[Atributo]])</f>
        <v>44134Miércoles</v>
      </c>
    </row>
    <row r="490" spans="1:17" x14ac:dyDescent="0.35">
      <c r="A490" s="24" t="str">
        <f t="shared" si="7"/>
        <v>44134LimónSin especificarFemacal de La Caleramalla-16Jueves</v>
      </c>
      <c r="B490" s="6">
        <v>44134</v>
      </c>
      <c r="C490" s="24" t="s">
        <v>28</v>
      </c>
      <c r="D490" s="24" t="s">
        <v>18</v>
      </c>
      <c r="E490" s="24" t="s">
        <v>9</v>
      </c>
      <c r="F490" s="24" t="s">
        <v>40</v>
      </c>
      <c r="G490" s="24" t="str">
        <f>+VLOOKUP(Tabla35_2[[#This Row],[Unidad de
comercialización ]],Cod_empaque[],2,0)</f>
        <v>malla-16</v>
      </c>
      <c r="H490" s="24">
        <f>+VLOOKUP(Tabla35_2[[#This Row],[Unidad de
comercialización ]],Tabla9[],2,0)</f>
        <v>16</v>
      </c>
      <c r="I490" s="24" t="s">
        <v>5</v>
      </c>
      <c r="J490">
        <v>298</v>
      </c>
      <c r="K490" s="24">
        <f>+Tabla35_2[[#This Row],[Valor]]*Tabla35_2[[#This Row],[Kg]]</f>
        <v>4768</v>
      </c>
      <c r="L490" s="24">
        <f>+Tabla35_2[[#This Row],[Volumen (Kg)]]/1000</f>
        <v>4.7679999999999998</v>
      </c>
      <c r="M490" s="24">
        <f>+VLOOKUP(Tabla35_2[[#This Row],[Concat]],Tabla3_2[],9,0)</f>
        <v>4232</v>
      </c>
      <c r="N490" s="24">
        <f>+Tabla35_2[[#This Row],[Precio (pesos nominales con IVA)]]/Tabla35_2[[#This Row],[Kg]]</f>
        <v>264.5</v>
      </c>
      <c r="O490" s="6">
        <f>+VLOOKUP(Tabla35_2[[#This Row],[Cod_fecha]],Cod_fecha[],2,0)</f>
        <v>44133</v>
      </c>
      <c r="P490" s="27">
        <f>+VLOOKUP(Tabla35_2[[#This Row],[Mercado]],Codigos_mercados_mayoristas[],3,0)</f>
        <v>5</v>
      </c>
      <c r="Q490" s="24" t="str">
        <f>+_xlfn.CONCAT(Tabla35_2[[#This Row],[Semana]],Tabla35_2[[#This Row],[Atributo]])</f>
        <v>44134Jueves</v>
      </c>
    </row>
    <row r="491" spans="1:17" x14ac:dyDescent="0.35">
      <c r="A491" s="24" t="str">
        <f t="shared" si="7"/>
        <v>44134LimónSin especificarFemacal de La Caleramalla-16Viernes</v>
      </c>
      <c r="B491" s="6">
        <v>44134</v>
      </c>
      <c r="C491" s="24" t="s">
        <v>28</v>
      </c>
      <c r="D491" s="24" t="s">
        <v>18</v>
      </c>
      <c r="E491" s="24" t="s">
        <v>9</v>
      </c>
      <c r="F491" s="24" t="s">
        <v>40</v>
      </c>
      <c r="G491" s="24" t="str">
        <f>+VLOOKUP(Tabla35_2[[#This Row],[Unidad de
comercialización ]],Cod_empaque[],2,0)</f>
        <v>malla-16</v>
      </c>
      <c r="H491" s="24">
        <f>+VLOOKUP(Tabla35_2[[#This Row],[Unidad de
comercialización ]],Tabla9[],2,0)</f>
        <v>16</v>
      </c>
      <c r="I491" s="24" t="s">
        <v>6</v>
      </c>
      <c r="J491">
        <v>220</v>
      </c>
      <c r="K491" s="24">
        <f>+Tabla35_2[[#This Row],[Valor]]*Tabla35_2[[#This Row],[Kg]]</f>
        <v>3520</v>
      </c>
      <c r="L491" s="24">
        <f>+Tabla35_2[[#This Row],[Volumen (Kg)]]/1000</f>
        <v>3.52</v>
      </c>
      <c r="M491" s="24">
        <f>+VLOOKUP(Tabla35_2[[#This Row],[Concat]],Tabla3_2[],9,0)</f>
        <v>4227</v>
      </c>
      <c r="N491" s="24">
        <f>+Tabla35_2[[#This Row],[Precio (pesos nominales con IVA)]]/Tabla35_2[[#This Row],[Kg]]</f>
        <v>264.1875</v>
      </c>
      <c r="O491" s="6">
        <f>+VLOOKUP(Tabla35_2[[#This Row],[Cod_fecha]],Cod_fecha[],2,0)</f>
        <v>44134</v>
      </c>
      <c r="P491" s="27">
        <f>+VLOOKUP(Tabla35_2[[#This Row],[Mercado]],Codigos_mercados_mayoristas[],3,0)</f>
        <v>5</v>
      </c>
      <c r="Q491" s="24" t="str">
        <f>+_xlfn.CONCAT(Tabla35_2[[#This Row],[Semana]],Tabla35_2[[#This Row],[Atributo]])</f>
        <v>44134Viernes</v>
      </c>
    </row>
    <row r="492" spans="1:17" x14ac:dyDescent="0.35">
      <c r="A492" s="24" t="str">
        <f t="shared" si="7"/>
        <v>44134LimónSin especificarFeria Lagunitas de Puerto Monttmalla-16Lunes</v>
      </c>
      <c r="B492" s="6">
        <v>44134</v>
      </c>
      <c r="C492" s="24" t="s">
        <v>28</v>
      </c>
      <c r="D492" s="24" t="s">
        <v>18</v>
      </c>
      <c r="E492" s="24" t="s">
        <v>11</v>
      </c>
      <c r="F492" s="24" t="s">
        <v>40</v>
      </c>
      <c r="G492" s="24" t="str">
        <f>+VLOOKUP(Tabla35_2[[#This Row],[Unidad de
comercialización ]],Cod_empaque[],2,0)</f>
        <v>malla-16</v>
      </c>
      <c r="H492" s="24">
        <f>+VLOOKUP(Tabla35_2[[#This Row],[Unidad de
comercialización ]],Tabla9[],2,0)</f>
        <v>16</v>
      </c>
      <c r="I492" s="24" t="s">
        <v>2</v>
      </c>
      <c r="J492">
        <v>400</v>
      </c>
      <c r="K492" s="24">
        <f>+Tabla35_2[[#This Row],[Valor]]*Tabla35_2[[#This Row],[Kg]]</f>
        <v>6400</v>
      </c>
      <c r="L492" s="24">
        <f>+Tabla35_2[[#This Row],[Volumen (Kg)]]/1000</f>
        <v>6.4</v>
      </c>
      <c r="M492" s="24">
        <f>+VLOOKUP(Tabla35_2[[#This Row],[Concat]],Tabla3_2[],9,0)</f>
        <v>9250</v>
      </c>
      <c r="N492" s="24">
        <f>+Tabla35_2[[#This Row],[Precio (pesos nominales con IVA)]]/Tabla35_2[[#This Row],[Kg]]</f>
        <v>578.125</v>
      </c>
      <c r="O492" s="6">
        <f>+VLOOKUP(Tabla35_2[[#This Row],[Cod_fecha]],Cod_fecha[],2,0)</f>
        <v>44130</v>
      </c>
      <c r="P492" s="27">
        <f>+VLOOKUP(Tabla35_2[[#This Row],[Mercado]],Codigos_mercados_mayoristas[],3,0)</f>
        <v>10</v>
      </c>
      <c r="Q492" s="24" t="str">
        <f>+_xlfn.CONCAT(Tabla35_2[[#This Row],[Semana]],Tabla35_2[[#This Row],[Atributo]])</f>
        <v>44134Lunes</v>
      </c>
    </row>
    <row r="493" spans="1:17" x14ac:dyDescent="0.35">
      <c r="A493" s="24" t="str">
        <f t="shared" si="7"/>
        <v>44134LimónSin especificarFeria Lagunitas de Puerto Monttmalla-16Martes</v>
      </c>
      <c r="B493" s="6">
        <v>44134</v>
      </c>
      <c r="C493" s="24" t="s">
        <v>28</v>
      </c>
      <c r="D493" s="24" t="s">
        <v>18</v>
      </c>
      <c r="E493" s="24" t="s">
        <v>11</v>
      </c>
      <c r="F493" s="24" t="s">
        <v>40</v>
      </c>
      <c r="G493" s="24" t="str">
        <f>+VLOOKUP(Tabla35_2[[#This Row],[Unidad de
comercialización ]],Cod_empaque[],2,0)</f>
        <v>malla-16</v>
      </c>
      <c r="H493" s="24">
        <f>+VLOOKUP(Tabla35_2[[#This Row],[Unidad de
comercialización ]],Tabla9[],2,0)</f>
        <v>16</v>
      </c>
      <c r="I493" s="24" t="s">
        <v>3</v>
      </c>
      <c r="J493">
        <v>800</v>
      </c>
      <c r="K493" s="24">
        <f>+Tabla35_2[[#This Row],[Valor]]*Tabla35_2[[#This Row],[Kg]]</f>
        <v>12800</v>
      </c>
      <c r="L493" s="24">
        <f>+Tabla35_2[[#This Row],[Volumen (Kg)]]/1000</f>
        <v>12.8</v>
      </c>
      <c r="M493" s="24">
        <f>+VLOOKUP(Tabla35_2[[#This Row],[Concat]],Tabla3_2[],9,0)</f>
        <v>9500</v>
      </c>
      <c r="N493" s="24">
        <f>+Tabla35_2[[#This Row],[Precio (pesos nominales con IVA)]]/Tabla35_2[[#This Row],[Kg]]</f>
        <v>593.75</v>
      </c>
      <c r="O493" s="6">
        <f>+VLOOKUP(Tabla35_2[[#This Row],[Cod_fecha]],Cod_fecha[],2,0)</f>
        <v>44131</v>
      </c>
      <c r="P493" s="27">
        <f>+VLOOKUP(Tabla35_2[[#This Row],[Mercado]],Codigos_mercados_mayoristas[],3,0)</f>
        <v>10</v>
      </c>
      <c r="Q493" s="24" t="str">
        <f>+_xlfn.CONCAT(Tabla35_2[[#This Row],[Semana]],Tabla35_2[[#This Row],[Atributo]])</f>
        <v>44134Martes</v>
      </c>
    </row>
    <row r="494" spans="1:17" x14ac:dyDescent="0.35">
      <c r="A494" s="24" t="str">
        <f t="shared" si="7"/>
        <v>44134LimónSin especificarFeria Lagunitas de Puerto Monttmalla-16Miércoles</v>
      </c>
      <c r="B494" s="6">
        <v>44134</v>
      </c>
      <c r="C494" s="24" t="s">
        <v>28</v>
      </c>
      <c r="D494" s="24" t="s">
        <v>18</v>
      </c>
      <c r="E494" s="24" t="s">
        <v>11</v>
      </c>
      <c r="F494" s="24" t="s">
        <v>40</v>
      </c>
      <c r="G494" s="24" t="str">
        <f>+VLOOKUP(Tabla35_2[[#This Row],[Unidad de
comercialización ]],Cod_empaque[],2,0)</f>
        <v>malla-16</v>
      </c>
      <c r="H494" s="24">
        <f>+VLOOKUP(Tabla35_2[[#This Row],[Unidad de
comercialización ]],Tabla9[],2,0)</f>
        <v>16</v>
      </c>
      <c r="I494" s="24" t="s">
        <v>4</v>
      </c>
      <c r="J494">
        <v>0</v>
      </c>
      <c r="K494" s="24">
        <f>+Tabla35_2[[#This Row],[Valor]]*Tabla35_2[[#This Row],[Kg]]</f>
        <v>0</v>
      </c>
      <c r="L494" s="24">
        <f>+Tabla35_2[[#This Row],[Volumen (Kg)]]/1000</f>
        <v>0</v>
      </c>
      <c r="M494" s="24">
        <f>+VLOOKUP(Tabla35_2[[#This Row],[Concat]],Tabla3_2[],9,0)</f>
        <v>0</v>
      </c>
      <c r="N494" s="24">
        <f>+Tabla35_2[[#This Row],[Precio (pesos nominales con IVA)]]/Tabla35_2[[#This Row],[Kg]]</f>
        <v>0</v>
      </c>
      <c r="O494" s="6">
        <f>+VLOOKUP(Tabla35_2[[#This Row],[Cod_fecha]],Cod_fecha[],2,0)</f>
        <v>44132</v>
      </c>
      <c r="P494" s="27">
        <f>+VLOOKUP(Tabla35_2[[#This Row],[Mercado]],Codigos_mercados_mayoristas[],3,0)</f>
        <v>10</v>
      </c>
      <c r="Q494" s="24" t="str">
        <f>+_xlfn.CONCAT(Tabla35_2[[#This Row],[Semana]],Tabla35_2[[#This Row],[Atributo]])</f>
        <v>44134Miércoles</v>
      </c>
    </row>
    <row r="495" spans="1:17" x14ac:dyDescent="0.35">
      <c r="A495" s="24" t="str">
        <f t="shared" si="7"/>
        <v>44134LimónSin especificarFeria Lagunitas de Puerto Monttmalla-16Jueves</v>
      </c>
      <c r="B495" s="6">
        <v>44134</v>
      </c>
      <c r="C495" s="24" t="s">
        <v>28</v>
      </c>
      <c r="D495" s="24" t="s">
        <v>18</v>
      </c>
      <c r="E495" s="24" t="s">
        <v>11</v>
      </c>
      <c r="F495" s="24" t="s">
        <v>40</v>
      </c>
      <c r="G495" s="24" t="str">
        <f>+VLOOKUP(Tabla35_2[[#This Row],[Unidad de
comercialización ]],Cod_empaque[],2,0)</f>
        <v>malla-16</v>
      </c>
      <c r="H495" s="24">
        <f>+VLOOKUP(Tabla35_2[[#This Row],[Unidad de
comercialización ]],Tabla9[],2,0)</f>
        <v>16</v>
      </c>
      <c r="I495" s="24" t="s">
        <v>5</v>
      </c>
      <c r="J495">
        <v>600</v>
      </c>
      <c r="K495" s="24">
        <f>+Tabla35_2[[#This Row],[Valor]]*Tabla35_2[[#This Row],[Kg]]</f>
        <v>9600</v>
      </c>
      <c r="L495" s="24">
        <f>+Tabla35_2[[#This Row],[Volumen (Kg)]]/1000</f>
        <v>9.6</v>
      </c>
      <c r="M495" s="24">
        <f>+VLOOKUP(Tabla35_2[[#This Row],[Concat]],Tabla3_2[],9,0)</f>
        <v>9250</v>
      </c>
      <c r="N495" s="24">
        <f>+Tabla35_2[[#This Row],[Precio (pesos nominales con IVA)]]/Tabla35_2[[#This Row],[Kg]]</f>
        <v>578.125</v>
      </c>
      <c r="O495" s="6">
        <f>+VLOOKUP(Tabla35_2[[#This Row],[Cod_fecha]],Cod_fecha[],2,0)</f>
        <v>44133</v>
      </c>
      <c r="P495" s="27">
        <f>+VLOOKUP(Tabla35_2[[#This Row],[Mercado]],Codigos_mercados_mayoristas[],3,0)</f>
        <v>10</v>
      </c>
      <c r="Q495" s="24" t="str">
        <f>+_xlfn.CONCAT(Tabla35_2[[#This Row],[Semana]],Tabla35_2[[#This Row],[Atributo]])</f>
        <v>44134Jueves</v>
      </c>
    </row>
    <row r="496" spans="1:17" x14ac:dyDescent="0.35">
      <c r="A496" s="24" t="str">
        <f t="shared" si="7"/>
        <v>44134LimónSin especificarFeria Lagunitas de Puerto Monttmalla-16Viernes</v>
      </c>
      <c r="B496" s="6">
        <v>44134</v>
      </c>
      <c r="C496" s="24" t="s">
        <v>28</v>
      </c>
      <c r="D496" s="24" t="s">
        <v>18</v>
      </c>
      <c r="E496" s="24" t="s">
        <v>11</v>
      </c>
      <c r="F496" s="24" t="s">
        <v>40</v>
      </c>
      <c r="G496" s="24" t="str">
        <f>+VLOOKUP(Tabla35_2[[#This Row],[Unidad de
comercialización ]],Cod_empaque[],2,0)</f>
        <v>malla-16</v>
      </c>
      <c r="H496" s="24">
        <f>+VLOOKUP(Tabla35_2[[#This Row],[Unidad de
comercialización ]],Tabla9[],2,0)</f>
        <v>16</v>
      </c>
      <c r="I496" s="24" t="s">
        <v>6</v>
      </c>
      <c r="J496">
        <v>700</v>
      </c>
      <c r="K496" s="24">
        <f>+Tabla35_2[[#This Row],[Valor]]*Tabla35_2[[#This Row],[Kg]]</f>
        <v>11200</v>
      </c>
      <c r="L496" s="24">
        <f>+Tabla35_2[[#This Row],[Volumen (Kg)]]/1000</f>
        <v>11.2</v>
      </c>
      <c r="M496" s="24">
        <f>+VLOOKUP(Tabla35_2[[#This Row],[Concat]],Tabla3_2[],9,0)</f>
        <v>9250</v>
      </c>
      <c r="N496" s="24">
        <f>+Tabla35_2[[#This Row],[Precio (pesos nominales con IVA)]]/Tabla35_2[[#This Row],[Kg]]</f>
        <v>578.125</v>
      </c>
      <c r="O496" s="6">
        <f>+VLOOKUP(Tabla35_2[[#This Row],[Cod_fecha]],Cod_fecha[],2,0)</f>
        <v>44134</v>
      </c>
      <c r="P496" s="27">
        <f>+VLOOKUP(Tabla35_2[[#This Row],[Mercado]],Codigos_mercados_mayoristas[],3,0)</f>
        <v>10</v>
      </c>
      <c r="Q496" s="24" t="str">
        <f>+_xlfn.CONCAT(Tabla35_2[[#This Row],[Semana]],Tabla35_2[[#This Row],[Atributo]])</f>
        <v>44134Viernes</v>
      </c>
    </row>
    <row r="497" spans="1:17" x14ac:dyDescent="0.35">
      <c r="A497" s="24" t="str">
        <f t="shared" si="7"/>
        <v>44134LimónSin especificarMacroferia Regional de Talcamalla-16Lunes</v>
      </c>
      <c r="B497" s="6">
        <v>44134</v>
      </c>
      <c r="C497" s="24" t="s">
        <v>28</v>
      </c>
      <c r="D497" s="24" t="s">
        <v>18</v>
      </c>
      <c r="E497" s="24" t="s">
        <v>13</v>
      </c>
      <c r="F497" s="24" t="s">
        <v>40</v>
      </c>
      <c r="G497" s="24" t="str">
        <f>+VLOOKUP(Tabla35_2[[#This Row],[Unidad de
comercialización ]],Cod_empaque[],2,0)</f>
        <v>malla-16</v>
      </c>
      <c r="H497" s="24">
        <f>+VLOOKUP(Tabla35_2[[#This Row],[Unidad de
comercialización ]],Tabla9[],2,0)</f>
        <v>16</v>
      </c>
      <c r="I497" s="24" t="s">
        <v>2</v>
      </c>
      <c r="J497">
        <v>200</v>
      </c>
      <c r="K497" s="24">
        <f>+Tabla35_2[[#This Row],[Valor]]*Tabla35_2[[#This Row],[Kg]]</f>
        <v>3200</v>
      </c>
      <c r="L497" s="24">
        <f>+Tabla35_2[[#This Row],[Volumen (Kg)]]/1000</f>
        <v>3.2</v>
      </c>
      <c r="M497" s="24">
        <f>+VLOOKUP(Tabla35_2[[#This Row],[Concat]],Tabla3_2[],9,0)</f>
        <v>6000</v>
      </c>
      <c r="N497" s="24">
        <f>+Tabla35_2[[#This Row],[Precio (pesos nominales con IVA)]]/Tabla35_2[[#This Row],[Kg]]</f>
        <v>375</v>
      </c>
      <c r="O497" s="6">
        <f>+VLOOKUP(Tabla35_2[[#This Row],[Cod_fecha]],Cod_fecha[],2,0)</f>
        <v>44130</v>
      </c>
      <c r="P497" s="27">
        <f>+VLOOKUP(Tabla35_2[[#This Row],[Mercado]],Codigos_mercados_mayoristas[],3,0)</f>
        <v>7</v>
      </c>
      <c r="Q497" s="24" t="str">
        <f>+_xlfn.CONCAT(Tabla35_2[[#This Row],[Semana]],Tabla35_2[[#This Row],[Atributo]])</f>
        <v>44134Lunes</v>
      </c>
    </row>
    <row r="498" spans="1:17" x14ac:dyDescent="0.35">
      <c r="A498" s="24" t="str">
        <f t="shared" si="7"/>
        <v>44134LimónSin especificarMacroferia Regional de Talcamalla-16Martes</v>
      </c>
      <c r="B498" s="6">
        <v>44134</v>
      </c>
      <c r="C498" s="24" t="s">
        <v>28</v>
      </c>
      <c r="D498" s="24" t="s">
        <v>18</v>
      </c>
      <c r="E498" s="24" t="s">
        <v>13</v>
      </c>
      <c r="F498" s="24" t="s">
        <v>40</v>
      </c>
      <c r="G498" s="24" t="str">
        <f>+VLOOKUP(Tabla35_2[[#This Row],[Unidad de
comercialización ]],Cod_empaque[],2,0)</f>
        <v>malla-16</v>
      </c>
      <c r="H498" s="24">
        <f>+VLOOKUP(Tabla35_2[[#This Row],[Unidad de
comercialización ]],Tabla9[],2,0)</f>
        <v>16</v>
      </c>
      <c r="I498" s="24" t="s">
        <v>3</v>
      </c>
      <c r="J498">
        <v>0</v>
      </c>
      <c r="K498" s="24">
        <f>+Tabla35_2[[#This Row],[Valor]]*Tabla35_2[[#This Row],[Kg]]</f>
        <v>0</v>
      </c>
      <c r="L498" s="24">
        <f>+Tabla35_2[[#This Row],[Volumen (Kg)]]/1000</f>
        <v>0</v>
      </c>
      <c r="M498" s="24">
        <f>+VLOOKUP(Tabla35_2[[#This Row],[Concat]],Tabla3_2[],9,0)</f>
        <v>0</v>
      </c>
      <c r="N498" s="24">
        <f>+Tabla35_2[[#This Row],[Precio (pesos nominales con IVA)]]/Tabla35_2[[#This Row],[Kg]]</f>
        <v>0</v>
      </c>
      <c r="O498" s="6">
        <f>+VLOOKUP(Tabla35_2[[#This Row],[Cod_fecha]],Cod_fecha[],2,0)</f>
        <v>44131</v>
      </c>
      <c r="P498" s="27">
        <f>+VLOOKUP(Tabla35_2[[#This Row],[Mercado]],Codigos_mercados_mayoristas[],3,0)</f>
        <v>7</v>
      </c>
      <c r="Q498" s="24" t="str">
        <f>+_xlfn.CONCAT(Tabla35_2[[#This Row],[Semana]],Tabla35_2[[#This Row],[Atributo]])</f>
        <v>44134Martes</v>
      </c>
    </row>
    <row r="499" spans="1:17" x14ac:dyDescent="0.35">
      <c r="A499" s="24" t="str">
        <f t="shared" si="7"/>
        <v>44134LimónSin especificarMacroferia Regional de Talcamalla-16Miércoles</v>
      </c>
      <c r="B499" s="6">
        <v>44134</v>
      </c>
      <c r="C499" s="24" t="s">
        <v>28</v>
      </c>
      <c r="D499" s="24" t="s">
        <v>18</v>
      </c>
      <c r="E499" s="24" t="s">
        <v>13</v>
      </c>
      <c r="F499" s="24" t="s">
        <v>40</v>
      </c>
      <c r="G499" s="24" t="str">
        <f>+VLOOKUP(Tabla35_2[[#This Row],[Unidad de
comercialización ]],Cod_empaque[],2,0)</f>
        <v>malla-16</v>
      </c>
      <c r="H499" s="24">
        <f>+VLOOKUP(Tabla35_2[[#This Row],[Unidad de
comercialización ]],Tabla9[],2,0)</f>
        <v>16</v>
      </c>
      <c r="I499" s="24" t="s">
        <v>4</v>
      </c>
      <c r="J499">
        <v>250</v>
      </c>
      <c r="K499" s="24">
        <f>+Tabla35_2[[#This Row],[Valor]]*Tabla35_2[[#This Row],[Kg]]</f>
        <v>4000</v>
      </c>
      <c r="L499" s="24">
        <f>+Tabla35_2[[#This Row],[Volumen (Kg)]]/1000</f>
        <v>4</v>
      </c>
      <c r="M499" s="24">
        <f>+VLOOKUP(Tabla35_2[[#This Row],[Concat]],Tabla3_2[],9,0)</f>
        <v>6000</v>
      </c>
      <c r="N499" s="24">
        <f>+Tabla35_2[[#This Row],[Precio (pesos nominales con IVA)]]/Tabla35_2[[#This Row],[Kg]]</f>
        <v>375</v>
      </c>
      <c r="O499" s="6">
        <f>+VLOOKUP(Tabla35_2[[#This Row],[Cod_fecha]],Cod_fecha[],2,0)</f>
        <v>44132</v>
      </c>
      <c r="P499" s="27">
        <f>+VLOOKUP(Tabla35_2[[#This Row],[Mercado]],Codigos_mercados_mayoristas[],3,0)</f>
        <v>7</v>
      </c>
      <c r="Q499" s="24" t="str">
        <f>+_xlfn.CONCAT(Tabla35_2[[#This Row],[Semana]],Tabla35_2[[#This Row],[Atributo]])</f>
        <v>44134Miércoles</v>
      </c>
    </row>
    <row r="500" spans="1:17" x14ac:dyDescent="0.35">
      <c r="A500" s="24" t="str">
        <f t="shared" si="7"/>
        <v>44134LimónSin especificarMacroferia Regional de Talcamalla-16Jueves</v>
      </c>
      <c r="B500" s="6">
        <v>44134</v>
      </c>
      <c r="C500" s="24" t="s">
        <v>28</v>
      </c>
      <c r="D500" s="24" t="s">
        <v>18</v>
      </c>
      <c r="E500" s="24" t="s">
        <v>13</v>
      </c>
      <c r="F500" s="24" t="s">
        <v>40</v>
      </c>
      <c r="G500" s="24" t="str">
        <f>+VLOOKUP(Tabla35_2[[#This Row],[Unidad de
comercialización ]],Cod_empaque[],2,0)</f>
        <v>malla-16</v>
      </c>
      <c r="H500" s="24">
        <f>+VLOOKUP(Tabla35_2[[#This Row],[Unidad de
comercialización ]],Tabla9[],2,0)</f>
        <v>16</v>
      </c>
      <c r="I500" s="24" t="s">
        <v>5</v>
      </c>
      <c r="J500">
        <v>0</v>
      </c>
      <c r="K500" s="24">
        <f>+Tabla35_2[[#This Row],[Valor]]*Tabla35_2[[#This Row],[Kg]]</f>
        <v>0</v>
      </c>
      <c r="L500" s="24">
        <f>+Tabla35_2[[#This Row],[Volumen (Kg)]]/1000</f>
        <v>0</v>
      </c>
      <c r="M500" s="24">
        <f>+VLOOKUP(Tabla35_2[[#This Row],[Concat]],Tabla3_2[],9,0)</f>
        <v>0</v>
      </c>
      <c r="N500" s="24">
        <f>+Tabla35_2[[#This Row],[Precio (pesos nominales con IVA)]]/Tabla35_2[[#This Row],[Kg]]</f>
        <v>0</v>
      </c>
      <c r="O500" s="6">
        <f>+VLOOKUP(Tabla35_2[[#This Row],[Cod_fecha]],Cod_fecha[],2,0)</f>
        <v>44133</v>
      </c>
      <c r="P500" s="27">
        <f>+VLOOKUP(Tabla35_2[[#This Row],[Mercado]],Codigos_mercados_mayoristas[],3,0)</f>
        <v>7</v>
      </c>
      <c r="Q500" s="24" t="str">
        <f>+_xlfn.CONCAT(Tabla35_2[[#This Row],[Semana]],Tabla35_2[[#This Row],[Atributo]])</f>
        <v>44134Jueves</v>
      </c>
    </row>
    <row r="501" spans="1:17" x14ac:dyDescent="0.35">
      <c r="A501" s="24" t="str">
        <f t="shared" si="7"/>
        <v>44134LimónSin especificarMacroferia Regional de Talcamalla-16Viernes</v>
      </c>
      <c r="B501" s="6">
        <v>44134</v>
      </c>
      <c r="C501" s="24" t="s">
        <v>28</v>
      </c>
      <c r="D501" s="24" t="s">
        <v>18</v>
      </c>
      <c r="E501" s="24" t="s">
        <v>13</v>
      </c>
      <c r="F501" s="24" t="s">
        <v>40</v>
      </c>
      <c r="G501" s="24" t="str">
        <f>+VLOOKUP(Tabla35_2[[#This Row],[Unidad de
comercialización ]],Cod_empaque[],2,0)</f>
        <v>malla-16</v>
      </c>
      <c r="H501" s="24">
        <f>+VLOOKUP(Tabla35_2[[#This Row],[Unidad de
comercialización ]],Tabla9[],2,0)</f>
        <v>16</v>
      </c>
      <c r="I501" s="24" t="s">
        <v>6</v>
      </c>
      <c r="J501">
        <v>0</v>
      </c>
      <c r="K501" s="24">
        <f>+Tabla35_2[[#This Row],[Valor]]*Tabla35_2[[#This Row],[Kg]]</f>
        <v>0</v>
      </c>
      <c r="L501" s="24">
        <f>+Tabla35_2[[#This Row],[Volumen (Kg)]]/1000</f>
        <v>0</v>
      </c>
      <c r="M501" s="24">
        <f>+VLOOKUP(Tabla35_2[[#This Row],[Concat]],Tabla3_2[],9,0)</f>
        <v>0</v>
      </c>
      <c r="N501" s="24">
        <f>+Tabla35_2[[#This Row],[Precio (pesos nominales con IVA)]]/Tabla35_2[[#This Row],[Kg]]</f>
        <v>0</v>
      </c>
      <c r="O501" s="6">
        <f>+VLOOKUP(Tabla35_2[[#This Row],[Cod_fecha]],Cod_fecha[],2,0)</f>
        <v>44134</v>
      </c>
      <c r="P501" s="27">
        <f>+VLOOKUP(Tabla35_2[[#This Row],[Mercado]],Codigos_mercados_mayoristas[],3,0)</f>
        <v>7</v>
      </c>
      <c r="Q501" s="24" t="str">
        <f>+_xlfn.CONCAT(Tabla35_2[[#This Row],[Semana]],Tabla35_2[[#This Row],[Atributo]])</f>
        <v>44134Viernes</v>
      </c>
    </row>
    <row r="502" spans="1:17" x14ac:dyDescent="0.35">
      <c r="A502" s="24" t="str">
        <f t="shared" si="7"/>
        <v>44134LimónSin especificarTerminal Hortofrutícola Agro Chillánmalla-16Lunes</v>
      </c>
      <c r="B502" s="6">
        <v>44134</v>
      </c>
      <c r="C502" s="24" t="s">
        <v>28</v>
      </c>
      <c r="D502" s="24" t="s">
        <v>18</v>
      </c>
      <c r="E502" s="24" t="s">
        <v>25</v>
      </c>
      <c r="F502" s="24" t="s">
        <v>40</v>
      </c>
      <c r="G502" s="24" t="str">
        <f>+VLOOKUP(Tabla35_2[[#This Row],[Unidad de
comercialización ]],Cod_empaque[],2,0)</f>
        <v>malla-16</v>
      </c>
      <c r="H502" s="24">
        <f>+VLOOKUP(Tabla35_2[[#This Row],[Unidad de
comercialización ]],Tabla9[],2,0)</f>
        <v>16</v>
      </c>
      <c r="I502" s="24" t="s">
        <v>2</v>
      </c>
      <c r="J502">
        <v>160</v>
      </c>
      <c r="K502" s="24">
        <f>+Tabla35_2[[#This Row],[Valor]]*Tabla35_2[[#This Row],[Kg]]</f>
        <v>2560</v>
      </c>
      <c r="L502" s="24">
        <f>+Tabla35_2[[#This Row],[Volumen (Kg)]]/1000</f>
        <v>2.56</v>
      </c>
      <c r="M502" s="24">
        <f>+VLOOKUP(Tabla35_2[[#This Row],[Concat]],Tabla3_2[],9,0)</f>
        <v>5750</v>
      </c>
      <c r="N502" s="24">
        <f>+Tabla35_2[[#This Row],[Precio (pesos nominales con IVA)]]/Tabla35_2[[#This Row],[Kg]]</f>
        <v>359.375</v>
      </c>
      <c r="O502" s="6">
        <f>+VLOOKUP(Tabla35_2[[#This Row],[Cod_fecha]],Cod_fecha[],2,0)</f>
        <v>44130</v>
      </c>
      <c r="P502" s="27">
        <f>+VLOOKUP(Tabla35_2[[#This Row],[Mercado]],Codigos_mercados_mayoristas[],3,0)</f>
        <v>16</v>
      </c>
      <c r="Q502" s="24" t="str">
        <f>+_xlfn.CONCAT(Tabla35_2[[#This Row],[Semana]],Tabla35_2[[#This Row],[Atributo]])</f>
        <v>44134Lunes</v>
      </c>
    </row>
    <row r="503" spans="1:17" x14ac:dyDescent="0.35">
      <c r="A503" s="24" t="str">
        <f t="shared" si="7"/>
        <v>44134LimónSin especificarTerminal Hortofrutícola Agro Chillánmalla-16Martes</v>
      </c>
      <c r="B503" s="6">
        <v>44134</v>
      </c>
      <c r="C503" s="24" t="s">
        <v>28</v>
      </c>
      <c r="D503" s="24" t="s">
        <v>18</v>
      </c>
      <c r="E503" s="24" t="s">
        <v>25</v>
      </c>
      <c r="F503" s="24" t="s">
        <v>40</v>
      </c>
      <c r="G503" s="24" t="str">
        <f>+VLOOKUP(Tabla35_2[[#This Row],[Unidad de
comercialización ]],Cod_empaque[],2,0)</f>
        <v>malla-16</v>
      </c>
      <c r="H503" s="24">
        <f>+VLOOKUP(Tabla35_2[[#This Row],[Unidad de
comercialización ]],Tabla9[],2,0)</f>
        <v>16</v>
      </c>
      <c r="I503" s="24" t="s">
        <v>3</v>
      </c>
      <c r="J503">
        <v>180</v>
      </c>
      <c r="K503" s="24">
        <f>+Tabla35_2[[#This Row],[Valor]]*Tabla35_2[[#This Row],[Kg]]</f>
        <v>2880</v>
      </c>
      <c r="L503" s="24">
        <f>+Tabla35_2[[#This Row],[Volumen (Kg)]]/1000</f>
        <v>2.88</v>
      </c>
      <c r="M503" s="24">
        <f>+VLOOKUP(Tabla35_2[[#This Row],[Concat]],Tabla3_2[],9,0)</f>
        <v>5778</v>
      </c>
      <c r="N503" s="24">
        <f>+Tabla35_2[[#This Row],[Precio (pesos nominales con IVA)]]/Tabla35_2[[#This Row],[Kg]]</f>
        <v>361.125</v>
      </c>
      <c r="O503" s="6">
        <f>+VLOOKUP(Tabla35_2[[#This Row],[Cod_fecha]],Cod_fecha[],2,0)</f>
        <v>44131</v>
      </c>
      <c r="P503" s="27">
        <f>+VLOOKUP(Tabla35_2[[#This Row],[Mercado]],Codigos_mercados_mayoristas[],3,0)</f>
        <v>16</v>
      </c>
      <c r="Q503" s="24" t="str">
        <f>+_xlfn.CONCAT(Tabla35_2[[#This Row],[Semana]],Tabla35_2[[#This Row],[Atributo]])</f>
        <v>44134Martes</v>
      </c>
    </row>
    <row r="504" spans="1:17" x14ac:dyDescent="0.35">
      <c r="A504" s="24" t="str">
        <f t="shared" si="7"/>
        <v>44134LimónSin especificarTerminal Hortofrutícola Agro Chillánmalla-16Miércoles</v>
      </c>
      <c r="B504" s="6">
        <v>44134</v>
      </c>
      <c r="C504" s="24" t="s">
        <v>28</v>
      </c>
      <c r="D504" s="24" t="s">
        <v>18</v>
      </c>
      <c r="E504" s="24" t="s">
        <v>25</v>
      </c>
      <c r="F504" s="24" t="s">
        <v>40</v>
      </c>
      <c r="G504" s="24" t="str">
        <f>+VLOOKUP(Tabla35_2[[#This Row],[Unidad de
comercialización ]],Cod_empaque[],2,0)</f>
        <v>malla-16</v>
      </c>
      <c r="H504" s="24">
        <f>+VLOOKUP(Tabla35_2[[#This Row],[Unidad de
comercialización ]],Tabla9[],2,0)</f>
        <v>16</v>
      </c>
      <c r="I504" s="24" t="s">
        <v>4</v>
      </c>
      <c r="J504">
        <v>220</v>
      </c>
      <c r="K504" s="24">
        <f>+Tabla35_2[[#This Row],[Valor]]*Tabla35_2[[#This Row],[Kg]]</f>
        <v>3520</v>
      </c>
      <c r="L504" s="24">
        <f>+Tabla35_2[[#This Row],[Volumen (Kg)]]/1000</f>
        <v>3.52</v>
      </c>
      <c r="M504" s="24">
        <f>+VLOOKUP(Tabla35_2[[#This Row],[Concat]],Tabla3_2[],9,0)</f>
        <v>5773</v>
      </c>
      <c r="N504" s="24">
        <f>+Tabla35_2[[#This Row],[Precio (pesos nominales con IVA)]]/Tabla35_2[[#This Row],[Kg]]</f>
        <v>360.8125</v>
      </c>
      <c r="O504" s="6">
        <f>+VLOOKUP(Tabla35_2[[#This Row],[Cod_fecha]],Cod_fecha[],2,0)</f>
        <v>44132</v>
      </c>
      <c r="P504" s="27">
        <f>+VLOOKUP(Tabla35_2[[#This Row],[Mercado]],Codigos_mercados_mayoristas[],3,0)</f>
        <v>16</v>
      </c>
      <c r="Q504" s="24" t="str">
        <f>+_xlfn.CONCAT(Tabla35_2[[#This Row],[Semana]],Tabla35_2[[#This Row],[Atributo]])</f>
        <v>44134Miércoles</v>
      </c>
    </row>
    <row r="505" spans="1:17" x14ac:dyDescent="0.35">
      <c r="A505" s="24" t="str">
        <f t="shared" si="7"/>
        <v>44134LimónSin especificarTerminal Hortofrutícola Agro Chillánmalla-16Jueves</v>
      </c>
      <c r="B505" s="6">
        <v>44134</v>
      </c>
      <c r="C505" s="24" t="s">
        <v>28</v>
      </c>
      <c r="D505" s="24" t="s">
        <v>18</v>
      </c>
      <c r="E505" s="24" t="s">
        <v>25</v>
      </c>
      <c r="F505" s="24" t="s">
        <v>40</v>
      </c>
      <c r="G505" s="24" t="str">
        <f>+VLOOKUP(Tabla35_2[[#This Row],[Unidad de
comercialización ]],Cod_empaque[],2,0)</f>
        <v>malla-16</v>
      </c>
      <c r="H505" s="24">
        <f>+VLOOKUP(Tabla35_2[[#This Row],[Unidad de
comercialización ]],Tabla9[],2,0)</f>
        <v>16</v>
      </c>
      <c r="I505" s="24" t="s">
        <v>5</v>
      </c>
      <c r="J505">
        <v>150</v>
      </c>
      <c r="K505" s="24">
        <f>+Tabla35_2[[#This Row],[Valor]]*Tabla35_2[[#This Row],[Kg]]</f>
        <v>2400</v>
      </c>
      <c r="L505" s="24">
        <f>+Tabla35_2[[#This Row],[Volumen (Kg)]]/1000</f>
        <v>2.4</v>
      </c>
      <c r="M505" s="24">
        <f>+VLOOKUP(Tabla35_2[[#This Row],[Concat]],Tabla3_2[],9,0)</f>
        <v>5733</v>
      </c>
      <c r="N505" s="24">
        <f>+Tabla35_2[[#This Row],[Precio (pesos nominales con IVA)]]/Tabla35_2[[#This Row],[Kg]]</f>
        <v>358.3125</v>
      </c>
      <c r="O505" s="6">
        <f>+VLOOKUP(Tabla35_2[[#This Row],[Cod_fecha]],Cod_fecha[],2,0)</f>
        <v>44133</v>
      </c>
      <c r="P505" s="27">
        <f>+VLOOKUP(Tabla35_2[[#This Row],[Mercado]],Codigos_mercados_mayoristas[],3,0)</f>
        <v>16</v>
      </c>
      <c r="Q505" s="24" t="str">
        <f>+_xlfn.CONCAT(Tabla35_2[[#This Row],[Semana]],Tabla35_2[[#This Row],[Atributo]])</f>
        <v>44134Jueves</v>
      </c>
    </row>
    <row r="506" spans="1:17" x14ac:dyDescent="0.35">
      <c r="A506" s="24" t="str">
        <f t="shared" si="7"/>
        <v>44134LimónSin especificarTerminal Hortofrutícola Agro Chillánmalla-16Viernes</v>
      </c>
      <c r="B506" s="6">
        <v>44134</v>
      </c>
      <c r="C506" s="24" t="s">
        <v>28</v>
      </c>
      <c r="D506" s="24" t="s">
        <v>18</v>
      </c>
      <c r="E506" s="24" t="s">
        <v>25</v>
      </c>
      <c r="F506" s="24" t="s">
        <v>40</v>
      </c>
      <c r="G506" s="24" t="str">
        <f>+VLOOKUP(Tabla35_2[[#This Row],[Unidad de
comercialización ]],Cod_empaque[],2,0)</f>
        <v>malla-16</v>
      </c>
      <c r="H506" s="24">
        <f>+VLOOKUP(Tabla35_2[[#This Row],[Unidad de
comercialización ]],Tabla9[],2,0)</f>
        <v>16</v>
      </c>
      <c r="I506" s="24" t="s">
        <v>6</v>
      </c>
      <c r="J506">
        <v>220</v>
      </c>
      <c r="K506" s="24">
        <f>+Tabla35_2[[#This Row],[Valor]]*Tabla35_2[[#This Row],[Kg]]</f>
        <v>3520</v>
      </c>
      <c r="L506" s="24">
        <f>+Tabla35_2[[#This Row],[Volumen (Kg)]]/1000</f>
        <v>3.52</v>
      </c>
      <c r="M506" s="24">
        <f>+VLOOKUP(Tabla35_2[[#This Row],[Concat]],Tabla3_2[],9,0)</f>
        <v>5773</v>
      </c>
      <c r="N506" s="24">
        <f>+Tabla35_2[[#This Row],[Precio (pesos nominales con IVA)]]/Tabla35_2[[#This Row],[Kg]]</f>
        <v>360.8125</v>
      </c>
      <c r="O506" s="6">
        <f>+VLOOKUP(Tabla35_2[[#This Row],[Cod_fecha]],Cod_fecha[],2,0)</f>
        <v>44134</v>
      </c>
      <c r="P506" s="27">
        <f>+VLOOKUP(Tabla35_2[[#This Row],[Mercado]],Codigos_mercados_mayoristas[],3,0)</f>
        <v>16</v>
      </c>
      <c r="Q506" s="24" t="str">
        <f>+_xlfn.CONCAT(Tabla35_2[[#This Row],[Semana]],Tabla35_2[[#This Row],[Atributo]])</f>
        <v>44134Viernes</v>
      </c>
    </row>
    <row r="507" spans="1:17" x14ac:dyDescent="0.35">
      <c r="A507" s="24" t="str">
        <f t="shared" si="7"/>
        <v>44134LimónSin especificarVega Monumental Concepciónmalla-16Lunes</v>
      </c>
      <c r="B507" s="6">
        <v>44134</v>
      </c>
      <c r="C507" s="24" t="s">
        <v>28</v>
      </c>
      <c r="D507" s="24" t="s">
        <v>18</v>
      </c>
      <c r="E507" s="24" t="s">
        <v>26</v>
      </c>
      <c r="F507" s="24" t="s">
        <v>40</v>
      </c>
      <c r="G507" s="24" t="str">
        <f>+VLOOKUP(Tabla35_2[[#This Row],[Unidad de
comercialización ]],Cod_empaque[],2,0)</f>
        <v>malla-16</v>
      </c>
      <c r="H507" s="24">
        <f>+VLOOKUP(Tabla35_2[[#This Row],[Unidad de
comercialización ]],Tabla9[],2,0)</f>
        <v>16</v>
      </c>
      <c r="I507" s="24" t="s">
        <v>2</v>
      </c>
      <c r="J507">
        <v>0</v>
      </c>
      <c r="K507" s="24">
        <f>+Tabla35_2[[#This Row],[Valor]]*Tabla35_2[[#This Row],[Kg]]</f>
        <v>0</v>
      </c>
      <c r="L507" s="24">
        <f>+Tabla35_2[[#This Row],[Volumen (Kg)]]/1000</f>
        <v>0</v>
      </c>
      <c r="M507" s="24">
        <f>+VLOOKUP(Tabla35_2[[#This Row],[Concat]],Tabla3_2[],9,0)</f>
        <v>0</v>
      </c>
      <c r="N507" s="24">
        <f>+Tabla35_2[[#This Row],[Precio (pesos nominales con IVA)]]/Tabla35_2[[#This Row],[Kg]]</f>
        <v>0</v>
      </c>
      <c r="O507" s="6">
        <f>+VLOOKUP(Tabla35_2[[#This Row],[Cod_fecha]],Cod_fecha[],2,0)</f>
        <v>44130</v>
      </c>
      <c r="P507" s="27">
        <f>+VLOOKUP(Tabla35_2[[#This Row],[Mercado]],Codigos_mercados_mayoristas[],3,0)</f>
        <v>8</v>
      </c>
      <c r="Q507" s="24" t="str">
        <f>+_xlfn.CONCAT(Tabla35_2[[#This Row],[Semana]],Tabla35_2[[#This Row],[Atributo]])</f>
        <v>44134Lunes</v>
      </c>
    </row>
    <row r="508" spans="1:17" x14ac:dyDescent="0.35">
      <c r="A508" s="24" t="str">
        <f t="shared" si="7"/>
        <v>44134LimónSin especificarVega Monumental Concepciónmalla-16Martes</v>
      </c>
      <c r="B508" s="6">
        <v>44134</v>
      </c>
      <c r="C508" s="24" t="s">
        <v>28</v>
      </c>
      <c r="D508" s="24" t="s">
        <v>18</v>
      </c>
      <c r="E508" s="24" t="s">
        <v>26</v>
      </c>
      <c r="F508" s="24" t="s">
        <v>40</v>
      </c>
      <c r="G508" s="24" t="str">
        <f>+VLOOKUP(Tabla35_2[[#This Row],[Unidad de
comercialización ]],Cod_empaque[],2,0)</f>
        <v>malla-16</v>
      </c>
      <c r="H508" s="24">
        <f>+VLOOKUP(Tabla35_2[[#This Row],[Unidad de
comercialización ]],Tabla9[],2,0)</f>
        <v>16</v>
      </c>
      <c r="I508" s="24" t="s">
        <v>3</v>
      </c>
      <c r="J508">
        <v>400</v>
      </c>
      <c r="K508" s="24">
        <f>+Tabla35_2[[#This Row],[Valor]]*Tabla35_2[[#This Row],[Kg]]</f>
        <v>6400</v>
      </c>
      <c r="L508" s="24">
        <f>+Tabla35_2[[#This Row],[Volumen (Kg)]]/1000</f>
        <v>6.4</v>
      </c>
      <c r="M508" s="24">
        <f>+VLOOKUP(Tabla35_2[[#This Row],[Concat]],Tabla3_2[],9,0)</f>
        <v>6500</v>
      </c>
      <c r="N508" s="24">
        <f>+Tabla35_2[[#This Row],[Precio (pesos nominales con IVA)]]/Tabla35_2[[#This Row],[Kg]]</f>
        <v>406.25</v>
      </c>
      <c r="O508" s="6">
        <f>+VLOOKUP(Tabla35_2[[#This Row],[Cod_fecha]],Cod_fecha[],2,0)</f>
        <v>44131</v>
      </c>
      <c r="P508" s="27">
        <f>+VLOOKUP(Tabla35_2[[#This Row],[Mercado]],Codigos_mercados_mayoristas[],3,0)</f>
        <v>8</v>
      </c>
      <c r="Q508" s="24" t="str">
        <f>+_xlfn.CONCAT(Tabla35_2[[#This Row],[Semana]],Tabla35_2[[#This Row],[Atributo]])</f>
        <v>44134Martes</v>
      </c>
    </row>
    <row r="509" spans="1:17" x14ac:dyDescent="0.35">
      <c r="A509" s="24" t="str">
        <f t="shared" si="7"/>
        <v>44134LimónSin especificarVega Monumental Concepciónmalla-16Miércoles</v>
      </c>
      <c r="B509" s="6">
        <v>44134</v>
      </c>
      <c r="C509" s="24" t="s">
        <v>28</v>
      </c>
      <c r="D509" s="24" t="s">
        <v>18</v>
      </c>
      <c r="E509" s="24" t="s">
        <v>26</v>
      </c>
      <c r="F509" s="24" t="s">
        <v>40</v>
      </c>
      <c r="G509" s="24" t="str">
        <f>+VLOOKUP(Tabla35_2[[#This Row],[Unidad de
comercialización ]],Cod_empaque[],2,0)</f>
        <v>malla-16</v>
      </c>
      <c r="H509" s="24">
        <f>+VLOOKUP(Tabla35_2[[#This Row],[Unidad de
comercialización ]],Tabla9[],2,0)</f>
        <v>16</v>
      </c>
      <c r="I509" s="24" t="s">
        <v>4</v>
      </c>
      <c r="J509">
        <v>300</v>
      </c>
      <c r="K509" s="24">
        <f>+Tabla35_2[[#This Row],[Valor]]*Tabla35_2[[#This Row],[Kg]]</f>
        <v>4800</v>
      </c>
      <c r="L509" s="24">
        <f>+Tabla35_2[[#This Row],[Volumen (Kg)]]/1000</f>
        <v>4.8</v>
      </c>
      <c r="M509" s="24">
        <f>+VLOOKUP(Tabla35_2[[#This Row],[Concat]],Tabla3_2[],9,0)</f>
        <v>6500</v>
      </c>
      <c r="N509" s="24">
        <f>+Tabla35_2[[#This Row],[Precio (pesos nominales con IVA)]]/Tabla35_2[[#This Row],[Kg]]</f>
        <v>406.25</v>
      </c>
      <c r="O509" s="6">
        <f>+VLOOKUP(Tabla35_2[[#This Row],[Cod_fecha]],Cod_fecha[],2,0)</f>
        <v>44132</v>
      </c>
      <c r="P509" s="27">
        <f>+VLOOKUP(Tabla35_2[[#This Row],[Mercado]],Codigos_mercados_mayoristas[],3,0)</f>
        <v>8</v>
      </c>
      <c r="Q509" s="24" t="str">
        <f>+_xlfn.CONCAT(Tabla35_2[[#This Row],[Semana]],Tabla35_2[[#This Row],[Atributo]])</f>
        <v>44134Miércoles</v>
      </c>
    </row>
    <row r="510" spans="1:17" x14ac:dyDescent="0.35">
      <c r="A510" s="24" t="str">
        <f t="shared" si="7"/>
        <v>44134LimónSin especificarVega Monumental Concepciónmalla-16Jueves</v>
      </c>
      <c r="B510" s="6">
        <v>44134</v>
      </c>
      <c r="C510" s="24" t="s">
        <v>28</v>
      </c>
      <c r="D510" s="24" t="s">
        <v>18</v>
      </c>
      <c r="E510" s="24" t="s">
        <v>26</v>
      </c>
      <c r="F510" s="24" t="s">
        <v>40</v>
      </c>
      <c r="G510" s="24" t="str">
        <f>+VLOOKUP(Tabla35_2[[#This Row],[Unidad de
comercialización ]],Cod_empaque[],2,0)</f>
        <v>malla-16</v>
      </c>
      <c r="H510" s="24">
        <f>+VLOOKUP(Tabla35_2[[#This Row],[Unidad de
comercialización ]],Tabla9[],2,0)</f>
        <v>16</v>
      </c>
      <c r="I510" s="24" t="s">
        <v>5</v>
      </c>
      <c r="J510">
        <v>0</v>
      </c>
      <c r="K510" s="24">
        <f>+Tabla35_2[[#This Row],[Valor]]*Tabla35_2[[#This Row],[Kg]]</f>
        <v>0</v>
      </c>
      <c r="L510" s="24">
        <f>+Tabla35_2[[#This Row],[Volumen (Kg)]]/1000</f>
        <v>0</v>
      </c>
      <c r="M510" s="24">
        <f>+VLOOKUP(Tabla35_2[[#This Row],[Concat]],Tabla3_2[],9,0)</f>
        <v>0</v>
      </c>
      <c r="N510" s="24">
        <f>+Tabla35_2[[#This Row],[Precio (pesos nominales con IVA)]]/Tabla35_2[[#This Row],[Kg]]</f>
        <v>0</v>
      </c>
      <c r="O510" s="6">
        <f>+VLOOKUP(Tabla35_2[[#This Row],[Cod_fecha]],Cod_fecha[],2,0)</f>
        <v>44133</v>
      </c>
      <c r="P510" s="27">
        <f>+VLOOKUP(Tabla35_2[[#This Row],[Mercado]],Codigos_mercados_mayoristas[],3,0)</f>
        <v>8</v>
      </c>
      <c r="Q510" s="24" t="str">
        <f>+_xlfn.CONCAT(Tabla35_2[[#This Row],[Semana]],Tabla35_2[[#This Row],[Atributo]])</f>
        <v>44134Jueves</v>
      </c>
    </row>
    <row r="511" spans="1:17" x14ac:dyDescent="0.35">
      <c r="A511" s="24" t="str">
        <f t="shared" si="7"/>
        <v>44134LimónSin especificarVega Monumental Concepciónmalla-16Viernes</v>
      </c>
      <c r="B511" s="6">
        <v>44134</v>
      </c>
      <c r="C511" s="24" t="s">
        <v>28</v>
      </c>
      <c r="D511" s="24" t="s">
        <v>18</v>
      </c>
      <c r="E511" s="24" t="s">
        <v>26</v>
      </c>
      <c r="F511" s="24" t="s">
        <v>40</v>
      </c>
      <c r="G511" s="24" t="str">
        <f>+VLOOKUP(Tabla35_2[[#This Row],[Unidad de
comercialización ]],Cod_empaque[],2,0)</f>
        <v>malla-16</v>
      </c>
      <c r="H511" s="24">
        <f>+VLOOKUP(Tabla35_2[[#This Row],[Unidad de
comercialización ]],Tabla9[],2,0)</f>
        <v>16</v>
      </c>
      <c r="I511" s="24" t="s">
        <v>6</v>
      </c>
      <c r="J511">
        <v>0</v>
      </c>
      <c r="K511" s="24">
        <f>+Tabla35_2[[#This Row],[Valor]]*Tabla35_2[[#This Row],[Kg]]</f>
        <v>0</v>
      </c>
      <c r="L511" s="24">
        <f>+Tabla35_2[[#This Row],[Volumen (Kg)]]/1000</f>
        <v>0</v>
      </c>
      <c r="M511" s="24">
        <f>+VLOOKUP(Tabla35_2[[#This Row],[Concat]],Tabla3_2[],9,0)</f>
        <v>0</v>
      </c>
      <c r="N511" s="24">
        <f>+Tabla35_2[[#This Row],[Precio (pesos nominales con IVA)]]/Tabla35_2[[#This Row],[Kg]]</f>
        <v>0</v>
      </c>
      <c r="O511" s="6">
        <f>+VLOOKUP(Tabla35_2[[#This Row],[Cod_fecha]],Cod_fecha[],2,0)</f>
        <v>44134</v>
      </c>
      <c r="P511" s="27">
        <f>+VLOOKUP(Tabla35_2[[#This Row],[Mercado]],Codigos_mercados_mayoristas[],3,0)</f>
        <v>8</v>
      </c>
      <c r="Q511" s="24" t="str">
        <f>+_xlfn.CONCAT(Tabla35_2[[#This Row],[Semana]],Tabla35_2[[#This Row],[Atributo]])</f>
        <v>44134Viernes</v>
      </c>
    </row>
    <row r="512" spans="1:17" x14ac:dyDescent="0.35">
      <c r="A512" s="24" t="str">
        <f t="shared" si="7"/>
        <v>44127LimónSin especificarMercado Mayorista Lo Valledor de Santiagomalla-18Lunes</v>
      </c>
      <c r="B512" s="6">
        <v>44127</v>
      </c>
      <c r="C512" s="24" t="s">
        <v>28</v>
      </c>
      <c r="D512" s="24" t="s">
        <v>18</v>
      </c>
      <c r="E512" s="24" t="s">
        <v>19</v>
      </c>
      <c r="F512" s="24" t="s">
        <v>38</v>
      </c>
      <c r="G512" s="24" t="str">
        <f>+VLOOKUP(Tabla35_2[[#This Row],[Unidad de
comercialización ]],Cod_empaque[],2,0)</f>
        <v>malla-18</v>
      </c>
      <c r="H512" s="24">
        <f>+VLOOKUP(Tabla35_2[[#This Row],[Unidad de
comercialización ]],Tabla9[],2,0)</f>
        <v>18</v>
      </c>
      <c r="I512" s="24" t="s">
        <v>2</v>
      </c>
      <c r="J512">
        <v>1470</v>
      </c>
      <c r="K512" s="24">
        <f>+Tabla35_2[[#This Row],[Valor]]*Tabla35_2[[#This Row],[Kg]]</f>
        <v>26460</v>
      </c>
      <c r="L512" s="24">
        <f>+Tabla35_2[[#This Row],[Volumen (Kg)]]/1000</f>
        <v>26.46</v>
      </c>
      <c r="M512" s="24">
        <f>+VLOOKUP(Tabla35_2[[#This Row],[Concat]],Tabla3_2[],9,0)</f>
        <v>5745</v>
      </c>
      <c r="N512" s="24">
        <f>+Tabla35_2[[#This Row],[Precio (pesos nominales con IVA)]]/Tabla35_2[[#This Row],[Kg]]</f>
        <v>319.16666666666669</v>
      </c>
      <c r="O512" s="6">
        <f>+VLOOKUP(Tabla35_2[[#This Row],[Cod_fecha]],Cod_fecha[],2,0)</f>
        <v>44123</v>
      </c>
      <c r="P512" s="27">
        <f>+VLOOKUP(Tabla35_2[[#This Row],[Mercado]],Codigos_mercados_mayoristas[],3,0)</f>
        <v>13</v>
      </c>
      <c r="Q512" s="24" t="str">
        <f>+_xlfn.CONCAT(Tabla35_2[[#This Row],[Semana]],Tabla35_2[[#This Row],[Atributo]])</f>
        <v>44127Lunes</v>
      </c>
    </row>
    <row r="513" spans="1:17" x14ac:dyDescent="0.35">
      <c r="A513" s="24" t="str">
        <f t="shared" si="7"/>
        <v>44127LimónSin especificarMercado Mayorista Lo Valledor de Santiagomalla-18Martes</v>
      </c>
      <c r="B513" s="6">
        <v>44127</v>
      </c>
      <c r="C513" s="24" t="s">
        <v>28</v>
      </c>
      <c r="D513" s="24" t="s">
        <v>18</v>
      </c>
      <c r="E513" s="24" t="s">
        <v>19</v>
      </c>
      <c r="F513" s="24" t="s">
        <v>38</v>
      </c>
      <c r="G513" s="24" t="str">
        <f>+VLOOKUP(Tabla35_2[[#This Row],[Unidad de
comercialización ]],Cod_empaque[],2,0)</f>
        <v>malla-18</v>
      </c>
      <c r="H513" s="24">
        <f>+VLOOKUP(Tabla35_2[[#This Row],[Unidad de
comercialización ]],Tabla9[],2,0)</f>
        <v>18</v>
      </c>
      <c r="I513" s="24" t="s">
        <v>3</v>
      </c>
      <c r="J513">
        <v>2330</v>
      </c>
      <c r="K513" s="24">
        <f>+Tabla35_2[[#This Row],[Valor]]*Tabla35_2[[#This Row],[Kg]]</f>
        <v>41940</v>
      </c>
      <c r="L513" s="24">
        <f>+Tabla35_2[[#This Row],[Volumen (Kg)]]/1000</f>
        <v>41.94</v>
      </c>
      <c r="M513" s="24">
        <f>+VLOOKUP(Tabla35_2[[#This Row],[Concat]],Tabla3_2[],9,0)</f>
        <v>5013</v>
      </c>
      <c r="N513" s="24">
        <f>+Tabla35_2[[#This Row],[Precio (pesos nominales con IVA)]]/Tabla35_2[[#This Row],[Kg]]</f>
        <v>278.5</v>
      </c>
      <c r="O513" s="6">
        <f>+VLOOKUP(Tabla35_2[[#This Row],[Cod_fecha]],Cod_fecha[],2,0)</f>
        <v>44124</v>
      </c>
      <c r="P513" s="27">
        <f>+VLOOKUP(Tabla35_2[[#This Row],[Mercado]],Codigos_mercados_mayoristas[],3,0)</f>
        <v>13</v>
      </c>
      <c r="Q513" s="24" t="str">
        <f>+_xlfn.CONCAT(Tabla35_2[[#This Row],[Semana]],Tabla35_2[[#This Row],[Atributo]])</f>
        <v>44127Martes</v>
      </c>
    </row>
    <row r="514" spans="1:17" x14ac:dyDescent="0.35">
      <c r="A514" s="24" t="str">
        <f t="shared" ref="A514:A577" si="8">+_xlfn.CONCAT(B514:C514,D514,E514,G514,I514)</f>
        <v>44127LimónSin especificarMercado Mayorista Lo Valledor de Santiagomalla-18Miércoles</v>
      </c>
      <c r="B514" s="6">
        <v>44127</v>
      </c>
      <c r="C514" s="24" t="s">
        <v>28</v>
      </c>
      <c r="D514" s="24" t="s">
        <v>18</v>
      </c>
      <c r="E514" s="24" t="s">
        <v>19</v>
      </c>
      <c r="F514" s="24" t="s">
        <v>38</v>
      </c>
      <c r="G514" s="24" t="str">
        <f>+VLOOKUP(Tabla35_2[[#This Row],[Unidad de
comercialización ]],Cod_empaque[],2,0)</f>
        <v>malla-18</v>
      </c>
      <c r="H514" s="24">
        <f>+VLOOKUP(Tabla35_2[[#This Row],[Unidad de
comercialización ]],Tabla9[],2,0)</f>
        <v>18</v>
      </c>
      <c r="I514" s="24" t="s">
        <v>4</v>
      </c>
      <c r="J514">
        <v>2110</v>
      </c>
      <c r="K514" s="24">
        <f>+Tabla35_2[[#This Row],[Valor]]*Tabla35_2[[#This Row],[Kg]]</f>
        <v>37980</v>
      </c>
      <c r="L514" s="24">
        <f>+Tabla35_2[[#This Row],[Volumen (Kg)]]/1000</f>
        <v>37.979999999999997</v>
      </c>
      <c r="M514" s="24">
        <f>+VLOOKUP(Tabla35_2[[#This Row],[Concat]],Tabla3_2[],9,0)</f>
        <v>5075</v>
      </c>
      <c r="N514" s="24">
        <f>+Tabla35_2[[#This Row],[Precio (pesos nominales con IVA)]]/Tabla35_2[[#This Row],[Kg]]</f>
        <v>281.94444444444446</v>
      </c>
      <c r="O514" s="6">
        <f>+VLOOKUP(Tabla35_2[[#This Row],[Cod_fecha]],Cod_fecha[],2,0)</f>
        <v>44125</v>
      </c>
      <c r="P514" s="27">
        <f>+VLOOKUP(Tabla35_2[[#This Row],[Mercado]],Codigos_mercados_mayoristas[],3,0)</f>
        <v>13</v>
      </c>
      <c r="Q514" s="24" t="str">
        <f>+_xlfn.CONCAT(Tabla35_2[[#This Row],[Semana]],Tabla35_2[[#This Row],[Atributo]])</f>
        <v>44127Miércoles</v>
      </c>
    </row>
    <row r="515" spans="1:17" x14ac:dyDescent="0.35">
      <c r="A515" s="24" t="str">
        <f t="shared" si="8"/>
        <v>44127LimónSin especificarMercado Mayorista Lo Valledor de Santiagomalla-18Jueves</v>
      </c>
      <c r="B515" s="6">
        <v>44127</v>
      </c>
      <c r="C515" s="24" t="s">
        <v>28</v>
      </c>
      <c r="D515" s="24" t="s">
        <v>18</v>
      </c>
      <c r="E515" s="24" t="s">
        <v>19</v>
      </c>
      <c r="F515" s="24" t="s">
        <v>38</v>
      </c>
      <c r="G515" s="24" t="str">
        <f>+VLOOKUP(Tabla35_2[[#This Row],[Unidad de
comercialización ]],Cod_empaque[],2,0)</f>
        <v>malla-18</v>
      </c>
      <c r="H515" s="24">
        <f>+VLOOKUP(Tabla35_2[[#This Row],[Unidad de
comercialización ]],Tabla9[],2,0)</f>
        <v>18</v>
      </c>
      <c r="I515" s="24" t="s">
        <v>5</v>
      </c>
      <c r="J515">
        <v>2750</v>
      </c>
      <c r="K515" s="24">
        <f>+Tabla35_2[[#This Row],[Valor]]*Tabla35_2[[#This Row],[Kg]]</f>
        <v>49500</v>
      </c>
      <c r="L515" s="24">
        <f>+Tabla35_2[[#This Row],[Volumen (Kg)]]/1000</f>
        <v>49.5</v>
      </c>
      <c r="M515" s="24">
        <f>+VLOOKUP(Tabla35_2[[#This Row],[Concat]],Tabla3_2[],9,0)</f>
        <v>5538</v>
      </c>
      <c r="N515" s="24">
        <f>+Tabla35_2[[#This Row],[Precio (pesos nominales con IVA)]]/Tabla35_2[[#This Row],[Kg]]</f>
        <v>307.66666666666669</v>
      </c>
      <c r="O515" s="6">
        <f>+VLOOKUP(Tabla35_2[[#This Row],[Cod_fecha]],Cod_fecha[],2,0)</f>
        <v>44126</v>
      </c>
      <c r="P515" s="27">
        <f>+VLOOKUP(Tabla35_2[[#This Row],[Mercado]],Codigos_mercados_mayoristas[],3,0)</f>
        <v>13</v>
      </c>
      <c r="Q515" s="24" t="str">
        <f>+_xlfn.CONCAT(Tabla35_2[[#This Row],[Semana]],Tabla35_2[[#This Row],[Atributo]])</f>
        <v>44127Jueves</v>
      </c>
    </row>
    <row r="516" spans="1:17" x14ac:dyDescent="0.35">
      <c r="A516" s="24" t="str">
        <f t="shared" si="8"/>
        <v>44127LimónSin especificarMercado Mayorista Lo Valledor de Santiagomalla-18Viernes</v>
      </c>
      <c r="B516" s="6">
        <v>44127</v>
      </c>
      <c r="C516" s="24" t="s">
        <v>28</v>
      </c>
      <c r="D516" s="24" t="s">
        <v>18</v>
      </c>
      <c r="E516" s="24" t="s">
        <v>19</v>
      </c>
      <c r="F516" s="24" t="s">
        <v>38</v>
      </c>
      <c r="G516" s="24" t="str">
        <f>+VLOOKUP(Tabla35_2[[#This Row],[Unidad de
comercialización ]],Cod_empaque[],2,0)</f>
        <v>malla-18</v>
      </c>
      <c r="H516" s="24">
        <f>+VLOOKUP(Tabla35_2[[#This Row],[Unidad de
comercialización ]],Tabla9[],2,0)</f>
        <v>18</v>
      </c>
      <c r="I516" s="24" t="s">
        <v>6</v>
      </c>
      <c r="J516">
        <v>3090</v>
      </c>
      <c r="K516" s="24">
        <f>+Tabla35_2[[#This Row],[Valor]]*Tabla35_2[[#This Row],[Kg]]</f>
        <v>55620</v>
      </c>
      <c r="L516" s="24">
        <f>+Tabla35_2[[#This Row],[Volumen (Kg)]]/1000</f>
        <v>55.62</v>
      </c>
      <c r="M516" s="24">
        <f>+VLOOKUP(Tabla35_2[[#This Row],[Concat]],Tabla3_2[],9,0)</f>
        <v>5602</v>
      </c>
      <c r="N516" s="24">
        <f>+Tabla35_2[[#This Row],[Precio (pesos nominales con IVA)]]/Tabla35_2[[#This Row],[Kg]]</f>
        <v>311.22222222222223</v>
      </c>
      <c r="O516" s="6">
        <f>+VLOOKUP(Tabla35_2[[#This Row],[Cod_fecha]],Cod_fecha[],2,0)</f>
        <v>44127</v>
      </c>
      <c r="P516" s="27">
        <f>+VLOOKUP(Tabla35_2[[#This Row],[Mercado]],Codigos_mercados_mayoristas[],3,0)</f>
        <v>13</v>
      </c>
      <c r="Q516" s="24" t="str">
        <f>+_xlfn.CONCAT(Tabla35_2[[#This Row],[Semana]],Tabla35_2[[#This Row],[Atributo]])</f>
        <v>44127Viernes</v>
      </c>
    </row>
    <row r="517" spans="1:17" x14ac:dyDescent="0.35">
      <c r="A517" s="24" t="str">
        <f t="shared" si="8"/>
        <v>44127LimónSin especificarComercializadora del Agro de Limarímalla-18Lunes</v>
      </c>
      <c r="B517" s="6">
        <v>44127</v>
      </c>
      <c r="C517" s="24" t="s">
        <v>28</v>
      </c>
      <c r="D517" s="24" t="s">
        <v>18</v>
      </c>
      <c r="E517" s="24" t="s">
        <v>21</v>
      </c>
      <c r="F517" s="24" t="s">
        <v>38</v>
      </c>
      <c r="G517" s="24" t="str">
        <f>+VLOOKUP(Tabla35_2[[#This Row],[Unidad de
comercialización ]],Cod_empaque[],2,0)</f>
        <v>malla-18</v>
      </c>
      <c r="H517" s="24">
        <f>+VLOOKUP(Tabla35_2[[#This Row],[Unidad de
comercialización ]],Tabla9[],2,0)</f>
        <v>18</v>
      </c>
      <c r="I517" s="24" t="s">
        <v>2</v>
      </c>
      <c r="J517">
        <v>0</v>
      </c>
      <c r="K517" s="24">
        <f>+Tabla35_2[[#This Row],[Valor]]*Tabla35_2[[#This Row],[Kg]]</f>
        <v>0</v>
      </c>
      <c r="L517" s="24">
        <f>+Tabla35_2[[#This Row],[Volumen (Kg)]]/1000</f>
        <v>0</v>
      </c>
      <c r="M517" s="24">
        <f>+VLOOKUP(Tabla35_2[[#This Row],[Concat]],Tabla3_2[],9,0)</f>
        <v>0</v>
      </c>
      <c r="N517" s="24">
        <f>+Tabla35_2[[#This Row],[Precio (pesos nominales con IVA)]]/Tabla35_2[[#This Row],[Kg]]</f>
        <v>0</v>
      </c>
      <c r="O517" s="6">
        <f>+VLOOKUP(Tabla35_2[[#This Row],[Cod_fecha]],Cod_fecha[],2,0)</f>
        <v>44123</v>
      </c>
      <c r="P517" s="27">
        <f>+VLOOKUP(Tabla35_2[[#This Row],[Mercado]],Codigos_mercados_mayoristas[],3,0)</f>
        <v>4</v>
      </c>
      <c r="Q517" s="24" t="str">
        <f>+_xlfn.CONCAT(Tabla35_2[[#This Row],[Semana]],Tabla35_2[[#This Row],[Atributo]])</f>
        <v>44127Lunes</v>
      </c>
    </row>
    <row r="518" spans="1:17" x14ac:dyDescent="0.35">
      <c r="A518" s="24" t="str">
        <f t="shared" si="8"/>
        <v>44127LimónSin especificarComercializadora del Agro de Limarímalla-18Martes</v>
      </c>
      <c r="B518" s="6">
        <v>44127</v>
      </c>
      <c r="C518" s="24" t="s">
        <v>28</v>
      </c>
      <c r="D518" s="24" t="s">
        <v>18</v>
      </c>
      <c r="E518" s="24" t="s">
        <v>21</v>
      </c>
      <c r="F518" s="24" t="s">
        <v>38</v>
      </c>
      <c r="G518" s="24" t="str">
        <f>+VLOOKUP(Tabla35_2[[#This Row],[Unidad de
comercialización ]],Cod_empaque[],2,0)</f>
        <v>malla-18</v>
      </c>
      <c r="H518" s="24">
        <f>+VLOOKUP(Tabla35_2[[#This Row],[Unidad de
comercialización ]],Tabla9[],2,0)</f>
        <v>18</v>
      </c>
      <c r="I518" s="24" t="s">
        <v>3</v>
      </c>
      <c r="J518">
        <v>600</v>
      </c>
      <c r="K518" s="24">
        <f>+Tabla35_2[[#This Row],[Valor]]*Tabla35_2[[#This Row],[Kg]]</f>
        <v>10800</v>
      </c>
      <c r="L518" s="24">
        <f>+Tabla35_2[[#This Row],[Volumen (Kg)]]/1000</f>
        <v>10.8</v>
      </c>
      <c r="M518" s="24">
        <f>+VLOOKUP(Tabla35_2[[#This Row],[Concat]],Tabla3_2[],9,0)</f>
        <v>3900</v>
      </c>
      <c r="N518" s="24">
        <f>+Tabla35_2[[#This Row],[Precio (pesos nominales con IVA)]]/Tabla35_2[[#This Row],[Kg]]</f>
        <v>216.66666666666666</v>
      </c>
      <c r="O518" s="6">
        <f>+VLOOKUP(Tabla35_2[[#This Row],[Cod_fecha]],Cod_fecha[],2,0)</f>
        <v>44124</v>
      </c>
      <c r="P518" s="27">
        <f>+VLOOKUP(Tabla35_2[[#This Row],[Mercado]],Codigos_mercados_mayoristas[],3,0)</f>
        <v>4</v>
      </c>
      <c r="Q518" s="24" t="str">
        <f>+_xlfn.CONCAT(Tabla35_2[[#This Row],[Semana]],Tabla35_2[[#This Row],[Atributo]])</f>
        <v>44127Martes</v>
      </c>
    </row>
    <row r="519" spans="1:17" x14ac:dyDescent="0.35">
      <c r="A519" s="24" t="str">
        <f t="shared" si="8"/>
        <v>44127LimónSin especificarComercializadora del Agro de Limarímalla-18Miércoles</v>
      </c>
      <c r="B519" s="6">
        <v>44127</v>
      </c>
      <c r="C519" s="24" t="s">
        <v>28</v>
      </c>
      <c r="D519" s="24" t="s">
        <v>18</v>
      </c>
      <c r="E519" s="24" t="s">
        <v>21</v>
      </c>
      <c r="F519" s="24" t="s">
        <v>38</v>
      </c>
      <c r="G519" s="24" t="str">
        <f>+VLOOKUP(Tabla35_2[[#This Row],[Unidad de
comercialización ]],Cod_empaque[],2,0)</f>
        <v>malla-18</v>
      </c>
      <c r="H519" s="24">
        <f>+VLOOKUP(Tabla35_2[[#This Row],[Unidad de
comercialización ]],Tabla9[],2,0)</f>
        <v>18</v>
      </c>
      <c r="I519" s="24" t="s">
        <v>4</v>
      </c>
      <c r="J519">
        <v>700</v>
      </c>
      <c r="K519" s="24">
        <f>+Tabla35_2[[#This Row],[Valor]]*Tabla35_2[[#This Row],[Kg]]</f>
        <v>12600</v>
      </c>
      <c r="L519" s="24">
        <f>+Tabla35_2[[#This Row],[Volumen (Kg)]]/1000</f>
        <v>12.6</v>
      </c>
      <c r="M519" s="24">
        <f>+VLOOKUP(Tabla35_2[[#This Row],[Concat]],Tabla3_2[],9,0)</f>
        <v>3900</v>
      </c>
      <c r="N519" s="24">
        <f>+Tabla35_2[[#This Row],[Precio (pesos nominales con IVA)]]/Tabla35_2[[#This Row],[Kg]]</f>
        <v>216.66666666666666</v>
      </c>
      <c r="O519" s="6">
        <f>+VLOOKUP(Tabla35_2[[#This Row],[Cod_fecha]],Cod_fecha[],2,0)</f>
        <v>44125</v>
      </c>
      <c r="P519" s="27">
        <f>+VLOOKUP(Tabla35_2[[#This Row],[Mercado]],Codigos_mercados_mayoristas[],3,0)</f>
        <v>4</v>
      </c>
      <c r="Q519" s="24" t="str">
        <f>+_xlfn.CONCAT(Tabla35_2[[#This Row],[Semana]],Tabla35_2[[#This Row],[Atributo]])</f>
        <v>44127Miércoles</v>
      </c>
    </row>
    <row r="520" spans="1:17" x14ac:dyDescent="0.35">
      <c r="A520" s="24" t="str">
        <f t="shared" si="8"/>
        <v>44127LimónSin especificarComercializadora del Agro de Limarímalla-18Jueves</v>
      </c>
      <c r="B520" s="6">
        <v>44127</v>
      </c>
      <c r="C520" s="24" t="s">
        <v>28</v>
      </c>
      <c r="D520" s="24" t="s">
        <v>18</v>
      </c>
      <c r="E520" s="24" t="s">
        <v>21</v>
      </c>
      <c r="F520" s="24" t="s">
        <v>38</v>
      </c>
      <c r="G520" s="24" t="str">
        <f>+VLOOKUP(Tabla35_2[[#This Row],[Unidad de
comercialización ]],Cod_empaque[],2,0)</f>
        <v>malla-18</v>
      </c>
      <c r="H520" s="24">
        <f>+VLOOKUP(Tabla35_2[[#This Row],[Unidad de
comercialización ]],Tabla9[],2,0)</f>
        <v>18</v>
      </c>
      <c r="I520" s="24" t="s">
        <v>5</v>
      </c>
      <c r="J520">
        <v>0</v>
      </c>
      <c r="K520" s="24">
        <f>+Tabla35_2[[#This Row],[Valor]]*Tabla35_2[[#This Row],[Kg]]</f>
        <v>0</v>
      </c>
      <c r="L520" s="24">
        <f>+Tabla35_2[[#This Row],[Volumen (Kg)]]/1000</f>
        <v>0</v>
      </c>
      <c r="M520" s="24">
        <f>+VLOOKUP(Tabla35_2[[#This Row],[Concat]],Tabla3_2[],9,0)</f>
        <v>0</v>
      </c>
      <c r="N520" s="24">
        <f>+Tabla35_2[[#This Row],[Precio (pesos nominales con IVA)]]/Tabla35_2[[#This Row],[Kg]]</f>
        <v>0</v>
      </c>
      <c r="O520" s="6">
        <f>+VLOOKUP(Tabla35_2[[#This Row],[Cod_fecha]],Cod_fecha[],2,0)</f>
        <v>44126</v>
      </c>
      <c r="P520" s="27">
        <f>+VLOOKUP(Tabla35_2[[#This Row],[Mercado]],Codigos_mercados_mayoristas[],3,0)</f>
        <v>4</v>
      </c>
      <c r="Q520" s="24" t="str">
        <f>+_xlfn.CONCAT(Tabla35_2[[#This Row],[Semana]],Tabla35_2[[#This Row],[Atributo]])</f>
        <v>44127Jueves</v>
      </c>
    </row>
    <row r="521" spans="1:17" x14ac:dyDescent="0.35">
      <c r="A521" s="24" t="str">
        <f t="shared" si="8"/>
        <v>44127LimónSin especificarComercializadora del Agro de Limarímalla-18Viernes</v>
      </c>
      <c r="B521" s="6">
        <v>44127</v>
      </c>
      <c r="C521" s="24" t="s">
        <v>28</v>
      </c>
      <c r="D521" s="24" t="s">
        <v>18</v>
      </c>
      <c r="E521" s="24" t="s">
        <v>21</v>
      </c>
      <c r="F521" s="24" t="s">
        <v>38</v>
      </c>
      <c r="G521" s="24" t="str">
        <f>+VLOOKUP(Tabla35_2[[#This Row],[Unidad de
comercialización ]],Cod_empaque[],2,0)</f>
        <v>malla-18</v>
      </c>
      <c r="H521" s="24">
        <f>+VLOOKUP(Tabla35_2[[#This Row],[Unidad de
comercialización ]],Tabla9[],2,0)</f>
        <v>18</v>
      </c>
      <c r="I521" s="24" t="s">
        <v>6</v>
      </c>
      <c r="J521">
        <v>0</v>
      </c>
      <c r="K521" s="24">
        <f>+Tabla35_2[[#This Row],[Valor]]*Tabla35_2[[#This Row],[Kg]]</f>
        <v>0</v>
      </c>
      <c r="L521" s="24">
        <f>+Tabla35_2[[#This Row],[Volumen (Kg)]]/1000</f>
        <v>0</v>
      </c>
      <c r="M521" s="24">
        <f>+VLOOKUP(Tabla35_2[[#This Row],[Concat]],Tabla3_2[],9,0)</f>
        <v>0</v>
      </c>
      <c r="N521" s="24">
        <f>+Tabla35_2[[#This Row],[Precio (pesos nominales con IVA)]]/Tabla35_2[[#This Row],[Kg]]</f>
        <v>0</v>
      </c>
      <c r="O521" s="6">
        <f>+VLOOKUP(Tabla35_2[[#This Row],[Cod_fecha]],Cod_fecha[],2,0)</f>
        <v>44127</v>
      </c>
      <c r="P521" s="27">
        <f>+VLOOKUP(Tabla35_2[[#This Row],[Mercado]],Codigos_mercados_mayoristas[],3,0)</f>
        <v>4</v>
      </c>
      <c r="Q521" s="24" t="str">
        <f>+_xlfn.CONCAT(Tabla35_2[[#This Row],[Semana]],Tabla35_2[[#This Row],[Atributo]])</f>
        <v>44127Viernes</v>
      </c>
    </row>
    <row r="522" spans="1:17" x14ac:dyDescent="0.35">
      <c r="A522" s="24" t="str">
        <f t="shared" si="8"/>
        <v>44127LimónSin especificarTerminal La Palmera de La Serenamalla-18Lunes</v>
      </c>
      <c r="B522" s="6">
        <v>44127</v>
      </c>
      <c r="C522" s="24" t="s">
        <v>28</v>
      </c>
      <c r="D522" s="24" t="s">
        <v>18</v>
      </c>
      <c r="E522" s="24" t="s">
        <v>22</v>
      </c>
      <c r="F522" s="24" t="s">
        <v>38</v>
      </c>
      <c r="G522" s="24" t="str">
        <f>+VLOOKUP(Tabla35_2[[#This Row],[Unidad de
comercialización ]],Cod_empaque[],2,0)</f>
        <v>malla-18</v>
      </c>
      <c r="H522" s="24">
        <f>+VLOOKUP(Tabla35_2[[#This Row],[Unidad de
comercialización ]],Tabla9[],2,0)</f>
        <v>18</v>
      </c>
      <c r="I522" s="24" t="s">
        <v>2</v>
      </c>
      <c r="J522">
        <v>1220</v>
      </c>
      <c r="K522" s="24">
        <f>+Tabla35_2[[#This Row],[Valor]]*Tabla35_2[[#This Row],[Kg]]</f>
        <v>21960</v>
      </c>
      <c r="L522" s="24">
        <f>+Tabla35_2[[#This Row],[Volumen (Kg)]]/1000</f>
        <v>21.96</v>
      </c>
      <c r="M522" s="24">
        <f>+VLOOKUP(Tabla35_2[[#This Row],[Concat]],Tabla3_2[],9,0)</f>
        <v>4893</v>
      </c>
      <c r="N522" s="24">
        <f>+Tabla35_2[[#This Row],[Precio (pesos nominales con IVA)]]/Tabla35_2[[#This Row],[Kg]]</f>
        <v>271.83333333333331</v>
      </c>
      <c r="O522" s="6">
        <f>+VLOOKUP(Tabla35_2[[#This Row],[Cod_fecha]],Cod_fecha[],2,0)</f>
        <v>44123</v>
      </c>
      <c r="P522" s="27">
        <f>+VLOOKUP(Tabla35_2[[#This Row],[Mercado]],Codigos_mercados_mayoristas[],3,0)</f>
        <v>4</v>
      </c>
      <c r="Q522" s="24" t="str">
        <f>+_xlfn.CONCAT(Tabla35_2[[#This Row],[Semana]],Tabla35_2[[#This Row],[Atributo]])</f>
        <v>44127Lunes</v>
      </c>
    </row>
    <row r="523" spans="1:17" x14ac:dyDescent="0.35">
      <c r="A523" s="24" t="str">
        <f t="shared" si="8"/>
        <v>44127LimónSin especificarTerminal La Palmera de La Serenamalla-18Martes</v>
      </c>
      <c r="B523" s="6">
        <v>44127</v>
      </c>
      <c r="C523" s="24" t="s">
        <v>28</v>
      </c>
      <c r="D523" s="24" t="s">
        <v>18</v>
      </c>
      <c r="E523" s="24" t="s">
        <v>22</v>
      </c>
      <c r="F523" s="24" t="s">
        <v>38</v>
      </c>
      <c r="G523" s="24" t="str">
        <f>+VLOOKUP(Tabla35_2[[#This Row],[Unidad de
comercialización ]],Cod_empaque[],2,0)</f>
        <v>malla-18</v>
      </c>
      <c r="H523" s="24">
        <f>+VLOOKUP(Tabla35_2[[#This Row],[Unidad de
comercialización ]],Tabla9[],2,0)</f>
        <v>18</v>
      </c>
      <c r="I523" s="24" t="s">
        <v>3</v>
      </c>
      <c r="J523">
        <v>0</v>
      </c>
      <c r="K523" s="24">
        <f>+Tabla35_2[[#This Row],[Valor]]*Tabla35_2[[#This Row],[Kg]]</f>
        <v>0</v>
      </c>
      <c r="L523" s="24">
        <f>+Tabla35_2[[#This Row],[Volumen (Kg)]]/1000</f>
        <v>0</v>
      </c>
      <c r="M523" s="24">
        <f>+VLOOKUP(Tabla35_2[[#This Row],[Concat]],Tabla3_2[],9,0)</f>
        <v>0</v>
      </c>
      <c r="N523" s="24">
        <f>+Tabla35_2[[#This Row],[Precio (pesos nominales con IVA)]]/Tabla35_2[[#This Row],[Kg]]</f>
        <v>0</v>
      </c>
      <c r="O523" s="6">
        <f>+VLOOKUP(Tabla35_2[[#This Row],[Cod_fecha]],Cod_fecha[],2,0)</f>
        <v>44124</v>
      </c>
      <c r="P523" s="27">
        <f>+VLOOKUP(Tabla35_2[[#This Row],[Mercado]],Codigos_mercados_mayoristas[],3,0)</f>
        <v>4</v>
      </c>
      <c r="Q523" s="24" t="str">
        <f>+_xlfn.CONCAT(Tabla35_2[[#This Row],[Semana]],Tabla35_2[[#This Row],[Atributo]])</f>
        <v>44127Martes</v>
      </c>
    </row>
    <row r="524" spans="1:17" x14ac:dyDescent="0.35">
      <c r="A524" s="24" t="str">
        <f t="shared" si="8"/>
        <v>44127LimónSin especificarTerminal La Palmera de La Serenamalla-18Miércoles</v>
      </c>
      <c r="B524" s="6">
        <v>44127</v>
      </c>
      <c r="C524" s="24" t="s">
        <v>28</v>
      </c>
      <c r="D524" s="24" t="s">
        <v>18</v>
      </c>
      <c r="E524" s="24" t="s">
        <v>22</v>
      </c>
      <c r="F524" s="24" t="s">
        <v>38</v>
      </c>
      <c r="G524" s="24" t="str">
        <f>+VLOOKUP(Tabla35_2[[#This Row],[Unidad de
comercialización ]],Cod_empaque[],2,0)</f>
        <v>malla-18</v>
      </c>
      <c r="H524" s="24">
        <f>+VLOOKUP(Tabla35_2[[#This Row],[Unidad de
comercialización ]],Tabla9[],2,0)</f>
        <v>18</v>
      </c>
      <c r="I524" s="24" t="s">
        <v>4</v>
      </c>
      <c r="J524">
        <v>600</v>
      </c>
      <c r="K524" s="24">
        <f>+Tabla35_2[[#This Row],[Valor]]*Tabla35_2[[#This Row],[Kg]]</f>
        <v>10800</v>
      </c>
      <c r="L524" s="24">
        <f>+Tabla35_2[[#This Row],[Volumen (Kg)]]/1000</f>
        <v>10.8</v>
      </c>
      <c r="M524" s="24">
        <f>+VLOOKUP(Tabla35_2[[#This Row],[Concat]],Tabla3_2[],9,0)</f>
        <v>4900</v>
      </c>
      <c r="N524" s="24">
        <f>+Tabla35_2[[#This Row],[Precio (pesos nominales con IVA)]]/Tabla35_2[[#This Row],[Kg]]</f>
        <v>272.22222222222223</v>
      </c>
      <c r="O524" s="6">
        <f>+VLOOKUP(Tabla35_2[[#This Row],[Cod_fecha]],Cod_fecha[],2,0)</f>
        <v>44125</v>
      </c>
      <c r="P524" s="27">
        <f>+VLOOKUP(Tabla35_2[[#This Row],[Mercado]],Codigos_mercados_mayoristas[],3,0)</f>
        <v>4</v>
      </c>
      <c r="Q524" s="24" t="str">
        <f>+_xlfn.CONCAT(Tabla35_2[[#This Row],[Semana]],Tabla35_2[[#This Row],[Atributo]])</f>
        <v>44127Miércoles</v>
      </c>
    </row>
    <row r="525" spans="1:17" x14ac:dyDescent="0.35">
      <c r="A525" s="24" t="str">
        <f t="shared" si="8"/>
        <v>44127LimónSin especificarTerminal La Palmera de La Serenamalla-18Jueves</v>
      </c>
      <c r="B525" s="6">
        <v>44127</v>
      </c>
      <c r="C525" s="24" t="s">
        <v>28</v>
      </c>
      <c r="D525" s="24" t="s">
        <v>18</v>
      </c>
      <c r="E525" s="24" t="s">
        <v>22</v>
      </c>
      <c r="F525" s="24" t="s">
        <v>38</v>
      </c>
      <c r="G525" s="24" t="str">
        <f>+VLOOKUP(Tabla35_2[[#This Row],[Unidad de
comercialización ]],Cod_empaque[],2,0)</f>
        <v>malla-18</v>
      </c>
      <c r="H525" s="24">
        <f>+VLOOKUP(Tabla35_2[[#This Row],[Unidad de
comercialización ]],Tabla9[],2,0)</f>
        <v>18</v>
      </c>
      <c r="I525" s="24" t="s">
        <v>5</v>
      </c>
      <c r="J525">
        <v>1060</v>
      </c>
      <c r="K525" s="24">
        <f>+Tabla35_2[[#This Row],[Valor]]*Tabla35_2[[#This Row],[Kg]]</f>
        <v>19080</v>
      </c>
      <c r="L525" s="24">
        <f>+Tabla35_2[[#This Row],[Volumen (Kg)]]/1000</f>
        <v>19.079999999999998</v>
      </c>
      <c r="M525" s="24">
        <f>+VLOOKUP(Tabla35_2[[#This Row],[Concat]],Tabla3_2[],9,0)</f>
        <v>4900</v>
      </c>
      <c r="N525" s="24">
        <f>+Tabla35_2[[#This Row],[Precio (pesos nominales con IVA)]]/Tabla35_2[[#This Row],[Kg]]</f>
        <v>272.22222222222223</v>
      </c>
      <c r="O525" s="6">
        <f>+VLOOKUP(Tabla35_2[[#This Row],[Cod_fecha]],Cod_fecha[],2,0)</f>
        <v>44126</v>
      </c>
      <c r="P525" s="27">
        <f>+VLOOKUP(Tabla35_2[[#This Row],[Mercado]],Codigos_mercados_mayoristas[],3,0)</f>
        <v>4</v>
      </c>
      <c r="Q525" s="24" t="str">
        <f>+_xlfn.CONCAT(Tabla35_2[[#This Row],[Semana]],Tabla35_2[[#This Row],[Atributo]])</f>
        <v>44127Jueves</v>
      </c>
    </row>
    <row r="526" spans="1:17" x14ac:dyDescent="0.35">
      <c r="A526" s="24" t="str">
        <f t="shared" si="8"/>
        <v>44127LimónSin especificarTerminal La Palmera de La Serenamalla-18Viernes</v>
      </c>
      <c r="B526" s="6">
        <v>44127</v>
      </c>
      <c r="C526" s="24" t="s">
        <v>28</v>
      </c>
      <c r="D526" s="24" t="s">
        <v>18</v>
      </c>
      <c r="E526" s="24" t="s">
        <v>22</v>
      </c>
      <c r="F526" s="24" t="s">
        <v>38</v>
      </c>
      <c r="G526" s="24" t="str">
        <f>+VLOOKUP(Tabla35_2[[#This Row],[Unidad de
comercialización ]],Cod_empaque[],2,0)</f>
        <v>malla-18</v>
      </c>
      <c r="H526" s="24">
        <f>+VLOOKUP(Tabla35_2[[#This Row],[Unidad de
comercialización ]],Tabla9[],2,0)</f>
        <v>18</v>
      </c>
      <c r="I526" s="24" t="s">
        <v>6</v>
      </c>
      <c r="J526">
        <v>1090</v>
      </c>
      <c r="K526" s="24">
        <f>+Tabla35_2[[#This Row],[Valor]]*Tabla35_2[[#This Row],[Kg]]</f>
        <v>19620</v>
      </c>
      <c r="L526" s="24">
        <f>+Tabla35_2[[#This Row],[Volumen (Kg)]]/1000</f>
        <v>19.62</v>
      </c>
      <c r="M526" s="24">
        <f>+VLOOKUP(Tabla35_2[[#This Row],[Concat]],Tabla3_2[],9,0)</f>
        <v>4897</v>
      </c>
      <c r="N526" s="24">
        <f>+Tabla35_2[[#This Row],[Precio (pesos nominales con IVA)]]/Tabla35_2[[#This Row],[Kg]]</f>
        <v>272.05555555555554</v>
      </c>
      <c r="O526" s="6">
        <f>+VLOOKUP(Tabla35_2[[#This Row],[Cod_fecha]],Cod_fecha[],2,0)</f>
        <v>44127</v>
      </c>
      <c r="P526" s="27">
        <f>+VLOOKUP(Tabla35_2[[#This Row],[Mercado]],Codigos_mercados_mayoristas[],3,0)</f>
        <v>4</v>
      </c>
      <c r="Q526" s="24" t="str">
        <f>+_xlfn.CONCAT(Tabla35_2[[#This Row],[Semana]],Tabla35_2[[#This Row],[Atributo]])</f>
        <v>44127Viernes</v>
      </c>
    </row>
    <row r="527" spans="1:17" x14ac:dyDescent="0.35">
      <c r="A527" s="24" t="str">
        <f t="shared" si="8"/>
        <v>44127LimónSin especificarVega Central Mapocho de Santiagomalla-18Lunes</v>
      </c>
      <c r="B527" s="6">
        <v>44127</v>
      </c>
      <c r="C527" s="24" t="s">
        <v>28</v>
      </c>
      <c r="D527" s="24" t="s">
        <v>18</v>
      </c>
      <c r="E527" s="24" t="s">
        <v>23</v>
      </c>
      <c r="F527" s="24" t="s">
        <v>38</v>
      </c>
      <c r="G527" s="24" t="str">
        <f>+VLOOKUP(Tabla35_2[[#This Row],[Unidad de
comercialización ]],Cod_empaque[],2,0)</f>
        <v>malla-18</v>
      </c>
      <c r="H527" s="24">
        <f>+VLOOKUP(Tabla35_2[[#This Row],[Unidad de
comercialización ]],Tabla9[],2,0)</f>
        <v>18</v>
      </c>
      <c r="I527" s="24" t="s">
        <v>2</v>
      </c>
      <c r="J527">
        <v>425</v>
      </c>
      <c r="K527" s="24">
        <f>+Tabla35_2[[#This Row],[Valor]]*Tabla35_2[[#This Row],[Kg]]</f>
        <v>7650</v>
      </c>
      <c r="L527" s="24">
        <f>+Tabla35_2[[#This Row],[Volumen (Kg)]]/1000</f>
        <v>7.65</v>
      </c>
      <c r="M527" s="24">
        <f>+VLOOKUP(Tabla35_2[[#This Row],[Concat]],Tabla3_2[],9,0)</f>
        <v>5000</v>
      </c>
      <c r="N527" s="24">
        <f>+Tabla35_2[[#This Row],[Precio (pesos nominales con IVA)]]/Tabla35_2[[#This Row],[Kg]]</f>
        <v>277.77777777777777</v>
      </c>
      <c r="O527" s="6">
        <f>+VLOOKUP(Tabla35_2[[#This Row],[Cod_fecha]],Cod_fecha[],2,0)</f>
        <v>44123</v>
      </c>
      <c r="P527" s="27">
        <f>+VLOOKUP(Tabla35_2[[#This Row],[Mercado]],Codigos_mercados_mayoristas[],3,0)</f>
        <v>13</v>
      </c>
      <c r="Q527" s="24" t="str">
        <f>+_xlfn.CONCAT(Tabla35_2[[#This Row],[Semana]],Tabla35_2[[#This Row],[Atributo]])</f>
        <v>44127Lunes</v>
      </c>
    </row>
    <row r="528" spans="1:17" x14ac:dyDescent="0.35">
      <c r="A528" s="24" t="str">
        <f t="shared" si="8"/>
        <v>44127LimónSin especificarVega Central Mapocho de Santiagomalla-18Martes</v>
      </c>
      <c r="B528" s="6">
        <v>44127</v>
      </c>
      <c r="C528" s="24" t="s">
        <v>28</v>
      </c>
      <c r="D528" s="24" t="s">
        <v>18</v>
      </c>
      <c r="E528" s="24" t="s">
        <v>23</v>
      </c>
      <c r="F528" s="24" t="s">
        <v>38</v>
      </c>
      <c r="G528" s="24" t="str">
        <f>+VLOOKUP(Tabla35_2[[#This Row],[Unidad de
comercialización ]],Cod_empaque[],2,0)</f>
        <v>malla-18</v>
      </c>
      <c r="H528" s="24">
        <f>+VLOOKUP(Tabla35_2[[#This Row],[Unidad de
comercialización ]],Tabla9[],2,0)</f>
        <v>18</v>
      </c>
      <c r="I528" s="24" t="s">
        <v>3</v>
      </c>
      <c r="J528">
        <v>330</v>
      </c>
      <c r="K528" s="24">
        <f>+Tabla35_2[[#This Row],[Valor]]*Tabla35_2[[#This Row],[Kg]]</f>
        <v>5940</v>
      </c>
      <c r="L528" s="24">
        <f>+Tabla35_2[[#This Row],[Volumen (Kg)]]/1000</f>
        <v>5.94</v>
      </c>
      <c r="M528" s="24">
        <f>+VLOOKUP(Tabla35_2[[#This Row],[Concat]],Tabla3_2[],9,0)</f>
        <v>6000</v>
      </c>
      <c r="N528" s="24">
        <f>+Tabla35_2[[#This Row],[Precio (pesos nominales con IVA)]]/Tabla35_2[[#This Row],[Kg]]</f>
        <v>333.33333333333331</v>
      </c>
      <c r="O528" s="6">
        <f>+VLOOKUP(Tabla35_2[[#This Row],[Cod_fecha]],Cod_fecha[],2,0)</f>
        <v>44124</v>
      </c>
      <c r="P528" s="27">
        <f>+VLOOKUP(Tabla35_2[[#This Row],[Mercado]],Codigos_mercados_mayoristas[],3,0)</f>
        <v>13</v>
      </c>
      <c r="Q528" s="24" t="str">
        <f>+_xlfn.CONCAT(Tabla35_2[[#This Row],[Semana]],Tabla35_2[[#This Row],[Atributo]])</f>
        <v>44127Martes</v>
      </c>
    </row>
    <row r="529" spans="1:17" x14ac:dyDescent="0.35">
      <c r="A529" s="24" t="str">
        <f t="shared" si="8"/>
        <v>44127LimónSin especificarVega Central Mapocho de Santiagomalla-18Miércoles</v>
      </c>
      <c r="B529" s="6">
        <v>44127</v>
      </c>
      <c r="C529" s="24" t="s">
        <v>28</v>
      </c>
      <c r="D529" s="24" t="s">
        <v>18</v>
      </c>
      <c r="E529" s="24" t="s">
        <v>23</v>
      </c>
      <c r="F529" s="24" t="s">
        <v>38</v>
      </c>
      <c r="G529" s="24" t="str">
        <f>+VLOOKUP(Tabla35_2[[#This Row],[Unidad de
comercialización ]],Cod_empaque[],2,0)</f>
        <v>malla-18</v>
      </c>
      <c r="H529" s="24">
        <f>+VLOOKUP(Tabla35_2[[#This Row],[Unidad de
comercialización ]],Tabla9[],2,0)</f>
        <v>18</v>
      </c>
      <c r="I529" s="24" t="s">
        <v>4</v>
      </c>
      <c r="J529">
        <v>325</v>
      </c>
      <c r="K529" s="24">
        <f>+Tabla35_2[[#This Row],[Valor]]*Tabla35_2[[#This Row],[Kg]]</f>
        <v>5850</v>
      </c>
      <c r="L529" s="24">
        <f>+Tabla35_2[[#This Row],[Volumen (Kg)]]/1000</f>
        <v>5.85</v>
      </c>
      <c r="M529" s="24">
        <f>+VLOOKUP(Tabla35_2[[#This Row],[Concat]],Tabla3_2[],9,0)</f>
        <v>6000</v>
      </c>
      <c r="N529" s="24">
        <f>+Tabla35_2[[#This Row],[Precio (pesos nominales con IVA)]]/Tabla35_2[[#This Row],[Kg]]</f>
        <v>333.33333333333331</v>
      </c>
      <c r="O529" s="6">
        <f>+VLOOKUP(Tabla35_2[[#This Row],[Cod_fecha]],Cod_fecha[],2,0)</f>
        <v>44125</v>
      </c>
      <c r="P529" s="27">
        <f>+VLOOKUP(Tabla35_2[[#This Row],[Mercado]],Codigos_mercados_mayoristas[],3,0)</f>
        <v>13</v>
      </c>
      <c r="Q529" s="24" t="str">
        <f>+_xlfn.CONCAT(Tabla35_2[[#This Row],[Semana]],Tabla35_2[[#This Row],[Atributo]])</f>
        <v>44127Miércoles</v>
      </c>
    </row>
    <row r="530" spans="1:17" x14ac:dyDescent="0.35">
      <c r="A530" s="24" t="str">
        <f t="shared" si="8"/>
        <v>44127LimónSin especificarVega Central Mapocho de Santiagomalla-18Jueves</v>
      </c>
      <c r="B530" s="6">
        <v>44127</v>
      </c>
      <c r="C530" s="24" t="s">
        <v>28</v>
      </c>
      <c r="D530" s="24" t="s">
        <v>18</v>
      </c>
      <c r="E530" s="24" t="s">
        <v>23</v>
      </c>
      <c r="F530" s="24" t="s">
        <v>38</v>
      </c>
      <c r="G530" s="24" t="str">
        <f>+VLOOKUP(Tabla35_2[[#This Row],[Unidad de
comercialización ]],Cod_empaque[],2,0)</f>
        <v>malla-18</v>
      </c>
      <c r="H530" s="24">
        <f>+VLOOKUP(Tabla35_2[[#This Row],[Unidad de
comercialización ]],Tabla9[],2,0)</f>
        <v>18</v>
      </c>
      <c r="I530" s="24" t="s">
        <v>5</v>
      </c>
      <c r="J530">
        <v>600</v>
      </c>
      <c r="K530" s="24">
        <f>+Tabla35_2[[#This Row],[Valor]]*Tabla35_2[[#This Row],[Kg]]</f>
        <v>10800</v>
      </c>
      <c r="L530" s="24">
        <f>+Tabla35_2[[#This Row],[Volumen (Kg)]]/1000</f>
        <v>10.8</v>
      </c>
      <c r="M530" s="24">
        <f>+VLOOKUP(Tabla35_2[[#This Row],[Concat]],Tabla3_2[],9,0)</f>
        <v>5000</v>
      </c>
      <c r="N530" s="24">
        <f>+Tabla35_2[[#This Row],[Precio (pesos nominales con IVA)]]/Tabla35_2[[#This Row],[Kg]]</f>
        <v>277.77777777777777</v>
      </c>
      <c r="O530" s="6">
        <f>+VLOOKUP(Tabla35_2[[#This Row],[Cod_fecha]],Cod_fecha[],2,0)</f>
        <v>44126</v>
      </c>
      <c r="P530" s="27">
        <f>+VLOOKUP(Tabla35_2[[#This Row],[Mercado]],Codigos_mercados_mayoristas[],3,0)</f>
        <v>13</v>
      </c>
      <c r="Q530" s="24" t="str">
        <f>+_xlfn.CONCAT(Tabla35_2[[#This Row],[Semana]],Tabla35_2[[#This Row],[Atributo]])</f>
        <v>44127Jueves</v>
      </c>
    </row>
    <row r="531" spans="1:17" x14ac:dyDescent="0.35">
      <c r="A531" s="24" t="str">
        <f t="shared" si="8"/>
        <v>44127LimónSin especificarVega Central Mapocho de Santiagomalla-18Viernes</v>
      </c>
      <c r="B531" s="6">
        <v>44127</v>
      </c>
      <c r="C531" s="24" t="s">
        <v>28</v>
      </c>
      <c r="D531" s="24" t="s">
        <v>18</v>
      </c>
      <c r="E531" s="24" t="s">
        <v>23</v>
      </c>
      <c r="F531" s="24" t="s">
        <v>38</v>
      </c>
      <c r="G531" s="24" t="str">
        <f>+VLOOKUP(Tabla35_2[[#This Row],[Unidad de
comercialización ]],Cod_empaque[],2,0)</f>
        <v>malla-18</v>
      </c>
      <c r="H531" s="24">
        <f>+VLOOKUP(Tabla35_2[[#This Row],[Unidad de
comercialización ]],Tabla9[],2,0)</f>
        <v>18</v>
      </c>
      <c r="I531" s="24" t="s">
        <v>6</v>
      </c>
      <c r="J531">
        <v>675</v>
      </c>
      <c r="K531" s="24">
        <f>+Tabla35_2[[#This Row],[Valor]]*Tabla35_2[[#This Row],[Kg]]</f>
        <v>12150</v>
      </c>
      <c r="L531" s="24">
        <f>+Tabla35_2[[#This Row],[Volumen (Kg)]]/1000</f>
        <v>12.15</v>
      </c>
      <c r="M531" s="24">
        <f>+VLOOKUP(Tabla35_2[[#This Row],[Concat]],Tabla3_2[],9,0)</f>
        <v>5000</v>
      </c>
      <c r="N531" s="24">
        <f>+Tabla35_2[[#This Row],[Precio (pesos nominales con IVA)]]/Tabla35_2[[#This Row],[Kg]]</f>
        <v>277.77777777777777</v>
      </c>
      <c r="O531" s="6">
        <f>+VLOOKUP(Tabla35_2[[#This Row],[Cod_fecha]],Cod_fecha[],2,0)</f>
        <v>44127</v>
      </c>
      <c r="P531" s="27">
        <f>+VLOOKUP(Tabla35_2[[#This Row],[Mercado]],Codigos_mercados_mayoristas[],3,0)</f>
        <v>13</v>
      </c>
      <c r="Q531" s="24" t="str">
        <f>+_xlfn.CONCAT(Tabla35_2[[#This Row],[Semana]],Tabla35_2[[#This Row],[Atributo]])</f>
        <v>44127Viernes</v>
      </c>
    </row>
    <row r="532" spans="1:17" x14ac:dyDescent="0.35">
      <c r="A532" s="24" t="str">
        <f t="shared" si="8"/>
        <v>44127LimónSin especificarFemacal de La Caleramalla-16Lunes</v>
      </c>
      <c r="B532" s="6">
        <v>44127</v>
      </c>
      <c r="C532" s="24" t="s">
        <v>28</v>
      </c>
      <c r="D532" s="24" t="s">
        <v>18</v>
      </c>
      <c r="E532" s="24" t="s">
        <v>9</v>
      </c>
      <c r="F532" s="24" t="s">
        <v>40</v>
      </c>
      <c r="G532" s="24" t="str">
        <f>+VLOOKUP(Tabla35_2[[#This Row],[Unidad de
comercialización ]],Cod_empaque[],2,0)</f>
        <v>malla-16</v>
      </c>
      <c r="H532" s="24">
        <f>+VLOOKUP(Tabla35_2[[#This Row],[Unidad de
comercialización ]],Tabla9[],2,0)</f>
        <v>16</v>
      </c>
      <c r="I532" s="24" t="s">
        <v>2</v>
      </c>
      <c r="J532">
        <v>308</v>
      </c>
      <c r="K532" s="24">
        <f>+Tabla35_2[[#This Row],[Valor]]*Tabla35_2[[#This Row],[Kg]]</f>
        <v>4928</v>
      </c>
      <c r="L532" s="24">
        <f>+Tabla35_2[[#This Row],[Volumen (Kg)]]/1000</f>
        <v>4.9279999999999999</v>
      </c>
      <c r="M532" s="24">
        <f>+VLOOKUP(Tabla35_2[[#This Row],[Concat]],Tabla3_2[],9,0)</f>
        <v>3786</v>
      </c>
      <c r="N532" s="24">
        <f>+Tabla35_2[[#This Row],[Precio (pesos nominales con IVA)]]/Tabla35_2[[#This Row],[Kg]]</f>
        <v>236.625</v>
      </c>
      <c r="O532" s="6">
        <f>+VLOOKUP(Tabla35_2[[#This Row],[Cod_fecha]],Cod_fecha[],2,0)</f>
        <v>44123</v>
      </c>
      <c r="P532" s="27">
        <f>+VLOOKUP(Tabla35_2[[#This Row],[Mercado]],Codigos_mercados_mayoristas[],3,0)</f>
        <v>5</v>
      </c>
      <c r="Q532" s="24" t="str">
        <f>+_xlfn.CONCAT(Tabla35_2[[#This Row],[Semana]],Tabla35_2[[#This Row],[Atributo]])</f>
        <v>44127Lunes</v>
      </c>
    </row>
    <row r="533" spans="1:17" x14ac:dyDescent="0.35">
      <c r="A533" s="24" t="str">
        <f t="shared" si="8"/>
        <v>44127LimónSin especificarFemacal de La Caleramalla-16Martes</v>
      </c>
      <c r="B533" s="6">
        <v>44127</v>
      </c>
      <c r="C533" s="24" t="s">
        <v>28</v>
      </c>
      <c r="D533" s="24" t="s">
        <v>18</v>
      </c>
      <c r="E533" s="24" t="s">
        <v>9</v>
      </c>
      <c r="F533" s="24" t="s">
        <v>40</v>
      </c>
      <c r="G533" s="24" t="str">
        <f>+VLOOKUP(Tabla35_2[[#This Row],[Unidad de
comercialización ]],Cod_empaque[],2,0)</f>
        <v>malla-16</v>
      </c>
      <c r="H533" s="24">
        <f>+VLOOKUP(Tabla35_2[[#This Row],[Unidad de
comercialización ]],Tabla9[],2,0)</f>
        <v>16</v>
      </c>
      <c r="I533" s="24" t="s">
        <v>3</v>
      </c>
      <c r="J533">
        <v>230</v>
      </c>
      <c r="K533" s="24">
        <f>+Tabla35_2[[#This Row],[Valor]]*Tabla35_2[[#This Row],[Kg]]</f>
        <v>3680</v>
      </c>
      <c r="L533" s="24">
        <f>+Tabla35_2[[#This Row],[Volumen (Kg)]]/1000</f>
        <v>3.68</v>
      </c>
      <c r="M533" s="24">
        <f>+VLOOKUP(Tabla35_2[[#This Row],[Concat]],Tabla3_2[],9,0)</f>
        <v>3750</v>
      </c>
      <c r="N533" s="24">
        <f>+Tabla35_2[[#This Row],[Precio (pesos nominales con IVA)]]/Tabla35_2[[#This Row],[Kg]]</f>
        <v>234.375</v>
      </c>
      <c r="O533" s="6">
        <f>+VLOOKUP(Tabla35_2[[#This Row],[Cod_fecha]],Cod_fecha[],2,0)</f>
        <v>44124</v>
      </c>
      <c r="P533" s="27">
        <f>+VLOOKUP(Tabla35_2[[#This Row],[Mercado]],Codigos_mercados_mayoristas[],3,0)</f>
        <v>5</v>
      </c>
      <c r="Q533" s="24" t="str">
        <f>+_xlfn.CONCAT(Tabla35_2[[#This Row],[Semana]],Tabla35_2[[#This Row],[Atributo]])</f>
        <v>44127Martes</v>
      </c>
    </row>
    <row r="534" spans="1:17" x14ac:dyDescent="0.35">
      <c r="A534" s="24" t="str">
        <f t="shared" si="8"/>
        <v>44127LimónSin especificarFemacal de La Caleramalla-16Miércoles</v>
      </c>
      <c r="B534" s="6">
        <v>44127</v>
      </c>
      <c r="C534" s="24" t="s">
        <v>28</v>
      </c>
      <c r="D534" s="24" t="s">
        <v>18</v>
      </c>
      <c r="E534" s="24" t="s">
        <v>9</v>
      </c>
      <c r="F534" s="24" t="s">
        <v>40</v>
      </c>
      <c r="G534" s="24" t="str">
        <f>+VLOOKUP(Tabla35_2[[#This Row],[Unidad de
comercialización ]],Cod_empaque[],2,0)</f>
        <v>malla-16</v>
      </c>
      <c r="H534" s="24">
        <f>+VLOOKUP(Tabla35_2[[#This Row],[Unidad de
comercialización ]],Tabla9[],2,0)</f>
        <v>16</v>
      </c>
      <c r="I534" s="24" t="s">
        <v>4</v>
      </c>
      <c r="J534">
        <v>265</v>
      </c>
      <c r="K534" s="24">
        <f>+Tabla35_2[[#This Row],[Valor]]*Tabla35_2[[#This Row],[Kg]]</f>
        <v>4240</v>
      </c>
      <c r="L534" s="24">
        <f>+Tabla35_2[[#This Row],[Volumen (Kg)]]/1000</f>
        <v>4.24</v>
      </c>
      <c r="M534" s="24">
        <f>+VLOOKUP(Tabla35_2[[#This Row],[Concat]],Tabla3_2[],9,0)</f>
        <v>3785</v>
      </c>
      <c r="N534" s="24">
        <f>+Tabla35_2[[#This Row],[Precio (pesos nominales con IVA)]]/Tabla35_2[[#This Row],[Kg]]</f>
        <v>236.5625</v>
      </c>
      <c r="O534" s="6">
        <f>+VLOOKUP(Tabla35_2[[#This Row],[Cod_fecha]],Cod_fecha[],2,0)</f>
        <v>44125</v>
      </c>
      <c r="P534" s="27">
        <f>+VLOOKUP(Tabla35_2[[#This Row],[Mercado]],Codigos_mercados_mayoristas[],3,0)</f>
        <v>5</v>
      </c>
      <c r="Q534" s="24" t="str">
        <f>+_xlfn.CONCAT(Tabla35_2[[#This Row],[Semana]],Tabla35_2[[#This Row],[Atributo]])</f>
        <v>44127Miércoles</v>
      </c>
    </row>
    <row r="535" spans="1:17" x14ac:dyDescent="0.35">
      <c r="A535" s="24" t="str">
        <f t="shared" si="8"/>
        <v>44127LimónSin especificarFemacal de La Caleramalla-16Jueves</v>
      </c>
      <c r="B535" s="6">
        <v>44127</v>
      </c>
      <c r="C535" s="24" t="s">
        <v>28</v>
      </c>
      <c r="D535" s="24" t="s">
        <v>18</v>
      </c>
      <c r="E535" s="24" t="s">
        <v>9</v>
      </c>
      <c r="F535" s="24" t="s">
        <v>40</v>
      </c>
      <c r="G535" s="24" t="str">
        <f>+VLOOKUP(Tabla35_2[[#This Row],[Unidad de
comercialización ]],Cod_empaque[],2,0)</f>
        <v>malla-16</v>
      </c>
      <c r="H535" s="24">
        <f>+VLOOKUP(Tabla35_2[[#This Row],[Unidad de
comercialización ]],Tabla9[],2,0)</f>
        <v>16</v>
      </c>
      <c r="I535" s="24" t="s">
        <v>5</v>
      </c>
      <c r="J535">
        <v>312</v>
      </c>
      <c r="K535" s="24">
        <f>+Tabla35_2[[#This Row],[Valor]]*Tabla35_2[[#This Row],[Kg]]</f>
        <v>4992</v>
      </c>
      <c r="L535" s="24">
        <f>+Tabla35_2[[#This Row],[Volumen (Kg)]]/1000</f>
        <v>4.992</v>
      </c>
      <c r="M535" s="24">
        <f>+VLOOKUP(Tabla35_2[[#This Row],[Concat]],Tabla3_2[],9,0)</f>
        <v>3784</v>
      </c>
      <c r="N535" s="24">
        <f>+Tabla35_2[[#This Row],[Precio (pesos nominales con IVA)]]/Tabla35_2[[#This Row],[Kg]]</f>
        <v>236.5</v>
      </c>
      <c r="O535" s="6">
        <f>+VLOOKUP(Tabla35_2[[#This Row],[Cod_fecha]],Cod_fecha[],2,0)</f>
        <v>44126</v>
      </c>
      <c r="P535" s="27">
        <f>+VLOOKUP(Tabla35_2[[#This Row],[Mercado]],Codigos_mercados_mayoristas[],3,0)</f>
        <v>5</v>
      </c>
      <c r="Q535" s="24" t="str">
        <f>+_xlfn.CONCAT(Tabla35_2[[#This Row],[Semana]],Tabla35_2[[#This Row],[Atributo]])</f>
        <v>44127Jueves</v>
      </c>
    </row>
    <row r="536" spans="1:17" x14ac:dyDescent="0.35">
      <c r="A536" s="24" t="str">
        <f t="shared" si="8"/>
        <v>44127LimónSin especificarFemacal de La Caleramalla-16Viernes</v>
      </c>
      <c r="B536" s="6">
        <v>44127</v>
      </c>
      <c r="C536" s="24" t="s">
        <v>28</v>
      </c>
      <c r="D536" s="24" t="s">
        <v>18</v>
      </c>
      <c r="E536" s="24" t="s">
        <v>9</v>
      </c>
      <c r="F536" s="24" t="s">
        <v>40</v>
      </c>
      <c r="G536" s="24" t="str">
        <f>+VLOOKUP(Tabla35_2[[#This Row],[Unidad de
comercialización ]],Cod_empaque[],2,0)</f>
        <v>malla-16</v>
      </c>
      <c r="H536" s="24">
        <f>+VLOOKUP(Tabla35_2[[#This Row],[Unidad de
comercialización ]],Tabla9[],2,0)</f>
        <v>16</v>
      </c>
      <c r="I536" s="24" t="s">
        <v>6</v>
      </c>
      <c r="J536">
        <v>275</v>
      </c>
      <c r="K536" s="24">
        <f>+Tabla35_2[[#This Row],[Valor]]*Tabla35_2[[#This Row],[Kg]]</f>
        <v>4400</v>
      </c>
      <c r="L536" s="24">
        <f>+Tabla35_2[[#This Row],[Volumen (Kg)]]/1000</f>
        <v>4.4000000000000004</v>
      </c>
      <c r="M536" s="24">
        <f>+VLOOKUP(Tabla35_2[[#This Row],[Concat]],Tabla3_2[],9,0)</f>
        <v>3791</v>
      </c>
      <c r="N536" s="24">
        <f>+Tabla35_2[[#This Row],[Precio (pesos nominales con IVA)]]/Tabla35_2[[#This Row],[Kg]]</f>
        <v>236.9375</v>
      </c>
      <c r="O536" s="6">
        <f>+VLOOKUP(Tabla35_2[[#This Row],[Cod_fecha]],Cod_fecha[],2,0)</f>
        <v>44127</v>
      </c>
      <c r="P536" s="27">
        <f>+VLOOKUP(Tabla35_2[[#This Row],[Mercado]],Codigos_mercados_mayoristas[],3,0)</f>
        <v>5</v>
      </c>
      <c r="Q536" s="24" t="str">
        <f>+_xlfn.CONCAT(Tabla35_2[[#This Row],[Semana]],Tabla35_2[[#This Row],[Atributo]])</f>
        <v>44127Viernes</v>
      </c>
    </row>
    <row r="537" spans="1:17" x14ac:dyDescent="0.35">
      <c r="A537" s="24" t="str">
        <f t="shared" si="8"/>
        <v>44127LimónSin especificarFeria Lagunitas de Puerto Monttmalla-16Lunes</v>
      </c>
      <c r="B537" s="6">
        <v>44127</v>
      </c>
      <c r="C537" s="24" t="s">
        <v>28</v>
      </c>
      <c r="D537" s="24" t="s">
        <v>18</v>
      </c>
      <c r="E537" s="24" t="s">
        <v>11</v>
      </c>
      <c r="F537" s="24" t="s">
        <v>40</v>
      </c>
      <c r="G537" s="24" t="str">
        <f>+VLOOKUP(Tabla35_2[[#This Row],[Unidad de
comercialización ]],Cod_empaque[],2,0)</f>
        <v>malla-16</v>
      </c>
      <c r="H537" s="24">
        <f>+VLOOKUP(Tabla35_2[[#This Row],[Unidad de
comercialización ]],Tabla9[],2,0)</f>
        <v>16</v>
      </c>
      <c r="I537" s="24" t="s">
        <v>2</v>
      </c>
      <c r="J537">
        <v>500</v>
      </c>
      <c r="K537" s="24">
        <f>+Tabla35_2[[#This Row],[Valor]]*Tabla35_2[[#This Row],[Kg]]</f>
        <v>8000</v>
      </c>
      <c r="L537" s="24">
        <f>+Tabla35_2[[#This Row],[Volumen (Kg)]]/1000</f>
        <v>8</v>
      </c>
      <c r="M537" s="24">
        <f>+VLOOKUP(Tabla35_2[[#This Row],[Concat]],Tabla3_2[],9,0)</f>
        <v>8250</v>
      </c>
      <c r="N537" s="24">
        <f>+Tabla35_2[[#This Row],[Precio (pesos nominales con IVA)]]/Tabla35_2[[#This Row],[Kg]]</f>
        <v>515.625</v>
      </c>
      <c r="O537" s="6">
        <f>+VLOOKUP(Tabla35_2[[#This Row],[Cod_fecha]],Cod_fecha[],2,0)</f>
        <v>44123</v>
      </c>
      <c r="P537" s="27">
        <f>+VLOOKUP(Tabla35_2[[#This Row],[Mercado]],Codigos_mercados_mayoristas[],3,0)</f>
        <v>10</v>
      </c>
      <c r="Q537" s="24" t="str">
        <f>+_xlfn.CONCAT(Tabla35_2[[#This Row],[Semana]],Tabla35_2[[#This Row],[Atributo]])</f>
        <v>44127Lunes</v>
      </c>
    </row>
    <row r="538" spans="1:17" x14ac:dyDescent="0.35">
      <c r="A538" s="24" t="str">
        <f t="shared" si="8"/>
        <v>44127LimónSin especificarFeria Lagunitas de Puerto Monttmalla-16Martes</v>
      </c>
      <c r="B538" s="6">
        <v>44127</v>
      </c>
      <c r="C538" s="24" t="s">
        <v>28</v>
      </c>
      <c r="D538" s="24" t="s">
        <v>18</v>
      </c>
      <c r="E538" s="24" t="s">
        <v>11</v>
      </c>
      <c r="F538" s="24" t="s">
        <v>40</v>
      </c>
      <c r="G538" s="24" t="str">
        <f>+VLOOKUP(Tabla35_2[[#This Row],[Unidad de
comercialización ]],Cod_empaque[],2,0)</f>
        <v>malla-16</v>
      </c>
      <c r="H538" s="24">
        <f>+VLOOKUP(Tabla35_2[[#This Row],[Unidad de
comercialización ]],Tabla9[],2,0)</f>
        <v>16</v>
      </c>
      <c r="I538" s="24" t="s">
        <v>3</v>
      </c>
      <c r="J538">
        <v>700</v>
      </c>
      <c r="K538" s="24">
        <f>+Tabla35_2[[#This Row],[Valor]]*Tabla35_2[[#This Row],[Kg]]</f>
        <v>11200</v>
      </c>
      <c r="L538" s="24">
        <f>+Tabla35_2[[#This Row],[Volumen (Kg)]]/1000</f>
        <v>11.2</v>
      </c>
      <c r="M538" s="24">
        <f>+VLOOKUP(Tabla35_2[[#This Row],[Concat]],Tabla3_2[],9,0)</f>
        <v>9500</v>
      </c>
      <c r="N538" s="24">
        <f>+Tabla35_2[[#This Row],[Precio (pesos nominales con IVA)]]/Tabla35_2[[#This Row],[Kg]]</f>
        <v>593.75</v>
      </c>
      <c r="O538" s="6">
        <f>+VLOOKUP(Tabla35_2[[#This Row],[Cod_fecha]],Cod_fecha[],2,0)</f>
        <v>44124</v>
      </c>
      <c r="P538" s="27">
        <f>+VLOOKUP(Tabla35_2[[#This Row],[Mercado]],Codigos_mercados_mayoristas[],3,0)</f>
        <v>10</v>
      </c>
      <c r="Q538" s="24" t="str">
        <f>+_xlfn.CONCAT(Tabla35_2[[#This Row],[Semana]],Tabla35_2[[#This Row],[Atributo]])</f>
        <v>44127Martes</v>
      </c>
    </row>
    <row r="539" spans="1:17" x14ac:dyDescent="0.35">
      <c r="A539" s="24" t="str">
        <f t="shared" si="8"/>
        <v>44127LimónSin especificarFeria Lagunitas de Puerto Monttmalla-16Miércoles</v>
      </c>
      <c r="B539" s="6">
        <v>44127</v>
      </c>
      <c r="C539" s="24" t="s">
        <v>28</v>
      </c>
      <c r="D539" s="24" t="s">
        <v>18</v>
      </c>
      <c r="E539" s="24" t="s">
        <v>11</v>
      </c>
      <c r="F539" s="24" t="s">
        <v>40</v>
      </c>
      <c r="G539" s="24" t="str">
        <f>+VLOOKUP(Tabla35_2[[#This Row],[Unidad de
comercialización ]],Cod_empaque[],2,0)</f>
        <v>malla-16</v>
      </c>
      <c r="H539" s="24">
        <f>+VLOOKUP(Tabla35_2[[#This Row],[Unidad de
comercialización ]],Tabla9[],2,0)</f>
        <v>16</v>
      </c>
      <c r="I539" s="24" t="s">
        <v>4</v>
      </c>
      <c r="J539">
        <v>200</v>
      </c>
      <c r="K539" s="24">
        <f>+Tabla35_2[[#This Row],[Valor]]*Tabla35_2[[#This Row],[Kg]]</f>
        <v>3200</v>
      </c>
      <c r="L539" s="24">
        <f>+Tabla35_2[[#This Row],[Volumen (Kg)]]/1000</f>
        <v>3.2</v>
      </c>
      <c r="M539" s="24">
        <f>+VLOOKUP(Tabla35_2[[#This Row],[Concat]],Tabla3_2[],9,0)</f>
        <v>9500</v>
      </c>
      <c r="N539" s="24">
        <f>+Tabla35_2[[#This Row],[Precio (pesos nominales con IVA)]]/Tabla35_2[[#This Row],[Kg]]</f>
        <v>593.75</v>
      </c>
      <c r="O539" s="6">
        <f>+VLOOKUP(Tabla35_2[[#This Row],[Cod_fecha]],Cod_fecha[],2,0)</f>
        <v>44125</v>
      </c>
      <c r="P539" s="27">
        <f>+VLOOKUP(Tabla35_2[[#This Row],[Mercado]],Codigos_mercados_mayoristas[],3,0)</f>
        <v>10</v>
      </c>
      <c r="Q539" s="24" t="str">
        <f>+_xlfn.CONCAT(Tabla35_2[[#This Row],[Semana]],Tabla35_2[[#This Row],[Atributo]])</f>
        <v>44127Miércoles</v>
      </c>
    </row>
    <row r="540" spans="1:17" x14ac:dyDescent="0.35">
      <c r="A540" s="24" t="str">
        <f t="shared" si="8"/>
        <v>44127LimónSin especificarFeria Lagunitas de Puerto Monttmalla-16Jueves</v>
      </c>
      <c r="B540" s="6">
        <v>44127</v>
      </c>
      <c r="C540" s="24" t="s">
        <v>28</v>
      </c>
      <c r="D540" s="24" t="s">
        <v>18</v>
      </c>
      <c r="E540" s="24" t="s">
        <v>11</v>
      </c>
      <c r="F540" s="24" t="s">
        <v>40</v>
      </c>
      <c r="G540" s="24" t="str">
        <f>+VLOOKUP(Tabla35_2[[#This Row],[Unidad de
comercialización ]],Cod_empaque[],2,0)</f>
        <v>malla-16</v>
      </c>
      <c r="H540" s="24">
        <f>+VLOOKUP(Tabla35_2[[#This Row],[Unidad de
comercialización ]],Tabla9[],2,0)</f>
        <v>16</v>
      </c>
      <c r="I540" s="24" t="s">
        <v>5</v>
      </c>
      <c r="J540">
        <v>800</v>
      </c>
      <c r="K540" s="24">
        <f>+Tabla35_2[[#This Row],[Valor]]*Tabla35_2[[#This Row],[Kg]]</f>
        <v>12800</v>
      </c>
      <c r="L540" s="24">
        <f>+Tabla35_2[[#This Row],[Volumen (Kg)]]/1000</f>
        <v>12.8</v>
      </c>
      <c r="M540" s="24">
        <f>+VLOOKUP(Tabla35_2[[#This Row],[Concat]],Tabla3_2[],9,0)</f>
        <v>9500</v>
      </c>
      <c r="N540" s="24">
        <f>+Tabla35_2[[#This Row],[Precio (pesos nominales con IVA)]]/Tabla35_2[[#This Row],[Kg]]</f>
        <v>593.75</v>
      </c>
      <c r="O540" s="6">
        <f>+VLOOKUP(Tabla35_2[[#This Row],[Cod_fecha]],Cod_fecha[],2,0)</f>
        <v>44126</v>
      </c>
      <c r="P540" s="27">
        <f>+VLOOKUP(Tabla35_2[[#This Row],[Mercado]],Codigos_mercados_mayoristas[],3,0)</f>
        <v>10</v>
      </c>
      <c r="Q540" s="24" t="str">
        <f>+_xlfn.CONCAT(Tabla35_2[[#This Row],[Semana]],Tabla35_2[[#This Row],[Atributo]])</f>
        <v>44127Jueves</v>
      </c>
    </row>
    <row r="541" spans="1:17" x14ac:dyDescent="0.35">
      <c r="A541" s="24" t="str">
        <f t="shared" si="8"/>
        <v>44127LimónSin especificarFeria Lagunitas de Puerto Monttmalla-16Viernes</v>
      </c>
      <c r="B541" s="6">
        <v>44127</v>
      </c>
      <c r="C541" s="24" t="s">
        <v>28</v>
      </c>
      <c r="D541" s="24" t="s">
        <v>18</v>
      </c>
      <c r="E541" s="24" t="s">
        <v>11</v>
      </c>
      <c r="F541" s="24" t="s">
        <v>40</v>
      </c>
      <c r="G541" s="24" t="str">
        <f>+VLOOKUP(Tabla35_2[[#This Row],[Unidad de
comercialización ]],Cod_empaque[],2,0)</f>
        <v>malla-16</v>
      </c>
      <c r="H541" s="24">
        <f>+VLOOKUP(Tabla35_2[[#This Row],[Unidad de
comercialización ]],Tabla9[],2,0)</f>
        <v>16</v>
      </c>
      <c r="I541" s="24" t="s">
        <v>6</v>
      </c>
      <c r="J541">
        <v>800</v>
      </c>
      <c r="K541" s="24">
        <f>+Tabla35_2[[#This Row],[Valor]]*Tabla35_2[[#This Row],[Kg]]</f>
        <v>12800</v>
      </c>
      <c r="L541" s="24">
        <f>+Tabla35_2[[#This Row],[Volumen (Kg)]]/1000</f>
        <v>12.8</v>
      </c>
      <c r="M541" s="24">
        <f>+VLOOKUP(Tabla35_2[[#This Row],[Concat]],Tabla3_2[],9,0)</f>
        <v>9250</v>
      </c>
      <c r="N541" s="24">
        <f>+Tabla35_2[[#This Row],[Precio (pesos nominales con IVA)]]/Tabla35_2[[#This Row],[Kg]]</f>
        <v>578.125</v>
      </c>
      <c r="O541" s="6">
        <f>+VLOOKUP(Tabla35_2[[#This Row],[Cod_fecha]],Cod_fecha[],2,0)</f>
        <v>44127</v>
      </c>
      <c r="P541" s="27">
        <f>+VLOOKUP(Tabla35_2[[#This Row],[Mercado]],Codigos_mercados_mayoristas[],3,0)</f>
        <v>10</v>
      </c>
      <c r="Q541" s="24" t="str">
        <f>+_xlfn.CONCAT(Tabla35_2[[#This Row],[Semana]],Tabla35_2[[#This Row],[Atributo]])</f>
        <v>44127Viernes</v>
      </c>
    </row>
    <row r="542" spans="1:17" x14ac:dyDescent="0.35">
      <c r="A542" s="24" t="str">
        <f t="shared" si="8"/>
        <v>44127LimónSin especificarMacroferia Regional de Talcamalla-16Lunes</v>
      </c>
      <c r="B542" s="6">
        <v>44127</v>
      </c>
      <c r="C542" s="24" t="s">
        <v>28</v>
      </c>
      <c r="D542" s="24" t="s">
        <v>18</v>
      </c>
      <c r="E542" s="24" t="s">
        <v>13</v>
      </c>
      <c r="F542" s="24" t="s">
        <v>40</v>
      </c>
      <c r="G542" s="24" t="str">
        <f>+VLOOKUP(Tabla35_2[[#This Row],[Unidad de
comercialización ]],Cod_empaque[],2,0)</f>
        <v>malla-16</v>
      </c>
      <c r="H542" s="24">
        <f>+VLOOKUP(Tabla35_2[[#This Row],[Unidad de
comercialización ]],Tabla9[],2,0)</f>
        <v>16</v>
      </c>
      <c r="I542" s="24" t="s">
        <v>2</v>
      </c>
      <c r="J542">
        <v>0</v>
      </c>
      <c r="K542" s="24">
        <f>+Tabla35_2[[#This Row],[Valor]]*Tabla35_2[[#This Row],[Kg]]</f>
        <v>0</v>
      </c>
      <c r="L542" s="24">
        <f>+Tabla35_2[[#This Row],[Volumen (Kg)]]/1000</f>
        <v>0</v>
      </c>
      <c r="M542" s="24">
        <f>+VLOOKUP(Tabla35_2[[#This Row],[Concat]],Tabla3_2[],9,0)</f>
        <v>0</v>
      </c>
      <c r="N542" s="24">
        <f>+Tabla35_2[[#This Row],[Precio (pesos nominales con IVA)]]/Tabla35_2[[#This Row],[Kg]]</f>
        <v>0</v>
      </c>
      <c r="O542" s="6">
        <f>+VLOOKUP(Tabla35_2[[#This Row],[Cod_fecha]],Cod_fecha[],2,0)</f>
        <v>44123</v>
      </c>
      <c r="P542" s="27">
        <f>+VLOOKUP(Tabla35_2[[#This Row],[Mercado]],Codigos_mercados_mayoristas[],3,0)</f>
        <v>7</v>
      </c>
      <c r="Q542" s="24" t="str">
        <f>+_xlfn.CONCAT(Tabla35_2[[#This Row],[Semana]],Tabla35_2[[#This Row],[Atributo]])</f>
        <v>44127Lunes</v>
      </c>
    </row>
    <row r="543" spans="1:17" x14ac:dyDescent="0.35">
      <c r="A543" s="24" t="str">
        <f t="shared" si="8"/>
        <v>44127LimónSin especificarMacroferia Regional de Talcamalla-16Martes</v>
      </c>
      <c r="B543" s="6">
        <v>44127</v>
      </c>
      <c r="C543" s="24" t="s">
        <v>28</v>
      </c>
      <c r="D543" s="24" t="s">
        <v>18</v>
      </c>
      <c r="E543" s="24" t="s">
        <v>13</v>
      </c>
      <c r="F543" s="24" t="s">
        <v>40</v>
      </c>
      <c r="G543" s="24" t="str">
        <f>+VLOOKUP(Tabla35_2[[#This Row],[Unidad de
comercialización ]],Cod_empaque[],2,0)</f>
        <v>malla-16</v>
      </c>
      <c r="H543" s="24">
        <f>+VLOOKUP(Tabla35_2[[#This Row],[Unidad de
comercialización ]],Tabla9[],2,0)</f>
        <v>16</v>
      </c>
      <c r="I543" s="24" t="s">
        <v>3</v>
      </c>
      <c r="J543">
        <v>420</v>
      </c>
      <c r="K543" s="24">
        <f>+Tabla35_2[[#This Row],[Valor]]*Tabla35_2[[#This Row],[Kg]]</f>
        <v>6720</v>
      </c>
      <c r="L543" s="24">
        <f>+Tabla35_2[[#This Row],[Volumen (Kg)]]/1000</f>
        <v>6.72</v>
      </c>
      <c r="M543" s="24">
        <f>+VLOOKUP(Tabla35_2[[#This Row],[Concat]],Tabla3_2[],9,0)</f>
        <v>6000</v>
      </c>
      <c r="N543" s="24">
        <f>+Tabla35_2[[#This Row],[Precio (pesos nominales con IVA)]]/Tabla35_2[[#This Row],[Kg]]</f>
        <v>375</v>
      </c>
      <c r="O543" s="6">
        <f>+VLOOKUP(Tabla35_2[[#This Row],[Cod_fecha]],Cod_fecha[],2,0)</f>
        <v>44124</v>
      </c>
      <c r="P543" s="27">
        <f>+VLOOKUP(Tabla35_2[[#This Row],[Mercado]],Codigos_mercados_mayoristas[],3,0)</f>
        <v>7</v>
      </c>
      <c r="Q543" s="24" t="str">
        <f>+_xlfn.CONCAT(Tabla35_2[[#This Row],[Semana]],Tabla35_2[[#This Row],[Atributo]])</f>
        <v>44127Martes</v>
      </c>
    </row>
    <row r="544" spans="1:17" x14ac:dyDescent="0.35">
      <c r="A544" s="24" t="str">
        <f t="shared" si="8"/>
        <v>44127LimónSin especificarMacroferia Regional de Talcamalla-16Miércoles</v>
      </c>
      <c r="B544" s="6">
        <v>44127</v>
      </c>
      <c r="C544" s="24" t="s">
        <v>28</v>
      </c>
      <c r="D544" s="24" t="s">
        <v>18</v>
      </c>
      <c r="E544" s="24" t="s">
        <v>13</v>
      </c>
      <c r="F544" s="24" t="s">
        <v>40</v>
      </c>
      <c r="G544" s="24" t="str">
        <f>+VLOOKUP(Tabla35_2[[#This Row],[Unidad de
comercialización ]],Cod_empaque[],2,0)</f>
        <v>malla-16</v>
      </c>
      <c r="H544" s="24">
        <f>+VLOOKUP(Tabla35_2[[#This Row],[Unidad de
comercialización ]],Tabla9[],2,0)</f>
        <v>16</v>
      </c>
      <c r="I544" s="24" t="s">
        <v>4</v>
      </c>
      <c r="J544">
        <v>0</v>
      </c>
      <c r="K544" s="24">
        <f>+Tabla35_2[[#This Row],[Valor]]*Tabla35_2[[#This Row],[Kg]]</f>
        <v>0</v>
      </c>
      <c r="L544" s="24">
        <f>+Tabla35_2[[#This Row],[Volumen (Kg)]]/1000</f>
        <v>0</v>
      </c>
      <c r="M544" s="24">
        <f>+VLOOKUP(Tabla35_2[[#This Row],[Concat]],Tabla3_2[],9,0)</f>
        <v>0</v>
      </c>
      <c r="N544" s="24">
        <f>+Tabla35_2[[#This Row],[Precio (pesos nominales con IVA)]]/Tabla35_2[[#This Row],[Kg]]</f>
        <v>0</v>
      </c>
      <c r="O544" s="6">
        <f>+VLOOKUP(Tabla35_2[[#This Row],[Cod_fecha]],Cod_fecha[],2,0)</f>
        <v>44125</v>
      </c>
      <c r="P544" s="27">
        <f>+VLOOKUP(Tabla35_2[[#This Row],[Mercado]],Codigos_mercados_mayoristas[],3,0)</f>
        <v>7</v>
      </c>
      <c r="Q544" s="24" t="str">
        <f>+_xlfn.CONCAT(Tabla35_2[[#This Row],[Semana]],Tabla35_2[[#This Row],[Atributo]])</f>
        <v>44127Miércoles</v>
      </c>
    </row>
    <row r="545" spans="1:17" x14ac:dyDescent="0.35">
      <c r="A545" s="24" t="str">
        <f t="shared" si="8"/>
        <v>44127LimónSin especificarMacroferia Regional de Talcamalla-16Jueves</v>
      </c>
      <c r="B545" s="6">
        <v>44127</v>
      </c>
      <c r="C545" s="24" t="s">
        <v>28</v>
      </c>
      <c r="D545" s="24" t="s">
        <v>18</v>
      </c>
      <c r="E545" s="24" t="s">
        <v>13</v>
      </c>
      <c r="F545" s="24" t="s">
        <v>40</v>
      </c>
      <c r="G545" s="24" t="str">
        <f>+VLOOKUP(Tabla35_2[[#This Row],[Unidad de
comercialización ]],Cod_empaque[],2,0)</f>
        <v>malla-16</v>
      </c>
      <c r="H545" s="24">
        <f>+VLOOKUP(Tabla35_2[[#This Row],[Unidad de
comercialización ]],Tabla9[],2,0)</f>
        <v>16</v>
      </c>
      <c r="I545" s="24" t="s">
        <v>5</v>
      </c>
      <c r="J545">
        <v>0</v>
      </c>
      <c r="K545" s="24">
        <f>+Tabla35_2[[#This Row],[Valor]]*Tabla35_2[[#This Row],[Kg]]</f>
        <v>0</v>
      </c>
      <c r="L545" s="24">
        <f>+Tabla35_2[[#This Row],[Volumen (Kg)]]/1000</f>
        <v>0</v>
      </c>
      <c r="M545" s="24">
        <f>+VLOOKUP(Tabla35_2[[#This Row],[Concat]],Tabla3_2[],9,0)</f>
        <v>0</v>
      </c>
      <c r="N545" s="24">
        <f>+Tabla35_2[[#This Row],[Precio (pesos nominales con IVA)]]/Tabla35_2[[#This Row],[Kg]]</f>
        <v>0</v>
      </c>
      <c r="O545" s="6">
        <f>+VLOOKUP(Tabla35_2[[#This Row],[Cod_fecha]],Cod_fecha[],2,0)</f>
        <v>44126</v>
      </c>
      <c r="P545" s="27">
        <f>+VLOOKUP(Tabla35_2[[#This Row],[Mercado]],Codigos_mercados_mayoristas[],3,0)</f>
        <v>7</v>
      </c>
      <c r="Q545" s="24" t="str">
        <f>+_xlfn.CONCAT(Tabla35_2[[#This Row],[Semana]],Tabla35_2[[#This Row],[Atributo]])</f>
        <v>44127Jueves</v>
      </c>
    </row>
    <row r="546" spans="1:17" x14ac:dyDescent="0.35">
      <c r="A546" s="24" t="str">
        <f t="shared" si="8"/>
        <v>44127LimónSin especificarMacroferia Regional de Talcamalla-16Viernes</v>
      </c>
      <c r="B546" s="6">
        <v>44127</v>
      </c>
      <c r="C546" s="24" t="s">
        <v>28</v>
      </c>
      <c r="D546" s="24" t="s">
        <v>18</v>
      </c>
      <c r="E546" s="24" t="s">
        <v>13</v>
      </c>
      <c r="F546" s="24" t="s">
        <v>40</v>
      </c>
      <c r="G546" s="24" t="str">
        <f>+VLOOKUP(Tabla35_2[[#This Row],[Unidad de
comercialización ]],Cod_empaque[],2,0)</f>
        <v>malla-16</v>
      </c>
      <c r="H546" s="24">
        <f>+VLOOKUP(Tabla35_2[[#This Row],[Unidad de
comercialización ]],Tabla9[],2,0)</f>
        <v>16</v>
      </c>
      <c r="I546" s="24" t="s">
        <v>6</v>
      </c>
      <c r="J546">
        <v>200</v>
      </c>
      <c r="K546" s="24">
        <f>+Tabla35_2[[#This Row],[Valor]]*Tabla35_2[[#This Row],[Kg]]</f>
        <v>3200</v>
      </c>
      <c r="L546" s="24">
        <f>+Tabla35_2[[#This Row],[Volumen (Kg)]]/1000</f>
        <v>3.2</v>
      </c>
      <c r="M546" s="24">
        <f>+VLOOKUP(Tabla35_2[[#This Row],[Concat]],Tabla3_2[],9,0)</f>
        <v>5500</v>
      </c>
      <c r="N546" s="24">
        <f>+Tabla35_2[[#This Row],[Precio (pesos nominales con IVA)]]/Tabla35_2[[#This Row],[Kg]]</f>
        <v>343.75</v>
      </c>
      <c r="O546" s="6">
        <f>+VLOOKUP(Tabla35_2[[#This Row],[Cod_fecha]],Cod_fecha[],2,0)</f>
        <v>44127</v>
      </c>
      <c r="P546" s="27">
        <f>+VLOOKUP(Tabla35_2[[#This Row],[Mercado]],Codigos_mercados_mayoristas[],3,0)</f>
        <v>7</v>
      </c>
      <c r="Q546" s="24" t="str">
        <f>+_xlfn.CONCAT(Tabla35_2[[#This Row],[Semana]],Tabla35_2[[#This Row],[Atributo]])</f>
        <v>44127Viernes</v>
      </c>
    </row>
    <row r="547" spans="1:17" x14ac:dyDescent="0.35">
      <c r="A547" s="24" t="str">
        <f t="shared" si="8"/>
        <v>44127LimónSin especificarTerminal Hortofrutícola Agro Chillánmalla-16Lunes</v>
      </c>
      <c r="B547" s="6">
        <v>44127</v>
      </c>
      <c r="C547" s="24" t="s">
        <v>28</v>
      </c>
      <c r="D547" s="24" t="s">
        <v>18</v>
      </c>
      <c r="E547" s="24" t="s">
        <v>25</v>
      </c>
      <c r="F547" s="24" t="s">
        <v>40</v>
      </c>
      <c r="G547" s="24" t="str">
        <f>+VLOOKUP(Tabla35_2[[#This Row],[Unidad de
comercialización ]],Cod_empaque[],2,0)</f>
        <v>malla-16</v>
      </c>
      <c r="H547" s="24">
        <f>+VLOOKUP(Tabla35_2[[#This Row],[Unidad de
comercialización ]],Tabla9[],2,0)</f>
        <v>16</v>
      </c>
      <c r="I547" s="24" t="s">
        <v>2</v>
      </c>
      <c r="J547">
        <v>180</v>
      </c>
      <c r="K547" s="24">
        <f>+Tabla35_2[[#This Row],[Valor]]*Tabla35_2[[#This Row],[Kg]]</f>
        <v>2880</v>
      </c>
      <c r="L547" s="24">
        <f>+Tabla35_2[[#This Row],[Volumen (Kg)]]/1000</f>
        <v>2.88</v>
      </c>
      <c r="M547" s="24">
        <f>+VLOOKUP(Tabla35_2[[#This Row],[Concat]],Tabla3_2[],9,0)</f>
        <v>5278</v>
      </c>
      <c r="N547" s="24">
        <f>+Tabla35_2[[#This Row],[Precio (pesos nominales con IVA)]]/Tabla35_2[[#This Row],[Kg]]</f>
        <v>329.875</v>
      </c>
      <c r="O547" s="6">
        <f>+VLOOKUP(Tabla35_2[[#This Row],[Cod_fecha]],Cod_fecha[],2,0)</f>
        <v>44123</v>
      </c>
      <c r="P547" s="27">
        <f>+VLOOKUP(Tabla35_2[[#This Row],[Mercado]],Codigos_mercados_mayoristas[],3,0)</f>
        <v>16</v>
      </c>
      <c r="Q547" s="24" t="str">
        <f>+_xlfn.CONCAT(Tabla35_2[[#This Row],[Semana]],Tabla35_2[[#This Row],[Atributo]])</f>
        <v>44127Lunes</v>
      </c>
    </row>
    <row r="548" spans="1:17" x14ac:dyDescent="0.35">
      <c r="A548" s="24" t="str">
        <f t="shared" si="8"/>
        <v>44127LimónSin especificarTerminal Hortofrutícola Agro Chillánmalla-16Martes</v>
      </c>
      <c r="B548" s="6">
        <v>44127</v>
      </c>
      <c r="C548" s="24" t="s">
        <v>28</v>
      </c>
      <c r="D548" s="24" t="s">
        <v>18</v>
      </c>
      <c r="E548" s="24" t="s">
        <v>25</v>
      </c>
      <c r="F548" s="24" t="s">
        <v>40</v>
      </c>
      <c r="G548" s="24" t="str">
        <f>+VLOOKUP(Tabla35_2[[#This Row],[Unidad de
comercialización ]],Cod_empaque[],2,0)</f>
        <v>malla-16</v>
      </c>
      <c r="H548" s="24">
        <f>+VLOOKUP(Tabla35_2[[#This Row],[Unidad de
comercialización ]],Tabla9[],2,0)</f>
        <v>16</v>
      </c>
      <c r="I548" s="24" t="s">
        <v>3</v>
      </c>
      <c r="J548">
        <v>180</v>
      </c>
      <c r="K548" s="24">
        <f>+Tabla35_2[[#This Row],[Valor]]*Tabla35_2[[#This Row],[Kg]]</f>
        <v>2880</v>
      </c>
      <c r="L548" s="24">
        <f>+Tabla35_2[[#This Row],[Volumen (Kg)]]/1000</f>
        <v>2.88</v>
      </c>
      <c r="M548" s="24">
        <f>+VLOOKUP(Tabla35_2[[#This Row],[Concat]],Tabla3_2[],9,0)</f>
        <v>5222</v>
      </c>
      <c r="N548" s="24">
        <f>+Tabla35_2[[#This Row],[Precio (pesos nominales con IVA)]]/Tabla35_2[[#This Row],[Kg]]</f>
        <v>326.375</v>
      </c>
      <c r="O548" s="6">
        <f>+VLOOKUP(Tabla35_2[[#This Row],[Cod_fecha]],Cod_fecha[],2,0)</f>
        <v>44124</v>
      </c>
      <c r="P548" s="27">
        <f>+VLOOKUP(Tabla35_2[[#This Row],[Mercado]],Codigos_mercados_mayoristas[],3,0)</f>
        <v>16</v>
      </c>
      <c r="Q548" s="24" t="str">
        <f>+_xlfn.CONCAT(Tabla35_2[[#This Row],[Semana]],Tabla35_2[[#This Row],[Atributo]])</f>
        <v>44127Martes</v>
      </c>
    </row>
    <row r="549" spans="1:17" x14ac:dyDescent="0.35">
      <c r="A549" s="24" t="str">
        <f t="shared" si="8"/>
        <v>44127LimónSin especificarTerminal Hortofrutícola Agro Chillánmalla-16Miércoles</v>
      </c>
      <c r="B549" s="6">
        <v>44127</v>
      </c>
      <c r="C549" s="24" t="s">
        <v>28</v>
      </c>
      <c r="D549" s="24" t="s">
        <v>18</v>
      </c>
      <c r="E549" s="24" t="s">
        <v>25</v>
      </c>
      <c r="F549" s="24" t="s">
        <v>40</v>
      </c>
      <c r="G549" s="24" t="str">
        <f>+VLOOKUP(Tabla35_2[[#This Row],[Unidad de
comercialización ]],Cod_empaque[],2,0)</f>
        <v>malla-16</v>
      </c>
      <c r="H549" s="24">
        <f>+VLOOKUP(Tabla35_2[[#This Row],[Unidad de
comercialización ]],Tabla9[],2,0)</f>
        <v>16</v>
      </c>
      <c r="I549" s="24" t="s">
        <v>4</v>
      </c>
      <c r="J549">
        <v>290</v>
      </c>
      <c r="K549" s="24">
        <f>+Tabla35_2[[#This Row],[Valor]]*Tabla35_2[[#This Row],[Kg]]</f>
        <v>4640</v>
      </c>
      <c r="L549" s="24">
        <f>+Tabla35_2[[#This Row],[Volumen (Kg)]]/1000</f>
        <v>4.6399999999999997</v>
      </c>
      <c r="M549" s="24">
        <f>+VLOOKUP(Tabla35_2[[#This Row],[Concat]],Tabla3_2[],9,0)</f>
        <v>5707</v>
      </c>
      <c r="N549" s="24">
        <f>+Tabla35_2[[#This Row],[Precio (pesos nominales con IVA)]]/Tabla35_2[[#This Row],[Kg]]</f>
        <v>356.6875</v>
      </c>
      <c r="O549" s="6">
        <f>+VLOOKUP(Tabla35_2[[#This Row],[Cod_fecha]],Cod_fecha[],2,0)</f>
        <v>44125</v>
      </c>
      <c r="P549" s="27">
        <f>+VLOOKUP(Tabla35_2[[#This Row],[Mercado]],Codigos_mercados_mayoristas[],3,0)</f>
        <v>16</v>
      </c>
      <c r="Q549" s="24" t="str">
        <f>+_xlfn.CONCAT(Tabla35_2[[#This Row],[Semana]],Tabla35_2[[#This Row],[Atributo]])</f>
        <v>44127Miércoles</v>
      </c>
    </row>
    <row r="550" spans="1:17" x14ac:dyDescent="0.35">
      <c r="A550" s="24" t="str">
        <f t="shared" si="8"/>
        <v>44127LimónSin especificarTerminal Hortofrutícola Agro Chillánmalla-16Jueves</v>
      </c>
      <c r="B550" s="6">
        <v>44127</v>
      </c>
      <c r="C550" s="24" t="s">
        <v>28</v>
      </c>
      <c r="D550" s="24" t="s">
        <v>18</v>
      </c>
      <c r="E550" s="24" t="s">
        <v>25</v>
      </c>
      <c r="F550" s="24" t="s">
        <v>40</v>
      </c>
      <c r="G550" s="24" t="str">
        <f>+VLOOKUP(Tabla35_2[[#This Row],[Unidad de
comercialización ]],Cod_empaque[],2,0)</f>
        <v>malla-16</v>
      </c>
      <c r="H550" s="24">
        <f>+VLOOKUP(Tabla35_2[[#This Row],[Unidad de
comercialización ]],Tabla9[],2,0)</f>
        <v>16</v>
      </c>
      <c r="I550" s="24" t="s">
        <v>5</v>
      </c>
      <c r="J550">
        <v>170</v>
      </c>
      <c r="K550" s="24">
        <f>+Tabla35_2[[#This Row],[Valor]]*Tabla35_2[[#This Row],[Kg]]</f>
        <v>2720</v>
      </c>
      <c r="L550" s="24">
        <f>+Tabla35_2[[#This Row],[Volumen (Kg)]]/1000</f>
        <v>2.72</v>
      </c>
      <c r="M550" s="24">
        <f>+VLOOKUP(Tabla35_2[[#This Row],[Concat]],Tabla3_2[],9,0)</f>
        <v>5765</v>
      </c>
      <c r="N550" s="24">
        <f>+Tabla35_2[[#This Row],[Precio (pesos nominales con IVA)]]/Tabla35_2[[#This Row],[Kg]]</f>
        <v>360.3125</v>
      </c>
      <c r="O550" s="6">
        <f>+VLOOKUP(Tabla35_2[[#This Row],[Cod_fecha]],Cod_fecha[],2,0)</f>
        <v>44126</v>
      </c>
      <c r="P550" s="27">
        <f>+VLOOKUP(Tabla35_2[[#This Row],[Mercado]],Codigos_mercados_mayoristas[],3,0)</f>
        <v>16</v>
      </c>
      <c r="Q550" s="24" t="str">
        <f>+_xlfn.CONCAT(Tabla35_2[[#This Row],[Semana]],Tabla35_2[[#This Row],[Atributo]])</f>
        <v>44127Jueves</v>
      </c>
    </row>
    <row r="551" spans="1:17" x14ac:dyDescent="0.35">
      <c r="A551" s="24" t="str">
        <f t="shared" si="8"/>
        <v>44127LimónSin especificarTerminal Hortofrutícola Agro Chillánmalla-16Viernes</v>
      </c>
      <c r="B551" s="6">
        <v>44127</v>
      </c>
      <c r="C551" s="24" t="s">
        <v>28</v>
      </c>
      <c r="D551" s="24" t="s">
        <v>18</v>
      </c>
      <c r="E551" s="24" t="s">
        <v>25</v>
      </c>
      <c r="F551" s="24" t="s">
        <v>40</v>
      </c>
      <c r="G551" s="24" t="str">
        <f>+VLOOKUP(Tabla35_2[[#This Row],[Unidad de
comercialización ]],Cod_empaque[],2,0)</f>
        <v>malla-16</v>
      </c>
      <c r="H551" s="24">
        <f>+VLOOKUP(Tabla35_2[[#This Row],[Unidad de
comercialización ]],Tabla9[],2,0)</f>
        <v>16</v>
      </c>
      <c r="I551" s="24" t="s">
        <v>6</v>
      </c>
      <c r="J551">
        <v>180</v>
      </c>
      <c r="K551" s="24">
        <f>+Tabla35_2[[#This Row],[Valor]]*Tabla35_2[[#This Row],[Kg]]</f>
        <v>2880</v>
      </c>
      <c r="L551" s="24">
        <f>+Tabla35_2[[#This Row],[Volumen (Kg)]]/1000</f>
        <v>2.88</v>
      </c>
      <c r="M551" s="24">
        <f>+VLOOKUP(Tabla35_2[[#This Row],[Concat]],Tabla3_2[],9,0)</f>
        <v>5778</v>
      </c>
      <c r="N551" s="24">
        <f>+Tabla35_2[[#This Row],[Precio (pesos nominales con IVA)]]/Tabla35_2[[#This Row],[Kg]]</f>
        <v>361.125</v>
      </c>
      <c r="O551" s="6">
        <f>+VLOOKUP(Tabla35_2[[#This Row],[Cod_fecha]],Cod_fecha[],2,0)</f>
        <v>44127</v>
      </c>
      <c r="P551" s="27">
        <f>+VLOOKUP(Tabla35_2[[#This Row],[Mercado]],Codigos_mercados_mayoristas[],3,0)</f>
        <v>16</v>
      </c>
      <c r="Q551" s="24" t="str">
        <f>+_xlfn.CONCAT(Tabla35_2[[#This Row],[Semana]],Tabla35_2[[#This Row],[Atributo]])</f>
        <v>44127Viernes</v>
      </c>
    </row>
    <row r="552" spans="1:17" x14ac:dyDescent="0.35">
      <c r="A552" s="24" t="str">
        <f t="shared" si="8"/>
        <v>44127LimónSin especificarVega Monumental Concepciónmalla-16Lunes</v>
      </c>
      <c r="B552" s="6">
        <v>44127</v>
      </c>
      <c r="C552" s="24" t="s">
        <v>28</v>
      </c>
      <c r="D552" s="24" t="s">
        <v>18</v>
      </c>
      <c r="E552" s="24" t="s">
        <v>26</v>
      </c>
      <c r="F552" s="24" t="s">
        <v>40</v>
      </c>
      <c r="G552" s="24" t="str">
        <f>+VLOOKUP(Tabla35_2[[#This Row],[Unidad de
comercialización ]],Cod_empaque[],2,0)</f>
        <v>malla-16</v>
      </c>
      <c r="H552" s="24">
        <f>+VLOOKUP(Tabla35_2[[#This Row],[Unidad de
comercialización ]],Tabla9[],2,0)</f>
        <v>16</v>
      </c>
      <c r="I552" s="24" t="s">
        <v>2</v>
      </c>
      <c r="J552">
        <v>0</v>
      </c>
      <c r="K552" s="24">
        <f>+Tabla35_2[[#This Row],[Valor]]*Tabla35_2[[#This Row],[Kg]]</f>
        <v>0</v>
      </c>
      <c r="L552" s="24">
        <f>+Tabla35_2[[#This Row],[Volumen (Kg)]]/1000</f>
        <v>0</v>
      </c>
      <c r="M552" s="24">
        <f>+VLOOKUP(Tabla35_2[[#This Row],[Concat]],Tabla3_2[],9,0)</f>
        <v>0</v>
      </c>
      <c r="N552" s="24">
        <f>+Tabla35_2[[#This Row],[Precio (pesos nominales con IVA)]]/Tabla35_2[[#This Row],[Kg]]</f>
        <v>0</v>
      </c>
      <c r="O552" s="6">
        <f>+VLOOKUP(Tabla35_2[[#This Row],[Cod_fecha]],Cod_fecha[],2,0)</f>
        <v>44123</v>
      </c>
      <c r="P552" s="27">
        <f>+VLOOKUP(Tabla35_2[[#This Row],[Mercado]],Codigos_mercados_mayoristas[],3,0)</f>
        <v>8</v>
      </c>
      <c r="Q552" s="24" t="str">
        <f>+_xlfn.CONCAT(Tabla35_2[[#This Row],[Semana]],Tabla35_2[[#This Row],[Atributo]])</f>
        <v>44127Lunes</v>
      </c>
    </row>
    <row r="553" spans="1:17" x14ac:dyDescent="0.35">
      <c r="A553" s="24" t="str">
        <f t="shared" si="8"/>
        <v>44127LimónSin especificarVega Monumental Concepciónmalla-16Martes</v>
      </c>
      <c r="B553" s="6">
        <v>44127</v>
      </c>
      <c r="C553" s="24" t="s">
        <v>28</v>
      </c>
      <c r="D553" s="24" t="s">
        <v>18</v>
      </c>
      <c r="E553" s="24" t="s">
        <v>26</v>
      </c>
      <c r="F553" s="24" t="s">
        <v>40</v>
      </c>
      <c r="G553" s="24" t="str">
        <f>+VLOOKUP(Tabla35_2[[#This Row],[Unidad de
comercialización ]],Cod_empaque[],2,0)</f>
        <v>malla-16</v>
      </c>
      <c r="H553" s="24">
        <f>+VLOOKUP(Tabla35_2[[#This Row],[Unidad de
comercialización ]],Tabla9[],2,0)</f>
        <v>16</v>
      </c>
      <c r="I553" s="24" t="s">
        <v>3</v>
      </c>
      <c r="J553">
        <v>400</v>
      </c>
      <c r="K553" s="24">
        <f>+Tabla35_2[[#This Row],[Valor]]*Tabla35_2[[#This Row],[Kg]]</f>
        <v>6400</v>
      </c>
      <c r="L553" s="24">
        <f>+Tabla35_2[[#This Row],[Volumen (Kg)]]/1000</f>
        <v>6.4</v>
      </c>
      <c r="M553" s="24">
        <f>+VLOOKUP(Tabla35_2[[#This Row],[Concat]],Tabla3_2[],9,0)</f>
        <v>6500</v>
      </c>
      <c r="N553" s="24">
        <f>+Tabla35_2[[#This Row],[Precio (pesos nominales con IVA)]]/Tabla35_2[[#This Row],[Kg]]</f>
        <v>406.25</v>
      </c>
      <c r="O553" s="6">
        <f>+VLOOKUP(Tabla35_2[[#This Row],[Cod_fecha]],Cod_fecha[],2,0)</f>
        <v>44124</v>
      </c>
      <c r="P553" s="27">
        <f>+VLOOKUP(Tabla35_2[[#This Row],[Mercado]],Codigos_mercados_mayoristas[],3,0)</f>
        <v>8</v>
      </c>
      <c r="Q553" s="24" t="str">
        <f>+_xlfn.CONCAT(Tabla35_2[[#This Row],[Semana]],Tabla35_2[[#This Row],[Atributo]])</f>
        <v>44127Martes</v>
      </c>
    </row>
    <row r="554" spans="1:17" x14ac:dyDescent="0.35">
      <c r="A554" s="24" t="str">
        <f t="shared" si="8"/>
        <v>44127LimónSin especificarVega Monumental Concepciónmalla-16Miércoles</v>
      </c>
      <c r="B554" s="6">
        <v>44127</v>
      </c>
      <c r="C554" s="24" t="s">
        <v>28</v>
      </c>
      <c r="D554" s="24" t="s">
        <v>18</v>
      </c>
      <c r="E554" s="24" t="s">
        <v>26</v>
      </c>
      <c r="F554" s="24" t="s">
        <v>40</v>
      </c>
      <c r="G554" s="24" t="str">
        <f>+VLOOKUP(Tabla35_2[[#This Row],[Unidad de
comercialización ]],Cod_empaque[],2,0)</f>
        <v>malla-16</v>
      </c>
      <c r="H554" s="24">
        <f>+VLOOKUP(Tabla35_2[[#This Row],[Unidad de
comercialización ]],Tabla9[],2,0)</f>
        <v>16</v>
      </c>
      <c r="I554" s="24" t="s">
        <v>4</v>
      </c>
      <c r="J554">
        <v>300</v>
      </c>
      <c r="K554" s="24">
        <f>+Tabla35_2[[#This Row],[Valor]]*Tabla35_2[[#This Row],[Kg]]</f>
        <v>4800</v>
      </c>
      <c r="L554" s="24">
        <f>+Tabla35_2[[#This Row],[Volumen (Kg)]]/1000</f>
        <v>4.8</v>
      </c>
      <c r="M554" s="24">
        <f>+VLOOKUP(Tabla35_2[[#This Row],[Concat]],Tabla3_2[],9,0)</f>
        <v>6500</v>
      </c>
      <c r="N554" s="24">
        <f>+Tabla35_2[[#This Row],[Precio (pesos nominales con IVA)]]/Tabla35_2[[#This Row],[Kg]]</f>
        <v>406.25</v>
      </c>
      <c r="O554" s="6">
        <f>+VLOOKUP(Tabla35_2[[#This Row],[Cod_fecha]],Cod_fecha[],2,0)</f>
        <v>44125</v>
      </c>
      <c r="P554" s="27">
        <f>+VLOOKUP(Tabla35_2[[#This Row],[Mercado]],Codigos_mercados_mayoristas[],3,0)</f>
        <v>8</v>
      </c>
      <c r="Q554" s="24" t="str">
        <f>+_xlfn.CONCAT(Tabla35_2[[#This Row],[Semana]],Tabla35_2[[#This Row],[Atributo]])</f>
        <v>44127Miércoles</v>
      </c>
    </row>
    <row r="555" spans="1:17" x14ac:dyDescent="0.35">
      <c r="A555" s="24" t="str">
        <f t="shared" si="8"/>
        <v>44127LimónSin especificarVega Monumental Concepciónmalla-16Jueves</v>
      </c>
      <c r="B555" s="6">
        <v>44127</v>
      </c>
      <c r="C555" s="24" t="s">
        <v>28</v>
      </c>
      <c r="D555" s="24" t="s">
        <v>18</v>
      </c>
      <c r="E555" s="24" t="s">
        <v>26</v>
      </c>
      <c r="F555" s="24" t="s">
        <v>40</v>
      </c>
      <c r="G555" s="24" t="str">
        <f>+VLOOKUP(Tabla35_2[[#This Row],[Unidad de
comercialización ]],Cod_empaque[],2,0)</f>
        <v>malla-16</v>
      </c>
      <c r="H555" s="24">
        <f>+VLOOKUP(Tabla35_2[[#This Row],[Unidad de
comercialización ]],Tabla9[],2,0)</f>
        <v>16</v>
      </c>
      <c r="I555" s="24" t="s">
        <v>5</v>
      </c>
      <c r="J555">
        <v>400</v>
      </c>
      <c r="K555" s="24">
        <f>+Tabla35_2[[#This Row],[Valor]]*Tabla35_2[[#This Row],[Kg]]</f>
        <v>6400</v>
      </c>
      <c r="L555" s="24">
        <f>+Tabla35_2[[#This Row],[Volumen (Kg)]]/1000</f>
        <v>6.4</v>
      </c>
      <c r="M555" s="24">
        <f>+VLOOKUP(Tabla35_2[[#This Row],[Concat]],Tabla3_2[],9,0)</f>
        <v>6000</v>
      </c>
      <c r="N555" s="24">
        <f>+Tabla35_2[[#This Row],[Precio (pesos nominales con IVA)]]/Tabla35_2[[#This Row],[Kg]]</f>
        <v>375</v>
      </c>
      <c r="O555" s="6">
        <f>+VLOOKUP(Tabla35_2[[#This Row],[Cod_fecha]],Cod_fecha[],2,0)</f>
        <v>44126</v>
      </c>
      <c r="P555" s="27">
        <f>+VLOOKUP(Tabla35_2[[#This Row],[Mercado]],Codigos_mercados_mayoristas[],3,0)</f>
        <v>8</v>
      </c>
      <c r="Q555" s="24" t="str">
        <f>+_xlfn.CONCAT(Tabla35_2[[#This Row],[Semana]],Tabla35_2[[#This Row],[Atributo]])</f>
        <v>44127Jueves</v>
      </c>
    </row>
    <row r="556" spans="1:17" x14ac:dyDescent="0.35">
      <c r="A556" s="24" t="str">
        <f t="shared" si="8"/>
        <v>44127LimónSin especificarVega Monumental Concepciónmalla-16Viernes</v>
      </c>
      <c r="B556" s="6">
        <v>44127</v>
      </c>
      <c r="C556" s="24" t="s">
        <v>28</v>
      </c>
      <c r="D556" s="24" t="s">
        <v>18</v>
      </c>
      <c r="E556" s="24" t="s">
        <v>26</v>
      </c>
      <c r="F556" s="24" t="s">
        <v>40</v>
      </c>
      <c r="G556" s="24" t="str">
        <f>+VLOOKUP(Tabla35_2[[#This Row],[Unidad de
comercialización ]],Cod_empaque[],2,0)</f>
        <v>malla-16</v>
      </c>
      <c r="H556" s="24">
        <f>+VLOOKUP(Tabla35_2[[#This Row],[Unidad de
comercialización ]],Tabla9[],2,0)</f>
        <v>16</v>
      </c>
      <c r="I556" s="24" t="s">
        <v>6</v>
      </c>
      <c r="J556">
        <v>300</v>
      </c>
      <c r="K556" s="24">
        <f>+Tabla35_2[[#This Row],[Valor]]*Tabla35_2[[#This Row],[Kg]]</f>
        <v>4800</v>
      </c>
      <c r="L556" s="24">
        <f>+Tabla35_2[[#This Row],[Volumen (Kg)]]/1000</f>
        <v>4.8</v>
      </c>
      <c r="M556" s="24">
        <f>+VLOOKUP(Tabla35_2[[#This Row],[Concat]],Tabla3_2[],9,0)</f>
        <v>6000</v>
      </c>
      <c r="N556" s="24">
        <f>+Tabla35_2[[#This Row],[Precio (pesos nominales con IVA)]]/Tabla35_2[[#This Row],[Kg]]</f>
        <v>375</v>
      </c>
      <c r="O556" s="6">
        <f>+VLOOKUP(Tabla35_2[[#This Row],[Cod_fecha]],Cod_fecha[],2,0)</f>
        <v>44127</v>
      </c>
      <c r="P556" s="27">
        <f>+VLOOKUP(Tabla35_2[[#This Row],[Mercado]],Codigos_mercados_mayoristas[],3,0)</f>
        <v>8</v>
      </c>
      <c r="Q556" s="24" t="str">
        <f>+_xlfn.CONCAT(Tabla35_2[[#This Row],[Semana]],Tabla35_2[[#This Row],[Atributo]])</f>
        <v>44127Viernes</v>
      </c>
    </row>
    <row r="557" spans="1:17" x14ac:dyDescent="0.35">
      <c r="A557" s="24" t="str">
        <f t="shared" si="8"/>
        <v>44127NaranjaLane LateMercado Mayorista Lo Valledor de SantiagobinLunes</v>
      </c>
      <c r="B557" s="6">
        <v>44127</v>
      </c>
      <c r="C557" s="24" t="s">
        <v>36</v>
      </c>
      <c r="D557" s="24" t="s">
        <v>32</v>
      </c>
      <c r="E557" s="24" t="s">
        <v>19</v>
      </c>
      <c r="F557" s="24" t="s">
        <v>37</v>
      </c>
      <c r="G557" s="24" t="str">
        <f>+VLOOKUP(Tabla35_2[[#This Row],[Unidad de
comercialización ]],Cod_empaque[],2,0)</f>
        <v>bin</v>
      </c>
      <c r="H557" s="24">
        <f>+VLOOKUP(Tabla35_2[[#This Row],[Unidad de
comercialización ]],Tabla9[],2,0)</f>
        <v>400</v>
      </c>
      <c r="I557" s="24" t="s">
        <v>2</v>
      </c>
      <c r="J557">
        <v>0</v>
      </c>
      <c r="K557" s="24">
        <f>+Tabla35_2[[#This Row],[Valor]]*Tabla35_2[[#This Row],[Kg]]</f>
        <v>0</v>
      </c>
      <c r="L557" s="24">
        <f>+Tabla35_2[[#This Row],[Volumen (Kg)]]/1000</f>
        <v>0</v>
      </c>
      <c r="M557" s="24">
        <f>+VLOOKUP(Tabla35_2[[#This Row],[Concat]],Tabla3_2[],9,0)</f>
        <v>0</v>
      </c>
      <c r="N557" s="24">
        <f>+Tabla35_2[[#This Row],[Precio (pesos nominales con IVA)]]/Tabla35_2[[#This Row],[Kg]]</f>
        <v>0</v>
      </c>
      <c r="O557" s="6">
        <f>+VLOOKUP(Tabla35_2[[#This Row],[Cod_fecha]],Cod_fecha[],2,0)</f>
        <v>44123</v>
      </c>
      <c r="P557" s="27">
        <f>+VLOOKUP(Tabla35_2[[#This Row],[Mercado]],Codigos_mercados_mayoristas[],3,0)</f>
        <v>13</v>
      </c>
      <c r="Q557" s="24" t="str">
        <f>+_xlfn.CONCAT(Tabla35_2[[#This Row],[Semana]],Tabla35_2[[#This Row],[Atributo]])</f>
        <v>44127Lunes</v>
      </c>
    </row>
    <row r="558" spans="1:17" x14ac:dyDescent="0.35">
      <c r="A558" s="24" t="str">
        <f t="shared" si="8"/>
        <v>44127NaranjaLane LateMercado Mayorista Lo Valledor de SantiagobinMartes</v>
      </c>
      <c r="B558" s="6">
        <v>44127</v>
      </c>
      <c r="C558" s="24" t="s">
        <v>36</v>
      </c>
      <c r="D558" s="24" t="s">
        <v>32</v>
      </c>
      <c r="E558" s="24" t="s">
        <v>19</v>
      </c>
      <c r="F558" s="24" t="s">
        <v>37</v>
      </c>
      <c r="G558" s="24" t="str">
        <f>+VLOOKUP(Tabla35_2[[#This Row],[Unidad de
comercialización ]],Cod_empaque[],2,0)</f>
        <v>bin</v>
      </c>
      <c r="H558" s="24">
        <f>+VLOOKUP(Tabla35_2[[#This Row],[Unidad de
comercialización ]],Tabla9[],2,0)</f>
        <v>400</v>
      </c>
      <c r="I558" s="24" t="s">
        <v>3</v>
      </c>
      <c r="J558">
        <v>0</v>
      </c>
      <c r="K558" s="24">
        <f>+Tabla35_2[[#This Row],[Valor]]*Tabla35_2[[#This Row],[Kg]]</f>
        <v>0</v>
      </c>
      <c r="L558" s="24">
        <f>+Tabla35_2[[#This Row],[Volumen (Kg)]]/1000</f>
        <v>0</v>
      </c>
      <c r="M558" s="24">
        <f>+VLOOKUP(Tabla35_2[[#This Row],[Concat]],Tabla3_2[],9,0)</f>
        <v>0</v>
      </c>
      <c r="N558" s="24">
        <f>+Tabla35_2[[#This Row],[Precio (pesos nominales con IVA)]]/Tabla35_2[[#This Row],[Kg]]</f>
        <v>0</v>
      </c>
      <c r="O558" s="6">
        <f>+VLOOKUP(Tabla35_2[[#This Row],[Cod_fecha]],Cod_fecha[],2,0)</f>
        <v>44124</v>
      </c>
      <c r="P558" s="27">
        <f>+VLOOKUP(Tabla35_2[[#This Row],[Mercado]],Codigos_mercados_mayoristas[],3,0)</f>
        <v>13</v>
      </c>
      <c r="Q558" s="24" t="str">
        <f>+_xlfn.CONCAT(Tabla35_2[[#This Row],[Semana]],Tabla35_2[[#This Row],[Atributo]])</f>
        <v>44127Martes</v>
      </c>
    </row>
    <row r="559" spans="1:17" x14ac:dyDescent="0.35">
      <c r="A559" s="24" t="str">
        <f t="shared" si="8"/>
        <v>44127NaranjaLane LateMercado Mayorista Lo Valledor de SantiagobinMiércoles</v>
      </c>
      <c r="B559" s="6">
        <v>44127</v>
      </c>
      <c r="C559" s="24" t="s">
        <v>36</v>
      </c>
      <c r="D559" s="24" t="s">
        <v>32</v>
      </c>
      <c r="E559" s="24" t="s">
        <v>19</v>
      </c>
      <c r="F559" s="24" t="s">
        <v>37</v>
      </c>
      <c r="G559" s="24" t="str">
        <f>+VLOOKUP(Tabla35_2[[#This Row],[Unidad de
comercialización ]],Cod_empaque[],2,0)</f>
        <v>bin</v>
      </c>
      <c r="H559" s="24">
        <f>+VLOOKUP(Tabla35_2[[#This Row],[Unidad de
comercialización ]],Tabla9[],2,0)</f>
        <v>400</v>
      </c>
      <c r="I559" s="24" t="s">
        <v>4</v>
      </c>
      <c r="J559">
        <v>0</v>
      </c>
      <c r="K559" s="24">
        <f>+Tabla35_2[[#This Row],[Valor]]*Tabla35_2[[#This Row],[Kg]]</f>
        <v>0</v>
      </c>
      <c r="L559" s="24">
        <f>+Tabla35_2[[#This Row],[Volumen (Kg)]]/1000</f>
        <v>0</v>
      </c>
      <c r="M559" s="24">
        <f>+VLOOKUP(Tabla35_2[[#This Row],[Concat]],Tabla3_2[],9,0)</f>
        <v>0</v>
      </c>
      <c r="N559" s="24">
        <f>+Tabla35_2[[#This Row],[Precio (pesos nominales con IVA)]]/Tabla35_2[[#This Row],[Kg]]</f>
        <v>0</v>
      </c>
      <c r="O559" s="6">
        <f>+VLOOKUP(Tabla35_2[[#This Row],[Cod_fecha]],Cod_fecha[],2,0)</f>
        <v>44125</v>
      </c>
      <c r="P559" s="27">
        <f>+VLOOKUP(Tabla35_2[[#This Row],[Mercado]],Codigos_mercados_mayoristas[],3,0)</f>
        <v>13</v>
      </c>
      <c r="Q559" s="24" t="str">
        <f>+_xlfn.CONCAT(Tabla35_2[[#This Row],[Semana]],Tabla35_2[[#This Row],[Atributo]])</f>
        <v>44127Miércoles</v>
      </c>
    </row>
    <row r="560" spans="1:17" x14ac:dyDescent="0.35">
      <c r="A560" s="24" t="str">
        <f t="shared" si="8"/>
        <v>44127NaranjaLane LateMercado Mayorista Lo Valledor de SantiagobinJueves</v>
      </c>
      <c r="B560" s="6">
        <v>44127</v>
      </c>
      <c r="C560" s="24" t="s">
        <v>36</v>
      </c>
      <c r="D560" s="24" t="s">
        <v>32</v>
      </c>
      <c r="E560" s="24" t="s">
        <v>19</v>
      </c>
      <c r="F560" s="24" t="s">
        <v>37</v>
      </c>
      <c r="G560" s="24" t="str">
        <f>+VLOOKUP(Tabla35_2[[#This Row],[Unidad de
comercialización ]],Cod_empaque[],2,0)</f>
        <v>bin</v>
      </c>
      <c r="H560" s="24">
        <f>+VLOOKUP(Tabla35_2[[#This Row],[Unidad de
comercialización ]],Tabla9[],2,0)</f>
        <v>400</v>
      </c>
      <c r="I560" s="24" t="s">
        <v>5</v>
      </c>
      <c r="J560">
        <v>18</v>
      </c>
      <c r="K560" s="24">
        <f>+Tabla35_2[[#This Row],[Valor]]*Tabla35_2[[#This Row],[Kg]]</f>
        <v>7200</v>
      </c>
      <c r="L560" s="24">
        <f>+Tabla35_2[[#This Row],[Volumen (Kg)]]/1000</f>
        <v>7.2</v>
      </c>
      <c r="M560" s="24">
        <f>+VLOOKUP(Tabla35_2[[#This Row],[Concat]],Tabla3_2[],9,0)</f>
        <v>280000</v>
      </c>
      <c r="N560" s="24">
        <f>+Tabla35_2[[#This Row],[Precio (pesos nominales con IVA)]]/Tabla35_2[[#This Row],[Kg]]</f>
        <v>700</v>
      </c>
      <c r="O560" s="6">
        <f>+VLOOKUP(Tabla35_2[[#This Row],[Cod_fecha]],Cod_fecha[],2,0)</f>
        <v>44126</v>
      </c>
      <c r="P560" s="27">
        <f>+VLOOKUP(Tabla35_2[[#This Row],[Mercado]],Codigos_mercados_mayoristas[],3,0)</f>
        <v>13</v>
      </c>
      <c r="Q560" s="24" t="str">
        <f>+_xlfn.CONCAT(Tabla35_2[[#This Row],[Semana]],Tabla35_2[[#This Row],[Atributo]])</f>
        <v>44127Jueves</v>
      </c>
    </row>
    <row r="561" spans="1:17" x14ac:dyDescent="0.35">
      <c r="A561" s="24" t="str">
        <f t="shared" si="8"/>
        <v>44127NaranjaLane LateMercado Mayorista Lo Valledor de SantiagobinViernes</v>
      </c>
      <c r="B561" s="6">
        <v>44127</v>
      </c>
      <c r="C561" s="24" t="s">
        <v>36</v>
      </c>
      <c r="D561" s="24" t="s">
        <v>32</v>
      </c>
      <c r="E561" s="24" t="s">
        <v>19</v>
      </c>
      <c r="F561" s="24" t="s">
        <v>37</v>
      </c>
      <c r="G561" s="24" t="str">
        <f>+VLOOKUP(Tabla35_2[[#This Row],[Unidad de
comercialización ]],Cod_empaque[],2,0)</f>
        <v>bin</v>
      </c>
      <c r="H561" s="24">
        <f>+VLOOKUP(Tabla35_2[[#This Row],[Unidad de
comercialización ]],Tabla9[],2,0)</f>
        <v>400</v>
      </c>
      <c r="I561" s="24" t="s">
        <v>6</v>
      </c>
      <c r="J561">
        <v>0</v>
      </c>
      <c r="K561" s="24">
        <f>+Tabla35_2[[#This Row],[Valor]]*Tabla35_2[[#This Row],[Kg]]</f>
        <v>0</v>
      </c>
      <c r="L561" s="24">
        <f>+Tabla35_2[[#This Row],[Volumen (Kg)]]/1000</f>
        <v>0</v>
      </c>
      <c r="M561" s="24">
        <f>+VLOOKUP(Tabla35_2[[#This Row],[Concat]],Tabla3_2[],9,0)</f>
        <v>0</v>
      </c>
      <c r="N561" s="24">
        <f>+Tabla35_2[[#This Row],[Precio (pesos nominales con IVA)]]/Tabla35_2[[#This Row],[Kg]]</f>
        <v>0</v>
      </c>
      <c r="O561" s="6">
        <f>+VLOOKUP(Tabla35_2[[#This Row],[Cod_fecha]],Cod_fecha[],2,0)</f>
        <v>44127</v>
      </c>
      <c r="P561" s="27">
        <f>+VLOOKUP(Tabla35_2[[#This Row],[Mercado]],Codigos_mercados_mayoristas[],3,0)</f>
        <v>13</v>
      </c>
      <c r="Q561" s="24" t="str">
        <f>+_xlfn.CONCAT(Tabla35_2[[#This Row],[Semana]],Tabla35_2[[#This Row],[Atributo]])</f>
        <v>44127Viernes</v>
      </c>
    </row>
    <row r="562" spans="1:17" x14ac:dyDescent="0.35">
      <c r="A562" s="24" t="str">
        <f t="shared" si="8"/>
        <v>44127NaranjaNavel LateMercado Mayorista Lo Valledor de SantiagobinLunes</v>
      </c>
      <c r="B562" s="6">
        <v>44127</v>
      </c>
      <c r="C562" s="24" t="s">
        <v>36</v>
      </c>
      <c r="D562" s="24" t="s">
        <v>34</v>
      </c>
      <c r="E562" s="24" t="s">
        <v>19</v>
      </c>
      <c r="F562" s="24" t="s">
        <v>37</v>
      </c>
      <c r="G562" s="24" t="str">
        <f>+VLOOKUP(Tabla35_2[[#This Row],[Unidad de
comercialización ]],Cod_empaque[],2,0)</f>
        <v>bin</v>
      </c>
      <c r="H562" s="24">
        <f>+VLOOKUP(Tabla35_2[[#This Row],[Unidad de
comercialización ]],Tabla9[],2,0)</f>
        <v>400</v>
      </c>
      <c r="I562" s="24" t="s">
        <v>2</v>
      </c>
      <c r="J562">
        <v>51</v>
      </c>
      <c r="K562" s="24">
        <f>+Tabla35_2[[#This Row],[Valor]]*Tabla35_2[[#This Row],[Kg]]</f>
        <v>20400</v>
      </c>
      <c r="L562" s="24">
        <f>+Tabla35_2[[#This Row],[Volumen (Kg)]]/1000</f>
        <v>20.399999999999999</v>
      </c>
      <c r="M562" s="24">
        <f>+VLOOKUP(Tabla35_2[[#This Row],[Concat]],Tabla3_2[],9,0)</f>
        <v>296863</v>
      </c>
      <c r="N562" s="24">
        <f>+Tabla35_2[[#This Row],[Precio (pesos nominales con IVA)]]/Tabla35_2[[#This Row],[Kg]]</f>
        <v>742.15750000000003</v>
      </c>
      <c r="O562" s="6">
        <f>+VLOOKUP(Tabla35_2[[#This Row],[Cod_fecha]],Cod_fecha[],2,0)</f>
        <v>44123</v>
      </c>
      <c r="P562" s="27">
        <f>+VLOOKUP(Tabla35_2[[#This Row],[Mercado]],Codigos_mercados_mayoristas[],3,0)</f>
        <v>13</v>
      </c>
      <c r="Q562" s="24" t="str">
        <f>+_xlfn.CONCAT(Tabla35_2[[#This Row],[Semana]],Tabla35_2[[#This Row],[Atributo]])</f>
        <v>44127Lunes</v>
      </c>
    </row>
    <row r="563" spans="1:17" x14ac:dyDescent="0.35">
      <c r="A563" s="24" t="str">
        <f t="shared" si="8"/>
        <v>44127NaranjaNavel LateMercado Mayorista Lo Valledor de SantiagobinMartes</v>
      </c>
      <c r="B563" s="6">
        <v>44127</v>
      </c>
      <c r="C563" s="24" t="s">
        <v>36</v>
      </c>
      <c r="D563" s="24" t="s">
        <v>34</v>
      </c>
      <c r="E563" s="24" t="s">
        <v>19</v>
      </c>
      <c r="F563" s="24" t="s">
        <v>37</v>
      </c>
      <c r="G563" s="24" t="str">
        <f>+VLOOKUP(Tabla35_2[[#This Row],[Unidad de
comercialización ]],Cod_empaque[],2,0)</f>
        <v>bin</v>
      </c>
      <c r="H563" s="24">
        <f>+VLOOKUP(Tabla35_2[[#This Row],[Unidad de
comercialización ]],Tabla9[],2,0)</f>
        <v>400</v>
      </c>
      <c r="I563" s="24" t="s">
        <v>3</v>
      </c>
      <c r="J563">
        <v>15</v>
      </c>
      <c r="K563" s="24">
        <f>+Tabla35_2[[#This Row],[Valor]]*Tabla35_2[[#This Row],[Kg]]</f>
        <v>6000</v>
      </c>
      <c r="L563" s="24">
        <f>+Tabla35_2[[#This Row],[Volumen (Kg)]]/1000</f>
        <v>6</v>
      </c>
      <c r="M563" s="24">
        <f>+VLOOKUP(Tabla35_2[[#This Row],[Concat]],Tabla3_2[],9,0)</f>
        <v>310000</v>
      </c>
      <c r="N563" s="24">
        <f>+Tabla35_2[[#This Row],[Precio (pesos nominales con IVA)]]/Tabla35_2[[#This Row],[Kg]]</f>
        <v>775</v>
      </c>
      <c r="O563" s="6">
        <f>+VLOOKUP(Tabla35_2[[#This Row],[Cod_fecha]],Cod_fecha[],2,0)</f>
        <v>44124</v>
      </c>
      <c r="P563" s="27">
        <f>+VLOOKUP(Tabla35_2[[#This Row],[Mercado]],Codigos_mercados_mayoristas[],3,0)</f>
        <v>13</v>
      </c>
      <c r="Q563" s="24" t="str">
        <f>+_xlfn.CONCAT(Tabla35_2[[#This Row],[Semana]],Tabla35_2[[#This Row],[Atributo]])</f>
        <v>44127Martes</v>
      </c>
    </row>
    <row r="564" spans="1:17" x14ac:dyDescent="0.35">
      <c r="A564" s="24" t="str">
        <f t="shared" si="8"/>
        <v>44127NaranjaNavel LateMercado Mayorista Lo Valledor de SantiagobinMiércoles</v>
      </c>
      <c r="B564" s="6">
        <v>44127</v>
      </c>
      <c r="C564" s="24" t="s">
        <v>36</v>
      </c>
      <c r="D564" s="24" t="s">
        <v>34</v>
      </c>
      <c r="E564" s="24" t="s">
        <v>19</v>
      </c>
      <c r="F564" s="24" t="s">
        <v>37</v>
      </c>
      <c r="G564" s="24" t="str">
        <f>+VLOOKUP(Tabla35_2[[#This Row],[Unidad de
comercialización ]],Cod_empaque[],2,0)</f>
        <v>bin</v>
      </c>
      <c r="H564" s="24">
        <f>+VLOOKUP(Tabla35_2[[#This Row],[Unidad de
comercialización ]],Tabla9[],2,0)</f>
        <v>400</v>
      </c>
      <c r="I564" s="24" t="s">
        <v>4</v>
      </c>
      <c r="J564">
        <v>54</v>
      </c>
      <c r="K564" s="24">
        <f>+Tabla35_2[[#This Row],[Valor]]*Tabla35_2[[#This Row],[Kg]]</f>
        <v>21600</v>
      </c>
      <c r="L564" s="24">
        <f>+Tabla35_2[[#This Row],[Volumen (Kg)]]/1000</f>
        <v>21.6</v>
      </c>
      <c r="M564" s="24">
        <f>+VLOOKUP(Tabla35_2[[#This Row],[Concat]],Tabla3_2[],9,0)</f>
        <v>292593</v>
      </c>
      <c r="N564" s="24">
        <f>+Tabla35_2[[#This Row],[Precio (pesos nominales con IVA)]]/Tabla35_2[[#This Row],[Kg]]</f>
        <v>731.48249999999996</v>
      </c>
      <c r="O564" s="6">
        <f>+VLOOKUP(Tabla35_2[[#This Row],[Cod_fecha]],Cod_fecha[],2,0)</f>
        <v>44125</v>
      </c>
      <c r="P564" s="27">
        <f>+VLOOKUP(Tabla35_2[[#This Row],[Mercado]],Codigos_mercados_mayoristas[],3,0)</f>
        <v>13</v>
      </c>
      <c r="Q564" s="24" t="str">
        <f>+_xlfn.CONCAT(Tabla35_2[[#This Row],[Semana]],Tabla35_2[[#This Row],[Atributo]])</f>
        <v>44127Miércoles</v>
      </c>
    </row>
    <row r="565" spans="1:17" x14ac:dyDescent="0.35">
      <c r="A565" s="24" t="str">
        <f t="shared" si="8"/>
        <v>44127NaranjaNavel LateMercado Mayorista Lo Valledor de SantiagobinJueves</v>
      </c>
      <c r="B565" s="6">
        <v>44127</v>
      </c>
      <c r="C565" s="24" t="s">
        <v>36</v>
      </c>
      <c r="D565" s="24" t="s">
        <v>34</v>
      </c>
      <c r="E565" s="24" t="s">
        <v>19</v>
      </c>
      <c r="F565" s="24" t="s">
        <v>37</v>
      </c>
      <c r="G565" s="24" t="str">
        <f>+VLOOKUP(Tabla35_2[[#This Row],[Unidad de
comercialización ]],Cod_empaque[],2,0)</f>
        <v>bin</v>
      </c>
      <c r="H565" s="24">
        <f>+VLOOKUP(Tabla35_2[[#This Row],[Unidad de
comercialización ]],Tabla9[],2,0)</f>
        <v>400</v>
      </c>
      <c r="I565" s="24" t="s">
        <v>5</v>
      </c>
      <c r="J565">
        <v>60</v>
      </c>
      <c r="K565" s="24">
        <f>+Tabla35_2[[#This Row],[Valor]]*Tabla35_2[[#This Row],[Kg]]</f>
        <v>24000</v>
      </c>
      <c r="L565" s="24">
        <f>+Tabla35_2[[#This Row],[Volumen (Kg)]]/1000</f>
        <v>24</v>
      </c>
      <c r="M565" s="24">
        <f>+VLOOKUP(Tabla35_2[[#This Row],[Concat]],Tabla3_2[],9,0)</f>
        <v>285167</v>
      </c>
      <c r="N565" s="24">
        <f>+Tabla35_2[[#This Row],[Precio (pesos nominales con IVA)]]/Tabla35_2[[#This Row],[Kg]]</f>
        <v>712.91750000000002</v>
      </c>
      <c r="O565" s="6">
        <f>+VLOOKUP(Tabla35_2[[#This Row],[Cod_fecha]],Cod_fecha[],2,0)</f>
        <v>44126</v>
      </c>
      <c r="P565" s="27">
        <f>+VLOOKUP(Tabla35_2[[#This Row],[Mercado]],Codigos_mercados_mayoristas[],3,0)</f>
        <v>13</v>
      </c>
      <c r="Q565" s="24" t="str">
        <f>+_xlfn.CONCAT(Tabla35_2[[#This Row],[Semana]],Tabla35_2[[#This Row],[Atributo]])</f>
        <v>44127Jueves</v>
      </c>
    </row>
    <row r="566" spans="1:17" x14ac:dyDescent="0.35">
      <c r="A566" s="24" t="str">
        <f t="shared" si="8"/>
        <v>44127NaranjaNavel LateMercado Mayorista Lo Valledor de SantiagobinViernes</v>
      </c>
      <c r="B566" s="6">
        <v>44127</v>
      </c>
      <c r="C566" s="24" t="s">
        <v>36</v>
      </c>
      <c r="D566" s="24" t="s">
        <v>34</v>
      </c>
      <c r="E566" s="24" t="s">
        <v>19</v>
      </c>
      <c r="F566" s="24" t="s">
        <v>37</v>
      </c>
      <c r="G566" s="24" t="str">
        <f>+VLOOKUP(Tabla35_2[[#This Row],[Unidad de
comercialización ]],Cod_empaque[],2,0)</f>
        <v>bin</v>
      </c>
      <c r="H566" s="24">
        <f>+VLOOKUP(Tabla35_2[[#This Row],[Unidad de
comercialización ]],Tabla9[],2,0)</f>
        <v>400</v>
      </c>
      <c r="I566" s="24" t="s">
        <v>6</v>
      </c>
      <c r="J566">
        <v>28</v>
      </c>
      <c r="K566" s="24">
        <f>+Tabla35_2[[#This Row],[Valor]]*Tabla35_2[[#This Row],[Kg]]</f>
        <v>11200</v>
      </c>
      <c r="L566" s="24">
        <f>+Tabla35_2[[#This Row],[Volumen (Kg)]]/1000</f>
        <v>11.2</v>
      </c>
      <c r="M566" s="24">
        <f>+VLOOKUP(Tabla35_2[[#This Row],[Concat]],Tabla3_2[],9,0)</f>
        <v>280000</v>
      </c>
      <c r="N566" s="24">
        <f>+Tabla35_2[[#This Row],[Precio (pesos nominales con IVA)]]/Tabla35_2[[#This Row],[Kg]]</f>
        <v>700</v>
      </c>
      <c r="O566" s="6">
        <f>+VLOOKUP(Tabla35_2[[#This Row],[Cod_fecha]],Cod_fecha[],2,0)</f>
        <v>44127</v>
      </c>
      <c r="P566" s="27">
        <f>+VLOOKUP(Tabla35_2[[#This Row],[Mercado]],Codigos_mercados_mayoristas[],3,0)</f>
        <v>13</v>
      </c>
      <c r="Q566" s="24" t="str">
        <f>+_xlfn.CONCAT(Tabla35_2[[#This Row],[Semana]],Tabla35_2[[#This Row],[Atributo]])</f>
        <v>44127Viernes</v>
      </c>
    </row>
    <row r="567" spans="1:17" x14ac:dyDescent="0.35">
      <c r="A567" s="24" t="str">
        <f t="shared" si="8"/>
        <v>44127NaranjaNavel LateComercializadora del Agro de LimaríbinLunes</v>
      </c>
      <c r="B567" s="6">
        <v>44127</v>
      </c>
      <c r="C567" s="24" t="s">
        <v>36</v>
      </c>
      <c r="D567" s="24" t="s">
        <v>34</v>
      </c>
      <c r="E567" s="24" t="s">
        <v>21</v>
      </c>
      <c r="F567" s="24" t="s">
        <v>37</v>
      </c>
      <c r="G567" s="24" t="str">
        <f>+VLOOKUP(Tabla35_2[[#This Row],[Unidad de
comercialización ]],Cod_empaque[],2,0)</f>
        <v>bin</v>
      </c>
      <c r="H567" s="24">
        <f>+VLOOKUP(Tabla35_2[[#This Row],[Unidad de
comercialización ]],Tabla9[],2,0)</f>
        <v>400</v>
      </c>
      <c r="I567" s="24" t="s">
        <v>2</v>
      </c>
      <c r="J567">
        <v>0</v>
      </c>
      <c r="K567" s="24">
        <f>+Tabla35_2[[#This Row],[Valor]]*Tabla35_2[[#This Row],[Kg]]</f>
        <v>0</v>
      </c>
      <c r="L567" s="24">
        <f>+Tabla35_2[[#This Row],[Volumen (Kg)]]/1000</f>
        <v>0</v>
      </c>
      <c r="M567" s="24">
        <f>+VLOOKUP(Tabla35_2[[#This Row],[Concat]],Tabla3_2[],9,0)</f>
        <v>0</v>
      </c>
      <c r="N567" s="24">
        <f>+Tabla35_2[[#This Row],[Precio (pesos nominales con IVA)]]/Tabla35_2[[#This Row],[Kg]]</f>
        <v>0</v>
      </c>
      <c r="O567" s="6">
        <f>+VLOOKUP(Tabla35_2[[#This Row],[Cod_fecha]],Cod_fecha[],2,0)</f>
        <v>44123</v>
      </c>
      <c r="P567" s="27">
        <f>+VLOOKUP(Tabla35_2[[#This Row],[Mercado]],Codigos_mercados_mayoristas[],3,0)</f>
        <v>4</v>
      </c>
      <c r="Q567" s="24" t="str">
        <f>+_xlfn.CONCAT(Tabla35_2[[#This Row],[Semana]],Tabla35_2[[#This Row],[Atributo]])</f>
        <v>44127Lunes</v>
      </c>
    </row>
    <row r="568" spans="1:17" x14ac:dyDescent="0.35">
      <c r="A568" s="24" t="str">
        <f t="shared" si="8"/>
        <v>44127NaranjaNavel LateComercializadora del Agro de LimaríbinMartes</v>
      </c>
      <c r="B568" s="6">
        <v>44127</v>
      </c>
      <c r="C568" s="24" t="s">
        <v>36</v>
      </c>
      <c r="D568" s="24" t="s">
        <v>34</v>
      </c>
      <c r="E568" s="24" t="s">
        <v>21</v>
      </c>
      <c r="F568" s="24" t="s">
        <v>37</v>
      </c>
      <c r="G568" s="24" t="str">
        <f>+VLOOKUP(Tabla35_2[[#This Row],[Unidad de
comercialización ]],Cod_empaque[],2,0)</f>
        <v>bin</v>
      </c>
      <c r="H568" s="24">
        <f>+VLOOKUP(Tabla35_2[[#This Row],[Unidad de
comercialización ]],Tabla9[],2,0)</f>
        <v>400</v>
      </c>
      <c r="I568" s="24" t="s">
        <v>3</v>
      </c>
      <c r="J568">
        <v>20</v>
      </c>
      <c r="K568" s="24">
        <f>+Tabla35_2[[#This Row],[Valor]]*Tabla35_2[[#This Row],[Kg]]</f>
        <v>8000</v>
      </c>
      <c r="L568" s="24">
        <f>+Tabla35_2[[#This Row],[Volumen (Kg)]]/1000</f>
        <v>8</v>
      </c>
      <c r="M568" s="24">
        <f>+VLOOKUP(Tabla35_2[[#This Row],[Concat]],Tabla3_2[],9,0)</f>
        <v>297500</v>
      </c>
      <c r="N568" s="24">
        <f>+Tabla35_2[[#This Row],[Precio (pesos nominales con IVA)]]/Tabla35_2[[#This Row],[Kg]]</f>
        <v>743.75</v>
      </c>
      <c r="O568" s="6">
        <f>+VLOOKUP(Tabla35_2[[#This Row],[Cod_fecha]],Cod_fecha[],2,0)</f>
        <v>44124</v>
      </c>
      <c r="P568" s="27">
        <f>+VLOOKUP(Tabla35_2[[#This Row],[Mercado]],Codigos_mercados_mayoristas[],3,0)</f>
        <v>4</v>
      </c>
      <c r="Q568" s="24" t="str">
        <f>+_xlfn.CONCAT(Tabla35_2[[#This Row],[Semana]],Tabla35_2[[#This Row],[Atributo]])</f>
        <v>44127Martes</v>
      </c>
    </row>
    <row r="569" spans="1:17" x14ac:dyDescent="0.35">
      <c r="A569" s="24" t="str">
        <f t="shared" si="8"/>
        <v>44127NaranjaNavel LateComercializadora del Agro de LimaríbinMiércoles</v>
      </c>
      <c r="B569" s="6">
        <v>44127</v>
      </c>
      <c r="C569" s="24" t="s">
        <v>36</v>
      </c>
      <c r="D569" s="24" t="s">
        <v>34</v>
      </c>
      <c r="E569" s="24" t="s">
        <v>21</v>
      </c>
      <c r="F569" s="24" t="s">
        <v>37</v>
      </c>
      <c r="G569" s="24" t="str">
        <f>+VLOOKUP(Tabla35_2[[#This Row],[Unidad de
comercialización ]],Cod_empaque[],2,0)</f>
        <v>bin</v>
      </c>
      <c r="H569" s="24">
        <f>+VLOOKUP(Tabla35_2[[#This Row],[Unidad de
comercialización ]],Tabla9[],2,0)</f>
        <v>400</v>
      </c>
      <c r="I569" s="24" t="s">
        <v>4</v>
      </c>
      <c r="J569">
        <v>0</v>
      </c>
      <c r="K569" s="24">
        <f>+Tabla35_2[[#This Row],[Valor]]*Tabla35_2[[#This Row],[Kg]]</f>
        <v>0</v>
      </c>
      <c r="L569" s="24">
        <f>+Tabla35_2[[#This Row],[Volumen (Kg)]]/1000</f>
        <v>0</v>
      </c>
      <c r="M569" s="24">
        <f>+VLOOKUP(Tabla35_2[[#This Row],[Concat]],Tabla3_2[],9,0)</f>
        <v>0</v>
      </c>
      <c r="N569" s="24">
        <f>+Tabla35_2[[#This Row],[Precio (pesos nominales con IVA)]]/Tabla35_2[[#This Row],[Kg]]</f>
        <v>0</v>
      </c>
      <c r="O569" s="6">
        <f>+VLOOKUP(Tabla35_2[[#This Row],[Cod_fecha]],Cod_fecha[],2,0)</f>
        <v>44125</v>
      </c>
      <c r="P569" s="27">
        <f>+VLOOKUP(Tabla35_2[[#This Row],[Mercado]],Codigos_mercados_mayoristas[],3,0)</f>
        <v>4</v>
      </c>
      <c r="Q569" s="24" t="str">
        <f>+_xlfn.CONCAT(Tabla35_2[[#This Row],[Semana]],Tabla35_2[[#This Row],[Atributo]])</f>
        <v>44127Miércoles</v>
      </c>
    </row>
    <row r="570" spans="1:17" x14ac:dyDescent="0.35">
      <c r="A570" s="24" t="str">
        <f t="shared" si="8"/>
        <v>44127NaranjaNavel LateComercializadora del Agro de LimaríbinJueves</v>
      </c>
      <c r="B570" s="6">
        <v>44127</v>
      </c>
      <c r="C570" s="24" t="s">
        <v>36</v>
      </c>
      <c r="D570" s="24" t="s">
        <v>34</v>
      </c>
      <c r="E570" s="24" t="s">
        <v>21</v>
      </c>
      <c r="F570" s="24" t="s">
        <v>37</v>
      </c>
      <c r="G570" s="24" t="str">
        <f>+VLOOKUP(Tabla35_2[[#This Row],[Unidad de
comercialización ]],Cod_empaque[],2,0)</f>
        <v>bin</v>
      </c>
      <c r="H570" s="24">
        <f>+VLOOKUP(Tabla35_2[[#This Row],[Unidad de
comercialización ]],Tabla9[],2,0)</f>
        <v>400</v>
      </c>
      <c r="I570" s="24" t="s">
        <v>5</v>
      </c>
      <c r="J570">
        <v>0</v>
      </c>
      <c r="K570" s="24">
        <f>+Tabla35_2[[#This Row],[Valor]]*Tabla35_2[[#This Row],[Kg]]</f>
        <v>0</v>
      </c>
      <c r="L570" s="24">
        <f>+Tabla35_2[[#This Row],[Volumen (Kg)]]/1000</f>
        <v>0</v>
      </c>
      <c r="M570" s="24">
        <f>+VLOOKUP(Tabla35_2[[#This Row],[Concat]],Tabla3_2[],9,0)</f>
        <v>0</v>
      </c>
      <c r="N570" s="24">
        <f>+Tabla35_2[[#This Row],[Precio (pesos nominales con IVA)]]/Tabla35_2[[#This Row],[Kg]]</f>
        <v>0</v>
      </c>
      <c r="O570" s="6">
        <f>+VLOOKUP(Tabla35_2[[#This Row],[Cod_fecha]],Cod_fecha[],2,0)</f>
        <v>44126</v>
      </c>
      <c r="P570" s="27">
        <f>+VLOOKUP(Tabla35_2[[#This Row],[Mercado]],Codigos_mercados_mayoristas[],3,0)</f>
        <v>4</v>
      </c>
      <c r="Q570" s="24" t="str">
        <f>+_xlfn.CONCAT(Tabla35_2[[#This Row],[Semana]],Tabla35_2[[#This Row],[Atributo]])</f>
        <v>44127Jueves</v>
      </c>
    </row>
    <row r="571" spans="1:17" x14ac:dyDescent="0.35">
      <c r="A571" s="24" t="str">
        <f t="shared" si="8"/>
        <v>44127NaranjaNavel LateComercializadora del Agro de LimaríbinViernes</v>
      </c>
      <c r="B571" s="6">
        <v>44127</v>
      </c>
      <c r="C571" s="24" t="s">
        <v>36</v>
      </c>
      <c r="D571" s="24" t="s">
        <v>34</v>
      </c>
      <c r="E571" s="24" t="s">
        <v>21</v>
      </c>
      <c r="F571" s="24" t="s">
        <v>37</v>
      </c>
      <c r="G571" s="24" t="str">
        <f>+VLOOKUP(Tabla35_2[[#This Row],[Unidad de
comercialización ]],Cod_empaque[],2,0)</f>
        <v>bin</v>
      </c>
      <c r="H571" s="24">
        <f>+VLOOKUP(Tabla35_2[[#This Row],[Unidad de
comercialización ]],Tabla9[],2,0)</f>
        <v>400</v>
      </c>
      <c r="I571" s="24" t="s">
        <v>6</v>
      </c>
      <c r="J571">
        <v>0</v>
      </c>
      <c r="K571" s="24">
        <f>+Tabla35_2[[#This Row],[Valor]]*Tabla35_2[[#This Row],[Kg]]</f>
        <v>0</v>
      </c>
      <c r="L571" s="24">
        <f>+Tabla35_2[[#This Row],[Volumen (Kg)]]/1000</f>
        <v>0</v>
      </c>
      <c r="M571" s="24">
        <f>+VLOOKUP(Tabla35_2[[#This Row],[Concat]],Tabla3_2[],9,0)</f>
        <v>0</v>
      </c>
      <c r="N571" s="24">
        <f>+Tabla35_2[[#This Row],[Precio (pesos nominales con IVA)]]/Tabla35_2[[#This Row],[Kg]]</f>
        <v>0</v>
      </c>
      <c r="O571" s="6">
        <f>+VLOOKUP(Tabla35_2[[#This Row],[Cod_fecha]],Cod_fecha[],2,0)</f>
        <v>44127</v>
      </c>
      <c r="P571" s="27">
        <f>+VLOOKUP(Tabla35_2[[#This Row],[Mercado]],Codigos_mercados_mayoristas[],3,0)</f>
        <v>4</v>
      </c>
      <c r="Q571" s="24" t="str">
        <f>+_xlfn.CONCAT(Tabla35_2[[#This Row],[Semana]],Tabla35_2[[#This Row],[Atributo]])</f>
        <v>44127Viernes</v>
      </c>
    </row>
    <row r="572" spans="1:17" x14ac:dyDescent="0.35">
      <c r="A572" s="24" t="str">
        <f t="shared" si="8"/>
        <v>44127NaranjaNavel LateTerminal La Palmera de La SerenabinLunes</v>
      </c>
      <c r="B572" s="6">
        <v>44127</v>
      </c>
      <c r="C572" s="24" t="s">
        <v>36</v>
      </c>
      <c r="D572" s="24" t="s">
        <v>34</v>
      </c>
      <c r="E572" s="24" t="s">
        <v>22</v>
      </c>
      <c r="F572" s="24" t="s">
        <v>37</v>
      </c>
      <c r="G572" s="24" t="str">
        <f>+VLOOKUP(Tabla35_2[[#This Row],[Unidad de
comercialización ]],Cod_empaque[],2,0)</f>
        <v>bin</v>
      </c>
      <c r="H572" s="24">
        <f>+VLOOKUP(Tabla35_2[[#This Row],[Unidad de
comercialización ]],Tabla9[],2,0)</f>
        <v>400</v>
      </c>
      <c r="I572" s="24" t="s">
        <v>2</v>
      </c>
      <c r="J572">
        <v>20</v>
      </c>
      <c r="K572" s="24">
        <f>+Tabla35_2[[#This Row],[Valor]]*Tabla35_2[[#This Row],[Kg]]</f>
        <v>8000</v>
      </c>
      <c r="L572" s="24">
        <f>+Tabla35_2[[#This Row],[Volumen (Kg)]]/1000</f>
        <v>8</v>
      </c>
      <c r="M572" s="24">
        <f>+VLOOKUP(Tabla35_2[[#This Row],[Concat]],Tabla3_2[],9,0)</f>
        <v>317500</v>
      </c>
      <c r="N572" s="24">
        <f>+Tabla35_2[[#This Row],[Precio (pesos nominales con IVA)]]/Tabla35_2[[#This Row],[Kg]]</f>
        <v>793.75</v>
      </c>
      <c r="O572" s="6">
        <f>+VLOOKUP(Tabla35_2[[#This Row],[Cod_fecha]],Cod_fecha[],2,0)</f>
        <v>44123</v>
      </c>
      <c r="P572" s="27">
        <f>+VLOOKUP(Tabla35_2[[#This Row],[Mercado]],Codigos_mercados_mayoristas[],3,0)</f>
        <v>4</v>
      </c>
      <c r="Q572" s="24" t="str">
        <f>+_xlfn.CONCAT(Tabla35_2[[#This Row],[Semana]],Tabla35_2[[#This Row],[Atributo]])</f>
        <v>44127Lunes</v>
      </c>
    </row>
    <row r="573" spans="1:17" x14ac:dyDescent="0.35">
      <c r="A573" s="24" t="str">
        <f t="shared" si="8"/>
        <v>44127NaranjaNavel LateTerminal La Palmera de La SerenabinMartes</v>
      </c>
      <c r="B573" s="6">
        <v>44127</v>
      </c>
      <c r="C573" s="24" t="s">
        <v>36</v>
      </c>
      <c r="D573" s="24" t="s">
        <v>34</v>
      </c>
      <c r="E573" s="24" t="s">
        <v>22</v>
      </c>
      <c r="F573" s="24" t="s">
        <v>37</v>
      </c>
      <c r="G573" s="24" t="str">
        <f>+VLOOKUP(Tabla35_2[[#This Row],[Unidad de
comercialización ]],Cod_empaque[],2,0)</f>
        <v>bin</v>
      </c>
      <c r="H573" s="24">
        <f>+VLOOKUP(Tabla35_2[[#This Row],[Unidad de
comercialización ]],Tabla9[],2,0)</f>
        <v>400</v>
      </c>
      <c r="I573" s="24" t="s">
        <v>3</v>
      </c>
      <c r="J573">
        <v>20</v>
      </c>
      <c r="K573" s="24">
        <f>+Tabla35_2[[#This Row],[Valor]]*Tabla35_2[[#This Row],[Kg]]</f>
        <v>8000</v>
      </c>
      <c r="L573" s="24">
        <f>+Tabla35_2[[#This Row],[Volumen (Kg)]]/1000</f>
        <v>8</v>
      </c>
      <c r="M573" s="24">
        <f>+VLOOKUP(Tabla35_2[[#This Row],[Concat]],Tabla3_2[],9,0)</f>
        <v>317500</v>
      </c>
      <c r="N573" s="24">
        <f>+Tabla35_2[[#This Row],[Precio (pesos nominales con IVA)]]/Tabla35_2[[#This Row],[Kg]]</f>
        <v>793.75</v>
      </c>
      <c r="O573" s="6">
        <f>+VLOOKUP(Tabla35_2[[#This Row],[Cod_fecha]],Cod_fecha[],2,0)</f>
        <v>44124</v>
      </c>
      <c r="P573" s="27">
        <f>+VLOOKUP(Tabla35_2[[#This Row],[Mercado]],Codigos_mercados_mayoristas[],3,0)</f>
        <v>4</v>
      </c>
      <c r="Q573" s="24" t="str">
        <f>+_xlfn.CONCAT(Tabla35_2[[#This Row],[Semana]],Tabla35_2[[#This Row],[Atributo]])</f>
        <v>44127Martes</v>
      </c>
    </row>
    <row r="574" spans="1:17" x14ac:dyDescent="0.35">
      <c r="A574" s="24" t="str">
        <f t="shared" si="8"/>
        <v>44127NaranjaNavel LateTerminal La Palmera de La SerenabinMiércoles</v>
      </c>
      <c r="B574" s="6">
        <v>44127</v>
      </c>
      <c r="C574" s="24" t="s">
        <v>36</v>
      </c>
      <c r="D574" s="24" t="s">
        <v>34</v>
      </c>
      <c r="E574" s="24" t="s">
        <v>22</v>
      </c>
      <c r="F574" s="24" t="s">
        <v>37</v>
      </c>
      <c r="G574" s="24" t="str">
        <f>+VLOOKUP(Tabla35_2[[#This Row],[Unidad de
comercialización ]],Cod_empaque[],2,0)</f>
        <v>bin</v>
      </c>
      <c r="H574" s="24">
        <f>+VLOOKUP(Tabla35_2[[#This Row],[Unidad de
comercialización ]],Tabla9[],2,0)</f>
        <v>400</v>
      </c>
      <c r="I574" s="24" t="s">
        <v>4</v>
      </c>
      <c r="J574">
        <v>20</v>
      </c>
      <c r="K574" s="24">
        <f>+Tabla35_2[[#This Row],[Valor]]*Tabla35_2[[#This Row],[Kg]]</f>
        <v>8000</v>
      </c>
      <c r="L574" s="24">
        <f>+Tabla35_2[[#This Row],[Volumen (Kg)]]/1000</f>
        <v>8</v>
      </c>
      <c r="M574" s="24">
        <f>+VLOOKUP(Tabla35_2[[#This Row],[Concat]],Tabla3_2[],9,0)</f>
        <v>317500</v>
      </c>
      <c r="N574" s="24">
        <f>+Tabla35_2[[#This Row],[Precio (pesos nominales con IVA)]]/Tabla35_2[[#This Row],[Kg]]</f>
        <v>793.75</v>
      </c>
      <c r="O574" s="6">
        <f>+VLOOKUP(Tabla35_2[[#This Row],[Cod_fecha]],Cod_fecha[],2,0)</f>
        <v>44125</v>
      </c>
      <c r="P574" s="27">
        <f>+VLOOKUP(Tabla35_2[[#This Row],[Mercado]],Codigos_mercados_mayoristas[],3,0)</f>
        <v>4</v>
      </c>
      <c r="Q574" s="24" t="str">
        <f>+_xlfn.CONCAT(Tabla35_2[[#This Row],[Semana]],Tabla35_2[[#This Row],[Atributo]])</f>
        <v>44127Miércoles</v>
      </c>
    </row>
    <row r="575" spans="1:17" x14ac:dyDescent="0.35">
      <c r="A575" s="24" t="str">
        <f t="shared" si="8"/>
        <v>44127NaranjaNavel LateTerminal La Palmera de La SerenabinJueves</v>
      </c>
      <c r="B575" s="6">
        <v>44127</v>
      </c>
      <c r="C575" s="24" t="s">
        <v>36</v>
      </c>
      <c r="D575" s="24" t="s">
        <v>34</v>
      </c>
      <c r="E575" s="24" t="s">
        <v>22</v>
      </c>
      <c r="F575" s="24" t="s">
        <v>37</v>
      </c>
      <c r="G575" s="24" t="str">
        <f>+VLOOKUP(Tabla35_2[[#This Row],[Unidad de
comercialización ]],Cod_empaque[],2,0)</f>
        <v>bin</v>
      </c>
      <c r="H575" s="24">
        <f>+VLOOKUP(Tabla35_2[[#This Row],[Unidad de
comercialización ]],Tabla9[],2,0)</f>
        <v>400</v>
      </c>
      <c r="I575" s="24" t="s">
        <v>5</v>
      </c>
      <c r="J575">
        <v>20</v>
      </c>
      <c r="K575" s="24">
        <f>+Tabla35_2[[#This Row],[Valor]]*Tabla35_2[[#This Row],[Kg]]</f>
        <v>8000</v>
      </c>
      <c r="L575" s="24">
        <f>+Tabla35_2[[#This Row],[Volumen (Kg)]]/1000</f>
        <v>8</v>
      </c>
      <c r="M575" s="24">
        <f>+VLOOKUP(Tabla35_2[[#This Row],[Concat]],Tabla3_2[],9,0)</f>
        <v>312500</v>
      </c>
      <c r="N575" s="24">
        <f>+Tabla35_2[[#This Row],[Precio (pesos nominales con IVA)]]/Tabla35_2[[#This Row],[Kg]]</f>
        <v>781.25</v>
      </c>
      <c r="O575" s="6">
        <f>+VLOOKUP(Tabla35_2[[#This Row],[Cod_fecha]],Cod_fecha[],2,0)</f>
        <v>44126</v>
      </c>
      <c r="P575" s="27">
        <f>+VLOOKUP(Tabla35_2[[#This Row],[Mercado]],Codigos_mercados_mayoristas[],3,0)</f>
        <v>4</v>
      </c>
      <c r="Q575" s="24" t="str">
        <f>+_xlfn.CONCAT(Tabla35_2[[#This Row],[Semana]],Tabla35_2[[#This Row],[Atributo]])</f>
        <v>44127Jueves</v>
      </c>
    </row>
    <row r="576" spans="1:17" x14ac:dyDescent="0.35">
      <c r="A576" s="24" t="str">
        <f t="shared" si="8"/>
        <v>44127NaranjaNavel LateTerminal La Palmera de La SerenabinViernes</v>
      </c>
      <c r="B576" s="6">
        <v>44127</v>
      </c>
      <c r="C576" s="24" t="s">
        <v>36</v>
      </c>
      <c r="D576" s="24" t="s">
        <v>34</v>
      </c>
      <c r="E576" s="24" t="s">
        <v>22</v>
      </c>
      <c r="F576" s="24" t="s">
        <v>37</v>
      </c>
      <c r="G576" s="24" t="str">
        <f>+VLOOKUP(Tabla35_2[[#This Row],[Unidad de
comercialización ]],Cod_empaque[],2,0)</f>
        <v>bin</v>
      </c>
      <c r="H576" s="24">
        <f>+VLOOKUP(Tabla35_2[[#This Row],[Unidad de
comercialización ]],Tabla9[],2,0)</f>
        <v>400</v>
      </c>
      <c r="I576" s="24" t="s">
        <v>6</v>
      </c>
      <c r="J576">
        <v>20</v>
      </c>
      <c r="K576" s="24">
        <f>+Tabla35_2[[#This Row],[Valor]]*Tabla35_2[[#This Row],[Kg]]</f>
        <v>8000</v>
      </c>
      <c r="L576" s="24">
        <f>+Tabla35_2[[#This Row],[Volumen (Kg)]]/1000</f>
        <v>8</v>
      </c>
      <c r="M576" s="24">
        <f>+VLOOKUP(Tabla35_2[[#This Row],[Concat]],Tabla3_2[],9,0)</f>
        <v>307500</v>
      </c>
      <c r="N576" s="24">
        <f>+Tabla35_2[[#This Row],[Precio (pesos nominales con IVA)]]/Tabla35_2[[#This Row],[Kg]]</f>
        <v>768.75</v>
      </c>
      <c r="O576" s="6">
        <f>+VLOOKUP(Tabla35_2[[#This Row],[Cod_fecha]],Cod_fecha[],2,0)</f>
        <v>44127</v>
      </c>
      <c r="P576" s="27">
        <f>+VLOOKUP(Tabla35_2[[#This Row],[Mercado]],Codigos_mercados_mayoristas[],3,0)</f>
        <v>4</v>
      </c>
      <c r="Q576" s="24" t="str">
        <f>+_xlfn.CONCAT(Tabla35_2[[#This Row],[Semana]],Tabla35_2[[#This Row],[Atributo]])</f>
        <v>44127Viernes</v>
      </c>
    </row>
    <row r="577" spans="1:17" x14ac:dyDescent="0.35">
      <c r="A577" s="24" t="str">
        <f t="shared" si="8"/>
        <v>44127NaranjaNavel LateVega Modelo de TemucobinLunes</v>
      </c>
      <c r="B577" s="6">
        <v>44127</v>
      </c>
      <c r="C577" s="24" t="s">
        <v>36</v>
      </c>
      <c r="D577" s="24" t="s">
        <v>34</v>
      </c>
      <c r="E577" s="24" t="s">
        <v>14</v>
      </c>
      <c r="F577" s="24" t="s">
        <v>37</v>
      </c>
      <c r="G577" s="24" t="str">
        <f>+VLOOKUP(Tabla35_2[[#This Row],[Unidad de
comercialización ]],Cod_empaque[],2,0)</f>
        <v>bin</v>
      </c>
      <c r="H577" s="24">
        <f>+VLOOKUP(Tabla35_2[[#This Row],[Unidad de
comercialización ]],Tabla9[],2,0)</f>
        <v>400</v>
      </c>
      <c r="I577" s="24" t="s">
        <v>2</v>
      </c>
      <c r="J577">
        <v>0</v>
      </c>
      <c r="K577" s="24">
        <f>+Tabla35_2[[#This Row],[Valor]]*Tabla35_2[[#This Row],[Kg]]</f>
        <v>0</v>
      </c>
      <c r="L577" s="24">
        <f>+Tabla35_2[[#This Row],[Volumen (Kg)]]/1000</f>
        <v>0</v>
      </c>
      <c r="M577" s="24">
        <f>+VLOOKUP(Tabla35_2[[#This Row],[Concat]],Tabla3_2[],9,0)</f>
        <v>0</v>
      </c>
      <c r="N577" s="24">
        <f>+Tabla35_2[[#This Row],[Precio (pesos nominales con IVA)]]/Tabla35_2[[#This Row],[Kg]]</f>
        <v>0</v>
      </c>
      <c r="O577" s="6">
        <f>+VLOOKUP(Tabla35_2[[#This Row],[Cod_fecha]],Cod_fecha[],2,0)</f>
        <v>44123</v>
      </c>
      <c r="P577" s="27">
        <f>+VLOOKUP(Tabla35_2[[#This Row],[Mercado]],Codigos_mercados_mayoristas[],3,0)</f>
        <v>9</v>
      </c>
      <c r="Q577" s="24" t="str">
        <f>+_xlfn.CONCAT(Tabla35_2[[#This Row],[Semana]],Tabla35_2[[#This Row],[Atributo]])</f>
        <v>44127Lunes</v>
      </c>
    </row>
    <row r="578" spans="1:17" x14ac:dyDescent="0.35">
      <c r="A578" s="24" t="str">
        <f t="shared" ref="A578:A641" si="9">+_xlfn.CONCAT(B578:C578,D578,E578,G578,I578)</f>
        <v>44127NaranjaNavel LateVega Modelo de TemucobinMartes</v>
      </c>
      <c r="B578" s="6">
        <v>44127</v>
      </c>
      <c r="C578" s="24" t="s">
        <v>36</v>
      </c>
      <c r="D578" s="24" t="s">
        <v>34</v>
      </c>
      <c r="E578" s="24" t="s">
        <v>14</v>
      </c>
      <c r="F578" s="24" t="s">
        <v>37</v>
      </c>
      <c r="G578" s="24" t="str">
        <f>+VLOOKUP(Tabla35_2[[#This Row],[Unidad de
comercialización ]],Cod_empaque[],2,0)</f>
        <v>bin</v>
      </c>
      <c r="H578" s="24">
        <f>+VLOOKUP(Tabla35_2[[#This Row],[Unidad de
comercialización ]],Tabla9[],2,0)</f>
        <v>400</v>
      </c>
      <c r="I578" s="24" t="s">
        <v>3</v>
      </c>
      <c r="J578">
        <v>4</v>
      </c>
      <c r="K578" s="24">
        <f>+Tabla35_2[[#This Row],[Valor]]*Tabla35_2[[#This Row],[Kg]]</f>
        <v>1600</v>
      </c>
      <c r="L578" s="24">
        <f>+Tabla35_2[[#This Row],[Volumen (Kg)]]/1000</f>
        <v>1.6</v>
      </c>
      <c r="M578" s="24">
        <f>+VLOOKUP(Tabla35_2[[#This Row],[Concat]],Tabla3_2[],9,0)</f>
        <v>320000</v>
      </c>
      <c r="N578" s="24">
        <f>+Tabla35_2[[#This Row],[Precio (pesos nominales con IVA)]]/Tabla35_2[[#This Row],[Kg]]</f>
        <v>800</v>
      </c>
      <c r="O578" s="6">
        <f>+VLOOKUP(Tabla35_2[[#This Row],[Cod_fecha]],Cod_fecha[],2,0)</f>
        <v>44124</v>
      </c>
      <c r="P578" s="27">
        <f>+VLOOKUP(Tabla35_2[[#This Row],[Mercado]],Codigos_mercados_mayoristas[],3,0)</f>
        <v>9</v>
      </c>
      <c r="Q578" s="24" t="str">
        <f>+_xlfn.CONCAT(Tabla35_2[[#This Row],[Semana]],Tabla35_2[[#This Row],[Atributo]])</f>
        <v>44127Martes</v>
      </c>
    </row>
    <row r="579" spans="1:17" x14ac:dyDescent="0.35">
      <c r="A579" s="24" t="str">
        <f t="shared" si="9"/>
        <v>44127NaranjaNavel LateVega Modelo de TemucobinMiércoles</v>
      </c>
      <c r="B579" s="6">
        <v>44127</v>
      </c>
      <c r="C579" s="24" t="s">
        <v>36</v>
      </c>
      <c r="D579" s="24" t="s">
        <v>34</v>
      </c>
      <c r="E579" s="24" t="s">
        <v>14</v>
      </c>
      <c r="F579" s="24" t="s">
        <v>37</v>
      </c>
      <c r="G579" s="24" t="str">
        <f>+VLOOKUP(Tabla35_2[[#This Row],[Unidad de
comercialización ]],Cod_empaque[],2,0)</f>
        <v>bin</v>
      </c>
      <c r="H579" s="24">
        <f>+VLOOKUP(Tabla35_2[[#This Row],[Unidad de
comercialización ]],Tabla9[],2,0)</f>
        <v>400</v>
      </c>
      <c r="I579" s="24" t="s">
        <v>4</v>
      </c>
      <c r="J579">
        <v>0</v>
      </c>
      <c r="K579" s="24">
        <f>+Tabla35_2[[#This Row],[Valor]]*Tabla35_2[[#This Row],[Kg]]</f>
        <v>0</v>
      </c>
      <c r="L579" s="24">
        <f>+Tabla35_2[[#This Row],[Volumen (Kg)]]/1000</f>
        <v>0</v>
      </c>
      <c r="M579" s="24">
        <f>+VLOOKUP(Tabla35_2[[#This Row],[Concat]],Tabla3_2[],9,0)</f>
        <v>0</v>
      </c>
      <c r="N579" s="24">
        <f>+Tabla35_2[[#This Row],[Precio (pesos nominales con IVA)]]/Tabla35_2[[#This Row],[Kg]]</f>
        <v>0</v>
      </c>
      <c r="O579" s="6">
        <f>+VLOOKUP(Tabla35_2[[#This Row],[Cod_fecha]],Cod_fecha[],2,0)</f>
        <v>44125</v>
      </c>
      <c r="P579" s="27">
        <f>+VLOOKUP(Tabla35_2[[#This Row],[Mercado]],Codigos_mercados_mayoristas[],3,0)</f>
        <v>9</v>
      </c>
      <c r="Q579" s="24" t="str">
        <f>+_xlfn.CONCAT(Tabla35_2[[#This Row],[Semana]],Tabla35_2[[#This Row],[Atributo]])</f>
        <v>44127Miércoles</v>
      </c>
    </row>
    <row r="580" spans="1:17" x14ac:dyDescent="0.35">
      <c r="A580" s="24" t="str">
        <f t="shared" si="9"/>
        <v>44127NaranjaNavel LateVega Modelo de TemucobinJueves</v>
      </c>
      <c r="B580" s="6">
        <v>44127</v>
      </c>
      <c r="C580" s="24" t="s">
        <v>36</v>
      </c>
      <c r="D580" s="24" t="s">
        <v>34</v>
      </c>
      <c r="E580" s="24" t="s">
        <v>14</v>
      </c>
      <c r="F580" s="24" t="s">
        <v>37</v>
      </c>
      <c r="G580" s="24" t="str">
        <f>+VLOOKUP(Tabla35_2[[#This Row],[Unidad de
comercialización ]],Cod_empaque[],2,0)</f>
        <v>bin</v>
      </c>
      <c r="H580" s="24">
        <f>+VLOOKUP(Tabla35_2[[#This Row],[Unidad de
comercialización ]],Tabla9[],2,0)</f>
        <v>400</v>
      </c>
      <c r="I580" s="24" t="s">
        <v>5</v>
      </c>
      <c r="J580">
        <v>11</v>
      </c>
      <c r="K580" s="24">
        <f>+Tabla35_2[[#This Row],[Valor]]*Tabla35_2[[#This Row],[Kg]]</f>
        <v>4400</v>
      </c>
      <c r="L580" s="24">
        <f>+Tabla35_2[[#This Row],[Volumen (Kg)]]/1000</f>
        <v>4.4000000000000004</v>
      </c>
      <c r="M580" s="24">
        <f>+VLOOKUP(Tabla35_2[[#This Row],[Concat]],Tabla3_2[],9,0)</f>
        <v>329091</v>
      </c>
      <c r="N580" s="24">
        <f>+Tabla35_2[[#This Row],[Precio (pesos nominales con IVA)]]/Tabla35_2[[#This Row],[Kg]]</f>
        <v>822.72749999999996</v>
      </c>
      <c r="O580" s="6">
        <f>+VLOOKUP(Tabla35_2[[#This Row],[Cod_fecha]],Cod_fecha[],2,0)</f>
        <v>44126</v>
      </c>
      <c r="P580" s="27">
        <f>+VLOOKUP(Tabla35_2[[#This Row],[Mercado]],Codigos_mercados_mayoristas[],3,0)</f>
        <v>9</v>
      </c>
      <c r="Q580" s="24" t="str">
        <f>+_xlfn.CONCAT(Tabla35_2[[#This Row],[Semana]],Tabla35_2[[#This Row],[Atributo]])</f>
        <v>44127Jueves</v>
      </c>
    </row>
    <row r="581" spans="1:17" x14ac:dyDescent="0.35">
      <c r="A581" s="24" t="str">
        <f t="shared" si="9"/>
        <v>44127NaranjaNavel LateVega Modelo de TemucobinViernes</v>
      </c>
      <c r="B581" s="6">
        <v>44127</v>
      </c>
      <c r="C581" s="24" t="s">
        <v>36</v>
      </c>
      <c r="D581" s="24" t="s">
        <v>34</v>
      </c>
      <c r="E581" s="24" t="s">
        <v>14</v>
      </c>
      <c r="F581" s="24" t="s">
        <v>37</v>
      </c>
      <c r="G581" s="24" t="str">
        <f>+VLOOKUP(Tabla35_2[[#This Row],[Unidad de
comercialización ]],Cod_empaque[],2,0)</f>
        <v>bin</v>
      </c>
      <c r="H581" s="24">
        <f>+VLOOKUP(Tabla35_2[[#This Row],[Unidad de
comercialización ]],Tabla9[],2,0)</f>
        <v>400</v>
      </c>
      <c r="I581" s="24" t="s">
        <v>6</v>
      </c>
      <c r="J581">
        <v>0</v>
      </c>
      <c r="K581" s="24">
        <f>+Tabla35_2[[#This Row],[Valor]]*Tabla35_2[[#This Row],[Kg]]</f>
        <v>0</v>
      </c>
      <c r="L581" s="24">
        <f>+Tabla35_2[[#This Row],[Volumen (Kg)]]/1000</f>
        <v>0</v>
      </c>
      <c r="M581" s="24">
        <f>+VLOOKUP(Tabla35_2[[#This Row],[Concat]],Tabla3_2[],9,0)</f>
        <v>0</v>
      </c>
      <c r="N581" s="24">
        <f>+Tabla35_2[[#This Row],[Precio (pesos nominales con IVA)]]/Tabla35_2[[#This Row],[Kg]]</f>
        <v>0</v>
      </c>
      <c r="O581" s="6">
        <f>+VLOOKUP(Tabla35_2[[#This Row],[Cod_fecha]],Cod_fecha[],2,0)</f>
        <v>44127</v>
      </c>
      <c r="P581" s="27">
        <f>+VLOOKUP(Tabla35_2[[#This Row],[Mercado]],Codigos_mercados_mayoristas[],3,0)</f>
        <v>9</v>
      </c>
      <c r="Q581" s="24" t="str">
        <f>+_xlfn.CONCAT(Tabla35_2[[#This Row],[Semana]],Tabla35_2[[#This Row],[Atributo]])</f>
        <v>44127Viernes</v>
      </c>
    </row>
    <row r="582" spans="1:17" x14ac:dyDescent="0.35">
      <c r="A582" s="24" t="str">
        <f t="shared" si="9"/>
        <v>44127NaranjaValenciaMercado Mayorista Lo Valledor de SantiagobinLunes</v>
      </c>
      <c r="B582" s="6">
        <v>44127</v>
      </c>
      <c r="C582" s="24" t="s">
        <v>36</v>
      </c>
      <c r="D582" s="24" t="s">
        <v>35</v>
      </c>
      <c r="E582" s="24" t="s">
        <v>19</v>
      </c>
      <c r="F582" s="24" t="s">
        <v>37</v>
      </c>
      <c r="G582" s="24" t="str">
        <f>+VLOOKUP(Tabla35_2[[#This Row],[Unidad de
comercialización ]],Cod_empaque[],2,0)</f>
        <v>bin</v>
      </c>
      <c r="H582" s="24">
        <f>+VLOOKUP(Tabla35_2[[#This Row],[Unidad de
comercialización ]],Tabla9[],2,0)</f>
        <v>400</v>
      </c>
      <c r="I582" s="24" t="s">
        <v>2</v>
      </c>
      <c r="J582">
        <v>15</v>
      </c>
      <c r="K582" s="24">
        <f>+Tabla35_2[[#This Row],[Valor]]*Tabla35_2[[#This Row],[Kg]]</f>
        <v>6000</v>
      </c>
      <c r="L582" s="24">
        <f>+Tabla35_2[[#This Row],[Volumen (Kg)]]/1000</f>
        <v>6</v>
      </c>
      <c r="M582" s="24">
        <f>+VLOOKUP(Tabla35_2[[#This Row],[Concat]],Tabla3_2[],9,0)</f>
        <v>310000</v>
      </c>
      <c r="N582" s="24">
        <f>+Tabla35_2[[#This Row],[Precio (pesos nominales con IVA)]]/Tabla35_2[[#This Row],[Kg]]</f>
        <v>775</v>
      </c>
      <c r="O582" s="6">
        <f>+VLOOKUP(Tabla35_2[[#This Row],[Cod_fecha]],Cod_fecha[],2,0)</f>
        <v>44123</v>
      </c>
      <c r="P582" s="27">
        <f>+VLOOKUP(Tabla35_2[[#This Row],[Mercado]],Codigos_mercados_mayoristas[],3,0)</f>
        <v>13</v>
      </c>
      <c r="Q582" s="24" t="str">
        <f>+_xlfn.CONCAT(Tabla35_2[[#This Row],[Semana]],Tabla35_2[[#This Row],[Atributo]])</f>
        <v>44127Lunes</v>
      </c>
    </row>
    <row r="583" spans="1:17" x14ac:dyDescent="0.35">
      <c r="A583" s="24" t="str">
        <f t="shared" si="9"/>
        <v>44127NaranjaValenciaMercado Mayorista Lo Valledor de SantiagobinMartes</v>
      </c>
      <c r="B583" s="6">
        <v>44127</v>
      </c>
      <c r="C583" s="24" t="s">
        <v>36</v>
      </c>
      <c r="D583" s="24" t="s">
        <v>35</v>
      </c>
      <c r="E583" s="24" t="s">
        <v>19</v>
      </c>
      <c r="F583" s="24" t="s">
        <v>37</v>
      </c>
      <c r="G583" s="24" t="str">
        <f>+VLOOKUP(Tabla35_2[[#This Row],[Unidad de
comercialización ]],Cod_empaque[],2,0)</f>
        <v>bin</v>
      </c>
      <c r="H583" s="24">
        <f>+VLOOKUP(Tabla35_2[[#This Row],[Unidad de
comercialización ]],Tabla9[],2,0)</f>
        <v>400</v>
      </c>
      <c r="I583" s="24" t="s">
        <v>3</v>
      </c>
      <c r="J583">
        <v>51</v>
      </c>
      <c r="K583" s="24">
        <f>+Tabla35_2[[#This Row],[Valor]]*Tabla35_2[[#This Row],[Kg]]</f>
        <v>20400</v>
      </c>
      <c r="L583" s="24">
        <f>+Tabla35_2[[#This Row],[Volumen (Kg)]]/1000</f>
        <v>20.399999999999999</v>
      </c>
      <c r="M583" s="24">
        <f>+VLOOKUP(Tabla35_2[[#This Row],[Concat]],Tabla3_2[],9,0)</f>
        <v>296863</v>
      </c>
      <c r="N583" s="24">
        <f>+Tabla35_2[[#This Row],[Precio (pesos nominales con IVA)]]/Tabla35_2[[#This Row],[Kg]]</f>
        <v>742.15750000000003</v>
      </c>
      <c r="O583" s="6">
        <f>+VLOOKUP(Tabla35_2[[#This Row],[Cod_fecha]],Cod_fecha[],2,0)</f>
        <v>44124</v>
      </c>
      <c r="P583" s="27">
        <f>+VLOOKUP(Tabla35_2[[#This Row],[Mercado]],Codigos_mercados_mayoristas[],3,0)</f>
        <v>13</v>
      </c>
      <c r="Q583" s="24" t="str">
        <f>+_xlfn.CONCAT(Tabla35_2[[#This Row],[Semana]],Tabla35_2[[#This Row],[Atributo]])</f>
        <v>44127Martes</v>
      </c>
    </row>
    <row r="584" spans="1:17" x14ac:dyDescent="0.35">
      <c r="A584" s="24" t="str">
        <f t="shared" si="9"/>
        <v>44127NaranjaValenciaMercado Mayorista Lo Valledor de SantiagobinMiércoles</v>
      </c>
      <c r="B584" s="6">
        <v>44127</v>
      </c>
      <c r="C584" s="24" t="s">
        <v>36</v>
      </c>
      <c r="D584" s="24" t="s">
        <v>35</v>
      </c>
      <c r="E584" s="24" t="s">
        <v>19</v>
      </c>
      <c r="F584" s="24" t="s">
        <v>37</v>
      </c>
      <c r="G584" s="24" t="str">
        <f>+VLOOKUP(Tabla35_2[[#This Row],[Unidad de
comercialización ]],Cod_empaque[],2,0)</f>
        <v>bin</v>
      </c>
      <c r="H584" s="24">
        <f>+VLOOKUP(Tabla35_2[[#This Row],[Unidad de
comercialización ]],Tabla9[],2,0)</f>
        <v>400</v>
      </c>
      <c r="I584" s="24" t="s">
        <v>4</v>
      </c>
      <c r="J584">
        <v>24</v>
      </c>
      <c r="K584" s="24">
        <f>+Tabla35_2[[#This Row],[Valor]]*Tabla35_2[[#This Row],[Kg]]</f>
        <v>9600</v>
      </c>
      <c r="L584" s="24">
        <f>+Tabla35_2[[#This Row],[Volumen (Kg)]]/1000</f>
        <v>9.6</v>
      </c>
      <c r="M584" s="24">
        <f>+VLOOKUP(Tabla35_2[[#This Row],[Concat]],Tabla3_2[],9,0)</f>
        <v>300000</v>
      </c>
      <c r="N584" s="24">
        <f>+Tabla35_2[[#This Row],[Precio (pesos nominales con IVA)]]/Tabla35_2[[#This Row],[Kg]]</f>
        <v>750</v>
      </c>
      <c r="O584" s="6">
        <f>+VLOOKUP(Tabla35_2[[#This Row],[Cod_fecha]],Cod_fecha[],2,0)</f>
        <v>44125</v>
      </c>
      <c r="P584" s="27">
        <f>+VLOOKUP(Tabla35_2[[#This Row],[Mercado]],Codigos_mercados_mayoristas[],3,0)</f>
        <v>13</v>
      </c>
      <c r="Q584" s="24" t="str">
        <f>+_xlfn.CONCAT(Tabla35_2[[#This Row],[Semana]],Tabla35_2[[#This Row],[Atributo]])</f>
        <v>44127Miércoles</v>
      </c>
    </row>
    <row r="585" spans="1:17" x14ac:dyDescent="0.35">
      <c r="A585" s="24" t="str">
        <f t="shared" si="9"/>
        <v>44127NaranjaValenciaMercado Mayorista Lo Valledor de SantiagobinJueves</v>
      </c>
      <c r="B585" s="6">
        <v>44127</v>
      </c>
      <c r="C585" s="24" t="s">
        <v>36</v>
      </c>
      <c r="D585" s="24" t="s">
        <v>35</v>
      </c>
      <c r="E585" s="24" t="s">
        <v>19</v>
      </c>
      <c r="F585" s="24" t="s">
        <v>37</v>
      </c>
      <c r="G585" s="24" t="str">
        <f>+VLOOKUP(Tabla35_2[[#This Row],[Unidad de
comercialización ]],Cod_empaque[],2,0)</f>
        <v>bin</v>
      </c>
      <c r="H585" s="24">
        <f>+VLOOKUP(Tabla35_2[[#This Row],[Unidad de
comercialización ]],Tabla9[],2,0)</f>
        <v>400</v>
      </c>
      <c r="I585" s="24" t="s">
        <v>5</v>
      </c>
      <c r="J585">
        <v>24</v>
      </c>
      <c r="K585" s="24">
        <f>+Tabla35_2[[#This Row],[Valor]]*Tabla35_2[[#This Row],[Kg]]</f>
        <v>9600</v>
      </c>
      <c r="L585" s="24">
        <f>+Tabla35_2[[#This Row],[Volumen (Kg)]]/1000</f>
        <v>9.6</v>
      </c>
      <c r="M585" s="24">
        <f>+VLOOKUP(Tabla35_2[[#This Row],[Concat]],Tabla3_2[],9,0)</f>
        <v>284167</v>
      </c>
      <c r="N585" s="24">
        <f>+Tabla35_2[[#This Row],[Precio (pesos nominales con IVA)]]/Tabla35_2[[#This Row],[Kg]]</f>
        <v>710.41750000000002</v>
      </c>
      <c r="O585" s="6">
        <f>+VLOOKUP(Tabla35_2[[#This Row],[Cod_fecha]],Cod_fecha[],2,0)</f>
        <v>44126</v>
      </c>
      <c r="P585" s="27">
        <f>+VLOOKUP(Tabla35_2[[#This Row],[Mercado]],Codigos_mercados_mayoristas[],3,0)</f>
        <v>13</v>
      </c>
      <c r="Q585" s="24" t="str">
        <f>+_xlfn.CONCAT(Tabla35_2[[#This Row],[Semana]],Tabla35_2[[#This Row],[Atributo]])</f>
        <v>44127Jueves</v>
      </c>
    </row>
    <row r="586" spans="1:17" x14ac:dyDescent="0.35">
      <c r="A586" s="24" t="str">
        <f t="shared" si="9"/>
        <v>44127NaranjaValenciaMercado Mayorista Lo Valledor de SantiagobinViernes</v>
      </c>
      <c r="B586" s="6">
        <v>44127</v>
      </c>
      <c r="C586" s="24" t="s">
        <v>36</v>
      </c>
      <c r="D586" s="24" t="s">
        <v>35</v>
      </c>
      <c r="E586" s="24" t="s">
        <v>19</v>
      </c>
      <c r="F586" s="24" t="s">
        <v>37</v>
      </c>
      <c r="G586" s="24" t="str">
        <f>+VLOOKUP(Tabla35_2[[#This Row],[Unidad de
comercialización ]],Cod_empaque[],2,0)</f>
        <v>bin</v>
      </c>
      <c r="H586" s="24">
        <f>+VLOOKUP(Tabla35_2[[#This Row],[Unidad de
comercialización ]],Tabla9[],2,0)</f>
        <v>400</v>
      </c>
      <c r="I586" s="24" t="s">
        <v>6</v>
      </c>
      <c r="J586">
        <v>39</v>
      </c>
      <c r="K586" s="24">
        <f>+Tabla35_2[[#This Row],[Valor]]*Tabla35_2[[#This Row],[Kg]]</f>
        <v>15600</v>
      </c>
      <c r="L586" s="24">
        <f>+Tabla35_2[[#This Row],[Volumen (Kg)]]/1000</f>
        <v>15.6</v>
      </c>
      <c r="M586" s="24">
        <f>+VLOOKUP(Tabla35_2[[#This Row],[Concat]],Tabla3_2[],9,0)</f>
        <v>282564</v>
      </c>
      <c r="N586" s="24">
        <f>+Tabla35_2[[#This Row],[Precio (pesos nominales con IVA)]]/Tabla35_2[[#This Row],[Kg]]</f>
        <v>706.41</v>
      </c>
      <c r="O586" s="6">
        <f>+VLOOKUP(Tabla35_2[[#This Row],[Cod_fecha]],Cod_fecha[],2,0)</f>
        <v>44127</v>
      </c>
      <c r="P586" s="27">
        <f>+VLOOKUP(Tabla35_2[[#This Row],[Mercado]],Codigos_mercados_mayoristas[],3,0)</f>
        <v>13</v>
      </c>
      <c r="Q586" s="24" t="str">
        <f>+_xlfn.CONCAT(Tabla35_2[[#This Row],[Semana]],Tabla35_2[[#This Row],[Atributo]])</f>
        <v>44127Viernes</v>
      </c>
    </row>
    <row r="587" spans="1:17" x14ac:dyDescent="0.35">
      <c r="A587" s="24" t="str">
        <f t="shared" si="9"/>
        <v>44127NaranjaLane LateVega Central Mapocho de Santiagomalla-18Lunes</v>
      </c>
      <c r="B587" s="6">
        <v>44127</v>
      </c>
      <c r="C587" s="24" t="s">
        <v>36</v>
      </c>
      <c r="D587" s="24" t="s">
        <v>32</v>
      </c>
      <c r="E587" s="24" t="s">
        <v>23</v>
      </c>
      <c r="F587" s="24" t="s">
        <v>38</v>
      </c>
      <c r="G587" s="24" t="str">
        <f>+VLOOKUP(Tabla35_2[[#This Row],[Unidad de
comercialización ]],Cod_empaque[],2,0)</f>
        <v>malla-18</v>
      </c>
      <c r="H587" s="24">
        <f>+VLOOKUP(Tabla35_2[[#This Row],[Unidad de
comercialización ]],Tabla9[],2,0)</f>
        <v>18</v>
      </c>
      <c r="I587" s="24" t="s">
        <v>2</v>
      </c>
      <c r="J587">
        <v>360</v>
      </c>
      <c r="K587" s="24">
        <f>+Tabla35_2[[#This Row],[Valor]]*Tabla35_2[[#This Row],[Kg]]</f>
        <v>6480</v>
      </c>
      <c r="L587" s="24">
        <f>+Tabla35_2[[#This Row],[Volumen (Kg)]]/1000</f>
        <v>6.48</v>
      </c>
      <c r="M587" s="24">
        <f>+VLOOKUP(Tabla35_2[[#This Row],[Concat]],Tabla3_2[],9,0)</f>
        <v>11500</v>
      </c>
      <c r="N587" s="24">
        <f>+Tabla35_2[[#This Row],[Precio (pesos nominales con IVA)]]/Tabla35_2[[#This Row],[Kg]]</f>
        <v>638.88888888888891</v>
      </c>
      <c r="O587" s="6">
        <f>+VLOOKUP(Tabla35_2[[#This Row],[Cod_fecha]],Cod_fecha[],2,0)</f>
        <v>44123</v>
      </c>
      <c r="P587" s="27">
        <f>+VLOOKUP(Tabla35_2[[#This Row],[Mercado]],Codigos_mercados_mayoristas[],3,0)</f>
        <v>13</v>
      </c>
      <c r="Q587" s="24" t="str">
        <f>+_xlfn.CONCAT(Tabla35_2[[#This Row],[Semana]],Tabla35_2[[#This Row],[Atributo]])</f>
        <v>44127Lunes</v>
      </c>
    </row>
    <row r="588" spans="1:17" x14ac:dyDescent="0.35">
      <c r="A588" s="24" t="str">
        <f t="shared" si="9"/>
        <v>44127NaranjaLane LateVega Central Mapocho de Santiagomalla-18Martes</v>
      </c>
      <c r="B588" s="6">
        <v>44127</v>
      </c>
      <c r="C588" s="24" t="s">
        <v>36</v>
      </c>
      <c r="D588" s="24" t="s">
        <v>32</v>
      </c>
      <c r="E588" s="24" t="s">
        <v>23</v>
      </c>
      <c r="F588" s="24" t="s">
        <v>38</v>
      </c>
      <c r="G588" s="24" t="str">
        <f>+VLOOKUP(Tabla35_2[[#This Row],[Unidad de
comercialización ]],Cod_empaque[],2,0)</f>
        <v>malla-18</v>
      </c>
      <c r="H588" s="24">
        <f>+VLOOKUP(Tabla35_2[[#This Row],[Unidad de
comercialización ]],Tabla9[],2,0)</f>
        <v>18</v>
      </c>
      <c r="I588" s="24" t="s">
        <v>3</v>
      </c>
      <c r="J588">
        <v>0</v>
      </c>
      <c r="K588" s="24">
        <f>+Tabla35_2[[#This Row],[Valor]]*Tabla35_2[[#This Row],[Kg]]</f>
        <v>0</v>
      </c>
      <c r="L588" s="24">
        <f>+Tabla35_2[[#This Row],[Volumen (Kg)]]/1000</f>
        <v>0</v>
      </c>
      <c r="M588" s="24">
        <f>+VLOOKUP(Tabla35_2[[#This Row],[Concat]],Tabla3_2[],9,0)</f>
        <v>0</v>
      </c>
      <c r="N588" s="24">
        <f>+Tabla35_2[[#This Row],[Precio (pesos nominales con IVA)]]/Tabla35_2[[#This Row],[Kg]]</f>
        <v>0</v>
      </c>
      <c r="O588" s="6">
        <f>+VLOOKUP(Tabla35_2[[#This Row],[Cod_fecha]],Cod_fecha[],2,0)</f>
        <v>44124</v>
      </c>
      <c r="P588" s="27">
        <f>+VLOOKUP(Tabla35_2[[#This Row],[Mercado]],Codigos_mercados_mayoristas[],3,0)</f>
        <v>13</v>
      </c>
      <c r="Q588" s="24" t="str">
        <f>+_xlfn.CONCAT(Tabla35_2[[#This Row],[Semana]],Tabla35_2[[#This Row],[Atributo]])</f>
        <v>44127Martes</v>
      </c>
    </row>
    <row r="589" spans="1:17" x14ac:dyDescent="0.35">
      <c r="A589" s="24" t="str">
        <f t="shared" si="9"/>
        <v>44127NaranjaLane LateVega Central Mapocho de Santiagomalla-18Miércoles</v>
      </c>
      <c r="B589" s="6">
        <v>44127</v>
      </c>
      <c r="C589" s="24" t="s">
        <v>36</v>
      </c>
      <c r="D589" s="24" t="s">
        <v>32</v>
      </c>
      <c r="E589" s="24" t="s">
        <v>23</v>
      </c>
      <c r="F589" s="24" t="s">
        <v>38</v>
      </c>
      <c r="G589" s="24" t="str">
        <f>+VLOOKUP(Tabla35_2[[#This Row],[Unidad de
comercialización ]],Cod_empaque[],2,0)</f>
        <v>malla-18</v>
      </c>
      <c r="H589" s="24">
        <f>+VLOOKUP(Tabla35_2[[#This Row],[Unidad de
comercialización ]],Tabla9[],2,0)</f>
        <v>18</v>
      </c>
      <c r="I589" s="24" t="s">
        <v>4</v>
      </c>
      <c r="J589">
        <v>0</v>
      </c>
      <c r="K589" s="24">
        <f>+Tabla35_2[[#This Row],[Valor]]*Tabla35_2[[#This Row],[Kg]]</f>
        <v>0</v>
      </c>
      <c r="L589" s="24">
        <f>+Tabla35_2[[#This Row],[Volumen (Kg)]]/1000</f>
        <v>0</v>
      </c>
      <c r="M589" s="24">
        <f>+VLOOKUP(Tabla35_2[[#This Row],[Concat]],Tabla3_2[],9,0)</f>
        <v>0</v>
      </c>
      <c r="N589" s="24">
        <f>+Tabla35_2[[#This Row],[Precio (pesos nominales con IVA)]]/Tabla35_2[[#This Row],[Kg]]</f>
        <v>0</v>
      </c>
      <c r="O589" s="6">
        <f>+VLOOKUP(Tabla35_2[[#This Row],[Cod_fecha]],Cod_fecha[],2,0)</f>
        <v>44125</v>
      </c>
      <c r="P589" s="27">
        <f>+VLOOKUP(Tabla35_2[[#This Row],[Mercado]],Codigos_mercados_mayoristas[],3,0)</f>
        <v>13</v>
      </c>
      <c r="Q589" s="24" t="str">
        <f>+_xlfn.CONCAT(Tabla35_2[[#This Row],[Semana]],Tabla35_2[[#This Row],[Atributo]])</f>
        <v>44127Miércoles</v>
      </c>
    </row>
    <row r="590" spans="1:17" x14ac:dyDescent="0.35">
      <c r="A590" s="24" t="str">
        <f t="shared" si="9"/>
        <v>44127NaranjaLane LateVega Central Mapocho de Santiagomalla-18Jueves</v>
      </c>
      <c r="B590" s="6">
        <v>44127</v>
      </c>
      <c r="C590" s="24" t="s">
        <v>36</v>
      </c>
      <c r="D590" s="24" t="s">
        <v>32</v>
      </c>
      <c r="E590" s="24" t="s">
        <v>23</v>
      </c>
      <c r="F590" s="24" t="s">
        <v>38</v>
      </c>
      <c r="G590" s="24" t="str">
        <f>+VLOOKUP(Tabla35_2[[#This Row],[Unidad de
comercialización ]],Cod_empaque[],2,0)</f>
        <v>malla-18</v>
      </c>
      <c r="H590" s="24">
        <f>+VLOOKUP(Tabla35_2[[#This Row],[Unidad de
comercialización ]],Tabla9[],2,0)</f>
        <v>18</v>
      </c>
      <c r="I590" s="24" t="s">
        <v>5</v>
      </c>
      <c r="J590">
        <v>1000</v>
      </c>
      <c r="K590" s="24">
        <f>+Tabla35_2[[#This Row],[Valor]]*Tabla35_2[[#This Row],[Kg]]</f>
        <v>18000</v>
      </c>
      <c r="L590" s="24">
        <f>+Tabla35_2[[#This Row],[Volumen (Kg)]]/1000</f>
        <v>18</v>
      </c>
      <c r="M590" s="24">
        <f>+VLOOKUP(Tabla35_2[[#This Row],[Concat]],Tabla3_2[],9,0)</f>
        <v>11700</v>
      </c>
      <c r="N590" s="24">
        <f>+Tabla35_2[[#This Row],[Precio (pesos nominales con IVA)]]/Tabla35_2[[#This Row],[Kg]]</f>
        <v>650</v>
      </c>
      <c r="O590" s="6">
        <f>+VLOOKUP(Tabla35_2[[#This Row],[Cod_fecha]],Cod_fecha[],2,0)</f>
        <v>44126</v>
      </c>
      <c r="P590" s="27">
        <f>+VLOOKUP(Tabla35_2[[#This Row],[Mercado]],Codigos_mercados_mayoristas[],3,0)</f>
        <v>13</v>
      </c>
      <c r="Q590" s="24" t="str">
        <f>+_xlfn.CONCAT(Tabla35_2[[#This Row],[Semana]],Tabla35_2[[#This Row],[Atributo]])</f>
        <v>44127Jueves</v>
      </c>
    </row>
    <row r="591" spans="1:17" x14ac:dyDescent="0.35">
      <c r="A591" s="24" t="str">
        <f t="shared" si="9"/>
        <v>44127NaranjaLane LateVega Central Mapocho de Santiagomalla-18Viernes</v>
      </c>
      <c r="B591" s="6">
        <v>44127</v>
      </c>
      <c r="C591" s="24" t="s">
        <v>36</v>
      </c>
      <c r="D591" s="24" t="s">
        <v>32</v>
      </c>
      <c r="E591" s="24" t="s">
        <v>23</v>
      </c>
      <c r="F591" s="24" t="s">
        <v>38</v>
      </c>
      <c r="G591" s="24" t="str">
        <f>+VLOOKUP(Tabla35_2[[#This Row],[Unidad de
comercialización ]],Cod_empaque[],2,0)</f>
        <v>malla-18</v>
      </c>
      <c r="H591" s="24">
        <f>+VLOOKUP(Tabla35_2[[#This Row],[Unidad de
comercialización ]],Tabla9[],2,0)</f>
        <v>18</v>
      </c>
      <c r="I591" s="24" t="s">
        <v>6</v>
      </c>
      <c r="J591">
        <v>0</v>
      </c>
      <c r="K591" s="24">
        <f>+Tabla35_2[[#This Row],[Valor]]*Tabla35_2[[#This Row],[Kg]]</f>
        <v>0</v>
      </c>
      <c r="L591" s="24">
        <f>+Tabla35_2[[#This Row],[Volumen (Kg)]]/1000</f>
        <v>0</v>
      </c>
      <c r="M591" s="24">
        <f>+VLOOKUP(Tabla35_2[[#This Row],[Concat]],Tabla3_2[],9,0)</f>
        <v>0</v>
      </c>
      <c r="N591" s="24">
        <f>+Tabla35_2[[#This Row],[Precio (pesos nominales con IVA)]]/Tabla35_2[[#This Row],[Kg]]</f>
        <v>0</v>
      </c>
      <c r="O591" s="6">
        <f>+VLOOKUP(Tabla35_2[[#This Row],[Cod_fecha]],Cod_fecha[],2,0)</f>
        <v>44127</v>
      </c>
      <c r="P591" s="27">
        <f>+VLOOKUP(Tabla35_2[[#This Row],[Mercado]],Codigos_mercados_mayoristas[],3,0)</f>
        <v>13</v>
      </c>
      <c r="Q591" s="24" t="str">
        <f>+_xlfn.CONCAT(Tabla35_2[[#This Row],[Semana]],Tabla35_2[[#This Row],[Atributo]])</f>
        <v>44127Viernes</v>
      </c>
    </row>
    <row r="592" spans="1:17" x14ac:dyDescent="0.35">
      <c r="A592" s="24" t="str">
        <f t="shared" si="9"/>
        <v>44127NaranjaNavel LateVega Central Mapocho de Santiagomalla-18Lunes</v>
      </c>
      <c r="B592" s="6">
        <v>44127</v>
      </c>
      <c r="C592" s="24" t="s">
        <v>36</v>
      </c>
      <c r="D592" s="24" t="s">
        <v>34</v>
      </c>
      <c r="E592" s="24" t="s">
        <v>23</v>
      </c>
      <c r="F592" s="24" t="s">
        <v>38</v>
      </c>
      <c r="G592" s="24" t="str">
        <f>+VLOOKUP(Tabla35_2[[#This Row],[Unidad de
comercialización ]],Cod_empaque[],2,0)</f>
        <v>malla-18</v>
      </c>
      <c r="H592" s="24">
        <f>+VLOOKUP(Tabla35_2[[#This Row],[Unidad de
comercialización ]],Tabla9[],2,0)</f>
        <v>18</v>
      </c>
      <c r="I592" s="24" t="s">
        <v>2</v>
      </c>
      <c r="J592">
        <v>0</v>
      </c>
      <c r="K592" s="24">
        <f>+Tabla35_2[[#This Row],[Valor]]*Tabla35_2[[#This Row],[Kg]]</f>
        <v>0</v>
      </c>
      <c r="L592" s="24">
        <f>+Tabla35_2[[#This Row],[Volumen (Kg)]]/1000</f>
        <v>0</v>
      </c>
      <c r="M592" s="24">
        <f>+VLOOKUP(Tabla35_2[[#This Row],[Concat]],Tabla3_2[],9,0)</f>
        <v>0</v>
      </c>
      <c r="N592" s="24">
        <f>+Tabla35_2[[#This Row],[Precio (pesos nominales con IVA)]]/Tabla35_2[[#This Row],[Kg]]</f>
        <v>0</v>
      </c>
      <c r="O592" s="6">
        <f>+VLOOKUP(Tabla35_2[[#This Row],[Cod_fecha]],Cod_fecha[],2,0)</f>
        <v>44123</v>
      </c>
      <c r="P592" s="27">
        <f>+VLOOKUP(Tabla35_2[[#This Row],[Mercado]],Codigos_mercados_mayoristas[],3,0)</f>
        <v>13</v>
      </c>
      <c r="Q592" s="24" t="str">
        <f>+_xlfn.CONCAT(Tabla35_2[[#This Row],[Semana]],Tabla35_2[[#This Row],[Atributo]])</f>
        <v>44127Lunes</v>
      </c>
    </row>
    <row r="593" spans="1:17" x14ac:dyDescent="0.35">
      <c r="A593" s="24" t="str">
        <f t="shared" si="9"/>
        <v>44127NaranjaNavel LateVega Central Mapocho de Santiagomalla-18Martes</v>
      </c>
      <c r="B593" s="6">
        <v>44127</v>
      </c>
      <c r="C593" s="24" t="s">
        <v>36</v>
      </c>
      <c r="D593" s="24" t="s">
        <v>34</v>
      </c>
      <c r="E593" s="24" t="s">
        <v>23</v>
      </c>
      <c r="F593" s="24" t="s">
        <v>38</v>
      </c>
      <c r="G593" s="24" t="str">
        <f>+VLOOKUP(Tabla35_2[[#This Row],[Unidad de
comercialización ]],Cod_empaque[],2,0)</f>
        <v>malla-18</v>
      </c>
      <c r="H593" s="24">
        <f>+VLOOKUP(Tabla35_2[[#This Row],[Unidad de
comercialización ]],Tabla9[],2,0)</f>
        <v>18</v>
      </c>
      <c r="I593" s="24" t="s">
        <v>3</v>
      </c>
      <c r="J593">
        <v>500</v>
      </c>
      <c r="K593" s="24">
        <f>+Tabla35_2[[#This Row],[Valor]]*Tabla35_2[[#This Row],[Kg]]</f>
        <v>9000</v>
      </c>
      <c r="L593" s="24">
        <f>+Tabla35_2[[#This Row],[Volumen (Kg)]]/1000</f>
        <v>9</v>
      </c>
      <c r="M593" s="24">
        <f>+VLOOKUP(Tabla35_2[[#This Row],[Concat]],Tabla3_2[],9,0)</f>
        <v>11500</v>
      </c>
      <c r="N593" s="24">
        <f>+Tabla35_2[[#This Row],[Precio (pesos nominales con IVA)]]/Tabla35_2[[#This Row],[Kg]]</f>
        <v>638.88888888888891</v>
      </c>
      <c r="O593" s="6">
        <f>+VLOOKUP(Tabla35_2[[#This Row],[Cod_fecha]],Cod_fecha[],2,0)</f>
        <v>44124</v>
      </c>
      <c r="P593" s="27">
        <f>+VLOOKUP(Tabla35_2[[#This Row],[Mercado]],Codigos_mercados_mayoristas[],3,0)</f>
        <v>13</v>
      </c>
      <c r="Q593" s="24" t="str">
        <f>+_xlfn.CONCAT(Tabla35_2[[#This Row],[Semana]],Tabla35_2[[#This Row],[Atributo]])</f>
        <v>44127Martes</v>
      </c>
    </row>
    <row r="594" spans="1:17" x14ac:dyDescent="0.35">
      <c r="A594" s="24" t="str">
        <f t="shared" si="9"/>
        <v>44127NaranjaNavel LateVega Central Mapocho de Santiagomalla-18Miércoles</v>
      </c>
      <c r="B594" s="6">
        <v>44127</v>
      </c>
      <c r="C594" s="24" t="s">
        <v>36</v>
      </c>
      <c r="D594" s="24" t="s">
        <v>34</v>
      </c>
      <c r="E594" s="24" t="s">
        <v>23</v>
      </c>
      <c r="F594" s="24" t="s">
        <v>38</v>
      </c>
      <c r="G594" s="24" t="str">
        <f>+VLOOKUP(Tabla35_2[[#This Row],[Unidad de
comercialización ]],Cod_empaque[],2,0)</f>
        <v>malla-18</v>
      </c>
      <c r="H594" s="24">
        <f>+VLOOKUP(Tabla35_2[[#This Row],[Unidad de
comercialización ]],Tabla9[],2,0)</f>
        <v>18</v>
      </c>
      <c r="I594" s="24" t="s">
        <v>4</v>
      </c>
      <c r="J594">
        <v>1200</v>
      </c>
      <c r="K594" s="24">
        <f>+Tabla35_2[[#This Row],[Valor]]*Tabla35_2[[#This Row],[Kg]]</f>
        <v>21600</v>
      </c>
      <c r="L594" s="24">
        <f>+Tabla35_2[[#This Row],[Volumen (Kg)]]/1000</f>
        <v>21.6</v>
      </c>
      <c r="M594" s="24">
        <f>+VLOOKUP(Tabla35_2[[#This Row],[Concat]],Tabla3_2[],9,0)</f>
        <v>11500</v>
      </c>
      <c r="N594" s="24">
        <f>+Tabla35_2[[#This Row],[Precio (pesos nominales con IVA)]]/Tabla35_2[[#This Row],[Kg]]</f>
        <v>638.88888888888891</v>
      </c>
      <c r="O594" s="6">
        <f>+VLOOKUP(Tabla35_2[[#This Row],[Cod_fecha]],Cod_fecha[],2,0)</f>
        <v>44125</v>
      </c>
      <c r="P594" s="27">
        <f>+VLOOKUP(Tabla35_2[[#This Row],[Mercado]],Codigos_mercados_mayoristas[],3,0)</f>
        <v>13</v>
      </c>
      <c r="Q594" s="24" t="str">
        <f>+_xlfn.CONCAT(Tabla35_2[[#This Row],[Semana]],Tabla35_2[[#This Row],[Atributo]])</f>
        <v>44127Miércoles</v>
      </c>
    </row>
    <row r="595" spans="1:17" x14ac:dyDescent="0.35">
      <c r="A595" s="24" t="str">
        <f t="shared" si="9"/>
        <v>44127NaranjaNavel LateVega Central Mapocho de Santiagomalla-18Jueves</v>
      </c>
      <c r="B595" s="6">
        <v>44127</v>
      </c>
      <c r="C595" s="24" t="s">
        <v>36</v>
      </c>
      <c r="D595" s="24" t="s">
        <v>34</v>
      </c>
      <c r="E595" s="24" t="s">
        <v>23</v>
      </c>
      <c r="F595" s="24" t="s">
        <v>38</v>
      </c>
      <c r="G595" s="24" t="str">
        <f>+VLOOKUP(Tabla35_2[[#This Row],[Unidad de
comercialización ]],Cod_empaque[],2,0)</f>
        <v>malla-18</v>
      </c>
      <c r="H595" s="24">
        <f>+VLOOKUP(Tabla35_2[[#This Row],[Unidad de
comercialización ]],Tabla9[],2,0)</f>
        <v>18</v>
      </c>
      <c r="I595" s="24" t="s">
        <v>5</v>
      </c>
      <c r="J595">
        <v>0</v>
      </c>
      <c r="K595" s="24">
        <f>+Tabla35_2[[#This Row],[Valor]]*Tabla35_2[[#This Row],[Kg]]</f>
        <v>0</v>
      </c>
      <c r="L595" s="24">
        <f>+Tabla35_2[[#This Row],[Volumen (Kg)]]/1000</f>
        <v>0</v>
      </c>
      <c r="M595" s="24">
        <f>+VLOOKUP(Tabla35_2[[#This Row],[Concat]],Tabla3_2[],9,0)</f>
        <v>0</v>
      </c>
      <c r="N595" s="24">
        <f>+Tabla35_2[[#This Row],[Precio (pesos nominales con IVA)]]/Tabla35_2[[#This Row],[Kg]]</f>
        <v>0</v>
      </c>
      <c r="O595" s="6">
        <f>+VLOOKUP(Tabla35_2[[#This Row],[Cod_fecha]],Cod_fecha[],2,0)</f>
        <v>44126</v>
      </c>
      <c r="P595" s="27">
        <f>+VLOOKUP(Tabla35_2[[#This Row],[Mercado]],Codigos_mercados_mayoristas[],3,0)</f>
        <v>13</v>
      </c>
      <c r="Q595" s="24" t="str">
        <f>+_xlfn.CONCAT(Tabla35_2[[#This Row],[Semana]],Tabla35_2[[#This Row],[Atributo]])</f>
        <v>44127Jueves</v>
      </c>
    </row>
    <row r="596" spans="1:17" x14ac:dyDescent="0.35">
      <c r="A596" s="24" t="str">
        <f t="shared" si="9"/>
        <v>44127NaranjaNavel LateVega Central Mapocho de Santiagomalla-18Viernes</v>
      </c>
      <c r="B596" s="6">
        <v>44127</v>
      </c>
      <c r="C596" s="24" t="s">
        <v>36</v>
      </c>
      <c r="D596" s="24" t="s">
        <v>34</v>
      </c>
      <c r="E596" s="24" t="s">
        <v>23</v>
      </c>
      <c r="F596" s="24" t="s">
        <v>38</v>
      </c>
      <c r="G596" s="24" t="str">
        <f>+VLOOKUP(Tabla35_2[[#This Row],[Unidad de
comercialización ]],Cod_empaque[],2,0)</f>
        <v>malla-18</v>
      </c>
      <c r="H596" s="24">
        <f>+VLOOKUP(Tabla35_2[[#This Row],[Unidad de
comercialización ]],Tabla9[],2,0)</f>
        <v>18</v>
      </c>
      <c r="I596" s="24" t="s">
        <v>6</v>
      </c>
      <c r="J596">
        <v>360</v>
      </c>
      <c r="K596" s="24">
        <f>+Tabla35_2[[#This Row],[Valor]]*Tabla35_2[[#This Row],[Kg]]</f>
        <v>6480</v>
      </c>
      <c r="L596" s="24">
        <f>+Tabla35_2[[#This Row],[Volumen (Kg)]]/1000</f>
        <v>6.48</v>
      </c>
      <c r="M596" s="24">
        <f>+VLOOKUP(Tabla35_2[[#This Row],[Concat]],Tabla3_2[],9,0)</f>
        <v>11500</v>
      </c>
      <c r="N596" s="24">
        <f>+Tabla35_2[[#This Row],[Precio (pesos nominales con IVA)]]/Tabla35_2[[#This Row],[Kg]]</f>
        <v>638.88888888888891</v>
      </c>
      <c r="O596" s="6">
        <f>+VLOOKUP(Tabla35_2[[#This Row],[Cod_fecha]],Cod_fecha[],2,0)</f>
        <v>44127</v>
      </c>
      <c r="P596" s="27">
        <f>+VLOOKUP(Tabla35_2[[#This Row],[Mercado]],Codigos_mercados_mayoristas[],3,0)</f>
        <v>13</v>
      </c>
      <c r="Q596" s="24" t="str">
        <f>+_xlfn.CONCAT(Tabla35_2[[#This Row],[Semana]],Tabla35_2[[#This Row],[Atributo]])</f>
        <v>44127Viernes</v>
      </c>
    </row>
    <row r="597" spans="1:17" x14ac:dyDescent="0.35">
      <c r="A597" s="24" t="str">
        <f t="shared" si="9"/>
        <v>44127NaranjaValenciaVega Central Mapocho de Santiagomalla-18Lunes</v>
      </c>
      <c r="B597" s="6">
        <v>44127</v>
      </c>
      <c r="C597" s="24" t="s">
        <v>36</v>
      </c>
      <c r="D597" s="24" t="s">
        <v>35</v>
      </c>
      <c r="E597" s="24" t="s">
        <v>23</v>
      </c>
      <c r="F597" s="24" t="s">
        <v>38</v>
      </c>
      <c r="G597" s="24" t="str">
        <f>+VLOOKUP(Tabla35_2[[#This Row],[Unidad de
comercialización ]],Cod_empaque[],2,0)</f>
        <v>malla-18</v>
      </c>
      <c r="H597" s="24">
        <f>+VLOOKUP(Tabla35_2[[#This Row],[Unidad de
comercialización ]],Tabla9[],2,0)</f>
        <v>18</v>
      </c>
      <c r="I597" s="24" t="s">
        <v>2</v>
      </c>
      <c r="J597">
        <v>150</v>
      </c>
      <c r="K597" s="24">
        <f>+Tabla35_2[[#This Row],[Valor]]*Tabla35_2[[#This Row],[Kg]]</f>
        <v>2700</v>
      </c>
      <c r="L597" s="24">
        <f>+Tabla35_2[[#This Row],[Volumen (Kg)]]/1000</f>
        <v>2.7</v>
      </c>
      <c r="M597" s="24">
        <f>+VLOOKUP(Tabla35_2[[#This Row],[Concat]],Tabla3_2[],9,0)</f>
        <v>11000</v>
      </c>
      <c r="N597" s="24">
        <f>+Tabla35_2[[#This Row],[Precio (pesos nominales con IVA)]]/Tabla35_2[[#This Row],[Kg]]</f>
        <v>611.11111111111109</v>
      </c>
      <c r="O597" s="6">
        <f>+VLOOKUP(Tabla35_2[[#This Row],[Cod_fecha]],Cod_fecha[],2,0)</f>
        <v>44123</v>
      </c>
      <c r="P597" s="27">
        <f>+VLOOKUP(Tabla35_2[[#This Row],[Mercado]],Codigos_mercados_mayoristas[],3,0)</f>
        <v>13</v>
      </c>
      <c r="Q597" s="24" t="str">
        <f>+_xlfn.CONCAT(Tabla35_2[[#This Row],[Semana]],Tabla35_2[[#This Row],[Atributo]])</f>
        <v>44127Lunes</v>
      </c>
    </row>
    <row r="598" spans="1:17" x14ac:dyDescent="0.35">
      <c r="A598" s="24" t="str">
        <f t="shared" si="9"/>
        <v>44127NaranjaValenciaVega Central Mapocho de Santiagomalla-18Martes</v>
      </c>
      <c r="B598" s="6">
        <v>44127</v>
      </c>
      <c r="C598" s="24" t="s">
        <v>36</v>
      </c>
      <c r="D598" s="24" t="s">
        <v>35</v>
      </c>
      <c r="E598" s="24" t="s">
        <v>23</v>
      </c>
      <c r="F598" s="24" t="s">
        <v>38</v>
      </c>
      <c r="G598" s="24" t="str">
        <f>+VLOOKUP(Tabla35_2[[#This Row],[Unidad de
comercialización ]],Cod_empaque[],2,0)</f>
        <v>malla-18</v>
      </c>
      <c r="H598" s="24">
        <f>+VLOOKUP(Tabla35_2[[#This Row],[Unidad de
comercialización ]],Tabla9[],2,0)</f>
        <v>18</v>
      </c>
      <c r="I598" s="24" t="s">
        <v>3</v>
      </c>
      <c r="J598">
        <v>0</v>
      </c>
      <c r="K598" s="24">
        <f>+Tabla35_2[[#This Row],[Valor]]*Tabla35_2[[#This Row],[Kg]]</f>
        <v>0</v>
      </c>
      <c r="L598" s="24">
        <f>+Tabla35_2[[#This Row],[Volumen (Kg)]]/1000</f>
        <v>0</v>
      </c>
      <c r="M598" s="24">
        <f>+VLOOKUP(Tabla35_2[[#This Row],[Concat]],Tabla3_2[],9,0)</f>
        <v>0</v>
      </c>
      <c r="N598" s="24">
        <f>+Tabla35_2[[#This Row],[Precio (pesos nominales con IVA)]]/Tabla35_2[[#This Row],[Kg]]</f>
        <v>0</v>
      </c>
      <c r="O598" s="6">
        <f>+VLOOKUP(Tabla35_2[[#This Row],[Cod_fecha]],Cod_fecha[],2,0)</f>
        <v>44124</v>
      </c>
      <c r="P598" s="27">
        <f>+VLOOKUP(Tabla35_2[[#This Row],[Mercado]],Codigos_mercados_mayoristas[],3,0)</f>
        <v>13</v>
      </c>
      <c r="Q598" s="24" t="str">
        <f>+_xlfn.CONCAT(Tabla35_2[[#This Row],[Semana]],Tabla35_2[[#This Row],[Atributo]])</f>
        <v>44127Martes</v>
      </c>
    </row>
    <row r="599" spans="1:17" x14ac:dyDescent="0.35">
      <c r="A599" s="24" t="str">
        <f t="shared" si="9"/>
        <v>44127NaranjaValenciaVega Central Mapocho de Santiagomalla-18Miércoles</v>
      </c>
      <c r="B599" s="6">
        <v>44127</v>
      </c>
      <c r="C599" s="24" t="s">
        <v>36</v>
      </c>
      <c r="D599" s="24" t="s">
        <v>35</v>
      </c>
      <c r="E599" s="24" t="s">
        <v>23</v>
      </c>
      <c r="F599" s="24" t="s">
        <v>38</v>
      </c>
      <c r="G599" s="24" t="str">
        <f>+VLOOKUP(Tabla35_2[[#This Row],[Unidad de
comercialización ]],Cod_empaque[],2,0)</f>
        <v>malla-18</v>
      </c>
      <c r="H599" s="24">
        <f>+VLOOKUP(Tabla35_2[[#This Row],[Unidad de
comercialización ]],Tabla9[],2,0)</f>
        <v>18</v>
      </c>
      <c r="I599" s="24" t="s">
        <v>4</v>
      </c>
      <c r="J599">
        <v>0</v>
      </c>
      <c r="K599" s="24">
        <f>+Tabla35_2[[#This Row],[Valor]]*Tabla35_2[[#This Row],[Kg]]</f>
        <v>0</v>
      </c>
      <c r="L599" s="24">
        <f>+Tabla35_2[[#This Row],[Volumen (Kg)]]/1000</f>
        <v>0</v>
      </c>
      <c r="M599" s="24">
        <f>+VLOOKUP(Tabla35_2[[#This Row],[Concat]],Tabla3_2[],9,0)</f>
        <v>0</v>
      </c>
      <c r="N599" s="24">
        <f>+Tabla35_2[[#This Row],[Precio (pesos nominales con IVA)]]/Tabla35_2[[#This Row],[Kg]]</f>
        <v>0</v>
      </c>
      <c r="O599" s="6">
        <f>+VLOOKUP(Tabla35_2[[#This Row],[Cod_fecha]],Cod_fecha[],2,0)</f>
        <v>44125</v>
      </c>
      <c r="P599" s="27">
        <f>+VLOOKUP(Tabla35_2[[#This Row],[Mercado]],Codigos_mercados_mayoristas[],3,0)</f>
        <v>13</v>
      </c>
      <c r="Q599" s="24" t="str">
        <f>+_xlfn.CONCAT(Tabla35_2[[#This Row],[Semana]],Tabla35_2[[#This Row],[Atributo]])</f>
        <v>44127Miércoles</v>
      </c>
    </row>
    <row r="600" spans="1:17" x14ac:dyDescent="0.35">
      <c r="A600" s="24" t="str">
        <f t="shared" si="9"/>
        <v>44127NaranjaValenciaVega Central Mapocho de Santiagomalla-18Jueves</v>
      </c>
      <c r="B600" s="6">
        <v>44127</v>
      </c>
      <c r="C600" s="24" t="s">
        <v>36</v>
      </c>
      <c r="D600" s="24" t="s">
        <v>35</v>
      </c>
      <c r="E600" s="24" t="s">
        <v>23</v>
      </c>
      <c r="F600" s="24" t="s">
        <v>38</v>
      </c>
      <c r="G600" s="24" t="str">
        <f>+VLOOKUP(Tabla35_2[[#This Row],[Unidad de
comercialización ]],Cod_empaque[],2,0)</f>
        <v>malla-18</v>
      </c>
      <c r="H600" s="24">
        <f>+VLOOKUP(Tabla35_2[[#This Row],[Unidad de
comercialización ]],Tabla9[],2,0)</f>
        <v>18</v>
      </c>
      <c r="I600" s="24" t="s">
        <v>5</v>
      </c>
      <c r="J600">
        <v>0</v>
      </c>
      <c r="K600" s="24">
        <f>+Tabla35_2[[#This Row],[Valor]]*Tabla35_2[[#This Row],[Kg]]</f>
        <v>0</v>
      </c>
      <c r="L600" s="24">
        <f>+Tabla35_2[[#This Row],[Volumen (Kg)]]/1000</f>
        <v>0</v>
      </c>
      <c r="M600" s="24">
        <f>+VLOOKUP(Tabla35_2[[#This Row],[Concat]],Tabla3_2[],9,0)</f>
        <v>0</v>
      </c>
      <c r="N600" s="24">
        <f>+Tabla35_2[[#This Row],[Precio (pesos nominales con IVA)]]/Tabla35_2[[#This Row],[Kg]]</f>
        <v>0</v>
      </c>
      <c r="O600" s="6">
        <f>+VLOOKUP(Tabla35_2[[#This Row],[Cod_fecha]],Cod_fecha[],2,0)</f>
        <v>44126</v>
      </c>
      <c r="P600" s="27">
        <f>+VLOOKUP(Tabla35_2[[#This Row],[Mercado]],Codigos_mercados_mayoristas[],3,0)</f>
        <v>13</v>
      </c>
      <c r="Q600" s="24" t="str">
        <f>+_xlfn.CONCAT(Tabla35_2[[#This Row],[Semana]],Tabla35_2[[#This Row],[Atributo]])</f>
        <v>44127Jueves</v>
      </c>
    </row>
    <row r="601" spans="1:17" x14ac:dyDescent="0.35">
      <c r="A601" s="24" t="str">
        <f t="shared" si="9"/>
        <v>44127NaranjaValenciaVega Central Mapocho de Santiagomalla-18Viernes</v>
      </c>
      <c r="B601" s="6">
        <v>44127</v>
      </c>
      <c r="C601" s="24" t="s">
        <v>36</v>
      </c>
      <c r="D601" s="24" t="s">
        <v>35</v>
      </c>
      <c r="E601" s="24" t="s">
        <v>23</v>
      </c>
      <c r="F601" s="24" t="s">
        <v>38</v>
      </c>
      <c r="G601" s="24" t="str">
        <f>+VLOOKUP(Tabla35_2[[#This Row],[Unidad de
comercialización ]],Cod_empaque[],2,0)</f>
        <v>malla-18</v>
      </c>
      <c r="H601" s="24">
        <f>+VLOOKUP(Tabla35_2[[#This Row],[Unidad de
comercialización ]],Tabla9[],2,0)</f>
        <v>18</v>
      </c>
      <c r="I601" s="24" t="s">
        <v>6</v>
      </c>
      <c r="J601">
        <v>0</v>
      </c>
      <c r="K601" s="24">
        <f>+Tabla35_2[[#This Row],[Valor]]*Tabla35_2[[#This Row],[Kg]]</f>
        <v>0</v>
      </c>
      <c r="L601" s="24">
        <f>+Tabla35_2[[#This Row],[Volumen (Kg)]]/1000</f>
        <v>0</v>
      </c>
      <c r="M601" s="24">
        <f>+VLOOKUP(Tabla35_2[[#This Row],[Concat]],Tabla3_2[],9,0)</f>
        <v>0</v>
      </c>
      <c r="N601" s="24">
        <f>+Tabla35_2[[#This Row],[Precio (pesos nominales con IVA)]]/Tabla35_2[[#This Row],[Kg]]</f>
        <v>0</v>
      </c>
      <c r="O601" s="6">
        <f>+VLOOKUP(Tabla35_2[[#This Row],[Cod_fecha]],Cod_fecha[],2,0)</f>
        <v>44127</v>
      </c>
      <c r="P601" s="27">
        <f>+VLOOKUP(Tabla35_2[[#This Row],[Mercado]],Codigos_mercados_mayoristas[],3,0)</f>
        <v>13</v>
      </c>
      <c r="Q601" s="24" t="str">
        <f>+_xlfn.CONCAT(Tabla35_2[[#This Row],[Semana]],Tabla35_2[[#This Row],[Atributo]])</f>
        <v>44127Viernes</v>
      </c>
    </row>
    <row r="602" spans="1:17" x14ac:dyDescent="0.35">
      <c r="A602" s="24" t="str">
        <f t="shared" si="9"/>
        <v>44120NaranjaLane LateMercado Mayorista Lo Valledor de SantiagobinLunes</v>
      </c>
      <c r="B602" s="6">
        <v>44120</v>
      </c>
      <c r="C602" s="24" t="s">
        <v>36</v>
      </c>
      <c r="D602" s="24" t="s">
        <v>32</v>
      </c>
      <c r="E602" s="24" t="s">
        <v>19</v>
      </c>
      <c r="F602" s="24" t="s">
        <v>37</v>
      </c>
      <c r="G602" s="24" t="str">
        <f>+VLOOKUP(Tabla35_2[[#This Row],[Unidad de
comercialización ]],Cod_empaque[],2,0)</f>
        <v>bin</v>
      </c>
      <c r="H602" s="24">
        <f>+VLOOKUP(Tabla35_2[[#This Row],[Unidad de
comercialización ]],Tabla9[],2,0)</f>
        <v>400</v>
      </c>
      <c r="I602" s="24" t="s">
        <v>2</v>
      </c>
      <c r="J602">
        <v>0</v>
      </c>
      <c r="K602" s="24">
        <f>+Tabla35_2[[#This Row],[Valor]]*Tabla35_2[[#This Row],[Kg]]</f>
        <v>0</v>
      </c>
      <c r="L602" s="24">
        <f>+Tabla35_2[[#This Row],[Volumen (Kg)]]/1000</f>
        <v>0</v>
      </c>
      <c r="M602" s="24">
        <f>+VLOOKUP(Tabla35_2[[#This Row],[Concat]],Tabla3_2[],9,0)</f>
        <v>0</v>
      </c>
      <c r="N602" s="24">
        <f>+Tabla35_2[[#This Row],[Precio (pesos nominales con IVA)]]/Tabla35_2[[#This Row],[Kg]]</f>
        <v>0</v>
      </c>
      <c r="O602" s="6">
        <f>+VLOOKUP(Tabla35_2[[#This Row],[Cod_fecha]],Cod_fecha[],2,0)</f>
        <v>44116</v>
      </c>
      <c r="P602" s="27">
        <f>+VLOOKUP(Tabla35_2[[#This Row],[Mercado]],Codigos_mercados_mayoristas[],3,0)</f>
        <v>13</v>
      </c>
      <c r="Q602" s="24" t="str">
        <f>+_xlfn.CONCAT(Tabla35_2[[#This Row],[Semana]],Tabla35_2[[#This Row],[Atributo]])</f>
        <v>44120Lunes</v>
      </c>
    </row>
    <row r="603" spans="1:17" x14ac:dyDescent="0.35">
      <c r="A603" s="24" t="str">
        <f t="shared" si="9"/>
        <v>44120NaranjaLane LateMercado Mayorista Lo Valledor de SantiagobinMartes</v>
      </c>
      <c r="B603" s="6">
        <v>44120</v>
      </c>
      <c r="C603" s="24" t="s">
        <v>36</v>
      </c>
      <c r="D603" s="24" t="s">
        <v>32</v>
      </c>
      <c r="E603" s="24" t="s">
        <v>19</v>
      </c>
      <c r="F603" s="24" t="s">
        <v>37</v>
      </c>
      <c r="G603" s="24" t="str">
        <f>+VLOOKUP(Tabla35_2[[#This Row],[Unidad de
comercialización ]],Cod_empaque[],2,0)</f>
        <v>bin</v>
      </c>
      <c r="H603" s="24">
        <f>+VLOOKUP(Tabla35_2[[#This Row],[Unidad de
comercialización ]],Tabla9[],2,0)</f>
        <v>400</v>
      </c>
      <c r="I603" s="24" t="s">
        <v>3</v>
      </c>
      <c r="J603">
        <v>62</v>
      </c>
      <c r="K603" s="24">
        <f>+Tabla35_2[[#This Row],[Valor]]*Tabla35_2[[#This Row],[Kg]]</f>
        <v>24800</v>
      </c>
      <c r="L603" s="24">
        <f>+Tabla35_2[[#This Row],[Volumen (Kg)]]/1000</f>
        <v>24.8</v>
      </c>
      <c r="M603" s="24">
        <f>+VLOOKUP(Tabla35_2[[#This Row],[Concat]],Tabla3_2[],9,0)</f>
        <v>294839</v>
      </c>
      <c r="N603" s="24">
        <f>+Tabla35_2[[#This Row],[Precio (pesos nominales con IVA)]]/Tabla35_2[[#This Row],[Kg]]</f>
        <v>737.09749999999997</v>
      </c>
      <c r="O603" s="6">
        <f>+VLOOKUP(Tabla35_2[[#This Row],[Cod_fecha]],Cod_fecha[],2,0)</f>
        <v>44117</v>
      </c>
      <c r="P603" s="27">
        <f>+VLOOKUP(Tabla35_2[[#This Row],[Mercado]],Codigos_mercados_mayoristas[],3,0)</f>
        <v>13</v>
      </c>
      <c r="Q603" s="24" t="str">
        <f>+_xlfn.CONCAT(Tabla35_2[[#This Row],[Semana]],Tabla35_2[[#This Row],[Atributo]])</f>
        <v>44120Martes</v>
      </c>
    </row>
    <row r="604" spans="1:17" x14ac:dyDescent="0.35">
      <c r="A604" s="24" t="str">
        <f t="shared" si="9"/>
        <v>44120NaranjaLane LateMercado Mayorista Lo Valledor de SantiagobinMiércoles</v>
      </c>
      <c r="B604" s="6">
        <v>44120</v>
      </c>
      <c r="C604" s="24" t="s">
        <v>36</v>
      </c>
      <c r="D604" s="24" t="s">
        <v>32</v>
      </c>
      <c r="E604" s="24" t="s">
        <v>19</v>
      </c>
      <c r="F604" s="24" t="s">
        <v>37</v>
      </c>
      <c r="G604" s="24" t="str">
        <f>+VLOOKUP(Tabla35_2[[#This Row],[Unidad de
comercialización ]],Cod_empaque[],2,0)</f>
        <v>bin</v>
      </c>
      <c r="H604" s="24">
        <f>+VLOOKUP(Tabla35_2[[#This Row],[Unidad de
comercialización ]],Tabla9[],2,0)</f>
        <v>400</v>
      </c>
      <c r="I604" s="24" t="s">
        <v>4</v>
      </c>
      <c r="J604">
        <v>24</v>
      </c>
      <c r="K604" s="24">
        <f>+Tabla35_2[[#This Row],[Valor]]*Tabla35_2[[#This Row],[Kg]]</f>
        <v>9600</v>
      </c>
      <c r="L604" s="24">
        <f>+Tabla35_2[[#This Row],[Volumen (Kg)]]/1000</f>
        <v>9.6</v>
      </c>
      <c r="M604" s="24">
        <f>+VLOOKUP(Tabla35_2[[#This Row],[Concat]],Tabla3_2[],9,0)</f>
        <v>290000</v>
      </c>
      <c r="N604" s="24">
        <f>+Tabla35_2[[#This Row],[Precio (pesos nominales con IVA)]]/Tabla35_2[[#This Row],[Kg]]</f>
        <v>725</v>
      </c>
      <c r="O604" s="6">
        <f>+VLOOKUP(Tabla35_2[[#This Row],[Cod_fecha]],Cod_fecha[],2,0)</f>
        <v>44118</v>
      </c>
      <c r="P604" s="27">
        <f>+VLOOKUP(Tabla35_2[[#This Row],[Mercado]],Codigos_mercados_mayoristas[],3,0)</f>
        <v>13</v>
      </c>
      <c r="Q604" s="24" t="str">
        <f>+_xlfn.CONCAT(Tabla35_2[[#This Row],[Semana]],Tabla35_2[[#This Row],[Atributo]])</f>
        <v>44120Miércoles</v>
      </c>
    </row>
    <row r="605" spans="1:17" x14ac:dyDescent="0.35">
      <c r="A605" s="24" t="str">
        <f t="shared" si="9"/>
        <v>44120NaranjaLane LateMercado Mayorista Lo Valledor de SantiagobinJueves</v>
      </c>
      <c r="B605" s="6">
        <v>44120</v>
      </c>
      <c r="C605" s="24" t="s">
        <v>36</v>
      </c>
      <c r="D605" s="24" t="s">
        <v>32</v>
      </c>
      <c r="E605" s="24" t="s">
        <v>19</v>
      </c>
      <c r="F605" s="24" t="s">
        <v>37</v>
      </c>
      <c r="G605" s="24" t="str">
        <f>+VLOOKUP(Tabla35_2[[#This Row],[Unidad de
comercialización ]],Cod_empaque[],2,0)</f>
        <v>bin</v>
      </c>
      <c r="H605" s="24">
        <f>+VLOOKUP(Tabla35_2[[#This Row],[Unidad de
comercialización ]],Tabla9[],2,0)</f>
        <v>400</v>
      </c>
      <c r="I605" s="24" t="s">
        <v>5</v>
      </c>
      <c r="J605">
        <v>0</v>
      </c>
      <c r="K605" s="24">
        <f>+Tabla35_2[[#This Row],[Valor]]*Tabla35_2[[#This Row],[Kg]]</f>
        <v>0</v>
      </c>
      <c r="L605" s="24">
        <f>+Tabla35_2[[#This Row],[Volumen (Kg)]]/1000</f>
        <v>0</v>
      </c>
      <c r="M605" s="24">
        <f>+VLOOKUP(Tabla35_2[[#This Row],[Concat]],Tabla3_2[],9,0)</f>
        <v>0</v>
      </c>
      <c r="N605" s="24">
        <f>+Tabla35_2[[#This Row],[Precio (pesos nominales con IVA)]]/Tabla35_2[[#This Row],[Kg]]</f>
        <v>0</v>
      </c>
      <c r="O605" s="6">
        <f>+VLOOKUP(Tabla35_2[[#This Row],[Cod_fecha]],Cod_fecha[],2,0)</f>
        <v>44119</v>
      </c>
      <c r="P605" s="27">
        <f>+VLOOKUP(Tabla35_2[[#This Row],[Mercado]],Codigos_mercados_mayoristas[],3,0)</f>
        <v>13</v>
      </c>
      <c r="Q605" s="24" t="str">
        <f>+_xlfn.CONCAT(Tabla35_2[[#This Row],[Semana]],Tabla35_2[[#This Row],[Atributo]])</f>
        <v>44120Jueves</v>
      </c>
    </row>
    <row r="606" spans="1:17" x14ac:dyDescent="0.35">
      <c r="A606" s="24" t="str">
        <f t="shared" si="9"/>
        <v>44120NaranjaLane LateMercado Mayorista Lo Valledor de SantiagobinViernes</v>
      </c>
      <c r="B606" s="6">
        <v>44120</v>
      </c>
      <c r="C606" s="24" t="s">
        <v>36</v>
      </c>
      <c r="D606" s="24" t="s">
        <v>32</v>
      </c>
      <c r="E606" s="24" t="s">
        <v>19</v>
      </c>
      <c r="F606" s="24" t="s">
        <v>37</v>
      </c>
      <c r="G606" s="24" t="str">
        <f>+VLOOKUP(Tabla35_2[[#This Row],[Unidad de
comercialización ]],Cod_empaque[],2,0)</f>
        <v>bin</v>
      </c>
      <c r="H606" s="24">
        <f>+VLOOKUP(Tabla35_2[[#This Row],[Unidad de
comercialización ]],Tabla9[],2,0)</f>
        <v>400</v>
      </c>
      <c r="I606" s="24" t="s">
        <v>6</v>
      </c>
      <c r="J606">
        <v>0</v>
      </c>
      <c r="K606" s="24">
        <f>+Tabla35_2[[#This Row],[Valor]]*Tabla35_2[[#This Row],[Kg]]</f>
        <v>0</v>
      </c>
      <c r="L606" s="24">
        <f>+Tabla35_2[[#This Row],[Volumen (Kg)]]/1000</f>
        <v>0</v>
      </c>
      <c r="M606" s="24">
        <f>+VLOOKUP(Tabla35_2[[#This Row],[Concat]],Tabla3_2[],9,0)</f>
        <v>0</v>
      </c>
      <c r="N606" s="24">
        <f>+Tabla35_2[[#This Row],[Precio (pesos nominales con IVA)]]/Tabla35_2[[#This Row],[Kg]]</f>
        <v>0</v>
      </c>
      <c r="O606" s="6">
        <f>+VLOOKUP(Tabla35_2[[#This Row],[Cod_fecha]],Cod_fecha[],2,0)</f>
        <v>44120</v>
      </c>
      <c r="P606" s="27">
        <f>+VLOOKUP(Tabla35_2[[#This Row],[Mercado]],Codigos_mercados_mayoristas[],3,0)</f>
        <v>13</v>
      </c>
      <c r="Q606" s="24" t="str">
        <f>+_xlfn.CONCAT(Tabla35_2[[#This Row],[Semana]],Tabla35_2[[#This Row],[Atributo]])</f>
        <v>44120Viernes</v>
      </c>
    </row>
    <row r="607" spans="1:17" x14ac:dyDescent="0.35">
      <c r="A607" s="24" t="str">
        <f t="shared" si="9"/>
        <v>44120NaranjaLane LateComercializadora del Agro de LimaríbinLunes</v>
      </c>
      <c r="B607" s="6">
        <v>44120</v>
      </c>
      <c r="C607" s="24" t="s">
        <v>36</v>
      </c>
      <c r="D607" s="24" t="s">
        <v>32</v>
      </c>
      <c r="E607" s="24" t="s">
        <v>21</v>
      </c>
      <c r="F607" s="24" t="s">
        <v>37</v>
      </c>
      <c r="G607" s="24" t="str">
        <f>+VLOOKUP(Tabla35_2[[#This Row],[Unidad de
comercialización ]],Cod_empaque[],2,0)</f>
        <v>bin</v>
      </c>
      <c r="H607" s="24">
        <f>+VLOOKUP(Tabla35_2[[#This Row],[Unidad de
comercialización ]],Tabla9[],2,0)</f>
        <v>400</v>
      </c>
      <c r="I607" s="24" t="s">
        <v>2</v>
      </c>
      <c r="J607">
        <v>0</v>
      </c>
      <c r="K607" s="24">
        <f>+Tabla35_2[[#This Row],[Valor]]*Tabla35_2[[#This Row],[Kg]]</f>
        <v>0</v>
      </c>
      <c r="L607" s="24">
        <f>+Tabla35_2[[#This Row],[Volumen (Kg)]]/1000</f>
        <v>0</v>
      </c>
      <c r="M607" s="24">
        <f>+VLOOKUP(Tabla35_2[[#This Row],[Concat]],Tabla3_2[],9,0)</f>
        <v>0</v>
      </c>
      <c r="N607" s="24">
        <f>+Tabla35_2[[#This Row],[Precio (pesos nominales con IVA)]]/Tabla35_2[[#This Row],[Kg]]</f>
        <v>0</v>
      </c>
      <c r="O607" s="6">
        <f>+VLOOKUP(Tabla35_2[[#This Row],[Cod_fecha]],Cod_fecha[],2,0)</f>
        <v>44116</v>
      </c>
      <c r="P607" s="27">
        <f>+VLOOKUP(Tabla35_2[[#This Row],[Mercado]],Codigos_mercados_mayoristas[],3,0)</f>
        <v>4</v>
      </c>
      <c r="Q607" s="24" t="str">
        <f>+_xlfn.CONCAT(Tabla35_2[[#This Row],[Semana]],Tabla35_2[[#This Row],[Atributo]])</f>
        <v>44120Lunes</v>
      </c>
    </row>
    <row r="608" spans="1:17" x14ac:dyDescent="0.35">
      <c r="A608" s="24" t="str">
        <f t="shared" si="9"/>
        <v>44120NaranjaLane LateComercializadora del Agro de LimaríbinMartes</v>
      </c>
      <c r="B608" s="6">
        <v>44120</v>
      </c>
      <c r="C608" s="24" t="s">
        <v>36</v>
      </c>
      <c r="D608" s="24" t="s">
        <v>32</v>
      </c>
      <c r="E608" s="24" t="s">
        <v>21</v>
      </c>
      <c r="F608" s="24" t="s">
        <v>37</v>
      </c>
      <c r="G608" s="24" t="str">
        <f>+VLOOKUP(Tabla35_2[[#This Row],[Unidad de
comercialización ]],Cod_empaque[],2,0)</f>
        <v>bin</v>
      </c>
      <c r="H608" s="24">
        <f>+VLOOKUP(Tabla35_2[[#This Row],[Unidad de
comercialización ]],Tabla9[],2,0)</f>
        <v>400</v>
      </c>
      <c r="I608" s="24" t="s">
        <v>3</v>
      </c>
      <c r="J608">
        <v>20</v>
      </c>
      <c r="K608" s="24">
        <f>+Tabla35_2[[#This Row],[Valor]]*Tabla35_2[[#This Row],[Kg]]</f>
        <v>8000</v>
      </c>
      <c r="L608" s="24">
        <f>+Tabla35_2[[#This Row],[Volumen (Kg)]]/1000</f>
        <v>8</v>
      </c>
      <c r="M608" s="24">
        <f>+VLOOKUP(Tabla35_2[[#This Row],[Concat]],Tabla3_2[],9,0)</f>
        <v>277500</v>
      </c>
      <c r="N608" s="24">
        <f>+Tabla35_2[[#This Row],[Precio (pesos nominales con IVA)]]/Tabla35_2[[#This Row],[Kg]]</f>
        <v>693.75</v>
      </c>
      <c r="O608" s="6">
        <f>+VLOOKUP(Tabla35_2[[#This Row],[Cod_fecha]],Cod_fecha[],2,0)</f>
        <v>44117</v>
      </c>
      <c r="P608" s="27">
        <f>+VLOOKUP(Tabla35_2[[#This Row],[Mercado]],Codigos_mercados_mayoristas[],3,0)</f>
        <v>4</v>
      </c>
      <c r="Q608" s="24" t="str">
        <f>+_xlfn.CONCAT(Tabla35_2[[#This Row],[Semana]],Tabla35_2[[#This Row],[Atributo]])</f>
        <v>44120Martes</v>
      </c>
    </row>
    <row r="609" spans="1:17" x14ac:dyDescent="0.35">
      <c r="A609" s="24" t="str">
        <f t="shared" si="9"/>
        <v>44120NaranjaLane LateComercializadora del Agro de LimaríbinMiércoles</v>
      </c>
      <c r="B609" s="6">
        <v>44120</v>
      </c>
      <c r="C609" s="24" t="s">
        <v>36</v>
      </c>
      <c r="D609" s="24" t="s">
        <v>32</v>
      </c>
      <c r="E609" s="24" t="s">
        <v>21</v>
      </c>
      <c r="F609" s="24" t="s">
        <v>37</v>
      </c>
      <c r="G609" s="24" t="str">
        <f>+VLOOKUP(Tabla35_2[[#This Row],[Unidad de
comercialización ]],Cod_empaque[],2,0)</f>
        <v>bin</v>
      </c>
      <c r="H609" s="24">
        <f>+VLOOKUP(Tabla35_2[[#This Row],[Unidad de
comercialización ]],Tabla9[],2,0)</f>
        <v>400</v>
      </c>
      <c r="I609" s="24" t="s">
        <v>4</v>
      </c>
      <c r="J609">
        <v>20</v>
      </c>
      <c r="K609" s="24">
        <f>+Tabla35_2[[#This Row],[Valor]]*Tabla35_2[[#This Row],[Kg]]</f>
        <v>8000</v>
      </c>
      <c r="L609" s="24">
        <f>+Tabla35_2[[#This Row],[Volumen (Kg)]]/1000</f>
        <v>8</v>
      </c>
      <c r="M609" s="24">
        <f>+VLOOKUP(Tabla35_2[[#This Row],[Concat]],Tabla3_2[],9,0)</f>
        <v>277500</v>
      </c>
      <c r="N609" s="24">
        <f>+Tabla35_2[[#This Row],[Precio (pesos nominales con IVA)]]/Tabla35_2[[#This Row],[Kg]]</f>
        <v>693.75</v>
      </c>
      <c r="O609" s="6">
        <f>+VLOOKUP(Tabla35_2[[#This Row],[Cod_fecha]],Cod_fecha[],2,0)</f>
        <v>44118</v>
      </c>
      <c r="P609" s="27">
        <f>+VLOOKUP(Tabla35_2[[#This Row],[Mercado]],Codigos_mercados_mayoristas[],3,0)</f>
        <v>4</v>
      </c>
      <c r="Q609" s="24" t="str">
        <f>+_xlfn.CONCAT(Tabla35_2[[#This Row],[Semana]],Tabla35_2[[#This Row],[Atributo]])</f>
        <v>44120Miércoles</v>
      </c>
    </row>
    <row r="610" spans="1:17" x14ac:dyDescent="0.35">
      <c r="A610" s="24" t="str">
        <f t="shared" si="9"/>
        <v>44120NaranjaLane LateComercializadora del Agro de LimaríbinJueves</v>
      </c>
      <c r="B610" s="6">
        <v>44120</v>
      </c>
      <c r="C610" s="24" t="s">
        <v>36</v>
      </c>
      <c r="D610" s="24" t="s">
        <v>32</v>
      </c>
      <c r="E610" s="24" t="s">
        <v>21</v>
      </c>
      <c r="F610" s="24" t="s">
        <v>37</v>
      </c>
      <c r="G610" s="24" t="str">
        <f>+VLOOKUP(Tabla35_2[[#This Row],[Unidad de
comercialización ]],Cod_empaque[],2,0)</f>
        <v>bin</v>
      </c>
      <c r="H610" s="24">
        <f>+VLOOKUP(Tabla35_2[[#This Row],[Unidad de
comercialización ]],Tabla9[],2,0)</f>
        <v>400</v>
      </c>
      <c r="I610" s="24" t="s">
        <v>5</v>
      </c>
      <c r="J610">
        <v>0</v>
      </c>
      <c r="K610" s="24">
        <f>+Tabla35_2[[#This Row],[Valor]]*Tabla35_2[[#This Row],[Kg]]</f>
        <v>0</v>
      </c>
      <c r="L610" s="24">
        <f>+Tabla35_2[[#This Row],[Volumen (Kg)]]/1000</f>
        <v>0</v>
      </c>
      <c r="M610" s="24">
        <f>+VLOOKUP(Tabla35_2[[#This Row],[Concat]],Tabla3_2[],9,0)</f>
        <v>0</v>
      </c>
      <c r="N610" s="24">
        <f>+Tabla35_2[[#This Row],[Precio (pesos nominales con IVA)]]/Tabla35_2[[#This Row],[Kg]]</f>
        <v>0</v>
      </c>
      <c r="O610" s="6">
        <f>+VLOOKUP(Tabla35_2[[#This Row],[Cod_fecha]],Cod_fecha[],2,0)</f>
        <v>44119</v>
      </c>
      <c r="P610" s="27">
        <f>+VLOOKUP(Tabla35_2[[#This Row],[Mercado]],Codigos_mercados_mayoristas[],3,0)</f>
        <v>4</v>
      </c>
      <c r="Q610" s="24" t="str">
        <f>+_xlfn.CONCAT(Tabla35_2[[#This Row],[Semana]],Tabla35_2[[#This Row],[Atributo]])</f>
        <v>44120Jueves</v>
      </c>
    </row>
    <row r="611" spans="1:17" x14ac:dyDescent="0.35">
      <c r="A611" s="24" t="str">
        <f t="shared" si="9"/>
        <v>44120NaranjaLane LateComercializadora del Agro de LimaríbinViernes</v>
      </c>
      <c r="B611" s="6">
        <v>44120</v>
      </c>
      <c r="C611" s="24" t="s">
        <v>36</v>
      </c>
      <c r="D611" s="24" t="s">
        <v>32</v>
      </c>
      <c r="E611" s="24" t="s">
        <v>21</v>
      </c>
      <c r="F611" s="24" t="s">
        <v>37</v>
      </c>
      <c r="G611" s="24" t="str">
        <f>+VLOOKUP(Tabla35_2[[#This Row],[Unidad de
comercialización ]],Cod_empaque[],2,0)</f>
        <v>bin</v>
      </c>
      <c r="H611" s="24">
        <f>+VLOOKUP(Tabla35_2[[#This Row],[Unidad de
comercialización ]],Tabla9[],2,0)</f>
        <v>400</v>
      </c>
      <c r="I611" s="24" t="s">
        <v>6</v>
      </c>
      <c r="J611">
        <v>0</v>
      </c>
      <c r="K611" s="24">
        <f>+Tabla35_2[[#This Row],[Valor]]*Tabla35_2[[#This Row],[Kg]]</f>
        <v>0</v>
      </c>
      <c r="L611" s="24">
        <f>+Tabla35_2[[#This Row],[Volumen (Kg)]]/1000</f>
        <v>0</v>
      </c>
      <c r="M611" s="24">
        <f>+VLOOKUP(Tabla35_2[[#This Row],[Concat]],Tabla3_2[],9,0)</f>
        <v>0</v>
      </c>
      <c r="N611" s="24">
        <f>+Tabla35_2[[#This Row],[Precio (pesos nominales con IVA)]]/Tabla35_2[[#This Row],[Kg]]</f>
        <v>0</v>
      </c>
      <c r="O611" s="6">
        <f>+VLOOKUP(Tabla35_2[[#This Row],[Cod_fecha]],Cod_fecha[],2,0)</f>
        <v>44120</v>
      </c>
      <c r="P611" s="27">
        <f>+VLOOKUP(Tabla35_2[[#This Row],[Mercado]],Codigos_mercados_mayoristas[],3,0)</f>
        <v>4</v>
      </c>
      <c r="Q611" s="24" t="str">
        <f>+_xlfn.CONCAT(Tabla35_2[[#This Row],[Semana]],Tabla35_2[[#This Row],[Atributo]])</f>
        <v>44120Viernes</v>
      </c>
    </row>
    <row r="612" spans="1:17" x14ac:dyDescent="0.35">
      <c r="A612" s="24" t="str">
        <f t="shared" si="9"/>
        <v>44120NaranjaLane LateTerminal La Palmera de La SerenabinLunes</v>
      </c>
      <c r="B612" s="6">
        <v>44120</v>
      </c>
      <c r="C612" s="24" t="s">
        <v>36</v>
      </c>
      <c r="D612" s="24" t="s">
        <v>32</v>
      </c>
      <c r="E612" s="24" t="s">
        <v>22</v>
      </c>
      <c r="F612" s="24" t="s">
        <v>37</v>
      </c>
      <c r="G612" s="24" t="str">
        <f>+VLOOKUP(Tabla35_2[[#This Row],[Unidad de
comercialización ]],Cod_empaque[],2,0)</f>
        <v>bin</v>
      </c>
      <c r="H612" s="24">
        <f>+VLOOKUP(Tabla35_2[[#This Row],[Unidad de
comercialización ]],Tabla9[],2,0)</f>
        <v>400</v>
      </c>
      <c r="I612" s="24" t="s">
        <v>2</v>
      </c>
      <c r="J612">
        <v>0</v>
      </c>
      <c r="K612" s="24">
        <f>+Tabla35_2[[#This Row],[Valor]]*Tabla35_2[[#This Row],[Kg]]</f>
        <v>0</v>
      </c>
      <c r="L612" s="24">
        <f>+Tabla35_2[[#This Row],[Volumen (Kg)]]/1000</f>
        <v>0</v>
      </c>
      <c r="M612" s="24">
        <f>+VLOOKUP(Tabla35_2[[#This Row],[Concat]],Tabla3_2[],9,0)</f>
        <v>0</v>
      </c>
      <c r="N612" s="24">
        <f>+Tabla35_2[[#This Row],[Precio (pesos nominales con IVA)]]/Tabla35_2[[#This Row],[Kg]]</f>
        <v>0</v>
      </c>
      <c r="O612" s="6">
        <f>+VLOOKUP(Tabla35_2[[#This Row],[Cod_fecha]],Cod_fecha[],2,0)</f>
        <v>44116</v>
      </c>
      <c r="P612" s="27">
        <f>+VLOOKUP(Tabla35_2[[#This Row],[Mercado]],Codigos_mercados_mayoristas[],3,0)</f>
        <v>4</v>
      </c>
      <c r="Q612" s="24" t="str">
        <f>+_xlfn.CONCAT(Tabla35_2[[#This Row],[Semana]],Tabla35_2[[#This Row],[Atributo]])</f>
        <v>44120Lunes</v>
      </c>
    </row>
    <row r="613" spans="1:17" x14ac:dyDescent="0.35">
      <c r="A613" s="24" t="str">
        <f t="shared" si="9"/>
        <v>44120NaranjaLane LateTerminal La Palmera de La SerenabinMartes</v>
      </c>
      <c r="B613" s="6">
        <v>44120</v>
      </c>
      <c r="C613" s="24" t="s">
        <v>36</v>
      </c>
      <c r="D613" s="24" t="s">
        <v>32</v>
      </c>
      <c r="E613" s="24" t="s">
        <v>22</v>
      </c>
      <c r="F613" s="24" t="s">
        <v>37</v>
      </c>
      <c r="G613" s="24" t="str">
        <f>+VLOOKUP(Tabla35_2[[#This Row],[Unidad de
comercialización ]],Cod_empaque[],2,0)</f>
        <v>bin</v>
      </c>
      <c r="H613" s="24">
        <f>+VLOOKUP(Tabla35_2[[#This Row],[Unidad de
comercialización ]],Tabla9[],2,0)</f>
        <v>400</v>
      </c>
      <c r="I613" s="24" t="s">
        <v>3</v>
      </c>
      <c r="J613">
        <v>0</v>
      </c>
      <c r="K613" s="24">
        <f>+Tabla35_2[[#This Row],[Valor]]*Tabla35_2[[#This Row],[Kg]]</f>
        <v>0</v>
      </c>
      <c r="L613" s="24">
        <f>+Tabla35_2[[#This Row],[Volumen (Kg)]]/1000</f>
        <v>0</v>
      </c>
      <c r="M613" s="24">
        <f>+VLOOKUP(Tabla35_2[[#This Row],[Concat]],Tabla3_2[],9,0)</f>
        <v>0</v>
      </c>
      <c r="N613" s="24">
        <f>+Tabla35_2[[#This Row],[Precio (pesos nominales con IVA)]]/Tabla35_2[[#This Row],[Kg]]</f>
        <v>0</v>
      </c>
      <c r="O613" s="6">
        <f>+VLOOKUP(Tabla35_2[[#This Row],[Cod_fecha]],Cod_fecha[],2,0)</f>
        <v>44117</v>
      </c>
      <c r="P613" s="27">
        <f>+VLOOKUP(Tabla35_2[[#This Row],[Mercado]],Codigos_mercados_mayoristas[],3,0)</f>
        <v>4</v>
      </c>
      <c r="Q613" s="24" t="str">
        <f>+_xlfn.CONCAT(Tabla35_2[[#This Row],[Semana]],Tabla35_2[[#This Row],[Atributo]])</f>
        <v>44120Martes</v>
      </c>
    </row>
    <row r="614" spans="1:17" x14ac:dyDescent="0.35">
      <c r="A614" s="24" t="str">
        <f t="shared" si="9"/>
        <v>44120NaranjaLane LateTerminal La Palmera de La SerenabinMiércoles</v>
      </c>
      <c r="B614" s="6">
        <v>44120</v>
      </c>
      <c r="C614" s="24" t="s">
        <v>36</v>
      </c>
      <c r="D614" s="24" t="s">
        <v>32</v>
      </c>
      <c r="E614" s="24" t="s">
        <v>22</v>
      </c>
      <c r="F614" s="24" t="s">
        <v>37</v>
      </c>
      <c r="G614" s="24" t="str">
        <f>+VLOOKUP(Tabla35_2[[#This Row],[Unidad de
comercialización ]],Cod_empaque[],2,0)</f>
        <v>bin</v>
      </c>
      <c r="H614" s="24">
        <f>+VLOOKUP(Tabla35_2[[#This Row],[Unidad de
comercialización ]],Tabla9[],2,0)</f>
        <v>400</v>
      </c>
      <c r="I614" s="24" t="s">
        <v>4</v>
      </c>
      <c r="J614">
        <v>22</v>
      </c>
      <c r="K614" s="24">
        <f>+Tabla35_2[[#This Row],[Valor]]*Tabla35_2[[#This Row],[Kg]]</f>
        <v>8800</v>
      </c>
      <c r="L614" s="24">
        <f>+Tabla35_2[[#This Row],[Volumen (Kg)]]/1000</f>
        <v>8.8000000000000007</v>
      </c>
      <c r="M614" s="24">
        <f>+VLOOKUP(Tabla35_2[[#This Row],[Concat]],Tabla3_2[],9,0)</f>
        <v>297500</v>
      </c>
      <c r="N614" s="24">
        <f>+Tabla35_2[[#This Row],[Precio (pesos nominales con IVA)]]/Tabla35_2[[#This Row],[Kg]]</f>
        <v>743.75</v>
      </c>
      <c r="O614" s="6">
        <f>+VLOOKUP(Tabla35_2[[#This Row],[Cod_fecha]],Cod_fecha[],2,0)</f>
        <v>44118</v>
      </c>
      <c r="P614" s="27">
        <f>+VLOOKUP(Tabla35_2[[#This Row],[Mercado]],Codigos_mercados_mayoristas[],3,0)</f>
        <v>4</v>
      </c>
      <c r="Q614" s="24" t="str">
        <f>+_xlfn.CONCAT(Tabla35_2[[#This Row],[Semana]],Tabla35_2[[#This Row],[Atributo]])</f>
        <v>44120Miércoles</v>
      </c>
    </row>
    <row r="615" spans="1:17" x14ac:dyDescent="0.35">
      <c r="A615" s="24" t="str">
        <f t="shared" si="9"/>
        <v>44120NaranjaLane LateTerminal La Palmera de La SerenabinJueves</v>
      </c>
      <c r="B615" s="6">
        <v>44120</v>
      </c>
      <c r="C615" s="24" t="s">
        <v>36</v>
      </c>
      <c r="D615" s="24" t="s">
        <v>32</v>
      </c>
      <c r="E615" s="24" t="s">
        <v>22</v>
      </c>
      <c r="F615" s="24" t="s">
        <v>37</v>
      </c>
      <c r="G615" s="24" t="str">
        <f>+VLOOKUP(Tabla35_2[[#This Row],[Unidad de
comercialización ]],Cod_empaque[],2,0)</f>
        <v>bin</v>
      </c>
      <c r="H615" s="24">
        <f>+VLOOKUP(Tabla35_2[[#This Row],[Unidad de
comercialización ]],Tabla9[],2,0)</f>
        <v>400</v>
      </c>
      <c r="I615" s="24" t="s">
        <v>5</v>
      </c>
      <c r="J615">
        <v>0</v>
      </c>
      <c r="K615" s="24">
        <f>+Tabla35_2[[#This Row],[Valor]]*Tabla35_2[[#This Row],[Kg]]</f>
        <v>0</v>
      </c>
      <c r="L615" s="24">
        <f>+Tabla35_2[[#This Row],[Volumen (Kg)]]/1000</f>
        <v>0</v>
      </c>
      <c r="M615" s="24">
        <f>+VLOOKUP(Tabla35_2[[#This Row],[Concat]],Tabla3_2[],9,0)</f>
        <v>0</v>
      </c>
      <c r="N615" s="24">
        <f>+Tabla35_2[[#This Row],[Precio (pesos nominales con IVA)]]/Tabla35_2[[#This Row],[Kg]]</f>
        <v>0</v>
      </c>
      <c r="O615" s="6">
        <f>+VLOOKUP(Tabla35_2[[#This Row],[Cod_fecha]],Cod_fecha[],2,0)</f>
        <v>44119</v>
      </c>
      <c r="P615" s="27">
        <f>+VLOOKUP(Tabla35_2[[#This Row],[Mercado]],Codigos_mercados_mayoristas[],3,0)</f>
        <v>4</v>
      </c>
      <c r="Q615" s="24" t="str">
        <f>+_xlfn.CONCAT(Tabla35_2[[#This Row],[Semana]],Tabla35_2[[#This Row],[Atributo]])</f>
        <v>44120Jueves</v>
      </c>
    </row>
    <row r="616" spans="1:17" x14ac:dyDescent="0.35">
      <c r="A616" s="24" t="str">
        <f t="shared" si="9"/>
        <v>44120NaranjaLane LateTerminal La Palmera de La SerenabinViernes</v>
      </c>
      <c r="B616" s="6">
        <v>44120</v>
      </c>
      <c r="C616" s="24" t="s">
        <v>36</v>
      </c>
      <c r="D616" s="24" t="s">
        <v>32</v>
      </c>
      <c r="E616" s="24" t="s">
        <v>22</v>
      </c>
      <c r="F616" s="24" t="s">
        <v>37</v>
      </c>
      <c r="G616" s="24" t="str">
        <f>+VLOOKUP(Tabla35_2[[#This Row],[Unidad de
comercialización ]],Cod_empaque[],2,0)</f>
        <v>bin</v>
      </c>
      <c r="H616" s="24">
        <f>+VLOOKUP(Tabla35_2[[#This Row],[Unidad de
comercialización ]],Tabla9[],2,0)</f>
        <v>400</v>
      </c>
      <c r="I616" s="24" t="s">
        <v>6</v>
      </c>
      <c r="J616">
        <v>0</v>
      </c>
      <c r="K616" s="24">
        <f>+Tabla35_2[[#This Row],[Valor]]*Tabla35_2[[#This Row],[Kg]]</f>
        <v>0</v>
      </c>
      <c r="L616" s="24">
        <f>+Tabla35_2[[#This Row],[Volumen (Kg)]]/1000</f>
        <v>0</v>
      </c>
      <c r="M616" s="24">
        <f>+VLOOKUP(Tabla35_2[[#This Row],[Concat]],Tabla3_2[],9,0)</f>
        <v>0</v>
      </c>
      <c r="N616" s="24">
        <f>+Tabla35_2[[#This Row],[Precio (pesos nominales con IVA)]]/Tabla35_2[[#This Row],[Kg]]</f>
        <v>0</v>
      </c>
      <c r="O616" s="6">
        <f>+VLOOKUP(Tabla35_2[[#This Row],[Cod_fecha]],Cod_fecha[],2,0)</f>
        <v>44120</v>
      </c>
      <c r="P616" s="27">
        <f>+VLOOKUP(Tabla35_2[[#This Row],[Mercado]],Codigos_mercados_mayoristas[],3,0)</f>
        <v>4</v>
      </c>
      <c r="Q616" s="24" t="str">
        <f>+_xlfn.CONCAT(Tabla35_2[[#This Row],[Semana]],Tabla35_2[[#This Row],[Atributo]])</f>
        <v>44120Viernes</v>
      </c>
    </row>
    <row r="617" spans="1:17" x14ac:dyDescent="0.35">
      <c r="A617" s="24" t="str">
        <f t="shared" si="9"/>
        <v>44120NaranjaNavel LateMercado Mayorista Lo Valledor de SantiagobinLunes</v>
      </c>
      <c r="B617" s="6">
        <v>44120</v>
      </c>
      <c r="C617" s="24" t="s">
        <v>36</v>
      </c>
      <c r="D617" s="24" t="s">
        <v>34</v>
      </c>
      <c r="E617" s="24" t="s">
        <v>19</v>
      </c>
      <c r="F617" s="24" t="s">
        <v>37</v>
      </c>
      <c r="G617" s="24" t="str">
        <f>+VLOOKUP(Tabla35_2[[#This Row],[Unidad de
comercialización ]],Cod_empaque[],2,0)</f>
        <v>bin</v>
      </c>
      <c r="H617" s="24">
        <f>+VLOOKUP(Tabla35_2[[#This Row],[Unidad de
comercialización ]],Tabla9[],2,0)</f>
        <v>400</v>
      </c>
      <c r="I617" s="24" t="s">
        <v>2</v>
      </c>
      <c r="J617">
        <v>0</v>
      </c>
      <c r="K617" s="24">
        <f>+Tabla35_2[[#This Row],[Valor]]*Tabla35_2[[#This Row],[Kg]]</f>
        <v>0</v>
      </c>
      <c r="L617" s="24">
        <f>+Tabla35_2[[#This Row],[Volumen (Kg)]]/1000</f>
        <v>0</v>
      </c>
      <c r="M617" s="24">
        <f>+VLOOKUP(Tabla35_2[[#This Row],[Concat]],Tabla3_2[],9,0)</f>
        <v>0</v>
      </c>
      <c r="N617" s="24">
        <f>+Tabla35_2[[#This Row],[Precio (pesos nominales con IVA)]]/Tabla35_2[[#This Row],[Kg]]</f>
        <v>0</v>
      </c>
      <c r="O617" s="6">
        <f>+VLOOKUP(Tabla35_2[[#This Row],[Cod_fecha]],Cod_fecha[],2,0)</f>
        <v>44116</v>
      </c>
      <c r="P617" s="27">
        <f>+VLOOKUP(Tabla35_2[[#This Row],[Mercado]],Codigos_mercados_mayoristas[],3,0)</f>
        <v>13</v>
      </c>
      <c r="Q617" s="24" t="str">
        <f>+_xlfn.CONCAT(Tabla35_2[[#This Row],[Semana]],Tabla35_2[[#This Row],[Atributo]])</f>
        <v>44120Lunes</v>
      </c>
    </row>
    <row r="618" spans="1:17" x14ac:dyDescent="0.35">
      <c r="A618" s="24" t="str">
        <f t="shared" si="9"/>
        <v>44120NaranjaNavel LateMercado Mayorista Lo Valledor de SantiagobinMartes</v>
      </c>
      <c r="B618" s="6">
        <v>44120</v>
      </c>
      <c r="C618" s="24" t="s">
        <v>36</v>
      </c>
      <c r="D618" s="24" t="s">
        <v>34</v>
      </c>
      <c r="E618" s="24" t="s">
        <v>19</v>
      </c>
      <c r="F618" s="24" t="s">
        <v>37</v>
      </c>
      <c r="G618" s="24" t="str">
        <f>+VLOOKUP(Tabla35_2[[#This Row],[Unidad de
comercialización ]],Cod_empaque[],2,0)</f>
        <v>bin</v>
      </c>
      <c r="H618" s="24">
        <f>+VLOOKUP(Tabla35_2[[#This Row],[Unidad de
comercialización ]],Tabla9[],2,0)</f>
        <v>400</v>
      </c>
      <c r="I618" s="24" t="s">
        <v>3</v>
      </c>
      <c r="J618">
        <v>0</v>
      </c>
      <c r="K618" s="24">
        <f>+Tabla35_2[[#This Row],[Valor]]*Tabla35_2[[#This Row],[Kg]]</f>
        <v>0</v>
      </c>
      <c r="L618" s="24">
        <f>+Tabla35_2[[#This Row],[Volumen (Kg)]]/1000</f>
        <v>0</v>
      </c>
      <c r="M618" s="24">
        <f>+VLOOKUP(Tabla35_2[[#This Row],[Concat]],Tabla3_2[],9,0)</f>
        <v>0</v>
      </c>
      <c r="N618" s="24">
        <f>+Tabla35_2[[#This Row],[Precio (pesos nominales con IVA)]]/Tabla35_2[[#This Row],[Kg]]</f>
        <v>0</v>
      </c>
      <c r="O618" s="6">
        <f>+VLOOKUP(Tabla35_2[[#This Row],[Cod_fecha]],Cod_fecha[],2,0)</f>
        <v>44117</v>
      </c>
      <c r="P618" s="27">
        <f>+VLOOKUP(Tabla35_2[[#This Row],[Mercado]],Codigos_mercados_mayoristas[],3,0)</f>
        <v>13</v>
      </c>
      <c r="Q618" s="24" t="str">
        <f>+_xlfn.CONCAT(Tabla35_2[[#This Row],[Semana]],Tabla35_2[[#This Row],[Atributo]])</f>
        <v>44120Martes</v>
      </c>
    </row>
    <row r="619" spans="1:17" x14ac:dyDescent="0.35">
      <c r="A619" s="24" t="str">
        <f t="shared" si="9"/>
        <v>44120NaranjaNavel LateMercado Mayorista Lo Valledor de SantiagobinMiércoles</v>
      </c>
      <c r="B619" s="6">
        <v>44120</v>
      </c>
      <c r="C619" s="24" t="s">
        <v>36</v>
      </c>
      <c r="D619" s="24" t="s">
        <v>34</v>
      </c>
      <c r="E619" s="24" t="s">
        <v>19</v>
      </c>
      <c r="F619" s="24" t="s">
        <v>37</v>
      </c>
      <c r="G619" s="24" t="str">
        <f>+VLOOKUP(Tabla35_2[[#This Row],[Unidad de
comercialización ]],Cod_empaque[],2,0)</f>
        <v>bin</v>
      </c>
      <c r="H619" s="24">
        <f>+VLOOKUP(Tabla35_2[[#This Row],[Unidad de
comercialización ]],Tabla9[],2,0)</f>
        <v>400</v>
      </c>
      <c r="I619" s="24" t="s">
        <v>4</v>
      </c>
      <c r="J619">
        <v>16</v>
      </c>
      <c r="K619" s="24">
        <f>+Tabla35_2[[#This Row],[Valor]]*Tabla35_2[[#This Row],[Kg]]</f>
        <v>6400</v>
      </c>
      <c r="L619" s="24">
        <f>+Tabla35_2[[#This Row],[Volumen (Kg)]]/1000</f>
        <v>6.4</v>
      </c>
      <c r="M619" s="24">
        <f>+VLOOKUP(Tabla35_2[[#This Row],[Concat]],Tabla3_2[],9,0)</f>
        <v>300000</v>
      </c>
      <c r="N619" s="24">
        <f>+Tabla35_2[[#This Row],[Precio (pesos nominales con IVA)]]/Tabla35_2[[#This Row],[Kg]]</f>
        <v>750</v>
      </c>
      <c r="O619" s="6">
        <f>+VLOOKUP(Tabla35_2[[#This Row],[Cod_fecha]],Cod_fecha[],2,0)</f>
        <v>44118</v>
      </c>
      <c r="P619" s="27">
        <f>+VLOOKUP(Tabla35_2[[#This Row],[Mercado]],Codigos_mercados_mayoristas[],3,0)</f>
        <v>13</v>
      </c>
      <c r="Q619" s="24" t="str">
        <f>+_xlfn.CONCAT(Tabla35_2[[#This Row],[Semana]],Tabla35_2[[#This Row],[Atributo]])</f>
        <v>44120Miércoles</v>
      </c>
    </row>
    <row r="620" spans="1:17" x14ac:dyDescent="0.35">
      <c r="A620" s="24" t="str">
        <f t="shared" si="9"/>
        <v>44120NaranjaNavel LateMercado Mayorista Lo Valledor de SantiagobinJueves</v>
      </c>
      <c r="B620" s="6">
        <v>44120</v>
      </c>
      <c r="C620" s="24" t="s">
        <v>36</v>
      </c>
      <c r="D620" s="24" t="s">
        <v>34</v>
      </c>
      <c r="E620" s="24" t="s">
        <v>19</v>
      </c>
      <c r="F620" s="24" t="s">
        <v>37</v>
      </c>
      <c r="G620" s="24" t="str">
        <f>+VLOOKUP(Tabla35_2[[#This Row],[Unidad de
comercialización ]],Cod_empaque[],2,0)</f>
        <v>bin</v>
      </c>
      <c r="H620" s="24">
        <f>+VLOOKUP(Tabla35_2[[#This Row],[Unidad de
comercialización ]],Tabla9[],2,0)</f>
        <v>400</v>
      </c>
      <c r="I620" s="24" t="s">
        <v>5</v>
      </c>
      <c r="J620">
        <v>23</v>
      </c>
      <c r="K620" s="24">
        <f>+Tabla35_2[[#This Row],[Valor]]*Tabla35_2[[#This Row],[Kg]]</f>
        <v>9200</v>
      </c>
      <c r="L620" s="24">
        <f>+Tabla35_2[[#This Row],[Volumen (Kg)]]/1000</f>
        <v>9.1999999999999993</v>
      </c>
      <c r="M620" s="24">
        <f>+VLOOKUP(Tabla35_2[[#This Row],[Concat]],Tabla3_2[],9,0)</f>
        <v>293043</v>
      </c>
      <c r="N620" s="24">
        <f>+Tabla35_2[[#This Row],[Precio (pesos nominales con IVA)]]/Tabla35_2[[#This Row],[Kg]]</f>
        <v>732.60749999999996</v>
      </c>
      <c r="O620" s="6">
        <f>+VLOOKUP(Tabla35_2[[#This Row],[Cod_fecha]],Cod_fecha[],2,0)</f>
        <v>44119</v>
      </c>
      <c r="P620" s="27">
        <f>+VLOOKUP(Tabla35_2[[#This Row],[Mercado]],Codigos_mercados_mayoristas[],3,0)</f>
        <v>13</v>
      </c>
      <c r="Q620" s="24" t="str">
        <f>+_xlfn.CONCAT(Tabla35_2[[#This Row],[Semana]],Tabla35_2[[#This Row],[Atributo]])</f>
        <v>44120Jueves</v>
      </c>
    </row>
    <row r="621" spans="1:17" x14ac:dyDescent="0.35">
      <c r="A621" s="24" t="str">
        <f t="shared" si="9"/>
        <v>44120NaranjaNavel LateMercado Mayorista Lo Valledor de SantiagobinViernes</v>
      </c>
      <c r="B621" s="6">
        <v>44120</v>
      </c>
      <c r="C621" s="24" t="s">
        <v>36</v>
      </c>
      <c r="D621" s="24" t="s">
        <v>34</v>
      </c>
      <c r="E621" s="24" t="s">
        <v>19</v>
      </c>
      <c r="F621" s="24" t="s">
        <v>37</v>
      </c>
      <c r="G621" s="24" t="str">
        <f>+VLOOKUP(Tabla35_2[[#This Row],[Unidad de
comercialización ]],Cod_empaque[],2,0)</f>
        <v>bin</v>
      </c>
      <c r="H621" s="24">
        <f>+VLOOKUP(Tabla35_2[[#This Row],[Unidad de
comercialización ]],Tabla9[],2,0)</f>
        <v>400</v>
      </c>
      <c r="I621" s="24" t="s">
        <v>6</v>
      </c>
      <c r="J621">
        <v>18</v>
      </c>
      <c r="K621" s="24">
        <f>+Tabla35_2[[#This Row],[Valor]]*Tabla35_2[[#This Row],[Kg]]</f>
        <v>7200</v>
      </c>
      <c r="L621" s="24">
        <f>+Tabla35_2[[#This Row],[Volumen (Kg)]]/1000</f>
        <v>7.2</v>
      </c>
      <c r="M621" s="24">
        <f>+VLOOKUP(Tabla35_2[[#This Row],[Concat]],Tabla3_2[],9,0)</f>
        <v>295000</v>
      </c>
      <c r="N621" s="24">
        <f>+Tabla35_2[[#This Row],[Precio (pesos nominales con IVA)]]/Tabla35_2[[#This Row],[Kg]]</f>
        <v>737.5</v>
      </c>
      <c r="O621" s="6">
        <f>+VLOOKUP(Tabla35_2[[#This Row],[Cod_fecha]],Cod_fecha[],2,0)</f>
        <v>44120</v>
      </c>
      <c r="P621" s="27">
        <f>+VLOOKUP(Tabla35_2[[#This Row],[Mercado]],Codigos_mercados_mayoristas[],3,0)</f>
        <v>13</v>
      </c>
      <c r="Q621" s="24" t="str">
        <f>+_xlfn.CONCAT(Tabla35_2[[#This Row],[Semana]],Tabla35_2[[#This Row],[Atributo]])</f>
        <v>44120Viernes</v>
      </c>
    </row>
    <row r="622" spans="1:17" x14ac:dyDescent="0.35">
      <c r="A622" s="24" t="str">
        <f t="shared" si="9"/>
        <v>44120NaranjaNavel LateTerminal La Palmera de La SerenabinLunes</v>
      </c>
      <c r="B622" s="6">
        <v>44120</v>
      </c>
      <c r="C622" s="24" t="s">
        <v>36</v>
      </c>
      <c r="D622" s="24" t="s">
        <v>34</v>
      </c>
      <c r="E622" s="24" t="s">
        <v>22</v>
      </c>
      <c r="F622" s="24" t="s">
        <v>37</v>
      </c>
      <c r="G622" s="24" t="str">
        <f>+VLOOKUP(Tabla35_2[[#This Row],[Unidad de
comercialización ]],Cod_empaque[],2,0)</f>
        <v>bin</v>
      </c>
      <c r="H622" s="24">
        <f>+VLOOKUP(Tabla35_2[[#This Row],[Unidad de
comercialización ]],Tabla9[],2,0)</f>
        <v>400</v>
      </c>
      <c r="I622" s="24" t="s">
        <v>2</v>
      </c>
      <c r="J622">
        <v>0</v>
      </c>
      <c r="K622" s="24">
        <f>+Tabla35_2[[#This Row],[Valor]]*Tabla35_2[[#This Row],[Kg]]</f>
        <v>0</v>
      </c>
      <c r="L622" s="24">
        <f>+Tabla35_2[[#This Row],[Volumen (Kg)]]/1000</f>
        <v>0</v>
      </c>
      <c r="M622" s="24">
        <f>+VLOOKUP(Tabla35_2[[#This Row],[Concat]],Tabla3_2[],9,0)</f>
        <v>0</v>
      </c>
      <c r="N622" s="24">
        <f>+Tabla35_2[[#This Row],[Precio (pesos nominales con IVA)]]/Tabla35_2[[#This Row],[Kg]]</f>
        <v>0</v>
      </c>
      <c r="O622" s="6">
        <f>+VLOOKUP(Tabla35_2[[#This Row],[Cod_fecha]],Cod_fecha[],2,0)</f>
        <v>44116</v>
      </c>
      <c r="P622" s="27">
        <f>+VLOOKUP(Tabla35_2[[#This Row],[Mercado]],Codigos_mercados_mayoristas[],3,0)</f>
        <v>4</v>
      </c>
      <c r="Q622" s="24" t="str">
        <f>+_xlfn.CONCAT(Tabla35_2[[#This Row],[Semana]],Tabla35_2[[#This Row],[Atributo]])</f>
        <v>44120Lunes</v>
      </c>
    </row>
    <row r="623" spans="1:17" x14ac:dyDescent="0.35">
      <c r="A623" s="24" t="str">
        <f t="shared" si="9"/>
        <v>44120NaranjaNavel LateTerminal La Palmera de La SerenabinMartes</v>
      </c>
      <c r="B623" s="6">
        <v>44120</v>
      </c>
      <c r="C623" s="24" t="s">
        <v>36</v>
      </c>
      <c r="D623" s="24" t="s">
        <v>34</v>
      </c>
      <c r="E623" s="24" t="s">
        <v>22</v>
      </c>
      <c r="F623" s="24" t="s">
        <v>37</v>
      </c>
      <c r="G623" s="24" t="str">
        <f>+VLOOKUP(Tabla35_2[[#This Row],[Unidad de
comercialización ]],Cod_empaque[],2,0)</f>
        <v>bin</v>
      </c>
      <c r="H623" s="24">
        <f>+VLOOKUP(Tabla35_2[[#This Row],[Unidad de
comercialización ]],Tabla9[],2,0)</f>
        <v>400</v>
      </c>
      <c r="I623" s="24" t="s">
        <v>3</v>
      </c>
      <c r="J623">
        <v>24</v>
      </c>
      <c r="K623" s="24">
        <f>+Tabla35_2[[#This Row],[Valor]]*Tabla35_2[[#This Row],[Kg]]</f>
        <v>9600</v>
      </c>
      <c r="L623" s="24">
        <f>+Tabla35_2[[#This Row],[Volumen (Kg)]]/1000</f>
        <v>9.6</v>
      </c>
      <c r="M623" s="24">
        <f>+VLOOKUP(Tabla35_2[[#This Row],[Concat]],Tabla3_2[],9,0)</f>
        <v>297500</v>
      </c>
      <c r="N623" s="24">
        <f>+Tabla35_2[[#This Row],[Precio (pesos nominales con IVA)]]/Tabla35_2[[#This Row],[Kg]]</f>
        <v>743.75</v>
      </c>
      <c r="O623" s="6">
        <f>+VLOOKUP(Tabla35_2[[#This Row],[Cod_fecha]],Cod_fecha[],2,0)</f>
        <v>44117</v>
      </c>
      <c r="P623" s="27">
        <f>+VLOOKUP(Tabla35_2[[#This Row],[Mercado]],Codigos_mercados_mayoristas[],3,0)</f>
        <v>4</v>
      </c>
      <c r="Q623" s="24" t="str">
        <f>+_xlfn.CONCAT(Tabla35_2[[#This Row],[Semana]],Tabla35_2[[#This Row],[Atributo]])</f>
        <v>44120Martes</v>
      </c>
    </row>
    <row r="624" spans="1:17" x14ac:dyDescent="0.35">
      <c r="A624" s="24" t="str">
        <f t="shared" si="9"/>
        <v>44120NaranjaNavel LateTerminal La Palmera de La SerenabinMiércoles</v>
      </c>
      <c r="B624" s="6">
        <v>44120</v>
      </c>
      <c r="C624" s="24" t="s">
        <v>36</v>
      </c>
      <c r="D624" s="24" t="s">
        <v>34</v>
      </c>
      <c r="E624" s="24" t="s">
        <v>22</v>
      </c>
      <c r="F624" s="24" t="s">
        <v>37</v>
      </c>
      <c r="G624" s="24" t="str">
        <f>+VLOOKUP(Tabla35_2[[#This Row],[Unidad de
comercialización ]],Cod_empaque[],2,0)</f>
        <v>bin</v>
      </c>
      <c r="H624" s="24">
        <f>+VLOOKUP(Tabla35_2[[#This Row],[Unidad de
comercialización ]],Tabla9[],2,0)</f>
        <v>400</v>
      </c>
      <c r="I624" s="24" t="s">
        <v>4</v>
      </c>
      <c r="J624">
        <v>0</v>
      </c>
      <c r="K624" s="24">
        <f>+Tabla35_2[[#This Row],[Valor]]*Tabla35_2[[#This Row],[Kg]]</f>
        <v>0</v>
      </c>
      <c r="L624" s="24">
        <f>+Tabla35_2[[#This Row],[Volumen (Kg)]]/1000</f>
        <v>0</v>
      </c>
      <c r="M624" s="24">
        <f>+VLOOKUP(Tabla35_2[[#This Row],[Concat]],Tabla3_2[],9,0)</f>
        <v>0</v>
      </c>
      <c r="N624" s="24">
        <f>+Tabla35_2[[#This Row],[Precio (pesos nominales con IVA)]]/Tabla35_2[[#This Row],[Kg]]</f>
        <v>0</v>
      </c>
      <c r="O624" s="6">
        <f>+VLOOKUP(Tabla35_2[[#This Row],[Cod_fecha]],Cod_fecha[],2,0)</f>
        <v>44118</v>
      </c>
      <c r="P624" s="27">
        <f>+VLOOKUP(Tabla35_2[[#This Row],[Mercado]],Codigos_mercados_mayoristas[],3,0)</f>
        <v>4</v>
      </c>
      <c r="Q624" s="24" t="str">
        <f>+_xlfn.CONCAT(Tabla35_2[[#This Row],[Semana]],Tabla35_2[[#This Row],[Atributo]])</f>
        <v>44120Miércoles</v>
      </c>
    </row>
    <row r="625" spans="1:17" x14ac:dyDescent="0.35">
      <c r="A625" s="24" t="str">
        <f t="shared" si="9"/>
        <v>44120NaranjaNavel LateTerminal La Palmera de La SerenabinJueves</v>
      </c>
      <c r="B625" s="6">
        <v>44120</v>
      </c>
      <c r="C625" s="24" t="s">
        <v>36</v>
      </c>
      <c r="D625" s="24" t="s">
        <v>34</v>
      </c>
      <c r="E625" s="24" t="s">
        <v>22</v>
      </c>
      <c r="F625" s="24" t="s">
        <v>37</v>
      </c>
      <c r="G625" s="24" t="str">
        <f>+VLOOKUP(Tabla35_2[[#This Row],[Unidad de
comercialización ]],Cod_empaque[],2,0)</f>
        <v>bin</v>
      </c>
      <c r="H625" s="24">
        <f>+VLOOKUP(Tabla35_2[[#This Row],[Unidad de
comercialización ]],Tabla9[],2,0)</f>
        <v>400</v>
      </c>
      <c r="I625" s="24" t="s">
        <v>5</v>
      </c>
      <c r="J625">
        <v>20</v>
      </c>
      <c r="K625" s="24">
        <f>+Tabla35_2[[#This Row],[Valor]]*Tabla35_2[[#This Row],[Kg]]</f>
        <v>8000</v>
      </c>
      <c r="L625" s="24">
        <f>+Tabla35_2[[#This Row],[Volumen (Kg)]]/1000</f>
        <v>8</v>
      </c>
      <c r="M625" s="24">
        <f>+VLOOKUP(Tabla35_2[[#This Row],[Concat]],Tabla3_2[],9,0)</f>
        <v>297500</v>
      </c>
      <c r="N625" s="24">
        <f>+Tabla35_2[[#This Row],[Precio (pesos nominales con IVA)]]/Tabla35_2[[#This Row],[Kg]]</f>
        <v>743.75</v>
      </c>
      <c r="O625" s="6">
        <f>+VLOOKUP(Tabla35_2[[#This Row],[Cod_fecha]],Cod_fecha[],2,0)</f>
        <v>44119</v>
      </c>
      <c r="P625" s="27">
        <f>+VLOOKUP(Tabla35_2[[#This Row],[Mercado]],Codigos_mercados_mayoristas[],3,0)</f>
        <v>4</v>
      </c>
      <c r="Q625" s="24" t="str">
        <f>+_xlfn.CONCAT(Tabla35_2[[#This Row],[Semana]],Tabla35_2[[#This Row],[Atributo]])</f>
        <v>44120Jueves</v>
      </c>
    </row>
    <row r="626" spans="1:17" x14ac:dyDescent="0.35">
      <c r="A626" s="24" t="str">
        <f t="shared" si="9"/>
        <v>44120NaranjaNavel LateTerminal La Palmera de La SerenabinViernes</v>
      </c>
      <c r="B626" s="6">
        <v>44120</v>
      </c>
      <c r="C626" s="24" t="s">
        <v>36</v>
      </c>
      <c r="D626" s="24" t="s">
        <v>34</v>
      </c>
      <c r="E626" s="24" t="s">
        <v>22</v>
      </c>
      <c r="F626" s="24" t="s">
        <v>37</v>
      </c>
      <c r="G626" s="24" t="str">
        <f>+VLOOKUP(Tabla35_2[[#This Row],[Unidad de
comercialización ]],Cod_empaque[],2,0)</f>
        <v>bin</v>
      </c>
      <c r="H626" s="24">
        <f>+VLOOKUP(Tabla35_2[[#This Row],[Unidad de
comercialización ]],Tabla9[],2,0)</f>
        <v>400</v>
      </c>
      <c r="I626" s="24" t="s">
        <v>6</v>
      </c>
      <c r="J626">
        <v>20</v>
      </c>
      <c r="K626" s="24">
        <f>+Tabla35_2[[#This Row],[Valor]]*Tabla35_2[[#This Row],[Kg]]</f>
        <v>8000</v>
      </c>
      <c r="L626" s="24">
        <f>+Tabla35_2[[#This Row],[Volumen (Kg)]]/1000</f>
        <v>8</v>
      </c>
      <c r="M626" s="24">
        <f>+VLOOKUP(Tabla35_2[[#This Row],[Concat]],Tabla3_2[],9,0)</f>
        <v>297500</v>
      </c>
      <c r="N626" s="24">
        <f>+Tabla35_2[[#This Row],[Precio (pesos nominales con IVA)]]/Tabla35_2[[#This Row],[Kg]]</f>
        <v>743.75</v>
      </c>
      <c r="O626" s="6">
        <f>+VLOOKUP(Tabla35_2[[#This Row],[Cod_fecha]],Cod_fecha[],2,0)</f>
        <v>44120</v>
      </c>
      <c r="P626" s="27">
        <f>+VLOOKUP(Tabla35_2[[#This Row],[Mercado]],Codigos_mercados_mayoristas[],3,0)</f>
        <v>4</v>
      </c>
      <c r="Q626" s="24" t="str">
        <f>+_xlfn.CONCAT(Tabla35_2[[#This Row],[Semana]],Tabla35_2[[#This Row],[Atributo]])</f>
        <v>44120Viernes</v>
      </c>
    </row>
    <row r="627" spans="1:17" x14ac:dyDescent="0.35">
      <c r="A627" s="24" t="str">
        <f t="shared" si="9"/>
        <v>44120NaranjaNavel LateVega Modelo de TemucobinLunes</v>
      </c>
      <c r="B627" s="6">
        <v>44120</v>
      </c>
      <c r="C627" s="24" t="s">
        <v>36</v>
      </c>
      <c r="D627" s="24" t="s">
        <v>34</v>
      </c>
      <c r="E627" s="24" t="s">
        <v>14</v>
      </c>
      <c r="F627" s="24" t="s">
        <v>37</v>
      </c>
      <c r="G627" s="24" t="str">
        <f>+VLOOKUP(Tabla35_2[[#This Row],[Unidad de
comercialización ]],Cod_empaque[],2,0)</f>
        <v>bin</v>
      </c>
      <c r="H627" s="24">
        <f>+VLOOKUP(Tabla35_2[[#This Row],[Unidad de
comercialización ]],Tabla9[],2,0)</f>
        <v>400</v>
      </c>
      <c r="I627" s="24" t="s">
        <v>2</v>
      </c>
      <c r="J627">
        <v>0</v>
      </c>
      <c r="K627" s="24">
        <f>+Tabla35_2[[#This Row],[Valor]]*Tabla35_2[[#This Row],[Kg]]</f>
        <v>0</v>
      </c>
      <c r="L627" s="24">
        <f>+Tabla35_2[[#This Row],[Volumen (Kg)]]/1000</f>
        <v>0</v>
      </c>
      <c r="M627" s="24">
        <f>+VLOOKUP(Tabla35_2[[#This Row],[Concat]],Tabla3_2[],9,0)</f>
        <v>0</v>
      </c>
      <c r="N627" s="24">
        <f>+Tabla35_2[[#This Row],[Precio (pesos nominales con IVA)]]/Tabla35_2[[#This Row],[Kg]]</f>
        <v>0</v>
      </c>
      <c r="O627" s="6">
        <f>+VLOOKUP(Tabla35_2[[#This Row],[Cod_fecha]],Cod_fecha[],2,0)</f>
        <v>44116</v>
      </c>
      <c r="P627" s="27">
        <f>+VLOOKUP(Tabla35_2[[#This Row],[Mercado]],Codigos_mercados_mayoristas[],3,0)</f>
        <v>9</v>
      </c>
      <c r="Q627" s="24" t="str">
        <f>+_xlfn.CONCAT(Tabla35_2[[#This Row],[Semana]],Tabla35_2[[#This Row],[Atributo]])</f>
        <v>44120Lunes</v>
      </c>
    </row>
    <row r="628" spans="1:17" x14ac:dyDescent="0.35">
      <c r="A628" s="24" t="str">
        <f t="shared" si="9"/>
        <v>44120NaranjaNavel LateVega Modelo de TemucobinMartes</v>
      </c>
      <c r="B628" s="6">
        <v>44120</v>
      </c>
      <c r="C628" s="24" t="s">
        <v>36</v>
      </c>
      <c r="D628" s="24" t="s">
        <v>34</v>
      </c>
      <c r="E628" s="24" t="s">
        <v>14</v>
      </c>
      <c r="F628" s="24" t="s">
        <v>37</v>
      </c>
      <c r="G628" s="24" t="str">
        <f>+VLOOKUP(Tabla35_2[[#This Row],[Unidad de
comercialización ]],Cod_empaque[],2,0)</f>
        <v>bin</v>
      </c>
      <c r="H628" s="24">
        <f>+VLOOKUP(Tabla35_2[[#This Row],[Unidad de
comercialización ]],Tabla9[],2,0)</f>
        <v>400</v>
      </c>
      <c r="I628" s="24" t="s">
        <v>3</v>
      </c>
      <c r="J628">
        <v>8</v>
      </c>
      <c r="K628" s="24">
        <f>+Tabla35_2[[#This Row],[Valor]]*Tabla35_2[[#This Row],[Kg]]</f>
        <v>3200</v>
      </c>
      <c r="L628" s="24">
        <f>+Tabla35_2[[#This Row],[Volumen (Kg)]]/1000</f>
        <v>3.2</v>
      </c>
      <c r="M628" s="24">
        <f>+VLOOKUP(Tabla35_2[[#This Row],[Concat]],Tabla3_2[],9,0)</f>
        <v>320000</v>
      </c>
      <c r="N628" s="24">
        <f>+Tabla35_2[[#This Row],[Precio (pesos nominales con IVA)]]/Tabla35_2[[#This Row],[Kg]]</f>
        <v>800</v>
      </c>
      <c r="O628" s="6">
        <f>+VLOOKUP(Tabla35_2[[#This Row],[Cod_fecha]],Cod_fecha[],2,0)</f>
        <v>44117</v>
      </c>
      <c r="P628" s="27">
        <f>+VLOOKUP(Tabla35_2[[#This Row],[Mercado]],Codigos_mercados_mayoristas[],3,0)</f>
        <v>9</v>
      </c>
      <c r="Q628" s="24" t="str">
        <f>+_xlfn.CONCAT(Tabla35_2[[#This Row],[Semana]],Tabla35_2[[#This Row],[Atributo]])</f>
        <v>44120Martes</v>
      </c>
    </row>
    <row r="629" spans="1:17" x14ac:dyDescent="0.35">
      <c r="A629" s="24" t="str">
        <f t="shared" si="9"/>
        <v>44120NaranjaNavel LateVega Modelo de TemucobinMiércoles</v>
      </c>
      <c r="B629" s="6">
        <v>44120</v>
      </c>
      <c r="C629" s="24" t="s">
        <v>36</v>
      </c>
      <c r="D629" s="24" t="s">
        <v>34</v>
      </c>
      <c r="E629" s="24" t="s">
        <v>14</v>
      </c>
      <c r="F629" s="24" t="s">
        <v>37</v>
      </c>
      <c r="G629" s="24" t="str">
        <f>+VLOOKUP(Tabla35_2[[#This Row],[Unidad de
comercialización ]],Cod_empaque[],2,0)</f>
        <v>bin</v>
      </c>
      <c r="H629" s="24">
        <f>+VLOOKUP(Tabla35_2[[#This Row],[Unidad de
comercialización ]],Tabla9[],2,0)</f>
        <v>400</v>
      </c>
      <c r="I629" s="24" t="s">
        <v>4</v>
      </c>
      <c r="J629">
        <v>5</v>
      </c>
      <c r="K629" s="24">
        <f>+Tabla35_2[[#This Row],[Valor]]*Tabla35_2[[#This Row],[Kg]]</f>
        <v>2000</v>
      </c>
      <c r="L629" s="24">
        <f>+Tabla35_2[[#This Row],[Volumen (Kg)]]/1000</f>
        <v>2</v>
      </c>
      <c r="M629" s="24">
        <f>+VLOOKUP(Tabla35_2[[#This Row],[Concat]],Tabla3_2[],9,0)</f>
        <v>320000</v>
      </c>
      <c r="N629" s="24">
        <f>+Tabla35_2[[#This Row],[Precio (pesos nominales con IVA)]]/Tabla35_2[[#This Row],[Kg]]</f>
        <v>800</v>
      </c>
      <c r="O629" s="6">
        <f>+VLOOKUP(Tabla35_2[[#This Row],[Cod_fecha]],Cod_fecha[],2,0)</f>
        <v>44118</v>
      </c>
      <c r="P629" s="27">
        <f>+VLOOKUP(Tabla35_2[[#This Row],[Mercado]],Codigos_mercados_mayoristas[],3,0)</f>
        <v>9</v>
      </c>
      <c r="Q629" s="24" t="str">
        <f>+_xlfn.CONCAT(Tabla35_2[[#This Row],[Semana]],Tabla35_2[[#This Row],[Atributo]])</f>
        <v>44120Miércoles</v>
      </c>
    </row>
    <row r="630" spans="1:17" x14ac:dyDescent="0.35">
      <c r="A630" s="24" t="str">
        <f t="shared" si="9"/>
        <v>44120NaranjaNavel LateVega Modelo de TemucobinJueves</v>
      </c>
      <c r="B630" s="6">
        <v>44120</v>
      </c>
      <c r="C630" s="24" t="s">
        <v>36</v>
      </c>
      <c r="D630" s="24" t="s">
        <v>34</v>
      </c>
      <c r="E630" s="24" t="s">
        <v>14</v>
      </c>
      <c r="F630" s="24" t="s">
        <v>37</v>
      </c>
      <c r="G630" s="24" t="str">
        <f>+VLOOKUP(Tabla35_2[[#This Row],[Unidad de
comercialización ]],Cod_empaque[],2,0)</f>
        <v>bin</v>
      </c>
      <c r="H630" s="24">
        <f>+VLOOKUP(Tabla35_2[[#This Row],[Unidad de
comercialización ]],Tabla9[],2,0)</f>
        <v>400</v>
      </c>
      <c r="I630" s="24" t="s">
        <v>5</v>
      </c>
      <c r="J630">
        <v>25</v>
      </c>
      <c r="K630" s="24">
        <f>+Tabla35_2[[#This Row],[Valor]]*Tabla35_2[[#This Row],[Kg]]</f>
        <v>10000</v>
      </c>
      <c r="L630" s="24">
        <f>+Tabla35_2[[#This Row],[Volumen (Kg)]]/1000</f>
        <v>10</v>
      </c>
      <c r="M630" s="24">
        <f>+VLOOKUP(Tabla35_2[[#This Row],[Concat]],Tabla3_2[],9,0)</f>
        <v>320000</v>
      </c>
      <c r="N630" s="24">
        <f>+Tabla35_2[[#This Row],[Precio (pesos nominales con IVA)]]/Tabla35_2[[#This Row],[Kg]]</f>
        <v>800</v>
      </c>
      <c r="O630" s="6">
        <f>+VLOOKUP(Tabla35_2[[#This Row],[Cod_fecha]],Cod_fecha[],2,0)</f>
        <v>44119</v>
      </c>
      <c r="P630" s="27">
        <f>+VLOOKUP(Tabla35_2[[#This Row],[Mercado]],Codigos_mercados_mayoristas[],3,0)</f>
        <v>9</v>
      </c>
      <c r="Q630" s="24" t="str">
        <f>+_xlfn.CONCAT(Tabla35_2[[#This Row],[Semana]],Tabla35_2[[#This Row],[Atributo]])</f>
        <v>44120Jueves</v>
      </c>
    </row>
    <row r="631" spans="1:17" x14ac:dyDescent="0.35">
      <c r="A631" s="24" t="str">
        <f t="shared" si="9"/>
        <v>44120NaranjaNavel LateVega Modelo de TemucobinViernes</v>
      </c>
      <c r="B631" s="6">
        <v>44120</v>
      </c>
      <c r="C631" s="24" t="s">
        <v>36</v>
      </c>
      <c r="D631" s="24" t="s">
        <v>34</v>
      </c>
      <c r="E631" s="24" t="s">
        <v>14</v>
      </c>
      <c r="F631" s="24" t="s">
        <v>37</v>
      </c>
      <c r="G631" s="24" t="str">
        <f>+VLOOKUP(Tabla35_2[[#This Row],[Unidad de
comercialización ]],Cod_empaque[],2,0)</f>
        <v>bin</v>
      </c>
      <c r="H631" s="24">
        <f>+VLOOKUP(Tabla35_2[[#This Row],[Unidad de
comercialización ]],Tabla9[],2,0)</f>
        <v>400</v>
      </c>
      <c r="I631" s="24" t="s">
        <v>6</v>
      </c>
      <c r="J631">
        <v>0</v>
      </c>
      <c r="K631" s="24">
        <f>+Tabla35_2[[#This Row],[Valor]]*Tabla35_2[[#This Row],[Kg]]</f>
        <v>0</v>
      </c>
      <c r="L631" s="24">
        <f>+Tabla35_2[[#This Row],[Volumen (Kg)]]/1000</f>
        <v>0</v>
      </c>
      <c r="M631" s="24">
        <f>+VLOOKUP(Tabla35_2[[#This Row],[Concat]],Tabla3_2[],9,0)</f>
        <v>0</v>
      </c>
      <c r="N631" s="24">
        <f>+Tabla35_2[[#This Row],[Precio (pesos nominales con IVA)]]/Tabla35_2[[#This Row],[Kg]]</f>
        <v>0</v>
      </c>
      <c r="O631" s="6">
        <f>+VLOOKUP(Tabla35_2[[#This Row],[Cod_fecha]],Cod_fecha[],2,0)</f>
        <v>44120</v>
      </c>
      <c r="P631" s="27">
        <f>+VLOOKUP(Tabla35_2[[#This Row],[Mercado]],Codigos_mercados_mayoristas[],3,0)</f>
        <v>9</v>
      </c>
      <c r="Q631" s="24" t="str">
        <f>+_xlfn.CONCAT(Tabla35_2[[#This Row],[Semana]],Tabla35_2[[#This Row],[Atributo]])</f>
        <v>44120Viernes</v>
      </c>
    </row>
    <row r="632" spans="1:17" x14ac:dyDescent="0.35">
      <c r="A632" s="24" t="str">
        <f t="shared" si="9"/>
        <v>44120NaranjaValenciaMercado Mayorista Lo Valledor de SantiagobinLunes</v>
      </c>
      <c r="B632" s="6">
        <v>44120</v>
      </c>
      <c r="C632" s="24" t="s">
        <v>36</v>
      </c>
      <c r="D632" s="24" t="s">
        <v>35</v>
      </c>
      <c r="E632" s="24" t="s">
        <v>19</v>
      </c>
      <c r="F632" s="24" t="s">
        <v>37</v>
      </c>
      <c r="G632" s="24" t="str">
        <f>+VLOOKUP(Tabla35_2[[#This Row],[Unidad de
comercialización ]],Cod_empaque[],2,0)</f>
        <v>bin</v>
      </c>
      <c r="H632" s="24">
        <f>+VLOOKUP(Tabla35_2[[#This Row],[Unidad de
comercialización ]],Tabla9[],2,0)</f>
        <v>400</v>
      </c>
      <c r="I632" s="24" t="s">
        <v>2</v>
      </c>
      <c r="J632">
        <v>0</v>
      </c>
      <c r="K632" s="24">
        <f>+Tabla35_2[[#This Row],[Valor]]*Tabla35_2[[#This Row],[Kg]]</f>
        <v>0</v>
      </c>
      <c r="L632" s="24">
        <f>+Tabla35_2[[#This Row],[Volumen (Kg)]]/1000</f>
        <v>0</v>
      </c>
      <c r="M632" s="24">
        <f>+VLOOKUP(Tabla35_2[[#This Row],[Concat]],Tabla3_2[],9,0)</f>
        <v>0</v>
      </c>
      <c r="N632" s="24">
        <f>+Tabla35_2[[#This Row],[Precio (pesos nominales con IVA)]]/Tabla35_2[[#This Row],[Kg]]</f>
        <v>0</v>
      </c>
      <c r="O632" s="6">
        <f>+VLOOKUP(Tabla35_2[[#This Row],[Cod_fecha]],Cod_fecha[],2,0)</f>
        <v>44116</v>
      </c>
      <c r="P632" s="27">
        <f>+VLOOKUP(Tabla35_2[[#This Row],[Mercado]],Codigos_mercados_mayoristas[],3,0)</f>
        <v>13</v>
      </c>
      <c r="Q632" s="24" t="str">
        <f>+_xlfn.CONCAT(Tabla35_2[[#This Row],[Semana]],Tabla35_2[[#This Row],[Atributo]])</f>
        <v>44120Lunes</v>
      </c>
    </row>
    <row r="633" spans="1:17" x14ac:dyDescent="0.35">
      <c r="A633" s="24" t="str">
        <f t="shared" si="9"/>
        <v>44120NaranjaValenciaMercado Mayorista Lo Valledor de SantiagobinMartes</v>
      </c>
      <c r="B633" s="6">
        <v>44120</v>
      </c>
      <c r="C633" s="24" t="s">
        <v>36</v>
      </c>
      <c r="D633" s="24" t="s">
        <v>35</v>
      </c>
      <c r="E633" s="24" t="s">
        <v>19</v>
      </c>
      <c r="F633" s="24" t="s">
        <v>37</v>
      </c>
      <c r="G633" s="24" t="str">
        <f>+VLOOKUP(Tabla35_2[[#This Row],[Unidad de
comercialización ]],Cod_empaque[],2,0)</f>
        <v>bin</v>
      </c>
      <c r="H633" s="24">
        <f>+VLOOKUP(Tabla35_2[[#This Row],[Unidad de
comercialización ]],Tabla9[],2,0)</f>
        <v>400</v>
      </c>
      <c r="I633" s="24" t="s">
        <v>3</v>
      </c>
      <c r="J633">
        <v>24</v>
      </c>
      <c r="K633" s="24">
        <f>+Tabla35_2[[#This Row],[Valor]]*Tabla35_2[[#This Row],[Kg]]</f>
        <v>9600</v>
      </c>
      <c r="L633" s="24">
        <f>+Tabla35_2[[#This Row],[Volumen (Kg)]]/1000</f>
        <v>9.6</v>
      </c>
      <c r="M633" s="24">
        <f>+VLOOKUP(Tabla35_2[[#This Row],[Concat]],Tabla3_2[],9,0)</f>
        <v>290000</v>
      </c>
      <c r="N633" s="24">
        <f>+Tabla35_2[[#This Row],[Precio (pesos nominales con IVA)]]/Tabla35_2[[#This Row],[Kg]]</f>
        <v>725</v>
      </c>
      <c r="O633" s="6">
        <f>+VLOOKUP(Tabla35_2[[#This Row],[Cod_fecha]],Cod_fecha[],2,0)</f>
        <v>44117</v>
      </c>
      <c r="P633" s="27">
        <f>+VLOOKUP(Tabla35_2[[#This Row],[Mercado]],Codigos_mercados_mayoristas[],3,0)</f>
        <v>13</v>
      </c>
      <c r="Q633" s="24" t="str">
        <f>+_xlfn.CONCAT(Tabla35_2[[#This Row],[Semana]],Tabla35_2[[#This Row],[Atributo]])</f>
        <v>44120Martes</v>
      </c>
    </row>
    <row r="634" spans="1:17" x14ac:dyDescent="0.35">
      <c r="A634" s="24" t="str">
        <f t="shared" si="9"/>
        <v>44120NaranjaValenciaMercado Mayorista Lo Valledor de SantiagobinMiércoles</v>
      </c>
      <c r="B634" s="6">
        <v>44120</v>
      </c>
      <c r="C634" s="24" t="s">
        <v>36</v>
      </c>
      <c r="D634" s="24" t="s">
        <v>35</v>
      </c>
      <c r="E634" s="24" t="s">
        <v>19</v>
      </c>
      <c r="F634" s="24" t="s">
        <v>37</v>
      </c>
      <c r="G634" s="24" t="str">
        <f>+VLOOKUP(Tabla35_2[[#This Row],[Unidad de
comercialización ]],Cod_empaque[],2,0)</f>
        <v>bin</v>
      </c>
      <c r="H634" s="24">
        <f>+VLOOKUP(Tabla35_2[[#This Row],[Unidad de
comercialización ]],Tabla9[],2,0)</f>
        <v>400</v>
      </c>
      <c r="I634" s="24" t="s">
        <v>4</v>
      </c>
      <c r="J634">
        <v>10</v>
      </c>
      <c r="K634" s="24">
        <f>+Tabla35_2[[#This Row],[Valor]]*Tabla35_2[[#This Row],[Kg]]</f>
        <v>4000</v>
      </c>
      <c r="L634" s="24">
        <f>+Tabla35_2[[#This Row],[Volumen (Kg)]]/1000</f>
        <v>4</v>
      </c>
      <c r="M634" s="24">
        <f>+VLOOKUP(Tabla35_2[[#This Row],[Concat]],Tabla3_2[],9,0)</f>
        <v>300000</v>
      </c>
      <c r="N634" s="24">
        <f>+Tabla35_2[[#This Row],[Precio (pesos nominales con IVA)]]/Tabla35_2[[#This Row],[Kg]]</f>
        <v>750</v>
      </c>
      <c r="O634" s="6">
        <f>+VLOOKUP(Tabla35_2[[#This Row],[Cod_fecha]],Cod_fecha[],2,0)</f>
        <v>44118</v>
      </c>
      <c r="P634" s="27">
        <f>+VLOOKUP(Tabla35_2[[#This Row],[Mercado]],Codigos_mercados_mayoristas[],3,0)</f>
        <v>13</v>
      </c>
      <c r="Q634" s="24" t="str">
        <f>+_xlfn.CONCAT(Tabla35_2[[#This Row],[Semana]],Tabla35_2[[#This Row],[Atributo]])</f>
        <v>44120Miércoles</v>
      </c>
    </row>
    <row r="635" spans="1:17" x14ac:dyDescent="0.35">
      <c r="A635" s="24" t="str">
        <f t="shared" si="9"/>
        <v>44120NaranjaValenciaMercado Mayorista Lo Valledor de SantiagobinJueves</v>
      </c>
      <c r="B635" s="6">
        <v>44120</v>
      </c>
      <c r="C635" s="24" t="s">
        <v>36</v>
      </c>
      <c r="D635" s="24" t="s">
        <v>35</v>
      </c>
      <c r="E635" s="24" t="s">
        <v>19</v>
      </c>
      <c r="F635" s="24" t="s">
        <v>37</v>
      </c>
      <c r="G635" s="24" t="str">
        <f>+VLOOKUP(Tabla35_2[[#This Row],[Unidad de
comercialización ]],Cod_empaque[],2,0)</f>
        <v>bin</v>
      </c>
      <c r="H635" s="24">
        <f>+VLOOKUP(Tabla35_2[[#This Row],[Unidad de
comercialización ]],Tabla9[],2,0)</f>
        <v>400</v>
      </c>
      <c r="I635" s="24" t="s">
        <v>5</v>
      </c>
      <c r="J635">
        <v>24</v>
      </c>
      <c r="K635" s="24">
        <f>+Tabla35_2[[#This Row],[Valor]]*Tabla35_2[[#This Row],[Kg]]</f>
        <v>9600</v>
      </c>
      <c r="L635" s="24">
        <f>+Tabla35_2[[#This Row],[Volumen (Kg)]]/1000</f>
        <v>9.6</v>
      </c>
      <c r="M635" s="24">
        <f>+VLOOKUP(Tabla35_2[[#This Row],[Concat]],Tabla3_2[],9,0)</f>
        <v>290000</v>
      </c>
      <c r="N635" s="24">
        <f>+Tabla35_2[[#This Row],[Precio (pesos nominales con IVA)]]/Tabla35_2[[#This Row],[Kg]]</f>
        <v>725</v>
      </c>
      <c r="O635" s="6">
        <f>+VLOOKUP(Tabla35_2[[#This Row],[Cod_fecha]],Cod_fecha[],2,0)</f>
        <v>44119</v>
      </c>
      <c r="P635" s="27">
        <f>+VLOOKUP(Tabla35_2[[#This Row],[Mercado]],Codigos_mercados_mayoristas[],3,0)</f>
        <v>13</v>
      </c>
      <c r="Q635" s="24" t="str">
        <f>+_xlfn.CONCAT(Tabla35_2[[#This Row],[Semana]],Tabla35_2[[#This Row],[Atributo]])</f>
        <v>44120Jueves</v>
      </c>
    </row>
    <row r="636" spans="1:17" x14ac:dyDescent="0.35">
      <c r="A636" s="24" t="str">
        <f t="shared" si="9"/>
        <v>44120NaranjaValenciaMercado Mayorista Lo Valledor de SantiagobinViernes</v>
      </c>
      <c r="B636" s="6">
        <v>44120</v>
      </c>
      <c r="C636" s="24" t="s">
        <v>36</v>
      </c>
      <c r="D636" s="24" t="s">
        <v>35</v>
      </c>
      <c r="E636" s="24" t="s">
        <v>19</v>
      </c>
      <c r="F636" s="24" t="s">
        <v>37</v>
      </c>
      <c r="G636" s="24" t="str">
        <f>+VLOOKUP(Tabla35_2[[#This Row],[Unidad de
comercialización ]],Cod_empaque[],2,0)</f>
        <v>bin</v>
      </c>
      <c r="H636" s="24">
        <f>+VLOOKUP(Tabla35_2[[#This Row],[Unidad de
comercialización ]],Tabla9[],2,0)</f>
        <v>400</v>
      </c>
      <c r="I636" s="24" t="s">
        <v>6</v>
      </c>
      <c r="J636">
        <v>0</v>
      </c>
      <c r="K636" s="24">
        <f>+Tabla35_2[[#This Row],[Valor]]*Tabla35_2[[#This Row],[Kg]]</f>
        <v>0</v>
      </c>
      <c r="L636" s="24">
        <f>+Tabla35_2[[#This Row],[Volumen (Kg)]]/1000</f>
        <v>0</v>
      </c>
      <c r="M636" s="24">
        <f>+VLOOKUP(Tabla35_2[[#This Row],[Concat]],Tabla3_2[],9,0)</f>
        <v>0</v>
      </c>
      <c r="N636" s="24">
        <f>+Tabla35_2[[#This Row],[Precio (pesos nominales con IVA)]]/Tabla35_2[[#This Row],[Kg]]</f>
        <v>0</v>
      </c>
      <c r="O636" s="6">
        <f>+VLOOKUP(Tabla35_2[[#This Row],[Cod_fecha]],Cod_fecha[],2,0)</f>
        <v>44120</v>
      </c>
      <c r="P636" s="27">
        <f>+VLOOKUP(Tabla35_2[[#This Row],[Mercado]],Codigos_mercados_mayoristas[],3,0)</f>
        <v>13</v>
      </c>
      <c r="Q636" s="24" t="str">
        <f>+_xlfn.CONCAT(Tabla35_2[[#This Row],[Semana]],Tabla35_2[[#This Row],[Atributo]])</f>
        <v>44120Viernes</v>
      </c>
    </row>
    <row r="637" spans="1:17" x14ac:dyDescent="0.35">
      <c r="A637" s="24" t="str">
        <f t="shared" si="9"/>
        <v>44120LimónSin especificarMercado Mayorista Lo Valledor de Santiagomalla-18Lunes</v>
      </c>
      <c r="B637" s="6">
        <v>44120</v>
      </c>
      <c r="C637" s="24" t="s">
        <v>28</v>
      </c>
      <c r="D637" s="24" t="s">
        <v>18</v>
      </c>
      <c r="E637" s="24" t="s">
        <v>19</v>
      </c>
      <c r="F637" s="24" t="s">
        <v>38</v>
      </c>
      <c r="G637" s="24" t="str">
        <f>+VLOOKUP(Tabla35_2[[#This Row],[Unidad de
comercialización ]],Cod_empaque[],2,0)</f>
        <v>malla-18</v>
      </c>
      <c r="H637" s="24">
        <f>+VLOOKUP(Tabla35_2[[#This Row],[Unidad de
comercialización ]],Tabla9[],2,0)</f>
        <v>18</v>
      </c>
      <c r="I637" s="24" t="s">
        <v>2</v>
      </c>
      <c r="J637">
        <v>0</v>
      </c>
      <c r="K637" s="24">
        <f>+Tabla35_2[[#This Row],[Valor]]*Tabla35_2[[#This Row],[Kg]]</f>
        <v>0</v>
      </c>
      <c r="L637" s="24">
        <f>+Tabla35_2[[#This Row],[Volumen (Kg)]]/1000</f>
        <v>0</v>
      </c>
      <c r="M637" s="24">
        <f>+VLOOKUP(Tabla35_2[[#This Row],[Concat]],Tabla3_2[],9,0)</f>
        <v>0</v>
      </c>
      <c r="N637" s="24">
        <f>+Tabla35_2[[#This Row],[Precio (pesos nominales con IVA)]]/Tabla35_2[[#This Row],[Kg]]</f>
        <v>0</v>
      </c>
      <c r="O637" s="6">
        <f>+VLOOKUP(Tabla35_2[[#This Row],[Cod_fecha]],Cod_fecha[],2,0)</f>
        <v>44116</v>
      </c>
      <c r="P637" s="27">
        <f>+VLOOKUP(Tabla35_2[[#This Row],[Mercado]],Codigos_mercados_mayoristas[],3,0)</f>
        <v>13</v>
      </c>
      <c r="Q637" s="24" t="str">
        <f>+_xlfn.CONCAT(Tabla35_2[[#This Row],[Semana]],Tabla35_2[[#This Row],[Atributo]])</f>
        <v>44120Lunes</v>
      </c>
    </row>
    <row r="638" spans="1:17" x14ac:dyDescent="0.35">
      <c r="A638" s="24" t="str">
        <f t="shared" si="9"/>
        <v>44120LimónSin especificarMercado Mayorista Lo Valledor de Santiagomalla-18Martes</v>
      </c>
      <c r="B638" s="6">
        <v>44120</v>
      </c>
      <c r="C638" s="24" t="s">
        <v>28</v>
      </c>
      <c r="D638" s="24" t="s">
        <v>18</v>
      </c>
      <c r="E638" s="24" t="s">
        <v>19</v>
      </c>
      <c r="F638" s="24" t="s">
        <v>38</v>
      </c>
      <c r="G638" s="24" t="str">
        <f>+VLOOKUP(Tabla35_2[[#This Row],[Unidad de
comercialización ]],Cod_empaque[],2,0)</f>
        <v>malla-18</v>
      </c>
      <c r="H638" s="24">
        <f>+VLOOKUP(Tabla35_2[[#This Row],[Unidad de
comercialización ]],Tabla9[],2,0)</f>
        <v>18</v>
      </c>
      <c r="I638" s="24" t="s">
        <v>3</v>
      </c>
      <c r="J638">
        <v>855</v>
      </c>
      <c r="K638" s="24">
        <f>+Tabla35_2[[#This Row],[Valor]]*Tabla35_2[[#This Row],[Kg]]</f>
        <v>15390</v>
      </c>
      <c r="L638" s="24">
        <f>+Tabla35_2[[#This Row],[Volumen (Kg)]]/1000</f>
        <v>15.39</v>
      </c>
      <c r="M638" s="24">
        <f>+VLOOKUP(Tabla35_2[[#This Row],[Concat]],Tabla3_2[],9,0)</f>
        <v>5000</v>
      </c>
      <c r="N638" s="24">
        <f>+Tabla35_2[[#This Row],[Precio (pesos nominales con IVA)]]/Tabla35_2[[#This Row],[Kg]]</f>
        <v>277.77777777777777</v>
      </c>
      <c r="O638" s="6">
        <f>+VLOOKUP(Tabla35_2[[#This Row],[Cod_fecha]],Cod_fecha[],2,0)</f>
        <v>44117</v>
      </c>
      <c r="P638" s="27">
        <f>+VLOOKUP(Tabla35_2[[#This Row],[Mercado]],Codigos_mercados_mayoristas[],3,0)</f>
        <v>13</v>
      </c>
      <c r="Q638" s="24" t="str">
        <f>+_xlfn.CONCAT(Tabla35_2[[#This Row],[Semana]],Tabla35_2[[#This Row],[Atributo]])</f>
        <v>44120Martes</v>
      </c>
    </row>
    <row r="639" spans="1:17" x14ac:dyDescent="0.35">
      <c r="A639" s="24" t="str">
        <f t="shared" si="9"/>
        <v>44120LimónSin especificarMercado Mayorista Lo Valledor de Santiagomalla-18Miércoles</v>
      </c>
      <c r="B639" s="6">
        <v>44120</v>
      </c>
      <c r="C639" s="24" t="s">
        <v>28</v>
      </c>
      <c r="D639" s="24" t="s">
        <v>18</v>
      </c>
      <c r="E639" s="24" t="s">
        <v>19</v>
      </c>
      <c r="F639" s="24" t="s">
        <v>38</v>
      </c>
      <c r="G639" s="24" t="str">
        <f>+VLOOKUP(Tabla35_2[[#This Row],[Unidad de
comercialización ]],Cod_empaque[],2,0)</f>
        <v>malla-18</v>
      </c>
      <c r="H639" s="24">
        <f>+VLOOKUP(Tabla35_2[[#This Row],[Unidad de
comercialización ]],Tabla9[],2,0)</f>
        <v>18</v>
      </c>
      <c r="I639" s="24" t="s">
        <v>4</v>
      </c>
      <c r="J639">
        <v>860</v>
      </c>
      <c r="K639" s="24">
        <f>+Tabla35_2[[#This Row],[Valor]]*Tabla35_2[[#This Row],[Kg]]</f>
        <v>15480</v>
      </c>
      <c r="L639" s="24">
        <f>+Tabla35_2[[#This Row],[Volumen (Kg)]]/1000</f>
        <v>15.48</v>
      </c>
      <c r="M639" s="24">
        <f>+VLOOKUP(Tabla35_2[[#This Row],[Concat]],Tabla3_2[],9,0)</f>
        <v>5000</v>
      </c>
      <c r="N639" s="24">
        <f>+Tabla35_2[[#This Row],[Precio (pesos nominales con IVA)]]/Tabla35_2[[#This Row],[Kg]]</f>
        <v>277.77777777777777</v>
      </c>
      <c r="O639" s="6">
        <f>+VLOOKUP(Tabla35_2[[#This Row],[Cod_fecha]],Cod_fecha[],2,0)</f>
        <v>44118</v>
      </c>
      <c r="P639" s="27">
        <f>+VLOOKUP(Tabla35_2[[#This Row],[Mercado]],Codigos_mercados_mayoristas[],3,0)</f>
        <v>13</v>
      </c>
      <c r="Q639" s="24" t="str">
        <f>+_xlfn.CONCAT(Tabla35_2[[#This Row],[Semana]],Tabla35_2[[#This Row],[Atributo]])</f>
        <v>44120Miércoles</v>
      </c>
    </row>
    <row r="640" spans="1:17" x14ac:dyDescent="0.35">
      <c r="A640" s="24" t="str">
        <f t="shared" si="9"/>
        <v>44120LimónSin especificarMercado Mayorista Lo Valledor de Santiagomalla-18Jueves</v>
      </c>
      <c r="B640" s="6">
        <v>44120</v>
      </c>
      <c r="C640" s="24" t="s">
        <v>28</v>
      </c>
      <c r="D640" s="24" t="s">
        <v>18</v>
      </c>
      <c r="E640" s="24" t="s">
        <v>19</v>
      </c>
      <c r="F640" s="24" t="s">
        <v>38</v>
      </c>
      <c r="G640" s="24" t="str">
        <f>+VLOOKUP(Tabla35_2[[#This Row],[Unidad de
comercialización ]],Cod_empaque[],2,0)</f>
        <v>malla-18</v>
      </c>
      <c r="H640" s="24">
        <f>+VLOOKUP(Tabla35_2[[#This Row],[Unidad de
comercialización ]],Tabla9[],2,0)</f>
        <v>18</v>
      </c>
      <c r="I640" s="24" t="s">
        <v>5</v>
      </c>
      <c r="J640">
        <v>1170</v>
      </c>
      <c r="K640" s="24">
        <f>+Tabla35_2[[#This Row],[Valor]]*Tabla35_2[[#This Row],[Kg]]</f>
        <v>21060</v>
      </c>
      <c r="L640" s="24">
        <f>+Tabla35_2[[#This Row],[Volumen (Kg)]]/1000</f>
        <v>21.06</v>
      </c>
      <c r="M640" s="24">
        <f>+VLOOKUP(Tabla35_2[[#This Row],[Concat]],Tabla3_2[],9,0)</f>
        <v>5000</v>
      </c>
      <c r="N640" s="24">
        <f>+Tabla35_2[[#This Row],[Precio (pesos nominales con IVA)]]/Tabla35_2[[#This Row],[Kg]]</f>
        <v>277.77777777777777</v>
      </c>
      <c r="O640" s="6">
        <f>+VLOOKUP(Tabla35_2[[#This Row],[Cod_fecha]],Cod_fecha[],2,0)</f>
        <v>44119</v>
      </c>
      <c r="P640" s="27">
        <f>+VLOOKUP(Tabla35_2[[#This Row],[Mercado]],Codigos_mercados_mayoristas[],3,0)</f>
        <v>13</v>
      </c>
      <c r="Q640" s="24" t="str">
        <f>+_xlfn.CONCAT(Tabla35_2[[#This Row],[Semana]],Tabla35_2[[#This Row],[Atributo]])</f>
        <v>44120Jueves</v>
      </c>
    </row>
    <row r="641" spans="1:17" x14ac:dyDescent="0.35">
      <c r="A641" s="24" t="str">
        <f t="shared" si="9"/>
        <v>44120LimónSin especificarMercado Mayorista Lo Valledor de Santiagomalla-18Viernes</v>
      </c>
      <c r="B641" s="6">
        <v>44120</v>
      </c>
      <c r="C641" s="24" t="s">
        <v>28</v>
      </c>
      <c r="D641" s="24" t="s">
        <v>18</v>
      </c>
      <c r="E641" s="24" t="s">
        <v>19</v>
      </c>
      <c r="F641" s="24" t="s">
        <v>38</v>
      </c>
      <c r="G641" s="24" t="str">
        <f>+VLOOKUP(Tabla35_2[[#This Row],[Unidad de
comercialización ]],Cod_empaque[],2,0)</f>
        <v>malla-18</v>
      </c>
      <c r="H641" s="24">
        <f>+VLOOKUP(Tabla35_2[[#This Row],[Unidad de
comercialización ]],Tabla9[],2,0)</f>
        <v>18</v>
      </c>
      <c r="I641" s="24" t="s">
        <v>6</v>
      </c>
      <c r="J641">
        <v>835</v>
      </c>
      <c r="K641" s="24">
        <f>+Tabla35_2[[#This Row],[Valor]]*Tabla35_2[[#This Row],[Kg]]</f>
        <v>15030</v>
      </c>
      <c r="L641" s="24">
        <f>+Tabla35_2[[#This Row],[Volumen (Kg)]]/1000</f>
        <v>15.03</v>
      </c>
      <c r="M641" s="24">
        <f>+VLOOKUP(Tabla35_2[[#This Row],[Concat]],Tabla3_2[],9,0)</f>
        <v>5000</v>
      </c>
      <c r="N641" s="24">
        <f>+Tabla35_2[[#This Row],[Precio (pesos nominales con IVA)]]/Tabla35_2[[#This Row],[Kg]]</f>
        <v>277.77777777777777</v>
      </c>
      <c r="O641" s="6">
        <f>+VLOOKUP(Tabla35_2[[#This Row],[Cod_fecha]],Cod_fecha[],2,0)</f>
        <v>44120</v>
      </c>
      <c r="P641" s="27">
        <f>+VLOOKUP(Tabla35_2[[#This Row],[Mercado]],Codigos_mercados_mayoristas[],3,0)</f>
        <v>13</v>
      </c>
      <c r="Q641" s="24" t="str">
        <f>+_xlfn.CONCAT(Tabla35_2[[#This Row],[Semana]],Tabla35_2[[#This Row],[Atributo]])</f>
        <v>44120Viernes</v>
      </c>
    </row>
    <row r="642" spans="1:17" x14ac:dyDescent="0.35">
      <c r="A642" s="24" t="str">
        <f t="shared" ref="A642:A705" si="10">+_xlfn.CONCAT(B642:C642,D642,E642,G642,I642)</f>
        <v>44120LimónSin especificarComercializadora del Agro de Limarímalla-18Lunes</v>
      </c>
      <c r="B642" s="6">
        <v>44120</v>
      </c>
      <c r="C642" s="24" t="s">
        <v>28</v>
      </c>
      <c r="D642" s="24" t="s">
        <v>18</v>
      </c>
      <c r="E642" s="24" t="s">
        <v>21</v>
      </c>
      <c r="F642" s="24" t="s">
        <v>38</v>
      </c>
      <c r="G642" s="24" t="str">
        <f>+VLOOKUP(Tabla35_2[[#This Row],[Unidad de
comercialización ]],Cod_empaque[],2,0)</f>
        <v>malla-18</v>
      </c>
      <c r="H642" s="24">
        <f>+VLOOKUP(Tabla35_2[[#This Row],[Unidad de
comercialización ]],Tabla9[],2,0)</f>
        <v>18</v>
      </c>
      <c r="I642" s="24" t="s">
        <v>2</v>
      </c>
      <c r="J642">
        <v>0</v>
      </c>
      <c r="K642" s="24">
        <f>+Tabla35_2[[#This Row],[Valor]]*Tabla35_2[[#This Row],[Kg]]</f>
        <v>0</v>
      </c>
      <c r="L642" s="24">
        <f>+Tabla35_2[[#This Row],[Volumen (Kg)]]/1000</f>
        <v>0</v>
      </c>
      <c r="M642" s="24">
        <f>+VLOOKUP(Tabla35_2[[#This Row],[Concat]],Tabla3_2[],9,0)</f>
        <v>0</v>
      </c>
      <c r="N642" s="24">
        <f>+Tabla35_2[[#This Row],[Precio (pesos nominales con IVA)]]/Tabla35_2[[#This Row],[Kg]]</f>
        <v>0</v>
      </c>
      <c r="O642" s="6">
        <f>+VLOOKUP(Tabla35_2[[#This Row],[Cod_fecha]],Cod_fecha[],2,0)</f>
        <v>44116</v>
      </c>
      <c r="P642" s="27">
        <f>+VLOOKUP(Tabla35_2[[#This Row],[Mercado]],Codigos_mercados_mayoristas[],3,0)</f>
        <v>4</v>
      </c>
      <c r="Q642" s="24" t="str">
        <f>+_xlfn.CONCAT(Tabla35_2[[#This Row],[Semana]],Tabla35_2[[#This Row],[Atributo]])</f>
        <v>44120Lunes</v>
      </c>
    </row>
    <row r="643" spans="1:17" x14ac:dyDescent="0.35">
      <c r="A643" s="24" t="str">
        <f t="shared" si="10"/>
        <v>44120LimónSin especificarComercializadora del Agro de Limarímalla-18Martes</v>
      </c>
      <c r="B643" s="6">
        <v>44120</v>
      </c>
      <c r="C643" s="24" t="s">
        <v>28</v>
      </c>
      <c r="D643" s="24" t="s">
        <v>18</v>
      </c>
      <c r="E643" s="24" t="s">
        <v>21</v>
      </c>
      <c r="F643" s="24" t="s">
        <v>38</v>
      </c>
      <c r="G643" s="24" t="str">
        <f>+VLOOKUP(Tabla35_2[[#This Row],[Unidad de
comercialización ]],Cod_empaque[],2,0)</f>
        <v>malla-18</v>
      </c>
      <c r="H643" s="24">
        <f>+VLOOKUP(Tabla35_2[[#This Row],[Unidad de
comercialización ]],Tabla9[],2,0)</f>
        <v>18</v>
      </c>
      <c r="I643" s="24" t="s">
        <v>3</v>
      </c>
      <c r="J643">
        <v>580</v>
      </c>
      <c r="K643" s="24">
        <f>+Tabla35_2[[#This Row],[Valor]]*Tabla35_2[[#This Row],[Kg]]</f>
        <v>10440</v>
      </c>
      <c r="L643" s="24">
        <f>+Tabla35_2[[#This Row],[Volumen (Kg)]]/1000</f>
        <v>10.44</v>
      </c>
      <c r="M643" s="24">
        <f>+VLOOKUP(Tabla35_2[[#This Row],[Concat]],Tabla3_2[],9,0)</f>
        <v>4400</v>
      </c>
      <c r="N643" s="24">
        <f>+Tabla35_2[[#This Row],[Precio (pesos nominales con IVA)]]/Tabla35_2[[#This Row],[Kg]]</f>
        <v>244.44444444444446</v>
      </c>
      <c r="O643" s="6">
        <f>+VLOOKUP(Tabla35_2[[#This Row],[Cod_fecha]],Cod_fecha[],2,0)</f>
        <v>44117</v>
      </c>
      <c r="P643" s="27">
        <f>+VLOOKUP(Tabla35_2[[#This Row],[Mercado]],Codigos_mercados_mayoristas[],3,0)</f>
        <v>4</v>
      </c>
      <c r="Q643" s="24" t="str">
        <f>+_xlfn.CONCAT(Tabla35_2[[#This Row],[Semana]],Tabla35_2[[#This Row],[Atributo]])</f>
        <v>44120Martes</v>
      </c>
    </row>
    <row r="644" spans="1:17" x14ac:dyDescent="0.35">
      <c r="A644" s="24" t="str">
        <f t="shared" si="10"/>
        <v>44120LimónSin especificarComercializadora del Agro de Limarímalla-18Miércoles</v>
      </c>
      <c r="B644" s="6">
        <v>44120</v>
      </c>
      <c r="C644" s="24" t="s">
        <v>28</v>
      </c>
      <c r="D644" s="24" t="s">
        <v>18</v>
      </c>
      <c r="E644" s="24" t="s">
        <v>21</v>
      </c>
      <c r="F644" s="24" t="s">
        <v>38</v>
      </c>
      <c r="G644" s="24" t="str">
        <f>+VLOOKUP(Tabla35_2[[#This Row],[Unidad de
comercialización ]],Cod_empaque[],2,0)</f>
        <v>malla-18</v>
      </c>
      <c r="H644" s="24">
        <f>+VLOOKUP(Tabla35_2[[#This Row],[Unidad de
comercialización ]],Tabla9[],2,0)</f>
        <v>18</v>
      </c>
      <c r="I644" s="24" t="s">
        <v>4</v>
      </c>
      <c r="J644">
        <v>600</v>
      </c>
      <c r="K644" s="24">
        <f>+Tabla35_2[[#This Row],[Valor]]*Tabla35_2[[#This Row],[Kg]]</f>
        <v>10800</v>
      </c>
      <c r="L644" s="24">
        <f>+Tabla35_2[[#This Row],[Volumen (Kg)]]/1000</f>
        <v>10.8</v>
      </c>
      <c r="M644" s="24">
        <f>+VLOOKUP(Tabla35_2[[#This Row],[Concat]],Tabla3_2[],9,0)</f>
        <v>4400</v>
      </c>
      <c r="N644" s="24">
        <f>+Tabla35_2[[#This Row],[Precio (pesos nominales con IVA)]]/Tabla35_2[[#This Row],[Kg]]</f>
        <v>244.44444444444446</v>
      </c>
      <c r="O644" s="6">
        <f>+VLOOKUP(Tabla35_2[[#This Row],[Cod_fecha]],Cod_fecha[],2,0)</f>
        <v>44118</v>
      </c>
      <c r="P644" s="27">
        <f>+VLOOKUP(Tabla35_2[[#This Row],[Mercado]],Codigos_mercados_mayoristas[],3,0)</f>
        <v>4</v>
      </c>
      <c r="Q644" s="24" t="str">
        <f>+_xlfn.CONCAT(Tabla35_2[[#This Row],[Semana]],Tabla35_2[[#This Row],[Atributo]])</f>
        <v>44120Miércoles</v>
      </c>
    </row>
    <row r="645" spans="1:17" x14ac:dyDescent="0.35">
      <c r="A645" s="24" t="str">
        <f t="shared" si="10"/>
        <v>44120LimónSin especificarComercializadora del Agro de Limarímalla-18Jueves</v>
      </c>
      <c r="B645" s="6">
        <v>44120</v>
      </c>
      <c r="C645" s="24" t="s">
        <v>28</v>
      </c>
      <c r="D645" s="24" t="s">
        <v>18</v>
      </c>
      <c r="E645" s="24" t="s">
        <v>21</v>
      </c>
      <c r="F645" s="24" t="s">
        <v>38</v>
      </c>
      <c r="G645" s="24" t="str">
        <f>+VLOOKUP(Tabla35_2[[#This Row],[Unidad de
comercialización ]],Cod_empaque[],2,0)</f>
        <v>malla-18</v>
      </c>
      <c r="H645" s="24">
        <f>+VLOOKUP(Tabla35_2[[#This Row],[Unidad de
comercialización ]],Tabla9[],2,0)</f>
        <v>18</v>
      </c>
      <c r="I645" s="24" t="s">
        <v>5</v>
      </c>
      <c r="J645">
        <v>0</v>
      </c>
      <c r="K645" s="24">
        <f>+Tabla35_2[[#This Row],[Valor]]*Tabla35_2[[#This Row],[Kg]]</f>
        <v>0</v>
      </c>
      <c r="L645" s="24">
        <f>+Tabla35_2[[#This Row],[Volumen (Kg)]]/1000</f>
        <v>0</v>
      </c>
      <c r="M645" s="24">
        <f>+VLOOKUP(Tabla35_2[[#This Row],[Concat]],Tabla3_2[],9,0)</f>
        <v>0</v>
      </c>
      <c r="N645" s="24">
        <f>+Tabla35_2[[#This Row],[Precio (pesos nominales con IVA)]]/Tabla35_2[[#This Row],[Kg]]</f>
        <v>0</v>
      </c>
      <c r="O645" s="6">
        <f>+VLOOKUP(Tabla35_2[[#This Row],[Cod_fecha]],Cod_fecha[],2,0)</f>
        <v>44119</v>
      </c>
      <c r="P645" s="27">
        <f>+VLOOKUP(Tabla35_2[[#This Row],[Mercado]],Codigos_mercados_mayoristas[],3,0)</f>
        <v>4</v>
      </c>
      <c r="Q645" s="24" t="str">
        <f>+_xlfn.CONCAT(Tabla35_2[[#This Row],[Semana]],Tabla35_2[[#This Row],[Atributo]])</f>
        <v>44120Jueves</v>
      </c>
    </row>
    <row r="646" spans="1:17" x14ac:dyDescent="0.35">
      <c r="A646" s="24" t="str">
        <f t="shared" si="10"/>
        <v>44120LimónSin especificarComercializadora del Agro de Limarímalla-18Viernes</v>
      </c>
      <c r="B646" s="6">
        <v>44120</v>
      </c>
      <c r="C646" s="24" t="s">
        <v>28</v>
      </c>
      <c r="D646" s="24" t="s">
        <v>18</v>
      </c>
      <c r="E646" s="24" t="s">
        <v>21</v>
      </c>
      <c r="F646" s="24" t="s">
        <v>38</v>
      </c>
      <c r="G646" s="24" t="str">
        <f>+VLOOKUP(Tabla35_2[[#This Row],[Unidad de
comercialización ]],Cod_empaque[],2,0)</f>
        <v>malla-18</v>
      </c>
      <c r="H646" s="24">
        <f>+VLOOKUP(Tabla35_2[[#This Row],[Unidad de
comercialización ]],Tabla9[],2,0)</f>
        <v>18</v>
      </c>
      <c r="I646" s="24" t="s">
        <v>6</v>
      </c>
      <c r="J646">
        <v>0</v>
      </c>
      <c r="K646" s="24">
        <f>+Tabla35_2[[#This Row],[Valor]]*Tabla35_2[[#This Row],[Kg]]</f>
        <v>0</v>
      </c>
      <c r="L646" s="24">
        <f>+Tabla35_2[[#This Row],[Volumen (Kg)]]/1000</f>
        <v>0</v>
      </c>
      <c r="M646" s="24">
        <f>+VLOOKUP(Tabla35_2[[#This Row],[Concat]],Tabla3_2[],9,0)</f>
        <v>0</v>
      </c>
      <c r="N646" s="24">
        <f>+Tabla35_2[[#This Row],[Precio (pesos nominales con IVA)]]/Tabla35_2[[#This Row],[Kg]]</f>
        <v>0</v>
      </c>
      <c r="O646" s="6">
        <f>+VLOOKUP(Tabla35_2[[#This Row],[Cod_fecha]],Cod_fecha[],2,0)</f>
        <v>44120</v>
      </c>
      <c r="P646" s="27">
        <f>+VLOOKUP(Tabla35_2[[#This Row],[Mercado]],Codigos_mercados_mayoristas[],3,0)</f>
        <v>4</v>
      </c>
      <c r="Q646" s="24" t="str">
        <f>+_xlfn.CONCAT(Tabla35_2[[#This Row],[Semana]],Tabla35_2[[#This Row],[Atributo]])</f>
        <v>44120Viernes</v>
      </c>
    </row>
    <row r="647" spans="1:17" x14ac:dyDescent="0.35">
      <c r="A647" s="24" t="str">
        <f t="shared" si="10"/>
        <v>44120LimónSin especificarTerminal La Palmera de La Serenamalla-18Lunes</v>
      </c>
      <c r="B647" s="6">
        <v>44120</v>
      </c>
      <c r="C647" s="24" t="s">
        <v>28</v>
      </c>
      <c r="D647" s="24" t="s">
        <v>18</v>
      </c>
      <c r="E647" s="24" t="s">
        <v>22</v>
      </c>
      <c r="F647" s="24" t="s">
        <v>38</v>
      </c>
      <c r="G647" s="24" t="str">
        <f>+VLOOKUP(Tabla35_2[[#This Row],[Unidad de
comercialización ]],Cod_empaque[],2,0)</f>
        <v>malla-18</v>
      </c>
      <c r="H647" s="24">
        <f>+VLOOKUP(Tabla35_2[[#This Row],[Unidad de
comercialización ]],Tabla9[],2,0)</f>
        <v>18</v>
      </c>
      <c r="I647" s="24" t="s">
        <v>2</v>
      </c>
      <c r="J647">
        <v>0</v>
      </c>
      <c r="K647" s="24">
        <f>+Tabla35_2[[#This Row],[Valor]]*Tabla35_2[[#This Row],[Kg]]</f>
        <v>0</v>
      </c>
      <c r="L647" s="24">
        <f>+Tabla35_2[[#This Row],[Volumen (Kg)]]/1000</f>
        <v>0</v>
      </c>
      <c r="M647" s="24">
        <f>+VLOOKUP(Tabla35_2[[#This Row],[Concat]],Tabla3_2[],9,0)</f>
        <v>0</v>
      </c>
      <c r="N647" s="24">
        <f>+Tabla35_2[[#This Row],[Precio (pesos nominales con IVA)]]/Tabla35_2[[#This Row],[Kg]]</f>
        <v>0</v>
      </c>
      <c r="O647" s="6">
        <f>+VLOOKUP(Tabla35_2[[#This Row],[Cod_fecha]],Cod_fecha[],2,0)</f>
        <v>44116</v>
      </c>
      <c r="P647" s="27">
        <f>+VLOOKUP(Tabla35_2[[#This Row],[Mercado]],Codigos_mercados_mayoristas[],3,0)</f>
        <v>4</v>
      </c>
      <c r="Q647" s="24" t="str">
        <f>+_xlfn.CONCAT(Tabla35_2[[#This Row],[Semana]],Tabla35_2[[#This Row],[Atributo]])</f>
        <v>44120Lunes</v>
      </c>
    </row>
    <row r="648" spans="1:17" x14ac:dyDescent="0.35">
      <c r="A648" s="24" t="str">
        <f t="shared" si="10"/>
        <v>44120LimónSin especificarTerminal La Palmera de La Serenamalla-18Martes</v>
      </c>
      <c r="B648" s="6">
        <v>44120</v>
      </c>
      <c r="C648" s="24" t="s">
        <v>28</v>
      </c>
      <c r="D648" s="24" t="s">
        <v>18</v>
      </c>
      <c r="E648" s="24" t="s">
        <v>22</v>
      </c>
      <c r="F648" s="24" t="s">
        <v>38</v>
      </c>
      <c r="G648" s="24" t="str">
        <f>+VLOOKUP(Tabla35_2[[#This Row],[Unidad de
comercialización ]],Cod_empaque[],2,0)</f>
        <v>malla-18</v>
      </c>
      <c r="H648" s="24">
        <f>+VLOOKUP(Tabla35_2[[#This Row],[Unidad de
comercialización ]],Tabla9[],2,0)</f>
        <v>18</v>
      </c>
      <c r="I648" s="24" t="s">
        <v>3</v>
      </c>
      <c r="J648">
        <v>0</v>
      </c>
      <c r="K648" s="24">
        <f>+Tabla35_2[[#This Row],[Valor]]*Tabla35_2[[#This Row],[Kg]]</f>
        <v>0</v>
      </c>
      <c r="L648" s="24">
        <f>+Tabla35_2[[#This Row],[Volumen (Kg)]]/1000</f>
        <v>0</v>
      </c>
      <c r="M648" s="24">
        <f>+VLOOKUP(Tabla35_2[[#This Row],[Concat]],Tabla3_2[],9,0)</f>
        <v>0</v>
      </c>
      <c r="N648" s="24">
        <f>+Tabla35_2[[#This Row],[Precio (pesos nominales con IVA)]]/Tabla35_2[[#This Row],[Kg]]</f>
        <v>0</v>
      </c>
      <c r="O648" s="6">
        <f>+VLOOKUP(Tabla35_2[[#This Row],[Cod_fecha]],Cod_fecha[],2,0)</f>
        <v>44117</v>
      </c>
      <c r="P648" s="27">
        <f>+VLOOKUP(Tabla35_2[[#This Row],[Mercado]],Codigos_mercados_mayoristas[],3,0)</f>
        <v>4</v>
      </c>
      <c r="Q648" s="24" t="str">
        <f>+_xlfn.CONCAT(Tabla35_2[[#This Row],[Semana]],Tabla35_2[[#This Row],[Atributo]])</f>
        <v>44120Martes</v>
      </c>
    </row>
    <row r="649" spans="1:17" x14ac:dyDescent="0.35">
      <c r="A649" s="24" t="str">
        <f t="shared" si="10"/>
        <v>44120LimónSin especificarTerminal La Palmera de La Serenamalla-18Miércoles</v>
      </c>
      <c r="B649" s="6">
        <v>44120</v>
      </c>
      <c r="C649" s="24" t="s">
        <v>28</v>
      </c>
      <c r="D649" s="24" t="s">
        <v>18</v>
      </c>
      <c r="E649" s="24" t="s">
        <v>22</v>
      </c>
      <c r="F649" s="24" t="s">
        <v>38</v>
      </c>
      <c r="G649" s="24" t="str">
        <f>+VLOOKUP(Tabla35_2[[#This Row],[Unidad de
comercialización ]],Cod_empaque[],2,0)</f>
        <v>malla-18</v>
      </c>
      <c r="H649" s="24">
        <f>+VLOOKUP(Tabla35_2[[#This Row],[Unidad de
comercialización ]],Tabla9[],2,0)</f>
        <v>18</v>
      </c>
      <c r="I649" s="24" t="s">
        <v>4</v>
      </c>
      <c r="J649">
        <v>0</v>
      </c>
      <c r="K649" s="24">
        <f>+Tabla35_2[[#This Row],[Valor]]*Tabla35_2[[#This Row],[Kg]]</f>
        <v>0</v>
      </c>
      <c r="L649" s="24">
        <f>+Tabla35_2[[#This Row],[Volumen (Kg)]]/1000</f>
        <v>0</v>
      </c>
      <c r="M649" s="24">
        <f>+VLOOKUP(Tabla35_2[[#This Row],[Concat]],Tabla3_2[],9,0)</f>
        <v>0</v>
      </c>
      <c r="N649" s="24">
        <f>+Tabla35_2[[#This Row],[Precio (pesos nominales con IVA)]]/Tabla35_2[[#This Row],[Kg]]</f>
        <v>0</v>
      </c>
      <c r="O649" s="6">
        <f>+VLOOKUP(Tabla35_2[[#This Row],[Cod_fecha]],Cod_fecha[],2,0)</f>
        <v>44118</v>
      </c>
      <c r="P649" s="27">
        <f>+VLOOKUP(Tabla35_2[[#This Row],[Mercado]],Codigos_mercados_mayoristas[],3,0)</f>
        <v>4</v>
      </c>
      <c r="Q649" s="24" t="str">
        <f>+_xlfn.CONCAT(Tabla35_2[[#This Row],[Semana]],Tabla35_2[[#This Row],[Atributo]])</f>
        <v>44120Miércoles</v>
      </c>
    </row>
    <row r="650" spans="1:17" x14ac:dyDescent="0.35">
      <c r="A650" s="24" t="str">
        <f t="shared" si="10"/>
        <v>44120LimónSin especificarTerminal La Palmera de La Serenamalla-18Jueves</v>
      </c>
      <c r="B650" s="6">
        <v>44120</v>
      </c>
      <c r="C650" s="24" t="s">
        <v>28</v>
      </c>
      <c r="D650" s="24" t="s">
        <v>18</v>
      </c>
      <c r="E650" s="24" t="s">
        <v>22</v>
      </c>
      <c r="F650" s="24" t="s">
        <v>38</v>
      </c>
      <c r="G650" s="24" t="str">
        <f>+VLOOKUP(Tabla35_2[[#This Row],[Unidad de
comercialización ]],Cod_empaque[],2,0)</f>
        <v>malla-18</v>
      </c>
      <c r="H650" s="24">
        <f>+VLOOKUP(Tabla35_2[[#This Row],[Unidad de
comercialización ]],Tabla9[],2,0)</f>
        <v>18</v>
      </c>
      <c r="I650" s="24" t="s">
        <v>5</v>
      </c>
      <c r="J650">
        <v>1140</v>
      </c>
      <c r="K650" s="24">
        <f>+Tabla35_2[[#This Row],[Valor]]*Tabla35_2[[#This Row],[Kg]]</f>
        <v>20520</v>
      </c>
      <c r="L650" s="24">
        <f>+Tabla35_2[[#This Row],[Volumen (Kg)]]/1000</f>
        <v>20.52</v>
      </c>
      <c r="M650" s="24">
        <f>+VLOOKUP(Tabla35_2[[#This Row],[Concat]],Tabla3_2[],9,0)</f>
        <v>4400</v>
      </c>
      <c r="N650" s="24">
        <f>+Tabla35_2[[#This Row],[Precio (pesos nominales con IVA)]]/Tabla35_2[[#This Row],[Kg]]</f>
        <v>244.44444444444446</v>
      </c>
      <c r="O650" s="6">
        <f>+VLOOKUP(Tabla35_2[[#This Row],[Cod_fecha]],Cod_fecha[],2,0)</f>
        <v>44119</v>
      </c>
      <c r="P650" s="27">
        <f>+VLOOKUP(Tabla35_2[[#This Row],[Mercado]],Codigos_mercados_mayoristas[],3,0)</f>
        <v>4</v>
      </c>
      <c r="Q650" s="24" t="str">
        <f>+_xlfn.CONCAT(Tabla35_2[[#This Row],[Semana]],Tabla35_2[[#This Row],[Atributo]])</f>
        <v>44120Jueves</v>
      </c>
    </row>
    <row r="651" spans="1:17" x14ac:dyDescent="0.35">
      <c r="A651" s="24" t="str">
        <f t="shared" si="10"/>
        <v>44120LimónSin especificarTerminal La Palmera de La Serenamalla-18Viernes</v>
      </c>
      <c r="B651" s="6">
        <v>44120</v>
      </c>
      <c r="C651" s="24" t="s">
        <v>28</v>
      </c>
      <c r="D651" s="24" t="s">
        <v>18</v>
      </c>
      <c r="E651" s="24" t="s">
        <v>22</v>
      </c>
      <c r="F651" s="24" t="s">
        <v>38</v>
      </c>
      <c r="G651" s="24" t="str">
        <f>+VLOOKUP(Tabla35_2[[#This Row],[Unidad de
comercialización ]],Cod_empaque[],2,0)</f>
        <v>malla-18</v>
      </c>
      <c r="H651" s="24">
        <f>+VLOOKUP(Tabla35_2[[#This Row],[Unidad de
comercialización ]],Tabla9[],2,0)</f>
        <v>18</v>
      </c>
      <c r="I651" s="24" t="s">
        <v>6</v>
      </c>
      <c r="J651">
        <v>1080</v>
      </c>
      <c r="K651" s="24">
        <f>+Tabla35_2[[#This Row],[Valor]]*Tabla35_2[[#This Row],[Kg]]</f>
        <v>19440</v>
      </c>
      <c r="L651" s="24">
        <f>+Tabla35_2[[#This Row],[Volumen (Kg)]]/1000</f>
        <v>19.440000000000001</v>
      </c>
      <c r="M651" s="24">
        <f>+VLOOKUP(Tabla35_2[[#This Row],[Concat]],Tabla3_2[],9,0)</f>
        <v>4403</v>
      </c>
      <c r="N651" s="24">
        <f>+Tabla35_2[[#This Row],[Precio (pesos nominales con IVA)]]/Tabla35_2[[#This Row],[Kg]]</f>
        <v>244.61111111111111</v>
      </c>
      <c r="O651" s="6">
        <f>+VLOOKUP(Tabla35_2[[#This Row],[Cod_fecha]],Cod_fecha[],2,0)</f>
        <v>44120</v>
      </c>
      <c r="P651" s="27">
        <f>+VLOOKUP(Tabla35_2[[#This Row],[Mercado]],Codigos_mercados_mayoristas[],3,0)</f>
        <v>4</v>
      </c>
      <c r="Q651" s="24" t="str">
        <f>+_xlfn.CONCAT(Tabla35_2[[#This Row],[Semana]],Tabla35_2[[#This Row],[Atributo]])</f>
        <v>44120Viernes</v>
      </c>
    </row>
    <row r="652" spans="1:17" x14ac:dyDescent="0.35">
      <c r="A652" s="24" t="str">
        <f t="shared" si="10"/>
        <v>44120LimónSin especificarVega Central Mapocho de Santiagomalla-18Lunes</v>
      </c>
      <c r="B652" s="6">
        <v>44120</v>
      </c>
      <c r="C652" s="24" t="s">
        <v>28</v>
      </c>
      <c r="D652" s="24" t="s">
        <v>18</v>
      </c>
      <c r="E652" s="24" t="s">
        <v>23</v>
      </c>
      <c r="F652" s="24" t="s">
        <v>38</v>
      </c>
      <c r="G652" s="24" t="str">
        <f>+VLOOKUP(Tabla35_2[[#This Row],[Unidad de
comercialización ]],Cod_empaque[],2,0)</f>
        <v>malla-18</v>
      </c>
      <c r="H652" s="24">
        <f>+VLOOKUP(Tabla35_2[[#This Row],[Unidad de
comercialización ]],Tabla9[],2,0)</f>
        <v>18</v>
      </c>
      <c r="I652" s="24" t="s">
        <v>2</v>
      </c>
      <c r="J652">
        <v>0</v>
      </c>
      <c r="K652" s="24">
        <f>+Tabla35_2[[#This Row],[Valor]]*Tabla35_2[[#This Row],[Kg]]</f>
        <v>0</v>
      </c>
      <c r="L652" s="24">
        <f>+Tabla35_2[[#This Row],[Volumen (Kg)]]/1000</f>
        <v>0</v>
      </c>
      <c r="M652" s="24">
        <f>+VLOOKUP(Tabla35_2[[#This Row],[Concat]],Tabla3_2[],9,0)</f>
        <v>0</v>
      </c>
      <c r="N652" s="24">
        <f>+Tabla35_2[[#This Row],[Precio (pesos nominales con IVA)]]/Tabla35_2[[#This Row],[Kg]]</f>
        <v>0</v>
      </c>
      <c r="O652" s="6">
        <f>+VLOOKUP(Tabla35_2[[#This Row],[Cod_fecha]],Cod_fecha[],2,0)</f>
        <v>44116</v>
      </c>
      <c r="P652" s="27">
        <f>+VLOOKUP(Tabla35_2[[#This Row],[Mercado]],Codigos_mercados_mayoristas[],3,0)</f>
        <v>13</v>
      </c>
      <c r="Q652" s="24" t="str">
        <f>+_xlfn.CONCAT(Tabla35_2[[#This Row],[Semana]],Tabla35_2[[#This Row],[Atributo]])</f>
        <v>44120Lunes</v>
      </c>
    </row>
    <row r="653" spans="1:17" x14ac:dyDescent="0.35">
      <c r="A653" s="24" t="str">
        <f t="shared" si="10"/>
        <v>44120LimónSin especificarVega Central Mapocho de Santiagomalla-18Martes</v>
      </c>
      <c r="B653" s="6">
        <v>44120</v>
      </c>
      <c r="C653" s="24" t="s">
        <v>28</v>
      </c>
      <c r="D653" s="24" t="s">
        <v>18</v>
      </c>
      <c r="E653" s="24" t="s">
        <v>23</v>
      </c>
      <c r="F653" s="24" t="s">
        <v>38</v>
      </c>
      <c r="G653" s="24" t="str">
        <f>+VLOOKUP(Tabla35_2[[#This Row],[Unidad de
comercialización ]],Cod_empaque[],2,0)</f>
        <v>malla-18</v>
      </c>
      <c r="H653" s="24">
        <f>+VLOOKUP(Tabla35_2[[#This Row],[Unidad de
comercialización ]],Tabla9[],2,0)</f>
        <v>18</v>
      </c>
      <c r="I653" s="24" t="s">
        <v>3</v>
      </c>
      <c r="J653">
        <v>1410</v>
      </c>
      <c r="K653" s="24">
        <f>+Tabla35_2[[#This Row],[Valor]]*Tabla35_2[[#This Row],[Kg]]</f>
        <v>25380</v>
      </c>
      <c r="L653" s="24">
        <f>+Tabla35_2[[#This Row],[Volumen (Kg)]]/1000</f>
        <v>25.38</v>
      </c>
      <c r="M653" s="24">
        <f>+VLOOKUP(Tabla35_2[[#This Row],[Concat]],Tabla3_2[],9,0)</f>
        <v>5340</v>
      </c>
      <c r="N653" s="24">
        <f>+Tabla35_2[[#This Row],[Precio (pesos nominales con IVA)]]/Tabla35_2[[#This Row],[Kg]]</f>
        <v>296.66666666666669</v>
      </c>
      <c r="O653" s="6">
        <f>+VLOOKUP(Tabla35_2[[#This Row],[Cod_fecha]],Cod_fecha[],2,0)</f>
        <v>44117</v>
      </c>
      <c r="P653" s="27">
        <f>+VLOOKUP(Tabla35_2[[#This Row],[Mercado]],Codigos_mercados_mayoristas[],3,0)</f>
        <v>13</v>
      </c>
      <c r="Q653" s="24" t="str">
        <f>+_xlfn.CONCAT(Tabla35_2[[#This Row],[Semana]],Tabla35_2[[#This Row],[Atributo]])</f>
        <v>44120Martes</v>
      </c>
    </row>
    <row r="654" spans="1:17" x14ac:dyDescent="0.35">
      <c r="A654" s="24" t="str">
        <f t="shared" si="10"/>
        <v>44120LimónSin especificarVega Central Mapocho de Santiagomalla-18Miércoles</v>
      </c>
      <c r="B654" s="6">
        <v>44120</v>
      </c>
      <c r="C654" s="24" t="s">
        <v>28</v>
      </c>
      <c r="D654" s="24" t="s">
        <v>18</v>
      </c>
      <c r="E654" s="24" t="s">
        <v>23</v>
      </c>
      <c r="F654" s="24" t="s">
        <v>38</v>
      </c>
      <c r="G654" s="24" t="str">
        <f>+VLOOKUP(Tabla35_2[[#This Row],[Unidad de
comercialización ]],Cod_empaque[],2,0)</f>
        <v>malla-18</v>
      </c>
      <c r="H654" s="24">
        <f>+VLOOKUP(Tabla35_2[[#This Row],[Unidad de
comercialización ]],Tabla9[],2,0)</f>
        <v>18</v>
      </c>
      <c r="I654" s="24" t="s">
        <v>4</v>
      </c>
      <c r="J654">
        <v>810</v>
      </c>
      <c r="K654" s="24">
        <f>+Tabla35_2[[#This Row],[Valor]]*Tabla35_2[[#This Row],[Kg]]</f>
        <v>14580</v>
      </c>
      <c r="L654" s="24">
        <f>+Tabla35_2[[#This Row],[Volumen (Kg)]]/1000</f>
        <v>14.58</v>
      </c>
      <c r="M654" s="24">
        <f>+VLOOKUP(Tabla35_2[[#This Row],[Concat]],Tabla3_2[],9,0)</f>
        <v>5278</v>
      </c>
      <c r="N654" s="24">
        <f>+Tabla35_2[[#This Row],[Precio (pesos nominales con IVA)]]/Tabla35_2[[#This Row],[Kg]]</f>
        <v>293.22222222222223</v>
      </c>
      <c r="O654" s="6">
        <f>+VLOOKUP(Tabla35_2[[#This Row],[Cod_fecha]],Cod_fecha[],2,0)</f>
        <v>44118</v>
      </c>
      <c r="P654" s="27">
        <f>+VLOOKUP(Tabla35_2[[#This Row],[Mercado]],Codigos_mercados_mayoristas[],3,0)</f>
        <v>13</v>
      </c>
      <c r="Q654" s="24" t="str">
        <f>+_xlfn.CONCAT(Tabla35_2[[#This Row],[Semana]],Tabla35_2[[#This Row],[Atributo]])</f>
        <v>44120Miércoles</v>
      </c>
    </row>
    <row r="655" spans="1:17" x14ac:dyDescent="0.35">
      <c r="A655" s="24" t="str">
        <f t="shared" si="10"/>
        <v>44120LimónSin especificarVega Central Mapocho de Santiagomalla-18Jueves</v>
      </c>
      <c r="B655" s="6">
        <v>44120</v>
      </c>
      <c r="C655" s="24" t="s">
        <v>28</v>
      </c>
      <c r="D655" s="24" t="s">
        <v>18</v>
      </c>
      <c r="E655" s="24" t="s">
        <v>23</v>
      </c>
      <c r="F655" s="24" t="s">
        <v>38</v>
      </c>
      <c r="G655" s="24" t="str">
        <f>+VLOOKUP(Tabla35_2[[#This Row],[Unidad de
comercialización ]],Cod_empaque[],2,0)</f>
        <v>malla-18</v>
      </c>
      <c r="H655" s="24">
        <f>+VLOOKUP(Tabla35_2[[#This Row],[Unidad de
comercialización ]],Tabla9[],2,0)</f>
        <v>18</v>
      </c>
      <c r="I655" s="24" t="s">
        <v>5</v>
      </c>
      <c r="J655">
        <v>670</v>
      </c>
      <c r="K655" s="24">
        <f>+Tabla35_2[[#This Row],[Valor]]*Tabla35_2[[#This Row],[Kg]]</f>
        <v>12060</v>
      </c>
      <c r="L655" s="24">
        <f>+Tabla35_2[[#This Row],[Volumen (Kg)]]/1000</f>
        <v>12.06</v>
      </c>
      <c r="M655" s="24">
        <f>+VLOOKUP(Tabla35_2[[#This Row],[Concat]],Tabla3_2[],9,0)</f>
        <v>5261</v>
      </c>
      <c r="N655" s="24">
        <f>+Tabla35_2[[#This Row],[Precio (pesos nominales con IVA)]]/Tabla35_2[[#This Row],[Kg]]</f>
        <v>292.27777777777777</v>
      </c>
      <c r="O655" s="6">
        <f>+VLOOKUP(Tabla35_2[[#This Row],[Cod_fecha]],Cod_fecha[],2,0)</f>
        <v>44119</v>
      </c>
      <c r="P655" s="27">
        <f>+VLOOKUP(Tabla35_2[[#This Row],[Mercado]],Codigos_mercados_mayoristas[],3,0)</f>
        <v>13</v>
      </c>
      <c r="Q655" s="24" t="str">
        <f>+_xlfn.CONCAT(Tabla35_2[[#This Row],[Semana]],Tabla35_2[[#This Row],[Atributo]])</f>
        <v>44120Jueves</v>
      </c>
    </row>
    <row r="656" spans="1:17" x14ac:dyDescent="0.35">
      <c r="A656" s="24" t="str">
        <f t="shared" si="10"/>
        <v>44120LimónSin especificarVega Central Mapocho de Santiagomalla-18Viernes</v>
      </c>
      <c r="B656" s="6">
        <v>44120</v>
      </c>
      <c r="C656" s="24" t="s">
        <v>28</v>
      </c>
      <c r="D656" s="24" t="s">
        <v>18</v>
      </c>
      <c r="E656" s="24" t="s">
        <v>23</v>
      </c>
      <c r="F656" s="24" t="s">
        <v>38</v>
      </c>
      <c r="G656" s="24" t="str">
        <f>+VLOOKUP(Tabla35_2[[#This Row],[Unidad de
comercialización ]],Cod_empaque[],2,0)</f>
        <v>malla-18</v>
      </c>
      <c r="H656" s="24">
        <f>+VLOOKUP(Tabla35_2[[#This Row],[Unidad de
comercialización ]],Tabla9[],2,0)</f>
        <v>18</v>
      </c>
      <c r="I656" s="24" t="s">
        <v>6</v>
      </c>
      <c r="J656">
        <v>960</v>
      </c>
      <c r="K656" s="24">
        <f>+Tabla35_2[[#This Row],[Valor]]*Tabla35_2[[#This Row],[Kg]]</f>
        <v>17280</v>
      </c>
      <c r="L656" s="24">
        <f>+Tabla35_2[[#This Row],[Volumen (Kg)]]/1000</f>
        <v>17.28</v>
      </c>
      <c r="M656" s="24">
        <f>+VLOOKUP(Tabla35_2[[#This Row],[Concat]],Tabla3_2[],9,0)</f>
        <v>5729</v>
      </c>
      <c r="N656" s="24">
        <f>+Tabla35_2[[#This Row],[Precio (pesos nominales con IVA)]]/Tabla35_2[[#This Row],[Kg]]</f>
        <v>318.27777777777777</v>
      </c>
      <c r="O656" s="6">
        <f>+VLOOKUP(Tabla35_2[[#This Row],[Cod_fecha]],Cod_fecha[],2,0)</f>
        <v>44120</v>
      </c>
      <c r="P656" s="27">
        <f>+VLOOKUP(Tabla35_2[[#This Row],[Mercado]],Codigos_mercados_mayoristas[],3,0)</f>
        <v>13</v>
      </c>
      <c r="Q656" s="24" t="str">
        <f>+_xlfn.CONCAT(Tabla35_2[[#This Row],[Semana]],Tabla35_2[[#This Row],[Atributo]])</f>
        <v>44120Viernes</v>
      </c>
    </row>
    <row r="657" spans="1:17" x14ac:dyDescent="0.35">
      <c r="A657" s="24" t="str">
        <f t="shared" si="10"/>
        <v>44120LimónSin especificarFemacal de La Caleramalla-16Lunes</v>
      </c>
      <c r="B657" s="6">
        <v>44120</v>
      </c>
      <c r="C657" s="24" t="s">
        <v>28</v>
      </c>
      <c r="D657" s="24" t="s">
        <v>18</v>
      </c>
      <c r="E657" s="24" t="s">
        <v>9</v>
      </c>
      <c r="F657" s="24" t="s">
        <v>40</v>
      </c>
      <c r="G657" s="24" t="str">
        <f>+VLOOKUP(Tabla35_2[[#This Row],[Unidad de
comercialización ]],Cod_empaque[],2,0)</f>
        <v>malla-16</v>
      </c>
      <c r="H657" s="24">
        <f>+VLOOKUP(Tabla35_2[[#This Row],[Unidad de
comercialización ]],Tabla9[],2,0)</f>
        <v>16</v>
      </c>
      <c r="I657" s="24" t="s">
        <v>2</v>
      </c>
      <c r="J657">
        <v>0</v>
      </c>
      <c r="K657" s="24">
        <f>+Tabla35_2[[#This Row],[Valor]]*Tabla35_2[[#This Row],[Kg]]</f>
        <v>0</v>
      </c>
      <c r="L657" s="24">
        <f>+Tabla35_2[[#This Row],[Volumen (Kg)]]/1000</f>
        <v>0</v>
      </c>
      <c r="M657" s="24">
        <f>+VLOOKUP(Tabla35_2[[#This Row],[Concat]],Tabla3_2[],9,0)</f>
        <v>0</v>
      </c>
      <c r="N657" s="24">
        <f>+Tabla35_2[[#This Row],[Precio (pesos nominales con IVA)]]/Tabla35_2[[#This Row],[Kg]]</f>
        <v>0</v>
      </c>
      <c r="O657" s="6">
        <f>+VLOOKUP(Tabla35_2[[#This Row],[Cod_fecha]],Cod_fecha[],2,0)</f>
        <v>44116</v>
      </c>
      <c r="P657" s="27">
        <f>+VLOOKUP(Tabla35_2[[#This Row],[Mercado]],Codigos_mercados_mayoristas[],3,0)</f>
        <v>5</v>
      </c>
      <c r="Q657" s="24" t="str">
        <f>+_xlfn.CONCAT(Tabla35_2[[#This Row],[Semana]],Tabla35_2[[#This Row],[Atributo]])</f>
        <v>44120Lunes</v>
      </c>
    </row>
    <row r="658" spans="1:17" x14ac:dyDescent="0.35">
      <c r="A658" s="24" t="str">
        <f t="shared" si="10"/>
        <v>44120LimónSin especificarFemacal de La Caleramalla-16Martes</v>
      </c>
      <c r="B658" s="6">
        <v>44120</v>
      </c>
      <c r="C658" s="24" t="s">
        <v>28</v>
      </c>
      <c r="D658" s="24" t="s">
        <v>18</v>
      </c>
      <c r="E658" s="24" t="s">
        <v>9</v>
      </c>
      <c r="F658" s="24" t="s">
        <v>40</v>
      </c>
      <c r="G658" s="24" t="str">
        <f>+VLOOKUP(Tabla35_2[[#This Row],[Unidad de
comercialización ]],Cod_empaque[],2,0)</f>
        <v>malla-16</v>
      </c>
      <c r="H658" s="24">
        <f>+VLOOKUP(Tabla35_2[[#This Row],[Unidad de
comercialización ]],Tabla9[],2,0)</f>
        <v>16</v>
      </c>
      <c r="I658" s="24" t="s">
        <v>3</v>
      </c>
      <c r="J658">
        <v>323</v>
      </c>
      <c r="K658" s="24">
        <f>+Tabla35_2[[#This Row],[Valor]]*Tabla35_2[[#This Row],[Kg]]</f>
        <v>5168</v>
      </c>
      <c r="L658" s="24">
        <f>+Tabla35_2[[#This Row],[Volumen (Kg)]]/1000</f>
        <v>5.1680000000000001</v>
      </c>
      <c r="M658" s="24">
        <f>+VLOOKUP(Tabla35_2[[#This Row],[Concat]],Tabla3_2[],9,0)</f>
        <v>3745</v>
      </c>
      <c r="N658" s="24">
        <f>+Tabla35_2[[#This Row],[Precio (pesos nominales con IVA)]]/Tabla35_2[[#This Row],[Kg]]</f>
        <v>234.0625</v>
      </c>
      <c r="O658" s="6">
        <f>+VLOOKUP(Tabla35_2[[#This Row],[Cod_fecha]],Cod_fecha[],2,0)</f>
        <v>44117</v>
      </c>
      <c r="P658" s="27">
        <f>+VLOOKUP(Tabla35_2[[#This Row],[Mercado]],Codigos_mercados_mayoristas[],3,0)</f>
        <v>5</v>
      </c>
      <c r="Q658" s="24" t="str">
        <f>+_xlfn.CONCAT(Tabla35_2[[#This Row],[Semana]],Tabla35_2[[#This Row],[Atributo]])</f>
        <v>44120Martes</v>
      </c>
    </row>
    <row r="659" spans="1:17" x14ac:dyDescent="0.35">
      <c r="A659" s="24" t="str">
        <f t="shared" si="10"/>
        <v>44120LimónSin especificarFemacal de La Caleramalla-16Miércoles</v>
      </c>
      <c r="B659" s="6">
        <v>44120</v>
      </c>
      <c r="C659" s="24" t="s">
        <v>28</v>
      </c>
      <c r="D659" s="24" t="s">
        <v>18</v>
      </c>
      <c r="E659" s="24" t="s">
        <v>9</v>
      </c>
      <c r="F659" s="24" t="s">
        <v>40</v>
      </c>
      <c r="G659" s="24" t="str">
        <f>+VLOOKUP(Tabla35_2[[#This Row],[Unidad de
comercialización ]],Cod_empaque[],2,0)</f>
        <v>malla-16</v>
      </c>
      <c r="H659" s="24">
        <f>+VLOOKUP(Tabla35_2[[#This Row],[Unidad de
comercialización ]],Tabla9[],2,0)</f>
        <v>16</v>
      </c>
      <c r="I659" s="24" t="s">
        <v>4</v>
      </c>
      <c r="J659">
        <v>333</v>
      </c>
      <c r="K659" s="24">
        <f>+Tabla35_2[[#This Row],[Valor]]*Tabla35_2[[#This Row],[Kg]]</f>
        <v>5328</v>
      </c>
      <c r="L659" s="24">
        <f>+Tabla35_2[[#This Row],[Volumen (Kg)]]/1000</f>
        <v>5.3280000000000003</v>
      </c>
      <c r="M659" s="24">
        <f>+VLOOKUP(Tabla35_2[[#This Row],[Concat]],Tabla3_2[],9,0)</f>
        <v>3755</v>
      </c>
      <c r="N659" s="24">
        <f>+Tabla35_2[[#This Row],[Precio (pesos nominales con IVA)]]/Tabla35_2[[#This Row],[Kg]]</f>
        <v>234.6875</v>
      </c>
      <c r="O659" s="6">
        <f>+VLOOKUP(Tabla35_2[[#This Row],[Cod_fecha]],Cod_fecha[],2,0)</f>
        <v>44118</v>
      </c>
      <c r="P659" s="27">
        <f>+VLOOKUP(Tabla35_2[[#This Row],[Mercado]],Codigos_mercados_mayoristas[],3,0)</f>
        <v>5</v>
      </c>
      <c r="Q659" s="24" t="str">
        <f>+_xlfn.CONCAT(Tabla35_2[[#This Row],[Semana]],Tabla35_2[[#This Row],[Atributo]])</f>
        <v>44120Miércoles</v>
      </c>
    </row>
    <row r="660" spans="1:17" x14ac:dyDescent="0.35">
      <c r="A660" s="24" t="str">
        <f t="shared" si="10"/>
        <v>44120LimónSin especificarFemacal de La Caleramalla-16Jueves</v>
      </c>
      <c r="B660" s="6">
        <v>44120</v>
      </c>
      <c r="C660" s="24" t="s">
        <v>28</v>
      </c>
      <c r="D660" s="24" t="s">
        <v>18</v>
      </c>
      <c r="E660" s="24" t="s">
        <v>9</v>
      </c>
      <c r="F660" s="24" t="s">
        <v>40</v>
      </c>
      <c r="G660" s="24" t="str">
        <f>+VLOOKUP(Tabla35_2[[#This Row],[Unidad de
comercialización ]],Cod_empaque[],2,0)</f>
        <v>malla-16</v>
      </c>
      <c r="H660" s="24">
        <f>+VLOOKUP(Tabla35_2[[#This Row],[Unidad de
comercialización ]],Tabla9[],2,0)</f>
        <v>16</v>
      </c>
      <c r="I660" s="24" t="s">
        <v>5</v>
      </c>
      <c r="J660">
        <v>310</v>
      </c>
      <c r="K660" s="24">
        <f>+Tabla35_2[[#This Row],[Valor]]*Tabla35_2[[#This Row],[Kg]]</f>
        <v>4960</v>
      </c>
      <c r="L660" s="24">
        <f>+Tabla35_2[[#This Row],[Volumen (Kg)]]/1000</f>
        <v>4.96</v>
      </c>
      <c r="M660" s="24">
        <f>+VLOOKUP(Tabla35_2[[#This Row],[Concat]],Tabla3_2[],9,0)</f>
        <v>3790</v>
      </c>
      <c r="N660" s="24">
        <f>+Tabla35_2[[#This Row],[Precio (pesos nominales con IVA)]]/Tabla35_2[[#This Row],[Kg]]</f>
        <v>236.875</v>
      </c>
      <c r="O660" s="6">
        <f>+VLOOKUP(Tabla35_2[[#This Row],[Cod_fecha]],Cod_fecha[],2,0)</f>
        <v>44119</v>
      </c>
      <c r="P660" s="27">
        <f>+VLOOKUP(Tabla35_2[[#This Row],[Mercado]],Codigos_mercados_mayoristas[],3,0)</f>
        <v>5</v>
      </c>
      <c r="Q660" s="24" t="str">
        <f>+_xlfn.CONCAT(Tabla35_2[[#This Row],[Semana]],Tabla35_2[[#This Row],[Atributo]])</f>
        <v>44120Jueves</v>
      </c>
    </row>
    <row r="661" spans="1:17" x14ac:dyDescent="0.35">
      <c r="A661" s="24" t="str">
        <f t="shared" si="10"/>
        <v>44120LimónSin especificarFemacal de La Caleramalla-16Viernes</v>
      </c>
      <c r="B661" s="6">
        <v>44120</v>
      </c>
      <c r="C661" s="24" t="s">
        <v>28</v>
      </c>
      <c r="D661" s="24" t="s">
        <v>18</v>
      </c>
      <c r="E661" s="24" t="s">
        <v>9</v>
      </c>
      <c r="F661" s="24" t="s">
        <v>40</v>
      </c>
      <c r="G661" s="24" t="str">
        <f>+VLOOKUP(Tabla35_2[[#This Row],[Unidad de
comercialización ]],Cod_empaque[],2,0)</f>
        <v>malla-16</v>
      </c>
      <c r="H661" s="24">
        <f>+VLOOKUP(Tabla35_2[[#This Row],[Unidad de
comercialización ]],Tabla9[],2,0)</f>
        <v>16</v>
      </c>
      <c r="I661" s="24" t="s">
        <v>6</v>
      </c>
      <c r="J661">
        <v>315</v>
      </c>
      <c r="K661" s="24">
        <f>+Tabla35_2[[#This Row],[Valor]]*Tabla35_2[[#This Row],[Kg]]</f>
        <v>5040</v>
      </c>
      <c r="L661" s="24">
        <f>+Tabla35_2[[#This Row],[Volumen (Kg)]]/1000</f>
        <v>5.04</v>
      </c>
      <c r="M661" s="24">
        <f>+VLOOKUP(Tabla35_2[[#This Row],[Concat]],Tabla3_2[],9,0)</f>
        <v>3783</v>
      </c>
      <c r="N661" s="24">
        <f>+Tabla35_2[[#This Row],[Precio (pesos nominales con IVA)]]/Tabla35_2[[#This Row],[Kg]]</f>
        <v>236.4375</v>
      </c>
      <c r="O661" s="6">
        <f>+VLOOKUP(Tabla35_2[[#This Row],[Cod_fecha]],Cod_fecha[],2,0)</f>
        <v>44120</v>
      </c>
      <c r="P661" s="27">
        <f>+VLOOKUP(Tabla35_2[[#This Row],[Mercado]],Codigos_mercados_mayoristas[],3,0)</f>
        <v>5</v>
      </c>
      <c r="Q661" s="24" t="str">
        <f>+_xlfn.CONCAT(Tabla35_2[[#This Row],[Semana]],Tabla35_2[[#This Row],[Atributo]])</f>
        <v>44120Viernes</v>
      </c>
    </row>
    <row r="662" spans="1:17" x14ac:dyDescent="0.35">
      <c r="A662" s="24" t="str">
        <f t="shared" si="10"/>
        <v>44120LimónSin especificarFeria Lagunitas de Puerto Monttmalla-16Lunes</v>
      </c>
      <c r="B662" s="6">
        <v>44120</v>
      </c>
      <c r="C662" s="24" t="s">
        <v>28</v>
      </c>
      <c r="D662" s="24" t="s">
        <v>18</v>
      </c>
      <c r="E662" s="24" t="s">
        <v>11</v>
      </c>
      <c r="F662" s="24" t="s">
        <v>40</v>
      </c>
      <c r="G662" s="24" t="str">
        <f>+VLOOKUP(Tabla35_2[[#This Row],[Unidad de
comercialización ]],Cod_empaque[],2,0)</f>
        <v>malla-16</v>
      </c>
      <c r="H662" s="24">
        <f>+VLOOKUP(Tabla35_2[[#This Row],[Unidad de
comercialización ]],Tabla9[],2,0)</f>
        <v>16</v>
      </c>
      <c r="I662" s="24" t="s">
        <v>2</v>
      </c>
      <c r="J662">
        <v>0</v>
      </c>
      <c r="K662" s="24">
        <f>+Tabla35_2[[#This Row],[Valor]]*Tabla35_2[[#This Row],[Kg]]</f>
        <v>0</v>
      </c>
      <c r="L662" s="24">
        <f>+Tabla35_2[[#This Row],[Volumen (Kg)]]/1000</f>
        <v>0</v>
      </c>
      <c r="M662" s="24">
        <f>+VLOOKUP(Tabla35_2[[#This Row],[Concat]],Tabla3_2[],9,0)</f>
        <v>0</v>
      </c>
      <c r="N662" s="24">
        <f>+Tabla35_2[[#This Row],[Precio (pesos nominales con IVA)]]/Tabla35_2[[#This Row],[Kg]]</f>
        <v>0</v>
      </c>
      <c r="O662" s="6">
        <f>+VLOOKUP(Tabla35_2[[#This Row],[Cod_fecha]],Cod_fecha[],2,0)</f>
        <v>44116</v>
      </c>
      <c r="P662" s="27">
        <f>+VLOOKUP(Tabla35_2[[#This Row],[Mercado]],Codigos_mercados_mayoristas[],3,0)</f>
        <v>10</v>
      </c>
      <c r="Q662" s="24" t="str">
        <f>+_xlfn.CONCAT(Tabla35_2[[#This Row],[Semana]],Tabla35_2[[#This Row],[Atributo]])</f>
        <v>44120Lunes</v>
      </c>
    </row>
    <row r="663" spans="1:17" x14ac:dyDescent="0.35">
      <c r="A663" s="24" t="str">
        <f t="shared" si="10"/>
        <v>44120LimónSin especificarFeria Lagunitas de Puerto Monttmalla-16Martes</v>
      </c>
      <c r="B663" s="6">
        <v>44120</v>
      </c>
      <c r="C663" s="24" t="s">
        <v>28</v>
      </c>
      <c r="D663" s="24" t="s">
        <v>18</v>
      </c>
      <c r="E663" s="24" t="s">
        <v>11</v>
      </c>
      <c r="F663" s="24" t="s">
        <v>40</v>
      </c>
      <c r="G663" s="24" t="str">
        <f>+VLOOKUP(Tabla35_2[[#This Row],[Unidad de
comercialización ]],Cod_empaque[],2,0)</f>
        <v>malla-16</v>
      </c>
      <c r="H663" s="24">
        <f>+VLOOKUP(Tabla35_2[[#This Row],[Unidad de
comercialización ]],Tabla9[],2,0)</f>
        <v>16</v>
      </c>
      <c r="I663" s="24" t="s">
        <v>3</v>
      </c>
      <c r="J663">
        <v>600</v>
      </c>
      <c r="K663" s="24">
        <f>+Tabla35_2[[#This Row],[Valor]]*Tabla35_2[[#This Row],[Kg]]</f>
        <v>9600</v>
      </c>
      <c r="L663" s="24">
        <f>+Tabla35_2[[#This Row],[Volumen (Kg)]]/1000</f>
        <v>9.6</v>
      </c>
      <c r="M663" s="24">
        <f>+VLOOKUP(Tabla35_2[[#This Row],[Concat]],Tabla3_2[],9,0)</f>
        <v>8250</v>
      </c>
      <c r="N663" s="24">
        <f>+Tabla35_2[[#This Row],[Precio (pesos nominales con IVA)]]/Tabla35_2[[#This Row],[Kg]]</f>
        <v>515.625</v>
      </c>
      <c r="O663" s="6">
        <f>+VLOOKUP(Tabla35_2[[#This Row],[Cod_fecha]],Cod_fecha[],2,0)</f>
        <v>44117</v>
      </c>
      <c r="P663" s="27">
        <f>+VLOOKUP(Tabla35_2[[#This Row],[Mercado]],Codigos_mercados_mayoristas[],3,0)</f>
        <v>10</v>
      </c>
      <c r="Q663" s="24" t="str">
        <f>+_xlfn.CONCAT(Tabla35_2[[#This Row],[Semana]],Tabla35_2[[#This Row],[Atributo]])</f>
        <v>44120Martes</v>
      </c>
    </row>
    <row r="664" spans="1:17" x14ac:dyDescent="0.35">
      <c r="A664" s="24" t="str">
        <f t="shared" si="10"/>
        <v>44120LimónSin especificarFeria Lagunitas de Puerto Monttmalla-16Miércoles</v>
      </c>
      <c r="B664" s="6">
        <v>44120</v>
      </c>
      <c r="C664" s="24" t="s">
        <v>28</v>
      </c>
      <c r="D664" s="24" t="s">
        <v>18</v>
      </c>
      <c r="E664" s="24" t="s">
        <v>11</v>
      </c>
      <c r="F664" s="24" t="s">
        <v>40</v>
      </c>
      <c r="G664" s="24" t="str">
        <f>+VLOOKUP(Tabla35_2[[#This Row],[Unidad de
comercialización ]],Cod_empaque[],2,0)</f>
        <v>malla-16</v>
      </c>
      <c r="H664" s="24">
        <f>+VLOOKUP(Tabla35_2[[#This Row],[Unidad de
comercialización ]],Tabla9[],2,0)</f>
        <v>16</v>
      </c>
      <c r="I664" s="24" t="s">
        <v>4</v>
      </c>
      <c r="J664">
        <v>300</v>
      </c>
      <c r="K664" s="24">
        <f>+Tabla35_2[[#This Row],[Valor]]*Tabla35_2[[#This Row],[Kg]]</f>
        <v>4800</v>
      </c>
      <c r="L664" s="24">
        <f>+Tabla35_2[[#This Row],[Volumen (Kg)]]/1000</f>
        <v>4.8</v>
      </c>
      <c r="M664" s="24">
        <f>+VLOOKUP(Tabla35_2[[#This Row],[Concat]],Tabla3_2[],9,0)</f>
        <v>8250</v>
      </c>
      <c r="N664" s="24">
        <f>+Tabla35_2[[#This Row],[Precio (pesos nominales con IVA)]]/Tabla35_2[[#This Row],[Kg]]</f>
        <v>515.625</v>
      </c>
      <c r="O664" s="6">
        <f>+VLOOKUP(Tabla35_2[[#This Row],[Cod_fecha]],Cod_fecha[],2,0)</f>
        <v>44118</v>
      </c>
      <c r="P664" s="27">
        <f>+VLOOKUP(Tabla35_2[[#This Row],[Mercado]],Codigos_mercados_mayoristas[],3,0)</f>
        <v>10</v>
      </c>
      <c r="Q664" s="24" t="str">
        <f>+_xlfn.CONCAT(Tabla35_2[[#This Row],[Semana]],Tabla35_2[[#This Row],[Atributo]])</f>
        <v>44120Miércoles</v>
      </c>
    </row>
    <row r="665" spans="1:17" x14ac:dyDescent="0.35">
      <c r="A665" s="24" t="str">
        <f t="shared" si="10"/>
        <v>44120LimónSin especificarFeria Lagunitas de Puerto Monttmalla-16Jueves</v>
      </c>
      <c r="B665" s="6">
        <v>44120</v>
      </c>
      <c r="C665" s="24" t="s">
        <v>28</v>
      </c>
      <c r="D665" s="24" t="s">
        <v>18</v>
      </c>
      <c r="E665" s="24" t="s">
        <v>11</v>
      </c>
      <c r="F665" s="24" t="s">
        <v>40</v>
      </c>
      <c r="G665" s="24" t="str">
        <f>+VLOOKUP(Tabla35_2[[#This Row],[Unidad de
comercialización ]],Cod_empaque[],2,0)</f>
        <v>malla-16</v>
      </c>
      <c r="H665" s="24">
        <f>+VLOOKUP(Tabla35_2[[#This Row],[Unidad de
comercialización ]],Tabla9[],2,0)</f>
        <v>16</v>
      </c>
      <c r="I665" s="24" t="s">
        <v>5</v>
      </c>
      <c r="J665">
        <v>500</v>
      </c>
      <c r="K665" s="24">
        <f>+Tabla35_2[[#This Row],[Valor]]*Tabla35_2[[#This Row],[Kg]]</f>
        <v>8000</v>
      </c>
      <c r="L665" s="24">
        <f>+Tabla35_2[[#This Row],[Volumen (Kg)]]/1000</f>
        <v>8</v>
      </c>
      <c r="M665" s="24">
        <f>+VLOOKUP(Tabla35_2[[#This Row],[Concat]],Tabla3_2[],9,0)</f>
        <v>8250</v>
      </c>
      <c r="N665" s="24">
        <f>+Tabla35_2[[#This Row],[Precio (pesos nominales con IVA)]]/Tabla35_2[[#This Row],[Kg]]</f>
        <v>515.625</v>
      </c>
      <c r="O665" s="6">
        <f>+VLOOKUP(Tabla35_2[[#This Row],[Cod_fecha]],Cod_fecha[],2,0)</f>
        <v>44119</v>
      </c>
      <c r="P665" s="27">
        <f>+VLOOKUP(Tabla35_2[[#This Row],[Mercado]],Codigos_mercados_mayoristas[],3,0)</f>
        <v>10</v>
      </c>
      <c r="Q665" s="24" t="str">
        <f>+_xlfn.CONCAT(Tabla35_2[[#This Row],[Semana]],Tabla35_2[[#This Row],[Atributo]])</f>
        <v>44120Jueves</v>
      </c>
    </row>
    <row r="666" spans="1:17" x14ac:dyDescent="0.35">
      <c r="A666" s="24" t="str">
        <f t="shared" si="10"/>
        <v>44120LimónSin especificarFeria Lagunitas de Puerto Monttmalla-16Viernes</v>
      </c>
      <c r="B666" s="6">
        <v>44120</v>
      </c>
      <c r="C666" s="24" t="s">
        <v>28</v>
      </c>
      <c r="D666" s="24" t="s">
        <v>18</v>
      </c>
      <c r="E666" s="24" t="s">
        <v>11</v>
      </c>
      <c r="F666" s="24" t="s">
        <v>40</v>
      </c>
      <c r="G666" s="24" t="str">
        <f>+VLOOKUP(Tabla35_2[[#This Row],[Unidad de
comercialización ]],Cod_empaque[],2,0)</f>
        <v>malla-16</v>
      </c>
      <c r="H666" s="24">
        <f>+VLOOKUP(Tabla35_2[[#This Row],[Unidad de
comercialización ]],Tabla9[],2,0)</f>
        <v>16</v>
      </c>
      <c r="I666" s="24" t="s">
        <v>6</v>
      </c>
      <c r="J666">
        <v>700</v>
      </c>
      <c r="K666" s="24">
        <f>+Tabla35_2[[#This Row],[Valor]]*Tabla35_2[[#This Row],[Kg]]</f>
        <v>11200</v>
      </c>
      <c r="L666" s="24">
        <f>+Tabla35_2[[#This Row],[Volumen (Kg)]]/1000</f>
        <v>11.2</v>
      </c>
      <c r="M666" s="24">
        <f>+VLOOKUP(Tabla35_2[[#This Row],[Concat]],Tabla3_2[],9,0)</f>
        <v>8250</v>
      </c>
      <c r="N666" s="24">
        <f>+Tabla35_2[[#This Row],[Precio (pesos nominales con IVA)]]/Tabla35_2[[#This Row],[Kg]]</f>
        <v>515.625</v>
      </c>
      <c r="O666" s="6">
        <f>+VLOOKUP(Tabla35_2[[#This Row],[Cod_fecha]],Cod_fecha[],2,0)</f>
        <v>44120</v>
      </c>
      <c r="P666" s="27">
        <f>+VLOOKUP(Tabla35_2[[#This Row],[Mercado]],Codigos_mercados_mayoristas[],3,0)</f>
        <v>10</v>
      </c>
      <c r="Q666" s="24" t="str">
        <f>+_xlfn.CONCAT(Tabla35_2[[#This Row],[Semana]],Tabla35_2[[#This Row],[Atributo]])</f>
        <v>44120Viernes</v>
      </c>
    </row>
    <row r="667" spans="1:17" x14ac:dyDescent="0.35">
      <c r="A667" s="24" t="str">
        <f t="shared" si="10"/>
        <v>44120LimónSin especificarMacroferia Regional de Talcamalla-16Lunes</v>
      </c>
      <c r="B667" s="6">
        <v>44120</v>
      </c>
      <c r="C667" s="24" t="s">
        <v>28</v>
      </c>
      <c r="D667" s="24" t="s">
        <v>18</v>
      </c>
      <c r="E667" s="24" t="s">
        <v>13</v>
      </c>
      <c r="F667" s="24" t="s">
        <v>40</v>
      </c>
      <c r="G667" s="24" t="str">
        <f>+VLOOKUP(Tabla35_2[[#This Row],[Unidad de
comercialización ]],Cod_empaque[],2,0)</f>
        <v>malla-16</v>
      </c>
      <c r="H667" s="24">
        <f>+VLOOKUP(Tabla35_2[[#This Row],[Unidad de
comercialización ]],Tabla9[],2,0)</f>
        <v>16</v>
      </c>
      <c r="I667" s="24" t="s">
        <v>2</v>
      </c>
      <c r="J667">
        <v>0</v>
      </c>
      <c r="K667" s="24">
        <f>+Tabla35_2[[#This Row],[Valor]]*Tabla35_2[[#This Row],[Kg]]</f>
        <v>0</v>
      </c>
      <c r="L667" s="24">
        <f>+Tabla35_2[[#This Row],[Volumen (Kg)]]/1000</f>
        <v>0</v>
      </c>
      <c r="M667" s="24">
        <f>+VLOOKUP(Tabla35_2[[#This Row],[Concat]],Tabla3_2[],9,0)</f>
        <v>0</v>
      </c>
      <c r="N667" s="24">
        <f>+Tabla35_2[[#This Row],[Precio (pesos nominales con IVA)]]/Tabla35_2[[#This Row],[Kg]]</f>
        <v>0</v>
      </c>
      <c r="O667" s="6">
        <f>+VLOOKUP(Tabla35_2[[#This Row],[Cod_fecha]],Cod_fecha[],2,0)</f>
        <v>44116</v>
      </c>
      <c r="P667" s="27">
        <f>+VLOOKUP(Tabla35_2[[#This Row],[Mercado]],Codigos_mercados_mayoristas[],3,0)</f>
        <v>7</v>
      </c>
      <c r="Q667" s="24" t="str">
        <f>+_xlfn.CONCAT(Tabla35_2[[#This Row],[Semana]],Tabla35_2[[#This Row],[Atributo]])</f>
        <v>44120Lunes</v>
      </c>
    </row>
    <row r="668" spans="1:17" x14ac:dyDescent="0.35">
      <c r="A668" s="24" t="str">
        <f t="shared" si="10"/>
        <v>44120LimónSin especificarMacroferia Regional de Talcamalla-16Martes</v>
      </c>
      <c r="B668" s="6">
        <v>44120</v>
      </c>
      <c r="C668" s="24" t="s">
        <v>28</v>
      </c>
      <c r="D668" s="24" t="s">
        <v>18</v>
      </c>
      <c r="E668" s="24" t="s">
        <v>13</v>
      </c>
      <c r="F668" s="24" t="s">
        <v>40</v>
      </c>
      <c r="G668" s="24" t="str">
        <f>+VLOOKUP(Tabla35_2[[#This Row],[Unidad de
comercialización ]],Cod_empaque[],2,0)</f>
        <v>malla-16</v>
      </c>
      <c r="H668" s="24">
        <f>+VLOOKUP(Tabla35_2[[#This Row],[Unidad de
comercialización ]],Tabla9[],2,0)</f>
        <v>16</v>
      </c>
      <c r="I668" s="24" t="s">
        <v>3</v>
      </c>
      <c r="J668">
        <v>500</v>
      </c>
      <c r="K668" s="24">
        <f>+Tabla35_2[[#This Row],[Valor]]*Tabla35_2[[#This Row],[Kg]]</f>
        <v>8000</v>
      </c>
      <c r="L668" s="24">
        <f>+Tabla35_2[[#This Row],[Volumen (Kg)]]/1000</f>
        <v>8</v>
      </c>
      <c r="M668" s="24">
        <f>+VLOOKUP(Tabla35_2[[#This Row],[Concat]],Tabla3_2[],9,0)</f>
        <v>5500</v>
      </c>
      <c r="N668" s="24">
        <f>+Tabla35_2[[#This Row],[Precio (pesos nominales con IVA)]]/Tabla35_2[[#This Row],[Kg]]</f>
        <v>343.75</v>
      </c>
      <c r="O668" s="6">
        <f>+VLOOKUP(Tabla35_2[[#This Row],[Cod_fecha]],Cod_fecha[],2,0)</f>
        <v>44117</v>
      </c>
      <c r="P668" s="27">
        <f>+VLOOKUP(Tabla35_2[[#This Row],[Mercado]],Codigos_mercados_mayoristas[],3,0)</f>
        <v>7</v>
      </c>
      <c r="Q668" s="24" t="str">
        <f>+_xlfn.CONCAT(Tabla35_2[[#This Row],[Semana]],Tabla35_2[[#This Row],[Atributo]])</f>
        <v>44120Martes</v>
      </c>
    </row>
    <row r="669" spans="1:17" x14ac:dyDescent="0.35">
      <c r="A669" s="24" t="str">
        <f t="shared" si="10"/>
        <v>44120LimónSin especificarMacroferia Regional de Talcamalla-16Miércoles</v>
      </c>
      <c r="B669" s="6">
        <v>44120</v>
      </c>
      <c r="C669" s="24" t="s">
        <v>28</v>
      </c>
      <c r="D669" s="24" t="s">
        <v>18</v>
      </c>
      <c r="E669" s="24" t="s">
        <v>13</v>
      </c>
      <c r="F669" s="24" t="s">
        <v>40</v>
      </c>
      <c r="G669" s="24" t="str">
        <f>+VLOOKUP(Tabla35_2[[#This Row],[Unidad de
comercialización ]],Cod_empaque[],2,0)</f>
        <v>malla-16</v>
      </c>
      <c r="H669" s="24">
        <f>+VLOOKUP(Tabla35_2[[#This Row],[Unidad de
comercialización ]],Tabla9[],2,0)</f>
        <v>16</v>
      </c>
      <c r="I669" s="24" t="s">
        <v>4</v>
      </c>
      <c r="J669">
        <v>150</v>
      </c>
      <c r="K669" s="24">
        <f>+Tabla35_2[[#This Row],[Valor]]*Tabla35_2[[#This Row],[Kg]]</f>
        <v>2400</v>
      </c>
      <c r="L669" s="24">
        <f>+Tabla35_2[[#This Row],[Volumen (Kg)]]/1000</f>
        <v>2.4</v>
      </c>
      <c r="M669" s="24">
        <f>+VLOOKUP(Tabla35_2[[#This Row],[Concat]],Tabla3_2[],9,0)</f>
        <v>6000</v>
      </c>
      <c r="N669" s="24">
        <f>+Tabla35_2[[#This Row],[Precio (pesos nominales con IVA)]]/Tabla35_2[[#This Row],[Kg]]</f>
        <v>375</v>
      </c>
      <c r="O669" s="6">
        <f>+VLOOKUP(Tabla35_2[[#This Row],[Cod_fecha]],Cod_fecha[],2,0)</f>
        <v>44118</v>
      </c>
      <c r="P669" s="27">
        <f>+VLOOKUP(Tabla35_2[[#This Row],[Mercado]],Codigos_mercados_mayoristas[],3,0)</f>
        <v>7</v>
      </c>
      <c r="Q669" s="24" t="str">
        <f>+_xlfn.CONCAT(Tabla35_2[[#This Row],[Semana]],Tabla35_2[[#This Row],[Atributo]])</f>
        <v>44120Miércoles</v>
      </c>
    </row>
    <row r="670" spans="1:17" x14ac:dyDescent="0.35">
      <c r="A670" s="24" t="str">
        <f t="shared" si="10"/>
        <v>44120LimónSin especificarMacroferia Regional de Talcamalla-16Jueves</v>
      </c>
      <c r="B670" s="6">
        <v>44120</v>
      </c>
      <c r="C670" s="24" t="s">
        <v>28</v>
      </c>
      <c r="D670" s="24" t="s">
        <v>18</v>
      </c>
      <c r="E670" s="24" t="s">
        <v>13</v>
      </c>
      <c r="F670" s="24" t="s">
        <v>40</v>
      </c>
      <c r="G670" s="24" t="str">
        <f>+VLOOKUP(Tabla35_2[[#This Row],[Unidad de
comercialización ]],Cod_empaque[],2,0)</f>
        <v>malla-16</v>
      </c>
      <c r="H670" s="24">
        <f>+VLOOKUP(Tabla35_2[[#This Row],[Unidad de
comercialización ]],Tabla9[],2,0)</f>
        <v>16</v>
      </c>
      <c r="I670" s="24" t="s">
        <v>5</v>
      </c>
      <c r="J670">
        <v>0</v>
      </c>
      <c r="K670" s="24">
        <f>+Tabla35_2[[#This Row],[Valor]]*Tabla35_2[[#This Row],[Kg]]</f>
        <v>0</v>
      </c>
      <c r="L670" s="24">
        <f>+Tabla35_2[[#This Row],[Volumen (Kg)]]/1000</f>
        <v>0</v>
      </c>
      <c r="M670" s="24">
        <f>+VLOOKUP(Tabla35_2[[#This Row],[Concat]],Tabla3_2[],9,0)</f>
        <v>0</v>
      </c>
      <c r="N670" s="24">
        <f>+Tabla35_2[[#This Row],[Precio (pesos nominales con IVA)]]/Tabla35_2[[#This Row],[Kg]]</f>
        <v>0</v>
      </c>
      <c r="O670" s="6">
        <f>+VLOOKUP(Tabla35_2[[#This Row],[Cod_fecha]],Cod_fecha[],2,0)</f>
        <v>44119</v>
      </c>
      <c r="P670" s="27">
        <f>+VLOOKUP(Tabla35_2[[#This Row],[Mercado]],Codigos_mercados_mayoristas[],3,0)</f>
        <v>7</v>
      </c>
      <c r="Q670" s="24" t="str">
        <f>+_xlfn.CONCAT(Tabla35_2[[#This Row],[Semana]],Tabla35_2[[#This Row],[Atributo]])</f>
        <v>44120Jueves</v>
      </c>
    </row>
    <row r="671" spans="1:17" x14ac:dyDescent="0.35">
      <c r="A671" s="24" t="str">
        <f t="shared" si="10"/>
        <v>44120LimónSin especificarMacroferia Regional de Talcamalla-16Viernes</v>
      </c>
      <c r="B671" s="6">
        <v>44120</v>
      </c>
      <c r="C671" s="24" t="s">
        <v>28</v>
      </c>
      <c r="D671" s="24" t="s">
        <v>18</v>
      </c>
      <c r="E671" s="24" t="s">
        <v>13</v>
      </c>
      <c r="F671" s="24" t="s">
        <v>40</v>
      </c>
      <c r="G671" s="24" t="str">
        <f>+VLOOKUP(Tabla35_2[[#This Row],[Unidad de
comercialización ]],Cod_empaque[],2,0)</f>
        <v>malla-16</v>
      </c>
      <c r="H671" s="24">
        <f>+VLOOKUP(Tabla35_2[[#This Row],[Unidad de
comercialización ]],Tabla9[],2,0)</f>
        <v>16</v>
      </c>
      <c r="I671" s="24" t="s">
        <v>6</v>
      </c>
      <c r="J671">
        <v>0</v>
      </c>
      <c r="K671" s="24">
        <f>+Tabla35_2[[#This Row],[Valor]]*Tabla35_2[[#This Row],[Kg]]</f>
        <v>0</v>
      </c>
      <c r="L671" s="24">
        <f>+Tabla35_2[[#This Row],[Volumen (Kg)]]/1000</f>
        <v>0</v>
      </c>
      <c r="M671" s="24">
        <f>+VLOOKUP(Tabla35_2[[#This Row],[Concat]],Tabla3_2[],9,0)</f>
        <v>0</v>
      </c>
      <c r="N671" s="24">
        <f>+Tabla35_2[[#This Row],[Precio (pesos nominales con IVA)]]/Tabla35_2[[#This Row],[Kg]]</f>
        <v>0</v>
      </c>
      <c r="O671" s="6">
        <f>+VLOOKUP(Tabla35_2[[#This Row],[Cod_fecha]],Cod_fecha[],2,0)</f>
        <v>44120</v>
      </c>
      <c r="P671" s="27">
        <f>+VLOOKUP(Tabla35_2[[#This Row],[Mercado]],Codigos_mercados_mayoristas[],3,0)</f>
        <v>7</v>
      </c>
      <c r="Q671" s="24" t="str">
        <f>+_xlfn.CONCAT(Tabla35_2[[#This Row],[Semana]],Tabla35_2[[#This Row],[Atributo]])</f>
        <v>44120Viernes</v>
      </c>
    </row>
    <row r="672" spans="1:17" x14ac:dyDescent="0.35">
      <c r="A672" s="24" t="str">
        <f t="shared" si="10"/>
        <v>44120LimónSin especificarTerminal Hortofrutícola Agro Chillánmalla-16Lunes</v>
      </c>
      <c r="B672" s="6">
        <v>44120</v>
      </c>
      <c r="C672" s="24" t="s">
        <v>28</v>
      </c>
      <c r="D672" s="24" t="s">
        <v>18</v>
      </c>
      <c r="E672" s="24" t="s">
        <v>25</v>
      </c>
      <c r="F672" s="24" t="s">
        <v>40</v>
      </c>
      <c r="G672" s="24" t="str">
        <f>+VLOOKUP(Tabla35_2[[#This Row],[Unidad de
comercialización ]],Cod_empaque[],2,0)</f>
        <v>malla-16</v>
      </c>
      <c r="H672" s="24">
        <f>+VLOOKUP(Tabla35_2[[#This Row],[Unidad de
comercialización ]],Tabla9[],2,0)</f>
        <v>16</v>
      </c>
      <c r="I672" s="24" t="s">
        <v>2</v>
      </c>
      <c r="J672">
        <v>0</v>
      </c>
      <c r="K672" s="24">
        <f>+Tabla35_2[[#This Row],[Valor]]*Tabla35_2[[#This Row],[Kg]]</f>
        <v>0</v>
      </c>
      <c r="L672" s="24">
        <f>+Tabla35_2[[#This Row],[Volumen (Kg)]]/1000</f>
        <v>0</v>
      </c>
      <c r="M672" s="24">
        <f>+VLOOKUP(Tabla35_2[[#This Row],[Concat]],Tabla3_2[],9,0)</f>
        <v>0</v>
      </c>
      <c r="N672" s="24">
        <f>+Tabla35_2[[#This Row],[Precio (pesos nominales con IVA)]]/Tabla35_2[[#This Row],[Kg]]</f>
        <v>0</v>
      </c>
      <c r="O672" s="6">
        <f>+VLOOKUP(Tabla35_2[[#This Row],[Cod_fecha]],Cod_fecha[],2,0)</f>
        <v>44116</v>
      </c>
      <c r="P672" s="27">
        <f>+VLOOKUP(Tabla35_2[[#This Row],[Mercado]],Codigos_mercados_mayoristas[],3,0)</f>
        <v>16</v>
      </c>
      <c r="Q672" s="24" t="str">
        <f>+_xlfn.CONCAT(Tabla35_2[[#This Row],[Semana]],Tabla35_2[[#This Row],[Atributo]])</f>
        <v>44120Lunes</v>
      </c>
    </row>
    <row r="673" spans="1:17" x14ac:dyDescent="0.35">
      <c r="A673" s="24" t="str">
        <f t="shared" si="10"/>
        <v>44120LimónSin especificarTerminal Hortofrutícola Agro Chillánmalla-16Martes</v>
      </c>
      <c r="B673" s="6">
        <v>44120</v>
      </c>
      <c r="C673" s="24" t="s">
        <v>28</v>
      </c>
      <c r="D673" s="24" t="s">
        <v>18</v>
      </c>
      <c r="E673" s="24" t="s">
        <v>25</v>
      </c>
      <c r="F673" s="24" t="s">
        <v>40</v>
      </c>
      <c r="G673" s="24" t="str">
        <f>+VLOOKUP(Tabla35_2[[#This Row],[Unidad de
comercialización ]],Cod_empaque[],2,0)</f>
        <v>malla-16</v>
      </c>
      <c r="H673" s="24">
        <f>+VLOOKUP(Tabla35_2[[#This Row],[Unidad de
comercialización ]],Tabla9[],2,0)</f>
        <v>16</v>
      </c>
      <c r="I673" s="24" t="s">
        <v>3</v>
      </c>
      <c r="J673">
        <v>230</v>
      </c>
      <c r="K673" s="24">
        <f>+Tabla35_2[[#This Row],[Valor]]*Tabla35_2[[#This Row],[Kg]]</f>
        <v>3680</v>
      </c>
      <c r="L673" s="24">
        <f>+Tabla35_2[[#This Row],[Volumen (Kg)]]/1000</f>
        <v>3.68</v>
      </c>
      <c r="M673" s="24">
        <f>+VLOOKUP(Tabla35_2[[#This Row],[Concat]],Tabla3_2[],9,0)</f>
        <v>5174</v>
      </c>
      <c r="N673" s="24">
        <f>+Tabla35_2[[#This Row],[Precio (pesos nominales con IVA)]]/Tabla35_2[[#This Row],[Kg]]</f>
        <v>323.375</v>
      </c>
      <c r="O673" s="6">
        <f>+VLOOKUP(Tabla35_2[[#This Row],[Cod_fecha]],Cod_fecha[],2,0)</f>
        <v>44117</v>
      </c>
      <c r="P673" s="27">
        <f>+VLOOKUP(Tabla35_2[[#This Row],[Mercado]],Codigos_mercados_mayoristas[],3,0)</f>
        <v>16</v>
      </c>
      <c r="Q673" s="24" t="str">
        <f>+_xlfn.CONCAT(Tabla35_2[[#This Row],[Semana]],Tabla35_2[[#This Row],[Atributo]])</f>
        <v>44120Martes</v>
      </c>
    </row>
    <row r="674" spans="1:17" x14ac:dyDescent="0.35">
      <c r="A674" s="24" t="str">
        <f t="shared" si="10"/>
        <v>44120LimónSin especificarTerminal Hortofrutícola Agro Chillánmalla-16Miércoles</v>
      </c>
      <c r="B674" s="6">
        <v>44120</v>
      </c>
      <c r="C674" s="24" t="s">
        <v>28</v>
      </c>
      <c r="D674" s="24" t="s">
        <v>18</v>
      </c>
      <c r="E674" s="24" t="s">
        <v>25</v>
      </c>
      <c r="F674" s="24" t="s">
        <v>40</v>
      </c>
      <c r="G674" s="24" t="str">
        <f>+VLOOKUP(Tabla35_2[[#This Row],[Unidad de
comercialización ]],Cod_empaque[],2,0)</f>
        <v>malla-16</v>
      </c>
      <c r="H674" s="24">
        <f>+VLOOKUP(Tabla35_2[[#This Row],[Unidad de
comercialización ]],Tabla9[],2,0)</f>
        <v>16</v>
      </c>
      <c r="I674" s="24" t="s">
        <v>4</v>
      </c>
      <c r="J674">
        <v>250</v>
      </c>
      <c r="K674" s="24">
        <f>+Tabla35_2[[#This Row],[Valor]]*Tabla35_2[[#This Row],[Kg]]</f>
        <v>4000</v>
      </c>
      <c r="L674" s="24">
        <f>+Tabla35_2[[#This Row],[Volumen (Kg)]]/1000</f>
        <v>4</v>
      </c>
      <c r="M674" s="24">
        <f>+VLOOKUP(Tabla35_2[[#This Row],[Concat]],Tabla3_2[],9,0)</f>
        <v>5300</v>
      </c>
      <c r="N674" s="24">
        <f>+Tabla35_2[[#This Row],[Precio (pesos nominales con IVA)]]/Tabla35_2[[#This Row],[Kg]]</f>
        <v>331.25</v>
      </c>
      <c r="O674" s="6">
        <f>+VLOOKUP(Tabla35_2[[#This Row],[Cod_fecha]],Cod_fecha[],2,0)</f>
        <v>44118</v>
      </c>
      <c r="P674" s="27">
        <f>+VLOOKUP(Tabla35_2[[#This Row],[Mercado]],Codigos_mercados_mayoristas[],3,0)</f>
        <v>16</v>
      </c>
      <c r="Q674" s="24" t="str">
        <f>+_xlfn.CONCAT(Tabla35_2[[#This Row],[Semana]],Tabla35_2[[#This Row],[Atributo]])</f>
        <v>44120Miércoles</v>
      </c>
    </row>
    <row r="675" spans="1:17" x14ac:dyDescent="0.35">
      <c r="A675" s="24" t="str">
        <f t="shared" si="10"/>
        <v>44120LimónSin especificarTerminal Hortofrutícola Agro Chillánmalla-16Jueves</v>
      </c>
      <c r="B675" s="6">
        <v>44120</v>
      </c>
      <c r="C675" s="24" t="s">
        <v>28</v>
      </c>
      <c r="D675" s="24" t="s">
        <v>18</v>
      </c>
      <c r="E675" s="24" t="s">
        <v>25</v>
      </c>
      <c r="F675" s="24" t="s">
        <v>40</v>
      </c>
      <c r="G675" s="24" t="str">
        <f>+VLOOKUP(Tabla35_2[[#This Row],[Unidad de
comercialización ]],Cod_empaque[],2,0)</f>
        <v>malla-16</v>
      </c>
      <c r="H675" s="24">
        <f>+VLOOKUP(Tabla35_2[[#This Row],[Unidad de
comercialización ]],Tabla9[],2,0)</f>
        <v>16</v>
      </c>
      <c r="I675" s="24" t="s">
        <v>5</v>
      </c>
      <c r="J675">
        <v>140</v>
      </c>
      <c r="K675" s="24">
        <f>+Tabla35_2[[#This Row],[Valor]]*Tabla35_2[[#This Row],[Kg]]</f>
        <v>2240</v>
      </c>
      <c r="L675" s="24">
        <f>+Tabla35_2[[#This Row],[Volumen (Kg)]]/1000</f>
        <v>2.2400000000000002</v>
      </c>
      <c r="M675" s="24">
        <f>+VLOOKUP(Tabla35_2[[#This Row],[Concat]],Tabla3_2[],9,0)</f>
        <v>5286</v>
      </c>
      <c r="N675" s="24">
        <f>+Tabla35_2[[#This Row],[Precio (pesos nominales con IVA)]]/Tabla35_2[[#This Row],[Kg]]</f>
        <v>330.375</v>
      </c>
      <c r="O675" s="6">
        <f>+VLOOKUP(Tabla35_2[[#This Row],[Cod_fecha]],Cod_fecha[],2,0)</f>
        <v>44119</v>
      </c>
      <c r="P675" s="27">
        <f>+VLOOKUP(Tabla35_2[[#This Row],[Mercado]],Codigos_mercados_mayoristas[],3,0)</f>
        <v>16</v>
      </c>
      <c r="Q675" s="24" t="str">
        <f>+_xlfn.CONCAT(Tabla35_2[[#This Row],[Semana]],Tabla35_2[[#This Row],[Atributo]])</f>
        <v>44120Jueves</v>
      </c>
    </row>
    <row r="676" spans="1:17" x14ac:dyDescent="0.35">
      <c r="A676" s="24" t="str">
        <f t="shared" si="10"/>
        <v>44120LimónSin especificarTerminal Hortofrutícola Agro Chillánmalla-16Viernes</v>
      </c>
      <c r="B676" s="6">
        <v>44120</v>
      </c>
      <c r="C676" s="24" t="s">
        <v>28</v>
      </c>
      <c r="D676" s="24" t="s">
        <v>18</v>
      </c>
      <c r="E676" s="24" t="s">
        <v>25</v>
      </c>
      <c r="F676" s="24" t="s">
        <v>40</v>
      </c>
      <c r="G676" s="24" t="str">
        <f>+VLOOKUP(Tabla35_2[[#This Row],[Unidad de
comercialización ]],Cod_empaque[],2,0)</f>
        <v>malla-16</v>
      </c>
      <c r="H676" s="24">
        <f>+VLOOKUP(Tabla35_2[[#This Row],[Unidad de
comercialización ]],Tabla9[],2,0)</f>
        <v>16</v>
      </c>
      <c r="I676" s="24" t="s">
        <v>6</v>
      </c>
      <c r="J676">
        <v>150</v>
      </c>
      <c r="K676" s="24">
        <f>+Tabla35_2[[#This Row],[Valor]]*Tabla35_2[[#This Row],[Kg]]</f>
        <v>2400</v>
      </c>
      <c r="L676" s="24">
        <f>+Tabla35_2[[#This Row],[Volumen (Kg)]]/1000</f>
        <v>2.4</v>
      </c>
      <c r="M676" s="24">
        <f>+VLOOKUP(Tabla35_2[[#This Row],[Concat]],Tabla3_2[],9,0)</f>
        <v>5267</v>
      </c>
      <c r="N676" s="24">
        <f>+Tabla35_2[[#This Row],[Precio (pesos nominales con IVA)]]/Tabla35_2[[#This Row],[Kg]]</f>
        <v>329.1875</v>
      </c>
      <c r="O676" s="6">
        <f>+VLOOKUP(Tabla35_2[[#This Row],[Cod_fecha]],Cod_fecha[],2,0)</f>
        <v>44120</v>
      </c>
      <c r="P676" s="27">
        <f>+VLOOKUP(Tabla35_2[[#This Row],[Mercado]],Codigos_mercados_mayoristas[],3,0)</f>
        <v>16</v>
      </c>
      <c r="Q676" s="24" t="str">
        <f>+_xlfn.CONCAT(Tabla35_2[[#This Row],[Semana]],Tabla35_2[[#This Row],[Atributo]])</f>
        <v>44120Viernes</v>
      </c>
    </row>
    <row r="677" spans="1:17" x14ac:dyDescent="0.35">
      <c r="A677" s="24" t="str">
        <f t="shared" si="10"/>
        <v>44120LimónSin especificarVega Monumental Concepciónmalla-16Lunes</v>
      </c>
      <c r="B677" s="6">
        <v>44120</v>
      </c>
      <c r="C677" s="24" t="s">
        <v>28</v>
      </c>
      <c r="D677" s="24" t="s">
        <v>18</v>
      </c>
      <c r="E677" s="24" t="s">
        <v>26</v>
      </c>
      <c r="F677" s="24" t="s">
        <v>40</v>
      </c>
      <c r="G677" s="24" t="str">
        <f>+VLOOKUP(Tabla35_2[[#This Row],[Unidad de
comercialización ]],Cod_empaque[],2,0)</f>
        <v>malla-16</v>
      </c>
      <c r="H677" s="24">
        <f>+VLOOKUP(Tabla35_2[[#This Row],[Unidad de
comercialización ]],Tabla9[],2,0)</f>
        <v>16</v>
      </c>
      <c r="I677" s="24" t="s">
        <v>2</v>
      </c>
      <c r="J677">
        <v>0</v>
      </c>
      <c r="K677" s="24">
        <f>+Tabla35_2[[#This Row],[Valor]]*Tabla35_2[[#This Row],[Kg]]</f>
        <v>0</v>
      </c>
      <c r="L677" s="24">
        <f>+Tabla35_2[[#This Row],[Volumen (Kg)]]/1000</f>
        <v>0</v>
      </c>
      <c r="M677" s="24">
        <f>+VLOOKUP(Tabla35_2[[#This Row],[Concat]],Tabla3_2[],9,0)</f>
        <v>0</v>
      </c>
      <c r="N677" s="24">
        <f>+Tabla35_2[[#This Row],[Precio (pesos nominales con IVA)]]/Tabla35_2[[#This Row],[Kg]]</f>
        <v>0</v>
      </c>
      <c r="O677" s="6">
        <f>+VLOOKUP(Tabla35_2[[#This Row],[Cod_fecha]],Cod_fecha[],2,0)</f>
        <v>44116</v>
      </c>
      <c r="P677" s="27">
        <f>+VLOOKUP(Tabla35_2[[#This Row],[Mercado]],Codigos_mercados_mayoristas[],3,0)</f>
        <v>8</v>
      </c>
      <c r="Q677" s="24" t="str">
        <f>+_xlfn.CONCAT(Tabla35_2[[#This Row],[Semana]],Tabla35_2[[#This Row],[Atributo]])</f>
        <v>44120Lunes</v>
      </c>
    </row>
    <row r="678" spans="1:17" x14ac:dyDescent="0.35">
      <c r="A678" s="24" t="str">
        <f t="shared" si="10"/>
        <v>44120LimónSin especificarVega Monumental Concepciónmalla-16Martes</v>
      </c>
      <c r="B678" s="6">
        <v>44120</v>
      </c>
      <c r="C678" s="24" t="s">
        <v>28</v>
      </c>
      <c r="D678" s="24" t="s">
        <v>18</v>
      </c>
      <c r="E678" s="24" t="s">
        <v>26</v>
      </c>
      <c r="F678" s="24" t="s">
        <v>40</v>
      </c>
      <c r="G678" s="24" t="str">
        <f>+VLOOKUP(Tabla35_2[[#This Row],[Unidad de
comercialización ]],Cod_empaque[],2,0)</f>
        <v>malla-16</v>
      </c>
      <c r="H678" s="24">
        <f>+VLOOKUP(Tabla35_2[[#This Row],[Unidad de
comercialización ]],Tabla9[],2,0)</f>
        <v>16</v>
      </c>
      <c r="I678" s="24" t="s">
        <v>3</v>
      </c>
      <c r="J678">
        <v>400</v>
      </c>
      <c r="K678" s="24">
        <f>+Tabla35_2[[#This Row],[Valor]]*Tabla35_2[[#This Row],[Kg]]</f>
        <v>6400</v>
      </c>
      <c r="L678" s="24">
        <f>+Tabla35_2[[#This Row],[Volumen (Kg)]]/1000</f>
        <v>6.4</v>
      </c>
      <c r="M678" s="24">
        <f>+VLOOKUP(Tabla35_2[[#This Row],[Concat]],Tabla3_2[],9,0)</f>
        <v>5500</v>
      </c>
      <c r="N678" s="24">
        <f>+Tabla35_2[[#This Row],[Precio (pesos nominales con IVA)]]/Tabla35_2[[#This Row],[Kg]]</f>
        <v>343.75</v>
      </c>
      <c r="O678" s="6">
        <f>+VLOOKUP(Tabla35_2[[#This Row],[Cod_fecha]],Cod_fecha[],2,0)</f>
        <v>44117</v>
      </c>
      <c r="P678" s="27">
        <f>+VLOOKUP(Tabla35_2[[#This Row],[Mercado]],Codigos_mercados_mayoristas[],3,0)</f>
        <v>8</v>
      </c>
      <c r="Q678" s="24" t="str">
        <f>+_xlfn.CONCAT(Tabla35_2[[#This Row],[Semana]],Tabla35_2[[#This Row],[Atributo]])</f>
        <v>44120Martes</v>
      </c>
    </row>
    <row r="679" spans="1:17" x14ac:dyDescent="0.35">
      <c r="A679" s="24" t="str">
        <f t="shared" si="10"/>
        <v>44120LimónSin especificarVega Monumental Concepciónmalla-16Miércoles</v>
      </c>
      <c r="B679" s="6">
        <v>44120</v>
      </c>
      <c r="C679" s="24" t="s">
        <v>28</v>
      </c>
      <c r="D679" s="24" t="s">
        <v>18</v>
      </c>
      <c r="E679" s="24" t="s">
        <v>26</v>
      </c>
      <c r="F679" s="24" t="s">
        <v>40</v>
      </c>
      <c r="G679" s="24" t="str">
        <f>+VLOOKUP(Tabla35_2[[#This Row],[Unidad de
comercialización ]],Cod_empaque[],2,0)</f>
        <v>malla-16</v>
      </c>
      <c r="H679" s="24">
        <f>+VLOOKUP(Tabla35_2[[#This Row],[Unidad de
comercialización ]],Tabla9[],2,0)</f>
        <v>16</v>
      </c>
      <c r="I679" s="24" t="s">
        <v>4</v>
      </c>
      <c r="J679">
        <v>300</v>
      </c>
      <c r="K679" s="24">
        <f>+Tabla35_2[[#This Row],[Valor]]*Tabla35_2[[#This Row],[Kg]]</f>
        <v>4800</v>
      </c>
      <c r="L679" s="24">
        <f>+Tabla35_2[[#This Row],[Volumen (Kg)]]/1000</f>
        <v>4.8</v>
      </c>
      <c r="M679" s="24">
        <f>+VLOOKUP(Tabla35_2[[#This Row],[Concat]],Tabla3_2[],9,0)</f>
        <v>5500</v>
      </c>
      <c r="N679" s="24">
        <f>+Tabla35_2[[#This Row],[Precio (pesos nominales con IVA)]]/Tabla35_2[[#This Row],[Kg]]</f>
        <v>343.75</v>
      </c>
      <c r="O679" s="6">
        <f>+VLOOKUP(Tabla35_2[[#This Row],[Cod_fecha]],Cod_fecha[],2,0)</f>
        <v>44118</v>
      </c>
      <c r="P679" s="27">
        <f>+VLOOKUP(Tabla35_2[[#This Row],[Mercado]],Codigos_mercados_mayoristas[],3,0)</f>
        <v>8</v>
      </c>
      <c r="Q679" s="24" t="str">
        <f>+_xlfn.CONCAT(Tabla35_2[[#This Row],[Semana]],Tabla35_2[[#This Row],[Atributo]])</f>
        <v>44120Miércoles</v>
      </c>
    </row>
    <row r="680" spans="1:17" x14ac:dyDescent="0.35">
      <c r="A680" s="24" t="str">
        <f t="shared" si="10"/>
        <v>44120LimónSin especificarVega Monumental Concepciónmalla-16Jueves</v>
      </c>
      <c r="B680" s="6">
        <v>44120</v>
      </c>
      <c r="C680" s="24" t="s">
        <v>28</v>
      </c>
      <c r="D680" s="24" t="s">
        <v>18</v>
      </c>
      <c r="E680" s="24" t="s">
        <v>26</v>
      </c>
      <c r="F680" s="24" t="s">
        <v>40</v>
      </c>
      <c r="G680" s="24" t="str">
        <f>+VLOOKUP(Tabla35_2[[#This Row],[Unidad de
comercialización ]],Cod_empaque[],2,0)</f>
        <v>malla-16</v>
      </c>
      <c r="H680" s="24">
        <f>+VLOOKUP(Tabla35_2[[#This Row],[Unidad de
comercialización ]],Tabla9[],2,0)</f>
        <v>16</v>
      </c>
      <c r="I680" s="24" t="s">
        <v>5</v>
      </c>
      <c r="J680">
        <v>400</v>
      </c>
      <c r="K680" s="24">
        <f>+Tabla35_2[[#This Row],[Valor]]*Tabla35_2[[#This Row],[Kg]]</f>
        <v>6400</v>
      </c>
      <c r="L680" s="24">
        <f>+Tabla35_2[[#This Row],[Volumen (Kg)]]/1000</f>
        <v>6.4</v>
      </c>
      <c r="M680" s="24">
        <f>+VLOOKUP(Tabla35_2[[#This Row],[Concat]],Tabla3_2[],9,0)</f>
        <v>5500</v>
      </c>
      <c r="N680" s="24">
        <f>+Tabla35_2[[#This Row],[Precio (pesos nominales con IVA)]]/Tabla35_2[[#This Row],[Kg]]</f>
        <v>343.75</v>
      </c>
      <c r="O680" s="6">
        <f>+VLOOKUP(Tabla35_2[[#This Row],[Cod_fecha]],Cod_fecha[],2,0)</f>
        <v>44119</v>
      </c>
      <c r="P680" s="27">
        <f>+VLOOKUP(Tabla35_2[[#This Row],[Mercado]],Codigos_mercados_mayoristas[],3,0)</f>
        <v>8</v>
      </c>
      <c r="Q680" s="24" t="str">
        <f>+_xlfn.CONCAT(Tabla35_2[[#This Row],[Semana]],Tabla35_2[[#This Row],[Atributo]])</f>
        <v>44120Jueves</v>
      </c>
    </row>
    <row r="681" spans="1:17" x14ac:dyDescent="0.35">
      <c r="A681" s="24" t="str">
        <f t="shared" si="10"/>
        <v>44120LimónSin especificarVega Monumental Concepciónmalla-16Viernes</v>
      </c>
      <c r="B681" s="6">
        <v>44120</v>
      </c>
      <c r="C681" s="24" t="s">
        <v>28</v>
      </c>
      <c r="D681" s="24" t="s">
        <v>18</v>
      </c>
      <c r="E681" s="24" t="s">
        <v>26</v>
      </c>
      <c r="F681" s="24" t="s">
        <v>40</v>
      </c>
      <c r="G681" s="24" t="str">
        <f>+VLOOKUP(Tabla35_2[[#This Row],[Unidad de
comercialización ]],Cod_empaque[],2,0)</f>
        <v>malla-16</v>
      </c>
      <c r="H681" s="24">
        <f>+VLOOKUP(Tabla35_2[[#This Row],[Unidad de
comercialización ]],Tabla9[],2,0)</f>
        <v>16</v>
      </c>
      <c r="I681" s="24" t="s">
        <v>6</v>
      </c>
      <c r="J681">
        <v>0</v>
      </c>
      <c r="K681" s="24">
        <f>+Tabla35_2[[#This Row],[Valor]]*Tabla35_2[[#This Row],[Kg]]</f>
        <v>0</v>
      </c>
      <c r="L681" s="24">
        <f>+Tabla35_2[[#This Row],[Volumen (Kg)]]/1000</f>
        <v>0</v>
      </c>
      <c r="M681" s="24">
        <f>+VLOOKUP(Tabla35_2[[#This Row],[Concat]],Tabla3_2[],9,0)</f>
        <v>0</v>
      </c>
      <c r="N681" s="24">
        <f>+Tabla35_2[[#This Row],[Precio (pesos nominales con IVA)]]/Tabla35_2[[#This Row],[Kg]]</f>
        <v>0</v>
      </c>
      <c r="O681" s="6">
        <f>+VLOOKUP(Tabla35_2[[#This Row],[Cod_fecha]],Cod_fecha[],2,0)</f>
        <v>44120</v>
      </c>
      <c r="P681" s="27">
        <f>+VLOOKUP(Tabla35_2[[#This Row],[Mercado]],Codigos_mercados_mayoristas[],3,0)</f>
        <v>8</v>
      </c>
      <c r="Q681" s="24" t="str">
        <f>+_xlfn.CONCAT(Tabla35_2[[#This Row],[Semana]],Tabla35_2[[#This Row],[Atributo]])</f>
        <v>44120Viernes</v>
      </c>
    </row>
    <row r="682" spans="1:17" x14ac:dyDescent="0.35">
      <c r="A682" s="24" t="str">
        <f t="shared" si="10"/>
        <v>44113LimónSin especificarMercado Mayorista Lo Valledor de Santiagomalla-18Lunes</v>
      </c>
      <c r="B682" s="6">
        <v>44113</v>
      </c>
      <c r="C682" s="24" t="s">
        <v>28</v>
      </c>
      <c r="D682" s="24" t="s">
        <v>18</v>
      </c>
      <c r="E682" s="24" t="s">
        <v>19</v>
      </c>
      <c r="F682" s="24" t="s">
        <v>38</v>
      </c>
      <c r="G682" s="24" t="str">
        <f>+VLOOKUP(Tabla35_2[[#This Row],[Unidad de
comercialización ]],Cod_empaque[],2,0)</f>
        <v>malla-18</v>
      </c>
      <c r="H682" s="24">
        <f>+VLOOKUP(Tabla35_2[[#This Row],[Unidad de
comercialización ]],Tabla9[],2,0)</f>
        <v>18</v>
      </c>
      <c r="I682" s="24" t="s">
        <v>2</v>
      </c>
      <c r="J682">
        <v>768</v>
      </c>
      <c r="K682" s="24">
        <f>+Tabla35_2[[#This Row],[Valor]]*Tabla35_2[[#This Row],[Kg]]</f>
        <v>13824</v>
      </c>
      <c r="L682" s="24">
        <f>+Tabla35_2[[#This Row],[Volumen (Kg)]]/1000</f>
        <v>13.824</v>
      </c>
      <c r="M682" s="24">
        <f>+VLOOKUP(Tabla35_2[[#This Row],[Concat]],Tabla3_2[],9,0)</f>
        <v>4897</v>
      </c>
      <c r="N682" s="24">
        <f>+Tabla35_2[[#This Row],[Precio (pesos nominales con IVA)]]/Tabla35_2[[#This Row],[Kg]]</f>
        <v>272.05555555555554</v>
      </c>
      <c r="O682" s="6">
        <f>+VLOOKUP(Tabla35_2[[#This Row],[Cod_fecha]],Cod_fecha[],2,0)</f>
        <v>44109</v>
      </c>
      <c r="P682" s="27">
        <f>+VLOOKUP(Tabla35_2[[#This Row],[Mercado]],Codigos_mercados_mayoristas[],3,0)</f>
        <v>13</v>
      </c>
      <c r="Q682" s="24" t="str">
        <f>+_xlfn.CONCAT(Tabla35_2[[#This Row],[Semana]],Tabla35_2[[#This Row],[Atributo]])</f>
        <v>44113Lunes</v>
      </c>
    </row>
    <row r="683" spans="1:17" x14ac:dyDescent="0.35">
      <c r="A683" s="24" t="str">
        <f t="shared" si="10"/>
        <v>44113LimónSin especificarMercado Mayorista Lo Valledor de Santiagomalla-18Martes</v>
      </c>
      <c r="B683" s="6">
        <v>44113</v>
      </c>
      <c r="C683" s="24" t="s">
        <v>28</v>
      </c>
      <c r="D683" s="24" t="s">
        <v>18</v>
      </c>
      <c r="E683" s="24" t="s">
        <v>19</v>
      </c>
      <c r="F683" s="24" t="s">
        <v>38</v>
      </c>
      <c r="G683" s="24" t="str">
        <f>+VLOOKUP(Tabla35_2[[#This Row],[Unidad de
comercialización ]],Cod_empaque[],2,0)</f>
        <v>malla-18</v>
      </c>
      <c r="H683" s="24">
        <f>+VLOOKUP(Tabla35_2[[#This Row],[Unidad de
comercialización ]],Tabla9[],2,0)</f>
        <v>18</v>
      </c>
      <c r="I683" s="24" t="s">
        <v>3</v>
      </c>
      <c r="J683">
        <v>870</v>
      </c>
      <c r="K683" s="24">
        <f>+Tabla35_2[[#This Row],[Valor]]*Tabla35_2[[#This Row],[Kg]]</f>
        <v>15660</v>
      </c>
      <c r="L683" s="24">
        <f>+Tabla35_2[[#This Row],[Volumen (Kg)]]/1000</f>
        <v>15.66</v>
      </c>
      <c r="M683" s="24">
        <f>+VLOOKUP(Tabla35_2[[#This Row],[Concat]],Tabla3_2[],9,0)</f>
        <v>5103</v>
      </c>
      <c r="N683" s="24">
        <f>+Tabla35_2[[#This Row],[Precio (pesos nominales con IVA)]]/Tabla35_2[[#This Row],[Kg]]</f>
        <v>283.5</v>
      </c>
      <c r="O683" s="6">
        <f>+VLOOKUP(Tabla35_2[[#This Row],[Cod_fecha]],Cod_fecha[],2,0)</f>
        <v>44110</v>
      </c>
      <c r="P683" s="27">
        <f>+VLOOKUP(Tabla35_2[[#This Row],[Mercado]],Codigos_mercados_mayoristas[],3,0)</f>
        <v>13</v>
      </c>
      <c r="Q683" s="24" t="str">
        <f>+_xlfn.CONCAT(Tabla35_2[[#This Row],[Semana]],Tabla35_2[[#This Row],[Atributo]])</f>
        <v>44113Martes</v>
      </c>
    </row>
    <row r="684" spans="1:17" x14ac:dyDescent="0.35">
      <c r="A684" s="24" t="str">
        <f t="shared" si="10"/>
        <v>44113LimónSin especificarMercado Mayorista Lo Valledor de Santiagomalla-18Miércoles</v>
      </c>
      <c r="B684" s="6">
        <v>44113</v>
      </c>
      <c r="C684" s="24" t="s">
        <v>28</v>
      </c>
      <c r="D684" s="24" t="s">
        <v>18</v>
      </c>
      <c r="E684" s="24" t="s">
        <v>19</v>
      </c>
      <c r="F684" s="24" t="s">
        <v>38</v>
      </c>
      <c r="G684" s="24" t="str">
        <f>+VLOOKUP(Tabla35_2[[#This Row],[Unidad de
comercialización ]],Cod_empaque[],2,0)</f>
        <v>malla-18</v>
      </c>
      <c r="H684" s="24">
        <f>+VLOOKUP(Tabla35_2[[#This Row],[Unidad de
comercialización ]],Tabla9[],2,0)</f>
        <v>18</v>
      </c>
      <c r="I684" s="24" t="s">
        <v>4</v>
      </c>
      <c r="J684">
        <v>1035</v>
      </c>
      <c r="K684" s="24">
        <f>+Tabla35_2[[#This Row],[Valor]]*Tabla35_2[[#This Row],[Kg]]</f>
        <v>18630</v>
      </c>
      <c r="L684" s="24">
        <f>+Tabla35_2[[#This Row],[Volumen (Kg)]]/1000</f>
        <v>18.63</v>
      </c>
      <c r="M684" s="24">
        <f>+VLOOKUP(Tabla35_2[[#This Row],[Concat]],Tabla3_2[],9,0)</f>
        <v>5157</v>
      </c>
      <c r="N684" s="24">
        <f>+Tabla35_2[[#This Row],[Precio (pesos nominales con IVA)]]/Tabla35_2[[#This Row],[Kg]]</f>
        <v>286.5</v>
      </c>
      <c r="O684" s="6">
        <f>+VLOOKUP(Tabla35_2[[#This Row],[Cod_fecha]],Cod_fecha[],2,0)</f>
        <v>44111</v>
      </c>
      <c r="P684" s="27">
        <f>+VLOOKUP(Tabla35_2[[#This Row],[Mercado]],Codigos_mercados_mayoristas[],3,0)</f>
        <v>13</v>
      </c>
      <c r="Q684" s="24" t="str">
        <f>+_xlfn.CONCAT(Tabla35_2[[#This Row],[Semana]],Tabla35_2[[#This Row],[Atributo]])</f>
        <v>44113Miércoles</v>
      </c>
    </row>
    <row r="685" spans="1:17" x14ac:dyDescent="0.35">
      <c r="A685" s="24" t="str">
        <f t="shared" si="10"/>
        <v>44113LimónSin especificarMercado Mayorista Lo Valledor de Santiagomalla-18Jueves</v>
      </c>
      <c r="B685" s="6">
        <v>44113</v>
      </c>
      <c r="C685" s="24" t="s">
        <v>28</v>
      </c>
      <c r="D685" s="24" t="s">
        <v>18</v>
      </c>
      <c r="E685" s="24" t="s">
        <v>19</v>
      </c>
      <c r="F685" s="24" t="s">
        <v>38</v>
      </c>
      <c r="G685" s="24" t="str">
        <f>+VLOOKUP(Tabla35_2[[#This Row],[Unidad de
comercialización ]],Cod_empaque[],2,0)</f>
        <v>malla-18</v>
      </c>
      <c r="H685" s="24">
        <f>+VLOOKUP(Tabla35_2[[#This Row],[Unidad de
comercialización ]],Tabla9[],2,0)</f>
        <v>18</v>
      </c>
      <c r="I685" s="24" t="s">
        <v>5</v>
      </c>
      <c r="J685">
        <v>1050</v>
      </c>
      <c r="K685" s="24">
        <f>+Tabla35_2[[#This Row],[Valor]]*Tabla35_2[[#This Row],[Kg]]</f>
        <v>18900</v>
      </c>
      <c r="L685" s="24">
        <f>+Tabla35_2[[#This Row],[Volumen (Kg)]]/1000</f>
        <v>18.899999999999999</v>
      </c>
      <c r="M685" s="24">
        <f>+VLOOKUP(Tabla35_2[[#This Row],[Concat]],Tabla3_2[],9,0)</f>
        <v>5000</v>
      </c>
      <c r="N685" s="24">
        <f>+Tabla35_2[[#This Row],[Precio (pesos nominales con IVA)]]/Tabla35_2[[#This Row],[Kg]]</f>
        <v>277.77777777777777</v>
      </c>
      <c r="O685" s="6">
        <f>+VLOOKUP(Tabla35_2[[#This Row],[Cod_fecha]],Cod_fecha[],2,0)</f>
        <v>44112</v>
      </c>
      <c r="P685" s="27">
        <f>+VLOOKUP(Tabla35_2[[#This Row],[Mercado]],Codigos_mercados_mayoristas[],3,0)</f>
        <v>13</v>
      </c>
      <c r="Q685" s="24" t="str">
        <f>+_xlfn.CONCAT(Tabla35_2[[#This Row],[Semana]],Tabla35_2[[#This Row],[Atributo]])</f>
        <v>44113Jueves</v>
      </c>
    </row>
    <row r="686" spans="1:17" x14ac:dyDescent="0.35">
      <c r="A686" s="24" t="str">
        <f t="shared" si="10"/>
        <v>44113LimónSin especificarMercado Mayorista Lo Valledor de Santiagomalla-18Viernes</v>
      </c>
      <c r="B686" s="6">
        <v>44113</v>
      </c>
      <c r="C686" s="24" t="s">
        <v>28</v>
      </c>
      <c r="D686" s="24" t="s">
        <v>18</v>
      </c>
      <c r="E686" s="24" t="s">
        <v>19</v>
      </c>
      <c r="F686" s="24" t="s">
        <v>38</v>
      </c>
      <c r="G686" s="24" t="str">
        <f>+VLOOKUP(Tabla35_2[[#This Row],[Unidad de
comercialización ]],Cod_empaque[],2,0)</f>
        <v>malla-18</v>
      </c>
      <c r="H686" s="24">
        <f>+VLOOKUP(Tabla35_2[[#This Row],[Unidad de
comercialización ]],Tabla9[],2,0)</f>
        <v>18</v>
      </c>
      <c r="I686" s="24" t="s">
        <v>6</v>
      </c>
      <c r="J686">
        <v>875</v>
      </c>
      <c r="K686" s="24">
        <f>+Tabla35_2[[#This Row],[Valor]]*Tabla35_2[[#This Row],[Kg]]</f>
        <v>15750</v>
      </c>
      <c r="L686" s="24">
        <f>+Tabla35_2[[#This Row],[Volumen (Kg)]]/1000</f>
        <v>15.75</v>
      </c>
      <c r="M686" s="24">
        <f>+VLOOKUP(Tabla35_2[[#This Row],[Concat]],Tabla3_2[],9,0)</f>
        <v>5000</v>
      </c>
      <c r="N686" s="24">
        <f>+Tabla35_2[[#This Row],[Precio (pesos nominales con IVA)]]/Tabla35_2[[#This Row],[Kg]]</f>
        <v>277.77777777777777</v>
      </c>
      <c r="O686" s="6">
        <f>+VLOOKUP(Tabla35_2[[#This Row],[Cod_fecha]],Cod_fecha[],2,0)</f>
        <v>44113</v>
      </c>
      <c r="P686" s="27">
        <f>+VLOOKUP(Tabla35_2[[#This Row],[Mercado]],Codigos_mercados_mayoristas[],3,0)</f>
        <v>13</v>
      </c>
      <c r="Q686" s="24" t="str">
        <f>+_xlfn.CONCAT(Tabla35_2[[#This Row],[Semana]],Tabla35_2[[#This Row],[Atributo]])</f>
        <v>44113Viernes</v>
      </c>
    </row>
    <row r="687" spans="1:17" x14ac:dyDescent="0.35">
      <c r="A687" s="24" t="str">
        <f t="shared" si="10"/>
        <v>44113LimónSin especificarComercializadora del Agro de Limarímalla-18Lunes</v>
      </c>
      <c r="B687" s="6">
        <v>44113</v>
      </c>
      <c r="C687" s="24" t="s">
        <v>28</v>
      </c>
      <c r="D687" s="24" t="s">
        <v>18</v>
      </c>
      <c r="E687" s="24" t="s">
        <v>21</v>
      </c>
      <c r="F687" s="24" t="s">
        <v>38</v>
      </c>
      <c r="G687" s="24" t="str">
        <f>+VLOOKUP(Tabla35_2[[#This Row],[Unidad de
comercialización ]],Cod_empaque[],2,0)</f>
        <v>malla-18</v>
      </c>
      <c r="H687" s="24">
        <f>+VLOOKUP(Tabla35_2[[#This Row],[Unidad de
comercialización ]],Tabla9[],2,0)</f>
        <v>18</v>
      </c>
      <c r="I687" s="24" t="s">
        <v>2</v>
      </c>
      <c r="J687">
        <v>0</v>
      </c>
      <c r="K687" s="24">
        <f>+Tabla35_2[[#This Row],[Valor]]*Tabla35_2[[#This Row],[Kg]]</f>
        <v>0</v>
      </c>
      <c r="L687" s="24">
        <f>+Tabla35_2[[#This Row],[Volumen (Kg)]]/1000</f>
        <v>0</v>
      </c>
      <c r="M687" s="24">
        <f>+VLOOKUP(Tabla35_2[[#This Row],[Concat]],Tabla3_2[],9,0)</f>
        <v>0</v>
      </c>
      <c r="N687" s="24">
        <f>+Tabla35_2[[#This Row],[Precio (pesos nominales con IVA)]]/Tabla35_2[[#This Row],[Kg]]</f>
        <v>0</v>
      </c>
      <c r="O687" s="6">
        <f>+VLOOKUP(Tabla35_2[[#This Row],[Cod_fecha]],Cod_fecha[],2,0)</f>
        <v>44109</v>
      </c>
      <c r="P687" s="27">
        <f>+VLOOKUP(Tabla35_2[[#This Row],[Mercado]],Codigos_mercados_mayoristas[],3,0)</f>
        <v>4</v>
      </c>
      <c r="Q687" s="24" t="str">
        <f>+_xlfn.CONCAT(Tabla35_2[[#This Row],[Semana]],Tabla35_2[[#This Row],[Atributo]])</f>
        <v>44113Lunes</v>
      </c>
    </row>
    <row r="688" spans="1:17" x14ac:dyDescent="0.35">
      <c r="A688" s="24" t="str">
        <f t="shared" si="10"/>
        <v>44113LimónSin especificarComercializadora del Agro de Limarímalla-18Martes</v>
      </c>
      <c r="B688" s="6">
        <v>44113</v>
      </c>
      <c r="C688" s="24" t="s">
        <v>28</v>
      </c>
      <c r="D688" s="24" t="s">
        <v>18</v>
      </c>
      <c r="E688" s="24" t="s">
        <v>21</v>
      </c>
      <c r="F688" s="24" t="s">
        <v>38</v>
      </c>
      <c r="G688" s="24" t="str">
        <f>+VLOOKUP(Tabla35_2[[#This Row],[Unidad de
comercialización ]],Cod_empaque[],2,0)</f>
        <v>malla-18</v>
      </c>
      <c r="H688" s="24">
        <f>+VLOOKUP(Tabla35_2[[#This Row],[Unidad de
comercialización ]],Tabla9[],2,0)</f>
        <v>18</v>
      </c>
      <c r="I688" s="24" t="s">
        <v>3</v>
      </c>
      <c r="J688">
        <v>600</v>
      </c>
      <c r="K688" s="24">
        <f>+Tabla35_2[[#This Row],[Valor]]*Tabla35_2[[#This Row],[Kg]]</f>
        <v>10800</v>
      </c>
      <c r="L688" s="24">
        <f>+Tabla35_2[[#This Row],[Volumen (Kg)]]/1000</f>
        <v>10.8</v>
      </c>
      <c r="M688" s="24">
        <f>+VLOOKUP(Tabla35_2[[#This Row],[Concat]],Tabla3_2[],9,0)</f>
        <v>4400</v>
      </c>
      <c r="N688" s="24">
        <f>+Tabla35_2[[#This Row],[Precio (pesos nominales con IVA)]]/Tabla35_2[[#This Row],[Kg]]</f>
        <v>244.44444444444446</v>
      </c>
      <c r="O688" s="6">
        <f>+VLOOKUP(Tabla35_2[[#This Row],[Cod_fecha]],Cod_fecha[],2,0)</f>
        <v>44110</v>
      </c>
      <c r="P688" s="27">
        <f>+VLOOKUP(Tabla35_2[[#This Row],[Mercado]],Codigos_mercados_mayoristas[],3,0)</f>
        <v>4</v>
      </c>
      <c r="Q688" s="24" t="str">
        <f>+_xlfn.CONCAT(Tabla35_2[[#This Row],[Semana]],Tabla35_2[[#This Row],[Atributo]])</f>
        <v>44113Martes</v>
      </c>
    </row>
    <row r="689" spans="1:17" x14ac:dyDescent="0.35">
      <c r="A689" s="24" t="str">
        <f t="shared" si="10"/>
        <v>44113LimónSin especificarComercializadora del Agro de Limarímalla-18Miércoles</v>
      </c>
      <c r="B689" s="6">
        <v>44113</v>
      </c>
      <c r="C689" s="24" t="s">
        <v>28</v>
      </c>
      <c r="D689" s="24" t="s">
        <v>18</v>
      </c>
      <c r="E689" s="24" t="s">
        <v>21</v>
      </c>
      <c r="F689" s="24" t="s">
        <v>38</v>
      </c>
      <c r="G689" s="24" t="str">
        <f>+VLOOKUP(Tabla35_2[[#This Row],[Unidad de
comercialización ]],Cod_empaque[],2,0)</f>
        <v>malla-18</v>
      </c>
      <c r="H689" s="24">
        <f>+VLOOKUP(Tabla35_2[[#This Row],[Unidad de
comercialización ]],Tabla9[],2,0)</f>
        <v>18</v>
      </c>
      <c r="I689" s="24" t="s">
        <v>4</v>
      </c>
      <c r="J689">
        <v>600</v>
      </c>
      <c r="K689" s="24">
        <f>+Tabla35_2[[#This Row],[Valor]]*Tabla35_2[[#This Row],[Kg]]</f>
        <v>10800</v>
      </c>
      <c r="L689" s="24">
        <f>+Tabla35_2[[#This Row],[Volumen (Kg)]]/1000</f>
        <v>10.8</v>
      </c>
      <c r="M689" s="24">
        <f>+VLOOKUP(Tabla35_2[[#This Row],[Concat]],Tabla3_2[],9,0)</f>
        <v>4400</v>
      </c>
      <c r="N689" s="24">
        <f>+Tabla35_2[[#This Row],[Precio (pesos nominales con IVA)]]/Tabla35_2[[#This Row],[Kg]]</f>
        <v>244.44444444444446</v>
      </c>
      <c r="O689" s="6">
        <f>+VLOOKUP(Tabla35_2[[#This Row],[Cod_fecha]],Cod_fecha[],2,0)</f>
        <v>44111</v>
      </c>
      <c r="P689" s="27">
        <f>+VLOOKUP(Tabla35_2[[#This Row],[Mercado]],Codigos_mercados_mayoristas[],3,0)</f>
        <v>4</v>
      </c>
      <c r="Q689" s="24" t="str">
        <f>+_xlfn.CONCAT(Tabla35_2[[#This Row],[Semana]],Tabla35_2[[#This Row],[Atributo]])</f>
        <v>44113Miércoles</v>
      </c>
    </row>
    <row r="690" spans="1:17" x14ac:dyDescent="0.35">
      <c r="A690" s="24" t="str">
        <f t="shared" si="10"/>
        <v>44113LimónSin especificarComercializadora del Agro de Limarímalla-18Jueves</v>
      </c>
      <c r="B690" s="6">
        <v>44113</v>
      </c>
      <c r="C690" s="24" t="s">
        <v>28</v>
      </c>
      <c r="D690" s="24" t="s">
        <v>18</v>
      </c>
      <c r="E690" s="24" t="s">
        <v>21</v>
      </c>
      <c r="F690" s="24" t="s">
        <v>38</v>
      </c>
      <c r="G690" s="24" t="str">
        <f>+VLOOKUP(Tabla35_2[[#This Row],[Unidad de
comercialización ]],Cod_empaque[],2,0)</f>
        <v>malla-18</v>
      </c>
      <c r="H690" s="24">
        <f>+VLOOKUP(Tabla35_2[[#This Row],[Unidad de
comercialización ]],Tabla9[],2,0)</f>
        <v>18</v>
      </c>
      <c r="I690" s="24" t="s">
        <v>5</v>
      </c>
      <c r="J690">
        <v>0</v>
      </c>
      <c r="K690" s="24">
        <f>+Tabla35_2[[#This Row],[Valor]]*Tabla35_2[[#This Row],[Kg]]</f>
        <v>0</v>
      </c>
      <c r="L690" s="24">
        <f>+Tabla35_2[[#This Row],[Volumen (Kg)]]/1000</f>
        <v>0</v>
      </c>
      <c r="M690" s="24">
        <f>+VLOOKUP(Tabla35_2[[#This Row],[Concat]],Tabla3_2[],9,0)</f>
        <v>0</v>
      </c>
      <c r="N690" s="24">
        <f>+Tabla35_2[[#This Row],[Precio (pesos nominales con IVA)]]/Tabla35_2[[#This Row],[Kg]]</f>
        <v>0</v>
      </c>
      <c r="O690" s="6">
        <f>+VLOOKUP(Tabla35_2[[#This Row],[Cod_fecha]],Cod_fecha[],2,0)</f>
        <v>44112</v>
      </c>
      <c r="P690" s="27">
        <f>+VLOOKUP(Tabla35_2[[#This Row],[Mercado]],Codigos_mercados_mayoristas[],3,0)</f>
        <v>4</v>
      </c>
      <c r="Q690" s="24" t="str">
        <f>+_xlfn.CONCAT(Tabla35_2[[#This Row],[Semana]],Tabla35_2[[#This Row],[Atributo]])</f>
        <v>44113Jueves</v>
      </c>
    </row>
    <row r="691" spans="1:17" x14ac:dyDescent="0.35">
      <c r="A691" s="24" t="str">
        <f t="shared" si="10"/>
        <v>44113LimónSin especificarComercializadora del Agro de Limarímalla-18Viernes</v>
      </c>
      <c r="B691" s="6">
        <v>44113</v>
      </c>
      <c r="C691" s="24" t="s">
        <v>28</v>
      </c>
      <c r="D691" s="24" t="s">
        <v>18</v>
      </c>
      <c r="E691" s="24" t="s">
        <v>21</v>
      </c>
      <c r="F691" s="24" t="s">
        <v>38</v>
      </c>
      <c r="G691" s="24" t="str">
        <f>+VLOOKUP(Tabla35_2[[#This Row],[Unidad de
comercialización ]],Cod_empaque[],2,0)</f>
        <v>malla-18</v>
      </c>
      <c r="H691" s="24">
        <f>+VLOOKUP(Tabla35_2[[#This Row],[Unidad de
comercialización ]],Tabla9[],2,0)</f>
        <v>18</v>
      </c>
      <c r="I691" s="24" t="s">
        <v>6</v>
      </c>
      <c r="J691">
        <v>0</v>
      </c>
      <c r="K691" s="24">
        <f>+Tabla35_2[[#This Row],[Valor]]*Tabla35_2[[#This Row],[Kg]]</f>
        <v>0</v>
      </c>
      <c r="L691" s="24">
        <f>+Tabla35_2[[#This Row],[Volumen (Kg)]]/1000</f>
        <v>0</v>
      </c>
      <c r="M691" s="24">
        <f>+VLOOKUP(Tabla35_2[[#This Row],[Concat]],Tabla3_2[],9,0)</f>
        <v>0</v>
      </c>
      <c r="N691" s="24">
        <f>+Tabla35_2[[#This Row],[Precio (pesos nominales con IVA)]]/Tabla35_2[[#This Row],[Kg]]</f>
        <v>0</v>
      </c>
      <c r="O691" s="6">
        <f>+VLOOKUP(Tabla35_2[[#This Row],[Cod_fecha]],Cod_fecha[],2,0)</f>
        <v>44113</v>
      </c>
      <c r="P691" s="27">
        <f>+VLOOKUP(Tabla35_2[[#This Row],[Mercado]],Codigos_mercados_mayoristas[],3,0)</f>
        <v>4</v>
      </c>
      <c r="Q691" s="24" t="str">
        <f>+_xlfn.CONCAT(Tabla35_2[[#This Row],[Semana]],Tabla35_2[[#This Row],[Atributo]])</f>
        <v>44113Viernes</v>
      </c>
    </row>
    <row r="692" spans="1:17" x14ac:dyDescent="0.35">
      <c r="A692" s="24" t="str">
        <f t="shared" si="10"/>
        <v>44113LimónSin especificarTerminal Hortofrutícola Agro Chillánmalla-18Lunes</v>
      </c>
      <c r="B692" s="6">
        <v>44113</v>
      </c>
      <c r="C692" s="24" t="s">
        <v>28</v>
      </c>
      <c r="D692" s="24" t="s">
        <v>18</v>
      </c>
      <c r="E692" s="24" t="s">
        <v>25</v>
      </c>
      <c r="F692" s="24" t="s">
        <v>38</v>
      </c>
      <c r="G692" s="24" t="str">
        <f>+VLOOKUP(Tabla35_2[[#This Row],[Unidad de
comercialización ]],Cod_empaque[],2,0)</f>
        <v>malla-18</v>
      </c>
      <c r="H692" s="24">
        <f>+VLOOKUP(Tabla35_2[[#This Row],[Unidad de
comercialización ]],Tabla9[],2,0)</f>
        <v>18</v>
      </c>
      <c r="I692" s="24" t="s">
        <v>2</v>
      </c>
      <c r="J692">
        <v>0</v>
      </c>
      <c r="K692" s="24">
        <f>+Tabla35_2[[#This Row],[Valor]]*Tabla35_2[[#This Row],[Kg]]</f>
        <v>0</v>
      </c>
      <c r="L692" s="24">
        <f>+Tabla35_2[[#This Row],[Volumen (Kg)]]/1000</f>
        <v>0</v>
      </c>
      <c r="M692" s="24">
        <f>+VLOOKUP(Tabla35_2[[#This Row],[Concat]],Tabla3_2[],9,0)</f>
        <v>0</v>
      </c>
      <c r="N692" s="24">
        <f>+Tabla35_2[[#This Row],[Precio (pesos nominales con IVA)]]/Tabla35_2[[#This Row],[Kg]]</f>
        <v>0</v>
      </c>
      <c r="O692" s="6">
        <f>+VLOOKUP(Tabla35_2[[#This Row],[Cod_fecha]],Cod_fecha[],2,0)</f>
        <v>44109</v>
      </c>
      <c r="P692" s="27">
        <f>+VLOOKUP(Tabla35_2[[#This Row],[Mercado]],Codigos_mercados_mayoristas[],3,0)</f>
        <v>16</v>
      </c>
      <c r="Q692" s="24" t="str">
        <f>+_xlfn.CONCAT(Tabla35_2[[#This Row],[Semana]],Tabla35_2[[#This Row],[Atributo]])</f>
        <v>44113Lunes</v>
      </c>
    </row>
    <row r="693" spans="1:17" x14ac:dyDescent="0.35">
      <c r="A693" s="24" t="str">
        <f t="shared" si="10"/>
        <v>44113LimónSin especificarTerminal Hortofrutícola Agro Chillánmalla-18Martes</v>
      </c>
      <c r="B693" s="6">
        <v>44113</v>
      </c>
      <c r="C693" s="24" t="s">
        <v>28</v>
      </c>
      <c r="D693" s="24" t="s">
        <v>18</v>
      </c>
      <c r="E693" s="24" t="s">
        <v>25</v>
      </c>
      <c r="F693" s="24" t="s">
        <v>38</v>
      </c>
      <c r="G693" s="24" t="str">
        <f>+VLOOKUP(Tabla35_2[[#This Row],[Unidad de
comercialización ]],Cod_empaque[],2,0)</f>
        <v>malla-18</v>
      </c>
      <c r="H693" s="24">
        <f>+VLOOKUP(Tabla35_2[[#This Row],[Unidad de
comercialización ]],Tabla9[],2,0)</f>
        <v>18</v>
      </c>
      <c r="I693" s="24" t="s">
        <v>3</v>
      </c>
      <c r="J693">
        <v>0</v>
      </c>
      <c r="K693" s="24">
        <f>+Tabla35_2[[#This Row],[Valor]]*Tabla35_2[[#This Row],[Kg]]</f>
        <v>0</v>
      </c>
      <c r="L693" s="24">
        <f>+Tabla35_2[[#This Row],[Volumen (Kg)]]/1000</f>
        <v>0</v>
      </c>
      <c r="M693" s="24">
        <f>+VLOOKUP(Tabla35_2[[#This Row],[Concat]],Tabla3_2[],9,0)</f>
        <v>0</v>
      </c>
      <c r="N693" s="24">
        <f>+Tabla35_2[[#This Row],[Precio (pesos nominales con IVA)]]/Tabla35_2[[#This Row],[Kg]]</f>
        <v>0</v>
      </c>
      <c r="O693" s="6">
        <f>+VLOOKUP(Tabla35_2[[#This Row],[Cod_fecha]],Cod_fecha[],2,0)</f>
        <v>44110</v>
      </c>
      <c r="P693" s="27">
        <f>+VLOOKUP(Tabla35_2[[#This Row],[Mercado]],Codigos_mercados_mayoristas[],3,0)</f>
        <v>16</v>
      </c>
      <c r="Q693" s="24" t="str">
        <f>+_xlfn.CONCAT(Tabla35_2[[#This Row],[Semana]],Tabla35_2[[#This Row],[Atributo]])</f>
        <v>44113Martes</v>
      </c>
    </row>
    <row r="694" spans="1:17" x14ac:dyDescent="0.35">
      <c r="A694" s="24" t="str">
        <f t="shared" si="10"/>
        <v>44113LimónSin especificarTerminal Hortofrutícola Agro Chillánmalla-18Miércoles</v>
      </c>
      <c r="B694" s="6">
        <v>44113</v>
      </c>
      <c r="C694" s="24" t="s">
        <v>28</v>
      </c>
      <c r="D694" s="24" t="s">
        <v>18</v>
      </c>
      <c r="E694" s="24" t="s">
        <v>25</v>
      </c>
      <c r="F694" s="24" t="s">
        <v>38</v>
      </c>
      <c r="G694" s="24" t="str">
        <f>+VLOOKUP(Tabla35_2[[#This Row],[Unidad de
comercialización ]],Cod_empaque[],2,0)</f>
        <v>malla-18</v>
      </c>
      <c r="H694" s="24">
        <f>+VLOOKUP(Tabla35_2[[#This Row],[Unidad de
comercialización ]],Tabla9[],2,0)</f>
        <v>18</v>
      </c>
      <c r="I694" s="24" t="s">
        <v>4</v>
      </c>
      <c r="J694">
        <v>160</v>
      </c>
      <c r="K694" s="24">
        <f>+Tabla35_2[[#This Row],[Valor]]*Tabla35_2[[#This Row],[Kg]]</f>
        <v>2880</v>
      </c>
      <c r="L694" s="24">
        <f>+Tabla35_2[[#This Row],[Volumen (Kg)]]/1000</f>
        <v>2.88</v>
      </c>
      <c r="M694" s="24">
        <f>+VLOOKUP(Tabla35_2[[#This Row],[Concat]],Tabla3_2[],9,0)</f>
        <v>6266</v>
      </c>
      <c r="N694" s="24">
        <f>+Tabla35_2[[#This Row],[Precio (pesos nominales con IVA)]]/Tabla35_2[[#This Row],[Kg]]</f>
        <v>348.11111111111109</v>
      </c>
      <c r="O694" s="6">
        <f>+VLOOKUP(Tabla35_2[[#This Row],[Cod_fecha]],Cod_fecha[],2,0)</f>
        <v>44111</v>
      </c>
      <c r="P694" s="27">
        <f>+VLOOKUP(Tabla35_2[[#This Row],[Mercado]],Codigos_mercados_mayoristas[],3,0)</f>
        <v>16</v>
      </c>
      <c r="Q694" s="24" t="str">
        <f>+_xlfn.CONCAT(Tabla35_2[[#This Row],[Semana]],Tabla35_2[[#This Row],[Atributo]])</f>
        <v>44113Miércoles</v>
      </c>
    </row>
    <row r="695" spans="1:17" x14ac:dyDescent="0.35">
      <c r="A695" s="24" t="str">
        <f t="shared" si="10"/>
        <v>44113LimónSin especificarTerminal Hortofrutícola Agro Chillánmalla-18Jueves</v>
      </c>
      <c r="B695" s="6">
        <v>44113</v>
      </c>
      <c r="C695" s="24" t="s">
        <v>28</v>
      </c>
      <c r="D695" s="24" t="s">
        <v>18</v>
      </c>
      <c r="E695" s="24" t="s">
        <v>25</v>
      </c>
      <c r="F695" s="24" t="s">
        <v>38</v>
      </c>
      <c r="G695" s="24" t="str">
        <f>+VLOOKUP(Tabla35_2[[#This Row],[Unidad de
comercialización ]],Cod_empaque[],2,0)</f>
        <v>malla-18</v>
      </c>
      <c r="H695" s="24">
        <f>+VLOOKUP(Tabla35_2[[#This Row],[Unidad de
comercialización ]],Tabla9[],2,0)</f>
        <v>18</v>
      </c>
      <c r="I695" s="24" t="s">
        <v>5</v>
      </c>
      <c r="J695">
        <v>0</v>
      </c>
      <c r="K695" s="24">
        <f>+Tabla35_2[[#This Row],[Valor]]*Tabla35_2[[#This Row],[Kg]]</f>
        <v>0</v>
      </c>
      <c r="L695" s="24">
        <f>+Tabla35_2[[#This Row],[Volumen (Kg)]]/1000</f>
        <v>0</v>
      </c>
      <c r="M695" s="24">
        <f>+VLOOKUP(Tabla35_2[[#This Row],[Concat]],Tabla3_2[],9,0)</f>
        <v>0</v>
      </c>
      <c r="N695" s="24">
        <f>+Tabla35_2[[#This Row],[Precio (pesos nominales con IVA)]]/Tabla35_2[[#This Row],[Kg]]</f>
        <v>0</v>
      </c>
      <c r="O695" s="6">
        <f>+VLOOKUP(Tabla35_2[[#This Row],[Cod_fecha]],Cod_fecha[],2,0)</f>
        <v>44112</v>
      </c>
      <c r="P695" s="27">
        <f>+VLOOKUP(Tabla35_2[[#This Row],[Mercado]],Codigos_mercados_mayoristas[],3,0)</f>
        <v>16</v>
      </c>
      <c r="Q695" s="24" t="str">
        <f>+_xlfn.CONCAT(Tabla35_2[[#This Row],[Semana]],Tabla35_2[[#This Row],[Atributo]])</f>
        <v>44113Jueves</v>
      </c>
    </row>
    <row r="696" spans="1:17" x14ac:dyDescent="0.35">
      <c r="A696" s="24" t="str">
        <f t="shared" si="10"/>
        <v>44113LimónSin especificarTerminal Hortofrutícola Agro Chillánmalla-18Viernes</v>
      </c>
      <c r="B696" s="6">
        <v>44113</v>
      </c>
      <c r="C696" s="24" t="s">
        <v>28</v>
      </c>
      <c r="D696" s="24" t="s">
        <v>18</v>
      </c>
      <c r="E696" s="24" t="s">
        <v>25</v>
      </c>
      <c r="F696" s="24" t="s">
        <v>38</v>
      </c>
      <c r="G696" s="24" t="str">
        <f>+VLOOKUP(Tabla35_2[[#This Row],[Unidad de
comercialización ]],Cod_empaque[],2,0)</f>
        <v>malla-18</v>
      </c>
      <c r="H696" s="24">
        <f>+VLOOKUP(Tabla35_2[[#This Row],[Unidad de
comercialización ]],Tabla9[],2,0)</f>
        <v>18</v>
      </c>
      <c r="I696" s="24" t="s">
        <v>6</v>
      </c>
      <c r="J696">
        <v>0</v>
      </c>
      <c r="K696" s="24">
        <f>+Tabla35_2[[#This Row],[Valor]]*Tabla35_2[[#This Row],[Kg]]</f>
        <v>0</v>
      </c>
      <c r="L696" s="24">
        <f>+Tabla35_2[[#This Row],[Volumen (Kg)]]/1000</f>
        <v>0</v>
      </c>
      <c r="M696" s="24">
        <f>+VLOOKUP(Tabla35_2[[#This Row],[Concat]],Tabla3_2[],9,0)</f>
        <v>0</v>
      </c>
      <c r="N696" s="24">
        <f>+Tabla35_2[[#This Row],[Precio (pesos nominales con IVA)]]/Tabla35_2[[#This Row],[Kg]]</f>
        <v>0</v>
      </c>
      <c r="O696" s="6">
        <f>+VLOOKUP(Tabla35_2[[#This Row],[Cod_fecha]],Cod_fecha[],2,0)</f>
        <v>44113</v>
      </c>
      <c r="P696" s="27">
        <f>+VLOOKUP(Tabla35_2[[#This Row],[Mercado]],Codigos_mercados_mayoristas[],3,0)</f>
        <v>16</v>
      </c>
      <c r="Q696" s="24" t="str">
        <f>+_xlfn.CONCAT(Tabla35_2[[#This Row],[Semana]],Tabla35_2[[#This Row],[Atributo]])</f>
        <v>44113Viernes</v>
      </c>
    </row>
    <row r="697" spans="1:17" x14ac:dyDescent="0.35">
      <c r="A697" s="24" t="str">
        <f t="shared" si="10"/>
        <v>44113LimónSin especificarTerminal La Palmera de La Serenamalla-18Lunes</v>
      </c>
      <c r="B697" s="6">
        <v>44113</v>
      </c>
      <c r="C697" s="24" t="s">
        <v>28</v>
      </c>
      <c r="D697" s="24" t="s">
        <v>18</v>
      </c>
      <c r="E697" s="24" t="s">
        <v>22</v>
      </c>
      <c r="F697" s="24" t="s">
        <v>38</v>
      </c>
      <c r="G697" s="24" t="str">
        <f>+VLOOKUP(Tabla35_2[[#This Row],[Unidad de
comercialización ]],Cod_empaque[],2,0)</f>
        <v>malla-18</v>
      </c>
      <c r="H697" s="24">
        <f>+VLOOKUP(Tabla35_2[[#This Row],[Unidad de
comercialización ]],Tabla9[],2,0)</f>
        <v>18</v>
      </c>
      <c r="I697" s="24" t="s">
        <v>2</v>
      </c>
      <c r="J697">
        <v>1120</v>
      </c>
      <c r="K697" s="24">
        <f>+Tabla35_2[[#This Row],[Valor]]*Tabla35_2[[#This Row],[Kg]]</f>
        <v>20160</v>
      </c>
      <c r="L697" s="24">
        <f>+Tabla35_2[[#This Row],[Volumen (Kg)]]/1000</f>
        <v>20.16</v>
      </c>
      <c r="M697" s="24">
        <f>+VLOOKUP(Tabla35_2[[#This Row],[Concat]],Tabla3_2[],9,0)</f>
        <v>4400</v>
      </c>
      <c r="N697" s="24">
        <f>+Tabla35_2[[#This Row],[Precio (pesos nominales con IVA)]]/Tabla35_2[[#This Row],[Kg]]</f>
        <v>244.44444444444446</v>
      </c>
      <c r="O697" s="6">
        <f>+VLOOKUP(Tabla35_2[[#This Row],[Cod_fecha]],Cod_fecha[],2,0)</f>
        <v>44109</v>
      </c>
      <c r="P697" s="27">
        <f>+VLOOKUP(Tabla35_2[[#This Row],[Mercado]],Codigos_mercados_mayoristas[],3,0)</f>
        <v>4</v>
      </c>
      <c r="Q697" s="24" t="str">
        <f>+_xlfn.CONCAT(Tabla35_2[[#This Row],[Semana]],Tabla35_2[[#This Row],[Atributo]])</f>
        <v>44113Lunes</v>
      </c>
    </row>
    <row r="698" spans="1:17" x14ac:dyDescent="0.35">
      <c r="A698" s="24" t="str">
        <f t="shared" si="10"/>
        <v>44113LimónSin especificarTerminal La Palmera de La Serenamalla-18Martes</v>
      </c>
      <c r="B698" s="6">
        <v>44113</v>
      </c>
      <c r="C698" s="24" t="s">
        <v>28</v>
      </c>
      <c r="D698" s="24" t="s">
        <v>18</v>
      </c>
      <c r="E698" s="24" t="s">
        <v>22</v>
      </c>
      <c r="F698" s="24" t="s">
        <v>38</v>
      </c>
      <c r="G698" s="24" t="str">
        <f>+VLOOKUP(Tabla35_2[[#This Row],[Unidad de
comercialización ]],Cod_empaque[],2,0)</f>
        <v>malla-18</v>
      </c>
      <c r="H698" s="24">
        <f>+VLOOKUP(Tabla35_2[[#This Row],[Unidad de
comercialización ]],Tabla9[],2,0)</f>
        <v>18</v>
      </c>
      <c r="I698" s="24" t="s">
        <v>3</v>
      </c>
      <c r="J698">
        <v>0</v>
      </c>
      <c r="K698" s="24">
        <f>+Tabla35_2[[#This Row],[Valor]]*Tabla35_2[[#This Row],[Kg]]</f>
        <v>0</v>
      </c>
      <c r="L698" s="24">
        <f>+Tabla35_2[[#This Row],[Volumen (Kg)]]/1000</f>
        <v>0</v>
      </c>
      <c r="M698" s="24">
        <f>+VLOOKUP(Tabla35_2[[#This Row],[Concat]],Tabla3_2[],9,0)</f>
        <v>0</v>
      </c>
      <c r="N698" s="24">
        <f>+Tabla35_2[[#This Row],[Precio (pesos nominales con IVA)]]/Tabla35_2[[#This Row],[Kg]]</f>
        <v>0</v>
      </c>
      <c r="O698" s="6">
        <f>+VLOOKUP(Tabla35_2[[#This Row],[Cod_fecha]],Cod_fecha[],2,0)</f>
        <v>44110</v>
      </c>
      <c r="P698" s="27">
        <f>+VLOOKUP(Tabla35_2[[#This Row],[Mercado]],Codigos_mercados_mayoristas[],3,0)</f>
        <v>4</v>
      </c>
      <c r="Q698" s="24" t="str">
        <f>+_xlfn.CONCAT(Tabla35_2[[#This Row],[Semana]],Tabla35_2[[#This Row],[Atributo]])</f>
        <v>44113Martes</v>
      </c>
    </row>
    <row r="699" spans="1:17" x14ac:dyDescent="0.35">
      <c r="A699" s="24" t="str">
        <f t="shared" si="10"/>
        <v>44113LimónSin especificarTerminal La Palmera de La Serenamalla-18Miércoles</v>
      </c>
      <c r="B699" s="6">
        <v>44113</v>
      </c>
      <c r="C699" s="24" t="s">
        <v>28</v>
      </c>
      <c r="D699" s="24" t="s">
        <v>18</v>
      </c>
      <c r="E699" s="24" t="s">
        <v>22</v>
      </c>
      <c r="F699" s="24" t="s">
        <v>38</v>
      </c>
      <c r="G699" s="24" t="str">
        <f>+VLOOKUP(Tabla35_2[[#This Row],[Unidad de
comercialización ]],Cod_empaque[],2,0)</f>
        <v>malla-18</v>
      </c>
      <c r="H699" s="24">
        <f>+VLOOKUP(Tabla35_2[[#This Row],[Unidad de
comercialización ]],Tabla9[],2,0)</f>
        <v>18</v>
      </c>
      <c r="I699" s="24" t="s">
        <v>4</v>
      </c>
      <c r="J699">
        <v>600</v>
      </c>
      <c r="K699" s="24">
        <f>+Tabla35_2[[#This Row],[Valor]]*Tabla35_2[[#This Row],[Kg]]</f>
        <v>10800</v>
      </c>
      <c r="L699" s="24">
        <f>+Tabla35_2[[#This Row],[Volumen (Kg)]]/1000</f>
        <v>10.8</v>
      </c>
      <c r="M699" s="24">
        <f>+VLOOKUP(Tabla35_2[[#This Row],[Concat]],Tabla3_2[],9,0)</f>
        <v>4400</v>
      </c>
      <c r="N699" s="24">
        <f>+Tabla35_2[[#This Row],[Precio (pesos nominales con IVA)]]/Tabla35_2[[#This Row],[Kg]]</f>
        <v>244.44444444444446</v>
      </c>
      <c r="O699" s="6">
        <f>+VLOOKUP(Tabla35_2[[#This Row],[Cod_fecha]],Cod_fecha[],2,0)</f>
        <v>44111</v>
      </c>
      <c r="P699" s="27">
        <f>+VLOOKUP(Tabla35_2[[#This Row],[Mercado]],Codigos_mercados_mayoristas[],3,0)</f>
        <v>4</v>
      </c>
      <c r="Q699" s="24" t="str">
        <f>+_xlfn.CONCAT(Tabla35_2[[#This Row],[Semana]],Tabla35_2[[#This Row],[Atributo]])</f>
        <v>44113Miércoles</v>
      </c>
    </row>
    <row r="700" spans="1:17" x14ac:dyDescent="0.35">
      <c r="A700" s="24" t="str">
        <f t="shared" si="10"/>
        <v>44113LimónSin especificarTerminal La Palmera de La Serenamalla-18Jueves</v>
      </c>
      <c r="B700" s="6">
        <v>44113</v>
      </c>
      <c r="C700" s="24" t="s">
        <v>28</v>
      </c>
      <c r="D700" s="24" t="s">
        <v>18</v>
      </c>
      <c r="E700" s="24" t="s">
        <v>22</v>
      </c>
      <c r="F700" s="24" t="s">
        <v>38</v>
      </c>
      <c r="G700" s="24" t="str">
        <f>+VLOOKUP(Tabla35_2[[#This Row],[Unidad de
comercialización ]],Cod_empaque[],2,0)</f>
        <v>malla-18</v>
      </c>
      <c r="H700" s="24">
        <f>+VLOOKUP(Tabla35_2[[#This Row],[Unidad de
comercialización ]],Tabla9[],2,0)</f>
        <v>18</v>
      </c>
      <c r="I700" s="24" t="s">
        <v>5</v>
      </c>
      <c r="J700">
        <v>1140</v>
      </c>
      <c r="K700" s="24">
        <f>+Tabla35_2[[#This Row],[Valor]]*Tabla35_2[[#This Row],[Kg]]</f>
        <v>20520</v>
      </c>
      <c r="L700" s="24">
        <f>+Tabla35_2[[#This Row],[Volumen (Kg)]]/1000</f>
        <v>20.52</v>
      </c>
      <c r="M700" s="24">
        <f>+VLOOKUP(Tabla35_2[[#This Row],[Concat]],Tabla3_2[],9,0)</f>
        <v>4400</v>
      </c>
      <c r="N700" s="24">
        <f>+Tabla35_2[[#This Row],[Precio (pesos nominales con IVA)]]/Tabla35_2[[#This Row],[Kg]]</f>
        <v>244.44444444444446</v>
      </c>
      <c r="O700" s="6">
        <f>+VLOOKUP(Tabla35_2[[#This Row],[Cod_fecha]],Cod_fecha[],2,0)</f>
        <v>44112</v>
      </c>
      <c r="P700" s="27">
        <f>+VLOOKUP(Tabla35_2[[#This Row],[Mercado]],Codigos_mercados_mayoristas[],3,0)</f>
        <v>4</v>
      </c>
      <c r="Q700" s="24" t="str">
        <f>+_xlfn.CONCAT(Tabla35_2[[#This Row],[Semana]],Tabla35_2[[#This Row],[Atributo]])</f>
        <v>44113Jueves</v>
      </c>
    </row>
    <row r="701" spans="1:17" x14ac:dyDescent="0.35">
      <c r="A701" s="24" t="str">
        <f t="shared" si="10"/>
        <v>44113LimónSin especificarTerminal La Palmera de La Serenamalla-18Viernes</v>
      </c>
      <c r="B701" s="6">
        <v>44113</v>
      </c>
      <c r="C701" s="24" t="s">
        <v>28</v>
      </c>
      <c r="D701" s="24" t="s">
        <v>18</v>
      </c>
      <c r="E701" s="24" t="s">
        <v>22</v>
      </c>
      <c r="F701" s="24" t="s">
        <v>38</v>
      </c>
      <c r="G701" s="24" t="str">
        <f>+VLOOKUP(Tabla35_2[[#This Row],[Unidad de
comercialización ]],Cod_empaque[],2,0)</f>
        <v>malla-18</v>
      </c>
      <c r="H701" s="24">
        <f>+VLOOKUP(Tabla35_2[[#This Row],[Unidad de
comercialización ]],Tabla9[],2,0)</f>
        <v>18</v>
      </c>
      <c r="I701" s="24" t="s">
        <v>6</v>
      </c>
      <c r="J701">
        <v>1050</v>
      </c>
      <c r="K701" s="24">
        <f>+Tabla35_2[[#This Row],[Valor]]*Tabla35_2[[#This Row],[Kg]]</f>
        <v>18900</v>
      </c>
      <c r="L701" s="24">
        <f>+Tabla35_2[[#This Row],[Volumen (Kg)]]/1000</f>
        <v>18.899999999999999</v>
      </c>
      <c r="M701" s="24">
        <f>+VLOOKUP(Tabla35_2[[#This Row],[Concat]],Tabla3_2[],9,0)</f>
        <v>4400</v>
      </c>
      <c r="N701" s="24">
        <f>+Tabla35_2[[#This Row],[Precio (pesos nominales con IVA)]]/Tabla35_2[[#This Row],[Kg]]</f>
        <v>244.44444444444446</v>
      </c>
      <c r="O701" s="6">
        <f>+VLOOKUP(Tabla35_2[[#This Row],[Cod_fecha]],Cod_fecha[],2,0)</f>
        <v>44113</v>
      </c>
      <c r="P701" s="27">
        <f>+VLOOKUP(Tabla35_2[[#This Row],[Mercado]],Codigos_mercados_mayoristas[],3,0)</f>
        <v>4</v>
      </c>
      <c r="Q701" s="24" t="str">
        <f>+_xlfn.CONCAT(Tabla35_2[[#This Row],[Semana]],Tabla35_2[[#This Row],[Atributo]])</f>
        <v>44113Viernes</v>
      </c>
    </row>
    <row r="702" spans="1:17" x14ac:dyDescent="0.35">
      <c r="A702" s="24" t="str">
        <f t="shared" si="10"/>
        <v>44113LimónSin especificarVega Central Mapocho de Santiagomalla-18Lunes</v>
      </c>
      <c r="B702" s="6">
        <v>44113</v>
      </c>
      <c r="C702" s="24" t="s">
        <v>28</v>
      </c>
      <c r="D702" s="24" t="s">
        <v>18</v>
      </c>
      <c r="E702" s="24" t="s">
        <v>23</v>
      </c>
      <c r="F702" s="24" t="s">
        <v>38</v>
      </c>
      <c r="G702" s="24" t="str">
        <f>+VLOOKUP(Tabla35_2[[#This Row],[Unidad de
comercialización ]],Cod_empaque[],2,0)</f>
        <v>malla-18</v>
      </c>
      <c r="H702" s="24">
        <f>+VLOOKUP(Tabla35_2[[#This Row],[Unidad de
comercialización ]],Tabla9[],2,0)</f>
        <v>18</v>
      </c>
      <c r="I702" s="24" t="s">
        <v>2</v>
      </c>
      <c r="J702">
        <v>550</v>
      </c>
      <c r="K702" s="24">
        <f>+Tabla35_2[[#This Row],[Valor]]*Tabla35_2[[#This Row],[Kg]]</f>
        <v>9900</v>
      </c>
      <c r="L702" s="24">
        <f>+Tabla35_2[[#This Row],[Volumen (Kg)]]/1000</f>
        <v>9.9</v>
      </c>
      <c r="M702" s="24">
        <f>+VLOOKUP(Tabla35_2[[#This Row],[Concat]],Tabla3_2[],9,0)</f>
        <v>4800</v>
      </c>
      <c r="N702" s="24">
        <f>+Tabla35_2[[#This Row],[Precio (pesos nominales con IVA)]]/Tabla35_2[[#This Row],[Kg]]</f>
        <v>266.66666666666669</v>
      </c>
      <c r="O702" s="6">
        <f>+VLOOKUP(Tabla35_2[[#This Row],[Cod_fecha]],Cod_fecha[],2,0)</f>
        <v>44109</v>
      </c>
      <c r="P702" s="27">
        <f>+VLOOKUP(Tabla35_2[[#This Row],[Mercado]],Codigos_mercados_mayoristas[],3,0)</f>
        <v>13</v>
      </c>
      <c r="Q702" s="24" t="str">
        <f>+_xlfn.CONCAT(Tabla35_2[[#This Row],[Semana]],Tabla35_2[[#This Row],[Atributo]])</f>
        <v>44113Lunes</v>
      </c>
    </row>
    <row r="703" spans="1:17" x14ac:dyDescent="0.35">
      <c r="A703" s="24" t="str">
        <f t="shared" si="10"/>
        <v>44113LimónSin especificarVega Central Mapocho de Santiagomalla-18Martes</v>
      </c>
      <c r="B703" s="6">
        <v>44113</v>
      </c>
      <c r="C703" s="24" t="s">
        <v>28</v>
      </c>
      <c r="D703" s="24" t="s">
        <v>18</v>
      </c>
      <c r="E703" s="24" t="s">
        <v>23</v>
      </c>
      <c r="F703" s="24" t="s">
        <v>38</v>
      </c>
      <c r="G703" s="24" t="str">
        <f>+VLOOKUP(Tabla35_2[[#This Row],[Unidad de
comercialización ]],Cod_empaque[],2,0)</f>
        <v>malla-18</v>
      </c>
      <c r="H703" s="24">
        <f>+VLOOKUP(Tabla35_2[[#This Row],[Unidad de
comercialización ]],Tabla9[],2,0)</f>
        <v>18</v>
      </c>
      <c r="I703" s="24" t="s">
        <v>3</v>
      </c>
      <c r="J703">
        <v>870</v>
      </c>
      <c r="K703" s="24">
        <f>+Tabla35_2[[#This Row],[Valor]]*Tabla35_2[[#This Row],[Kg]]</f>
        <v>15660</v>
      </c>
      <c r="L703" s="24">
        <f>+Tabla35_2[[#This Row],[Volumen (Kg)]]/1000</f>
        <v>15.66</v>
      </c>
      <c r="M703" s="24">
        <f>+VLOOKUP(Tabla35_2[[#This Row],[Concat]],Tabla3_2[],9,0)</f>
        <v>5690</v>
      </c>
      <c r="N703" s="24">
        <f>+Tabla35_2[[#This Row],[Precio (pesos nominales con IVA)]]/Tabla35_2[[#This Row],[Kg]]</f>
        <v>316.11111111111109</v>
      </c>
      <c r="O703" s="6">
        <f>+VLOOKUP(Tabla35_2[[#This Row],[Cod_fecha]],Cod_fecha[],2,0)</f>
        <v>44110</v>
      </c>
      <c r="P703" s="27">
        <f>+VLOOKUP(Tabla35_2[[#This Row],[Mercado]],Codigos_mercados_mayoristas[],3,0)</f>
        <v>13</v>
      </c>
      <c r="Q703" s="24" t="str">
        <f>+_xlfn.CONCAT(Tabla35_2[[#This Row],[Semana]],Tabla35_2[[#This Row],[Atributo]])</f>
        <v>44113Martes</v>
      </c>
    </row>
    <row r="704" spans="1:17" x14ac:dyDescent="0.35">
      <c r="A704" s="24" t="str">
        <f t="shared" si="10"/>
        <v>44113LimónSin especificarVega Central Mapocho de Santiagomalla-18Miércoles</v>
      </c>
      <c r="B704" s="6">
        <v>44113</v>
      </c>
      <c r="C704" s="24" t="s">
        <v>28</v>
      </c>
      <c r="D704" s="24" t="s">
        <v>18</v>
      </c>
      <c r="E704" s="24" t="s">
        <v>23</v>
      </c>
      <c r="F704" s="24" t="s">
        <v>38</v>
      </c>
      <c r="G704" s="24" t="str">
        <f>+VLOOKUP(Tabla35_2[[#This Row],[Unidad de
comercialización ]],Cod_empaque[],2,0)</f>
        <v>malla-18</v>
      </c>
      <c r="H704" s="24">
        <f>+VLOOKUP(Tabla35_2[[#This Row],[Unidad de
comercialización ]],Tabla9[],2,0)</f>
        <v>18</v>
      </c>
      <c r="I704" s="24" t="s">
        <v>4</v>
      </c>
      <c r="J704">
        <v>970</v>
      </c>
      <c r="K704" s="24">
        <f>+Tabla35_2[[#This Row],[Valor]]*Tabla35_2[[#This Row],[Kg]]</f>
        <v>17460</v>
      </c>
      <c r="L704" s="24">
        <f>+Tabla35_2[[#This Row],[Volumen (Kg)]]/1000</f>
        <v>17.46</v>
      </c>
      <c r="M704" s="24">
        <f>+VLOOKUP(Tabla35_2[[#This Row],[Concat]],Tabla3_2[],9,0)</f>
        <v>5835</v>
      </c>
      <c r="N704" s="24">
        <f>+Tabla35_2[[#This Row],[Precio (pesos nominales con IVA)]]/Tabla35_2[[#This Row],[Kg]]</f>
        <v>324.16666666666669</v>
      </c>
      <c r="O704" s="6">
        <f>+VLOOKUP(Tabla35_2[[#This Row],[Cod_fecha]],Cod_fecha[],2,0)</f>
        <v>44111</v>
      </c>
      <c r="P704" s="27">
        <f>+VLOOKUP(Tabla35_2[[#This Row],[Mercado]],Codigos_mercados_mayoristas[],3,0)</f>
        <v>13</v>
      </c>
      <c r="Q704" s="24" t="str">
        <f>+_xlfn.CONCAT(Tabla35_2[[#This Row],[Semana]],Tabla35_2[[#This Row],[Atributo]])</f>
        <v>44113Miércoles</v>
      </c>
    </row>
    <row r="705" spans="1:17" x14ac:dyDescent="0.35">
      <c r="A705" s="24" t="str">
        <f t="shared" si="10"/>
        <v>44113LimónSin especificarVega Central Mapocho de Santiagomalla-18Jueves</v>
      </c>
      <c r="B705" s="6">
        <v>44113</v>
      </c>
      <c r="C705" s="24" t="s">
        <v>28</v>
      </c>
      <c r="D705" s="24" t="s">
        <v>18</v>
      </c>
      <c r="E705" s="24" t="s">
        <v>23</v>
      </c>
      <c r="F705" s="24" t="s">
        <v>38</v>
      </c>
      <c r="G705" s="24" t="str">
        <f>+VLOOKUP(Tabla35_2[[#This Row],[Unidad de
comercialización ]],Cod_empaque[],2,0)</f>
        <v>malla-18</v>
      </c>
      <c r="H705" s="24">
        <f>+VLOOKUP(Tabla35_2[[#This Row],[Unidad de
comercialización ]],Tabla9[],2,0)</f>
        <v>18</v>
      </c>
      <c r="I705" s="24" t="s">
        <v>5</v>
      </c>
      <c r="J705">
        <v>1090</v>
      </c>
      <c r="K705" s="24">
        <f>+Tabla35_2[[#This Row],[Valor]]*Tabla35_2[[#This Row],[Kg]]</f>
        <v>19620</v>
      </c>
      <c r="L705" s="24">
        <f>+Tabla35_2[[#This Row],[Volumen (Kg)]]/1000</f>
        <v>19.62</v>
      </c>
      <c r="M705" s="24">
        <f>+VLOOKUP(Tabla35_2[[#This Row],[Concat]],Tabla3_2[],9,0)</f>
        <v>5665</v>
      </c>
      <c r="N705" s="24">
        <f>+Tabla35_2[[#This Row],[Precio (pesos nominales con IVA)]]/Tabla35_2[[#This Row],[Kg]]</f>
        <v>314.72222222222223</v>
      </c>
      <c r="O705" s="6">
        <f>+VLOOKUP(Tabla35_2[[#This Row],[Cod_fecha]],Cod_fecha[],2,0)</f>
        <v>44112</v>
      </c>
      <c r="P705" s="27">
        <f>+VLOOKUP(Tabla35_2[[#This Row],[Mercado]],Codigos_mercados_mayoristas[],3,0)</f>
        <v>13</v>
      </c>
      <c r="Q705" s="24" t="str">
        <f>+_xlfn.CONCAT(Tabla35_2[[#This Row],[Semana]],Tabla35_2[[#This Row],[Atributo]])</f>
        <v>44113Jueves</v>
      </c>
    </row>
    <row r="706" spans="1:17" x14ac:dyDescent="0.35">
      <c r="A706" s="24" t="str">
        <f t="shared" ref="A706:A769" si="11">+_xlfn.CONCAT(B706:C706,D706,E706,G706,I706)</f>
        <v>44113LimónSin especificarVega Central Mapocho de Santiagomalla-18Viernes</v>
      </c>
      <c r="B706" s="6">
        <v>44113</v>
      </c>
      <c r="C706" s="24" t="s">
        <v>28</v>
      </c>
      <c r="D706" s="24" t="s">
        <v>18</v>
      </c>
      <c r="E706" s="24" t="s">
        <v>23</v>
      </c>
      <c r="F706" s="24" t="s">
        <v>38</v>
      </c>
      <c r="G706" s="24" t="str">
        <f>+VLOOKUP(Tabla35_2[[#This Row],[Unidad de
comercialización ]],Cod_empaque[],2,0)</f>
        <v>malla-18</v>
      </c>
      <c r="H706" s="24">
        <f>+VLOOKUP(Tabla35_2[[#This Row],[Unidad de
comercialización ]],Tabla9[],2,0)</f>
        <v>18</v>
      </c>
      <c r="I706" s="24" t="s">
        <v>6</v>
      </c>
      <c r="J706">
        <v>1190</v>
      </c>
      <c r="K706" s="24">
        <f>+Tabla35_2[[#This Row],[Valor]]*Tabla35_2[[#This Row],[Kg]]</f>
        <v>21420</v>
      </c>
      <c r="L706" s="24">
        <f>+Tabla35_2[[#This Row],[Volumen (Kg)]]/1000</f>
        <v>21.42</v>
      </c>
      <c r="M706" s="24">
        <f>+VLOOKUP(Tabla35_2[[#This Row],[Concat]],Tabla3_2[],9,0)</f>
        <v>5777</v>
      </c>
      <c r="N706" s="24">
        <f>+Tabla35_2[[#This Row],[Precio (pesos nominales con IVA)]]/Tabla35_2[[#This Row],[Kg]]</f>
        <v>320.94444444444446</v>
      </c>
      <c r="O706" s="6">
        <f>+VLOOKUP(Tabla35_2[[#This Row],[Cod_fecha]],Cod_fecha[],2,0)</f>
        <v>44113</v>
      </c>
      <c r="P706" s="27">
        <f>+VLOOKUP(Tabla35_2[[#This Row],[Mercado]],Codigos_mercados_mayoristas[],3,0)</f>
        <v>13</v>
      </c>
      <c r="Q706" s="24" t="str">
        <f>+_xlfn.CONCAT(Tabla35_2[[#This Row],[Semana]],Tabla35_2[[#This Row],[Atributo]])</f>
        <v>44113Viernes</v>
      </c>
    </row>
    <row r="707" spans="1:17" x14ac:dyDescent="0.35">
      <c r="A707" s="24" t="str">
        <f t="shared" si="11"/>
        <v>44113LimónSin especificarFemacal de La Caleramalla-16Lunes</v>
      </c>
      <c r="B707" s="6">
        <v>44113</v>
      </c>
      <c r="C707" s="24" t="s">
        <v>28</v>
      </c>
      <c r="D707" s="24" t="s">
        <v>18</v>
      </c>
      <c r="E707" s="24" t="s">
        <v>9</v>
      </c>
      <c r="F707" s="24" t="s">
        <v>40</v>
      </c>
      <c r="G707" s="24" t="str">
        <f>+VLOOKUP(Tabla35_2[[#This Row],[Unidad de
comercialización ]],Cod_empaque[],2,0)</f>
        <v>malla-16</v>
      </c>
      <c r="H707" s="24">
        <f>+VLOOKUP(Tabla35_2[[#This Row],[Unidad de
comercialización ]],Tabla9[],2,0)</f>
        <v>16</v>
      </c>
      <c r="I707" s="24" t="s">
        <v>2</v>
      </c>
      <c r="J707">
        <v>295</v>
      </c>
      <c r="K707" s="24">
        <f>+Tabla35_2[[#This Row],[Valor]]*Tabla35_2[[#This Row],[Kg]]</f>
        <v>4720</v>
      </c>
      <c r="L707" s="24">
        <f>+Tabla35_2[[#This Row],[Volumen (Kg)]]/1000</f>
        <v>4.72</v>
      </c>
      <c r="M707" s="24">
        <f>+VLOOKUP(Tabla35_2[[#This Row],[Concat]],Tabla3_2[],9,0)</f>
        <v>3236</v>
      </c>
      <c r="N707" s="24">
        <f>+Tabla35_2[[#This Row],[Precio (pesos nominales con IVA)]]/Tabla35_2[[#This Row],[Kg]]</f>
        <v>202.25</v>
      </c>
      <c r="O707" s="6">
        <f>+VLOOKUP(Tabla35_2[[#This Row],[Cod_fecha]],Cod_fecha[],2,0)</f>
        <v>44109</v>
      </c>
      <c r="P707" s="27">
        <f>+VLOOKUP(Tabla35_2[[#This Row],[Mercado]],Codigos_mercados_mayoristas[],3,0)</f>
        <v>5</v>
      </c>
      <c r="Q707" s="24" t="str">
        <f>+_xlfn.CONCAT(Tabla35_2[[#This Row],[Semana]],Tabla35_2[[#This Row],[Atributo]])</f>
        <v>44113Lunes</v>
      </c>
    </row>
    <row r="708" spans="1:17" x14ac:dyDescent="0.35">
      <c r="A708" s="24" t="str">
        <f t="shared" si="11"/>
        <v>44113LimónSin especificarFemacal de La Caleramalla-16Martes</v>
      </c>
      <c r="B708" s="6">
        <v>44113</v>
      </c>
      <c r="C708" s="24" t="s">
        <v>28</v>
      </c>
      <c r="D708" s="24" t="s">
        <v>18</v>
      </c>
      <c r="E708" s="24" t="s">
        <v>9</v>
      </c>
      <c r="F708" s="24" t="s">
        <v>40</v>
      </c>
      <c r="G708" s="24" t="str">
        <f>+VLOOKUP(Tabla35_2[[#This Row],[Unidad de
comercialización ]],Cod_empaque[],2,0)</f>
        <v>malla-16</v>
      </c>
      <c r="H708" s="24">
        <f>+VLOOKUP(Tabla35_2[[#This Row],[Unidad de
comercialización ]],Tabla9[],2,0)</f>
        <v>16</v>
      </c>
      <c r="I708" s="24" t="s">
        <v>3</v>
      </c>
      <c r="J708">
        <v>310</v>
      </c>
      <c r="K708" s="24">
        <f>+Tabla35_2[[#This Row],[Valor]]*Tabla35_2[[#This Row],[Kg]]</f>
        <v>4960</v>
      </c>
      <c r="L708" s="24">
        <f>+Tabla35_2[[#This Row],[Volumen (Kg)]]/1000</f>
        <v>4.96</v>
      </c>
      <c r="M708" s="24">
        <f>+VLOOKUP(Tabla35_2[[#This Row],[Concat]],Tabla3_2[],9,0)</f>
        <v>3223</v>
      </c>
      <c r="N708" s="24">
        <f>+Tabla35_2[[#This Row],[Precio (pesos nominales con IVA)]]/Tabla35_2[[#This Row],[Kg]]</f>
        <v>201.4375</v>
      </c>
      <c r="O708" s="6">
        <f>+VLOOKUP(Tabla35_2[[#This Row],[Cod_fecha]],Cod_fecha[],2,0)</f>
        <v>44110</v>
      </c>
      <c r="P708" s="27">
        <f>+VLOOKUP(Tabla35_2[[#This Row],[Mercado]],Codigos_mercados_mayoristas[],3,0)</f>
        <v>5</v>
      </c>
      <c r="Q708" s="24" t="str">
        <f>+_xlfn.CONCAT(Tabla35_2[[#This Row],[Semana]],Tabla35_2[[#This Row],[Atributo]])</f>
        <v>44113Martes</v>
      </c>
    </row>
    <row r="709" spans="1:17" x14ac:dyDescent="0.35">
      <c r="A709" s="24" t="str">
        <f t="shared" si="11"/>
        <v>44113LimónSin especificarFemacal de La Caleramalla-16Miércoles</v>
      </c>
      <c r="B709" s="6">
        <v>44113</v>
      </c>
      <c r="C709" s="24" t="s">
        <v>28</v>
      </c>
      <c r="D709" s="24" t="s">
        <v>18</v>
      </c>
      <c r="E709" s="24" t="s">
        <v>9</v>
      </c>
      <c r="F709" s="24" t="s">
        <v>40</v>
      </c>
      <c r="G709" s="24" t="str">
        <f>+VLOOKUP(Tabla35_2[[#This Row],[Unidad de
comercialización ]],Cod_empaque[],2,0)</f>
        <v>malla-16</v>
      </c>
      <c r="H709" s="24">
        <f>+VLOOKUP(Tabla35_2[[#This Row],[Unidad de
comercialización ]],Tabla9[],2,0)</f>
        <v>16</v>
      </c>
      <c r="I709" s="24" t="s">
        <v>4</v>
      </c>
      <c r="J709">
        <v>333</v>
      </c>
      <c r="K709" s="24">
        <f>+Tabla35_2[[#This Row],[Valor]]*Tabla35_2[[#This Row],[Kg]]</f>
        <v>5328</v>
      </c>
      <c r="L709" s="24">
        <f>+Tabla35_2[[#This Row],[Volumen (Kg)]]/1000</f>
        <v>5.3280000000000003</v>
      </c>
      <c r="M709" s="24">
        <f>+VLOOKUP(Tabla35_2[[#This Row],[Concat]],Tabla3_2[],9,0)</f>
        <v>3245</v>
      </c>
      <c r="N709" s="24">
        <f>+Tabla35_2[[#This Row],[Precio (pesos nominales con IVA)]]/Tabla35_2[[#This Row],[Kg]]</f>
        <v>202.8125</v>
      </c>
      <c r="O709" s="6">
        <f>+VLOOKUP(Tabla35_2[[#This Row],[Cod_fecha]],Cod_fecha[],2,0)</f>
        <v>44111</v>
      </c>
      <c r="P709" s="27">
        <f>+VLOOKUP(Tabla35_2[[#This Row],[Mercado]],Codigos_mercados_mayoristas[],3,0)</f>
        <v>5</v>
      </c>
      <c r="Q709" s="24" t="str">
        <f>+_xlfn.CONCAT(Tabla35_2[[#This Row],[Semana]],Tabla35_2[[#This Row],[Atributo]])</f>
        <v>44113Miércoles</v>
      </c>
    </row>
    <row r="710" spans="1:17" x14ac:dyDescent="0.35">
      <c r="A710" s="24" t="str">
        <f t="shared" si="11"/>
        <v>44113LimónSin especificarFemacal de La Caleramalla-16Jueves</v>
      </c>
      <c r="B710" s="6">
        <v>44113</v>
      </c>
      <c r="C710" s="24" t="s">
        <v>28</v>
      </c>
      <c r="D710" s="24" t="s">
        <v>18</v>
      </c>
      <c r="E710" s="24" t="s">
        <v>9</v>
      </c>
      <c r="F710" s="24" t="s">
        <v>40</v>
      </c>
      <c r="G710" s="24" t="str">
        <f>+VLOOKUP(Tabla35_2[[#This Row],[Unidad de
comercialización ]],Cod_empaque[],2,0)</f>
        <v>malla-16</v>
      </c>
      <c r="H710" s="24">
        <f>+VLOOKUP(Tabla35_2[[#This Row],[Unidad de
comercialización ]],Tabla9[],2,0)</f>
        <v>16</v>
      </c>
      <c r="I710" s="24" t="s">
        <v>5</v>
      </c>
      <c r="J710">
        <v>325</v>
      </c>
      <c r="K710" s="24">
        <f>+Tabla35_2[[#This Row],[Valor]]*Tabla35_2[[#This Row],[Kg]]</f>
        <v>5200</v>
      </c>
      <c r="L710" s="24">
        <f>+Tabla35_2[[#This Row],[Volumen (Kg)]]/1000</f>
        <v>5.2</v>
      </c>
      <c r="M710" s="24">
        <f>+VLOOKUP(Tabla35_2[[#This Row],[Concat]],Tabla3_2[],9,0)</f>
        <v>3238</v>
      </c>
      <c r="N710" s="24">
        <f>+Tabla35_2[[#This Row],[Precio (pesos nominales con IVA)]]/Tabla35_2[[#This Row],[Kg]]</f>
        <v>202.375</v>
      </c>
      <c r="O710" s="6">
        <f>+VLOOKUP(Tabla35_2[[#This Row],[Cod_fecha]],Cod_fecha[],2,0)</f>
        <v>44112</v>
      </c>
      <c r="P710" s="27">
        <f>+VLOOKUP(Tabla35_2[[#This Row],[Mercado]],Codigos_mercados_mayoristas[],3,0)</f>
        <v>5</v>
      </c>
      <c r="Q710" s="24" t="str">
        <f>+_xlfn.CONCAT(Tabla35_2[[#This Row],[Semana]],Tabla35_2[[#This Row],[Atributo]])</f>
        <v>44113Jueves</v>
      </c>
    </row>
    <row r="711" spans="1:17" x14ac:dyDescent="0.35">
      <c r="A711" s="24" t="str">
        <f t="shared" si="11"/>
        <v>44113LimónSin especificarFemacal de La Caleramalla-16Viernes</v>
      </c>
      <c r="B711" s="6">
        <v>44113</v>
      </c>
      <c r="C711" s="24" t="s">
        <v>28</v>
      </c>
      <c r="D711" s="24" t="s">
        <v>18</v>
      </c>
      <c r="E711" s="24" t="s">
        <v>9</v>
      </c>
      <c r="F711" s="24" t="s">
        <v>40</v>
      </c>
      <c r="G711" s="24" t="str">
        <f>+VLOOKUP(Tabla35_2[[#This Row],[Unidad de
comercialización ]],Cod_empaque[],2,0)</f>
        <v>malla-16</v>
      </c>
      <c r="H711" s="24">
        <f>+VLOOKUP(Tabla35_2[[#This Row],[Unidad de
comercialización ]],Tabla9[],2,0)</f>
        <v>16</v>
      </c>
      <c r="I711" s="24" t="s">
        <v>6</v>
      </c>
      <c r="J711">
        <v>310</v>
      </c>
      <c r="K711" s="24">
        <f>+Tabla35_2[[#This Row],[Valor]]*Tabla35_2[[#This Row],[Kg]]</f>
        <v>4960</v>
      </c>
      <c r="L711" s="24">
        <f>+Tabla35_2[[#This Row],[Volumen (Kg)]]/1000</f>
        <v>4.96</v>
      </c>
      <c r="M711" s="24">
        <f>+VLOOKUP(Tabla35_2[[#This Row],[Concat]],Tabla3_2[],9,0)</f>
        <v>3244</v>
      </c>
      <c r="N711" s="24">
        <f>+Tabla35_2[[#This Row],[Precio (pesos nominales con IVA)]]/Tabla35_2[[#This Row],[Kg]]</f>
        <v>202.75</v>
      </c>
      <c r="O711" s="6">
        <f>+VLOOKUP(Tabla35_2[[#This Row],[Cod_fecha]],Cod_fecha[],2,0)</f>
        <v>44113</v>
      </c>
      <c r="P711" s="27">
        <f>+VLOOKUP(Tabla35_2[[#This Row],[Mercado]],Codigos_mercados_mayoristas[],3,0)</f>
        <v>5</v>
      </c>
      <c r="Q711" s="24" t="str">
        <f>+_xlfn.CONCAT(Tabla35_2[[#This Row],[Semana]],Tabla35_2[[#This Row],[Atributo]])</f>
        <v>44113Viernes</v>
      </c>
    </row>
    <row r="712" spans="1:17" x14ac:dyDescent="0.35">
      <c r="A712" s="24" t="str">
        <f t="shared" si="11"/>
        <v>44113LimónSin especificarFeria Lagunitas de Puerto Monttmalla-16Lunes</v>
      </c>
      <c r="B712" s="6">
        <v>44113</v>
      </c>
      <c r="C712" s="24" t="s">
        <v>28</v>
      </c>
      <c r="D712" s="24" t="s">
        <v>18</v>
      </c>
      <c r="E712" s="24" t="s">
        <v>11</v>
      </c>
      <c r="F712" s="24" t="s">
        <v>40</v>
      </c>
      <c r="G712" s="24" t="str">
        <f>+VLOOKUP(Tabla35_2[[#This Row],[Unidad de
comercialización ]],Cod_empaque[],2,0)</f>
        <v>malla-16</v>
      </c>
      <c r="H712" s="24">
        <f>+VLOOKUP(Tabla35_2[[#This Row],[Unidad de
comercialización ]],Tabla9[],2,0)</f>
        <v>16</v>
      </c>
      <c r="I712" s="24" t="s">
        <v>2</v>
      </c>
      <c r="J712">
        <v>400</v>
      </c>
      <c r="K712" s="24">
        <f>+Tabla35_2[[#This Row],[Valor]]*Tabla35_2[[#This Row],[Kg]]</f>
        <v>6400</v>
      </c>
      <c r="L712" s="24">
        <f>+Tabla35_2[[#This Row],[Volumen (Kg)]]/1000</f>
        <v>6.4</v>
      </c>
      <c r="M712" s="24">
        <f>+VLOOKUP(Tabla35_2[[#This Row],[Concat]],Tabla3_2[],9,0)</f>
        <v>8750</v>
      </c>
      <c r="N712" s="24">
        <f>+Tabla35_2[[#This Row],[Precio (pesos nominales con IVA)]]/Tabla35_2[[#This Row],[Kg]]</f>
        <v>546.875</v>
      </c>
      <c r="O712" s="6">
        <f>+VLOOKUP(Tabla35_2[[#This Row],[Cod_fecha]],Cod_fecha[],2,0)</f>
        <v>44109</v>
      </c>
      <c r="P712" s="27">
        <f>+VLOOKUP(Tabla35_2[[#This Row],[Mercado]],Codigos_mercados_mayoristas[],3,0)</f>
        <v>10</v>
      </c>
      <c r="Q712" s="24" t="str">
        <f>+_xlfn.CONCAT(Tabla35_2[[#This Row],[Semana]],Tabla35_2[[#This Row],[Atributo]])</f>
        <v>44113Lunes</v>
      </c>
    </row>
    <row r="713" spans="1:17" x14ac:dyDescent="0.35">
      <c r="A713" s="24" t="str">
        <f t="shared" si="11"/>
        <v>44113LimónSin especificarFeria Lagunitas de Puerto Monttmalla-16Martes</v>
      </c>
      <c r="B713" s="6">
        <v>44113</v>
      </c>
      <c r="C713" s="24" t="s">
        <v>28</v>
      </c>
      <c r="D713" s="24" t="s">
        <v>18</v>
      </c>
      <c r="E713" s="24" t="s">
        <v>11</v>
      </c>
      <c r="F713" s="24" t="s">
        <v>40</v>
      </c>
      <c r="G713" s="24" t="str">
        <f>+VLOOKUP(Tabla35_2[[#This Row],[Unidad de
comercialización ]],Cod_empaque[],2,0)</f>
        <v>malla-16</v>
      </c>
      <c r="H713" s="24">
        <f>+VLOOKUP(Tabla35_2[[#This Row],[Unidad de
comercialización ]],Tabla9[],2,0)</f>
        <v>16</v>
      </c>
      <c r="I713" s="24" t="s">
        <v>3</v>
      </c>
      <c r="J713">
        <v>800</v>
      </c>
      <c r="K713" s="24">
        <f>+Tabla35_2[[#This Row],[Valor]]*Tabla35_2[[#This Row],[Kg]]</f>
        <v>12800</v>
      </c>
      <c r="L713" s="24">
        <f>+Tabla35_2[[#This Row],[Volumen (Kg)]]/1000</f>
        <v>12.8</v>
      </c>
      <c r="M713" s="24">
        <f>+VLOOKUP(Tabla35_2[[#This Row],[Concat]],Tabla3_2[],9,0)</f>
        <v>8750</v>
      </c>
      <c r="N713" s="24">
        <f>+Tabla35_2[[#This Row],[Precio (pesos nominales con IVA)]]/Tabla35_2[[#This Row],[Kg]]</f>
        <v>546.875</v>
      </c>
      <c r="O713" s="6">
        <f>+VLOOKUP(Tabla35_2[[#This Row],[Cod_fecha]],Cod_fecha[],2,0)</f>
        <v>44110</v>
      </c>
      <c r="P713" s="27">
        <f>+VLOOKUP(Tabla35_2[[#This Row],[Mercado]],Codigos_mercados_mayoristas[],3,0)</f>
        <v>10</v>
      </c>
      <c r="Q713" s="24" t="str">
        <f>+_xlfn.CONCAT(Tabla35_2[[#This Row],[Semana]],Tabla35_2[[#This Row],[Atributo]])</f>
        <v>44113Martes</v>
      </c>
    </row>
    <row r="714" spans="1:17" x14ac:dyDescent="0.35">
      <c r="A714" s="24" t="str">
        <f t="shared" si="11"/>
        <v>44113LimónSin especificarFeria Lagunitas de Puerto Monttmalla-16Miércoles</v>
      </c>
      <c r="B714" s="6">
        <v>44113</v>
      </c>
      <c r="C714" s="24" t="s">
        <v>28</v>
      </c>
      <c r="D714" s="24" t="s">
        <v>18</v>
      </c>
      <c r="E714" s="24" t="s">
        <v>11</v>
      </c>
      <c r="F714" s="24" t="s">
        <v>40</v>
      </c>
      <c r="G714" s="24" t="str">
        <f>+VLOOKUP(Tabla35_2[[#This Row],[Unidad de
comercialización ]],Cod_empaque[],2,0)</f>
        <v>malla-16</v>
      </c>
      <c r="H714" s="24">
        <f>+VLOOKUP(Tabla35_2[[#This Row],[Unidad de
comercialización ]],Tabla9[],2,0)</f>
        <v>16</v>
      </c>
      <c r="I714" s="24" t="s">
        <v>4</v>
      </c>
      <c r="J714">
        <v>200</v>
      </c>
      <c r="K714" s="24">
        <f>+Tabla35_2[[#This Row],[Valor]]*Tabla35_2[[#This Row],[Kg]]</f>
        <v>3200</v>
      </c>
      <c r="L714" s="24">
        <f>+Tabla35_2[[#This Row],[Volumen (Kg)]]/1000</f>
        <v>3.2</v>
      </c>
      <c r="M714" s="24">
        <f>+VLOOKUP(Tabla35_2[[#This Row],[Concat]],Tabla3_2[],9,0)</f>
        <v>8750</v>
      </c>
      <c r="N714" s="24">
        <f>+Tabla35_2[[#This Row],[Precio (pesos nominales con IVA)]]/Tabla35_2[[#This Row],[Kg]]</f>
        <v>546.875</v>
      </c>
      <c r="O714" s="6">
        <f>+VLOOKUP(Tabla35_2[[#This Row],[Cod_fecha]],Cod_fecha[],2,0)</f>
        <v>44111</v>
      </c>
      <c r="P714" s="27">
        <f>+VLOOKUP(Tabla35_2[[#This Row],[Mercado]],Codigos_mercados_mayoristas[],3,0)</f>
        <v>10</v>
      </c>
      <c r="Q714" s="24" t="str">
        <f>+_xlfn.CONCAT(Tabla35_2[[#This Row],[Semana]],Tabla35_2[[#This Row],[Atributo]])</f>
        <v>44113Miércoles</v>
      </c>
    </row>
    <row r="715" spans="1:17" x14ac:dyDescent="0.35">
      <c r="A715" s="24" t="str">
        <f t="shared" si="11"/>
        <v>44113LimónSin especificarFeria Lagunitas de Puerto Monttmalla-16Jueves</v>
      </c>
      <c r="B715" s="6">
        <v>44113</v>
      </c>
      <c r="C715" s="24" t="s">
        <v>28</v>
      </c>
      <c r="D715" s="24" t="s">
        <v>18</v>
      </c>
      <c r="E715" s="24" t="s">
        <v>11</v>
      </c>
      <c r="F715" s="24" t="s">
        <v>40</v>
      </c>
      <c r="G715" s="24" t="str">
        <f>+VLOOKUP(Tabla35_2[[#This Row],[Unidad de
comercialización ]],Cod_empaque[],2,0)</f>
        <v>malla-16</v>
      </c>
      <c r="H715" s="24">
        <f>+VLOOKUP(Tabla35_2[[#This Row],[Unidad de
comercialización ]],Tabla9[],2,0)</f>
        <v>16</v>
      </c>
      <c r="I715" s="24" t="s">
        <v>5</v>
      </c>
      <c r="J715">
        <v>200</v>
      </c>
      <c r="K715" s="24">
        <f>+Tabla35_2[[#This Row],[Valor]]*Tabla35_2[[#This Row],[Kg]]</f>
        <v>3200</v>
      </c>
      <c r="L715" s="24">
        <f>+Tabla35_2[[#This Row],[Volumen (Kg)]]/1000</f>
        <v>3.2</v>
      </c>
      <c r="M715" s="24">
        <f>+VLOOKUP(Tabla35_2[[#This Row],[Concat]],Tabla3_2[],9,0)</f>
        <v>8750</v>
      </c>
      <c r="N715" s="24">
        <f>+Tabla35_2[[#This Row],[Precio (pesos nominales con IVA)]]/Tabla35_2[[#This Row],[Kg]]</f>
        <v>546.875</v>
      </c>
      <c r="O715" s="6">
        <f>+VLOOKUP(Tabla35_2[[#This Row],[Cod_fecha]],Cod_fecha[],2,0)</f>
        <v>44112</v>
      </c>
      <c r="P715" s="27">
        <f>+VLOOKUP(Tabla35_2[[#This Row],[Mercado]],Codigos_mercados_mayoristas[],3,0)</f>
        <v>10</v>
      </c>
      <c r="Q715" s="24" t="str">
        <f>+_xlfn.CONCAT(Tabla35_2[[#This Row],[Semana]],Tabla35_2[[#This Row],[Atributo]])</f>
        <v>44113Jueves</v>
      </c>
    </row>
    <row r="716" spans="1:17" x14ac:dyDescent="0.35">
      <c r="A716" s="24" t="str">
        <f t="shared" si="11"/>
        <v>44113LimónSin especificarFeria Lagunitas de Puerto Monttmalla-16Viernes</v>
      </c>
      <c r="B716" s="6">
        <v>44113</v>
      </c>
      <c r="C716" s="24" t="s">
        <v>28</v>
      </c>
      <c r="D716" s="24" t="s">
        <v>18</v>
      </c>
      <c r="E716" s="24" t="s">
        <v>11</v>
      </c>
      <c r="F716" s="24" t="s">
        <v>40</v>
      </c>
      <c r="G716" s="24" t="str">
        <f>+VLOOKUP(Tabla35_2[[#This Row],[Unidad de
comercialización ]],Cod_empaque[],2,0)</f>
        <v>malla-16</v>
      </c>
      <c r="H716" s="24">
        <f>+VLOOKUP(Tabla35_2[[#This Row],[Unidad de
comercialización ]],Tabla9[],2,0)</f>
        <v>16</v>
      </c>
      <c r="I716" s="24" t="s">
        <v>6</v>
      </c>
      <c r="J716">
        <v>700</v>
      </c>
      <c r="K716" s="24">
        <f>+Tabla35_2[[#This Row],[Valor]]*Tabla35_2[[#This Row],[Kg]]</f>
        <v>11200</v>
      </c>
      <c r="L716" s="24">
        <f>+Tabla35_2[[#This Row],[Volumen (Kg)]]/1000</f>
        <v>11.2</v>
      </c>
      <c r="M716" s="24">
        <f>+VLOOKUP(Tabla35_2[[#This Row],[Concat]],Tabla3_2[],9,0)</f>
        <v>8750</v>
      </c>
      <c r="N716" s="24">
        <f>+Tabla35_2[[#This Row],[Precio (pesos nominales con IVA)]]/Tabla35_2[[#This Row],[Kg]]</f>
        <v>546.875</v>
      </c>
      <c r="O716" s="6">
        <f>+VLOOKUP(Tabla35_2[[#This Row],[Cod_fecha]],Cod_fecha[],2,0)</f>
        <v>44113</v>
      </c>
      <c r="P716" s="27">
        <f>+VLOOKUP(Tabla35_2[[#This Row],[Mercado]],Codigos_mercados_mayoristas[],3,0)</f>
        <v>10</v>
      </c>
      <c r="Q716" s="24" t="str">
        <f>+_xlfn.CONCAT(Tabla35_2[[#This Row],[Semana]],Tabla35_2[[#This Row],[Atributo]])</f>
        <v>44113Viernes</v>
      </c>
    </row>
    <row r="717" spans="1:17" x14ac:dyDescent="0.35">
      <c r="A717" s="24" t="str">
        <f t="shared" si="11"/>
        <v>44113LimónSin especificarMacroferia Regional de Talcamalla-16Lunes</v>
      </c>
      <c r="B717" s="6">
        <v>44113</v>
      </c>
      <c r="C717" s="24" t="s">
        <v>28</v>
      </c>
      <c r="D717" s="24" t="s">
        <v>18</v>
      </c>
      <c r="E717" s="24" t="s">
        <v>13</v>
      </c>
      <c r="F717" s="24" t="s">
        <v>40</v>
      </c>
      <c r="G717" s="24" t="str">
        <f>+VLOOKUP(Tabla35_2[[#This Row],[Unidad de
comercialización ]],Cod_empaque[],2,0)</f>
        <v>malla-16</v>
      </c>
      <c r="H717" s="24">
        <f>+VLOOKUP(Tabla35_2[[#This Row],[Unidad de
comercialización ]],Tabla9[],2,0)</f>
        <v>16</v>
      </c>
      <c r="I717" s="24" t="s">
        <v>2</v>
      </c>
      <c r="J717">
        <v>350</v>
      </c>
      <c r="K717" s="24">
        <f>+Tabla35_2[[#This Row],[Valor]]*Tabla35_2[[#This Row],[Kg]]</f>
        <v>5600</v>
      </c>
      <c r="L717" s="24">
        <f>+Tabla35_2[[#This Row],[Volumen (Kg)]]/1000</f>
        <v>5.6</v>
      </c>
      <c r="M717" s="24">
        <f>+VLOOKUP(Tabla35_2[[#This Row],[Concat]],Tabla3_2[],9,0)</f>
        <v>5000</v>
      </c>
      <c r="N717" s="24">
        <f>+Tabla35_2[[#This Row],[Precio (pesos nominales con IVA)]]/Tabla35_2[[#This Row],[Kg]]</f>
        <v>312.5</v>
      </c>
      <c r="O717" s="6">
        <f>+VLOOKUP(Tabla35_2[[#This Row],[Cod_fecha]],Cod_fecha[],2,0)</f>
        <v>44109</v>
      </c>
      <c r="P717" s="27">
        <f>+VLOOKUP(Tabla35_2[[#This Row],[Mercado]],Codigos_mercados_mayoristas[],3,0)</f>
        <v>7</v>
      </c>
      <c r="Q717" s="24" t="str">
        <f>+_xlfn.CONCAT(Tabla35_2[[#This Row],[Semana]],Tabla35_2[[#This Row],[Atributo]])</f>
        <v>44113Lunes</v>
      </c>
    </row>
    <row r="718" spans="1:17" x14ac:dyDescent="0.35">
      <c r="A718" s="24" t="str">
        <f t="shared" si="11"/>
        <v>44113LimónSin especificarMacroferia Regional de Talcamalla-16Martes</v>
      </c>
      <c r="B718" s="6">
        <v>44113</v>
      </c>
      <c r="C718" s="24" t="s">
        <v>28</v>
      </c>
      <c r="D718" s="24" t="s">
        <v>18</v>
      </c>
      <c r="E718" s="24" t="s">
        <v>13</v>
      </c>
      <c r="F718" s="24" t="s">
        <v>40</v>
      </c>
      <c r="G718" s="24" t="str">
        <f>+VLOOKUP(Tabla35_2[[#This Row],[Unidad de
comercialización ]],Cod_empaque[],2,0)</f>
        <v>malla-16</v>
      </c>
      <c r="H718" s="24">
        <f>+VLOOKUP(Tabla35_2[[#This Row],[Unidad de
comercialización ]],Tabla9[],2,0)</f>
        <v>16</v>
      </c>
      <c r="I718" s="24" t="s">
        <v>3</v>
      </c>
      <c r="J718">
        <v>230</v>
      </c>
      <c r="K718" s="24">
        <f>+Tabla35_2[[#This Row],[Valor]]*Tabla35_2[[#This Row],[Kg]]</f>
        <v>3680</v>
      </c>
      <c r="L718" s="24">
        <f>+Tabla35_2[[#This Row],[Volumen (Kg)]]/1000</f>
        <v>3.68</v>
      </c>
      <c r="M718" s="24">
        <f>+VLOOKUP(Tabla35_2[[#This Row],[Concat]],Tabla3_2[],9,0)</f>
        <v>5000</v>
      </c>
      <c r="N718" s="24">
        <f>+Tabla35_2[[#This Row],[Precio (pesos nominales con IVA)]]/Tabla35_2[[#This Row],[Kg]]</f>
        <v>312.5</v>
      </c>
      <c r="O718" s="6">
        <f>+VLOOKUP(Tabla35_2[[#This Row],[Cod_fecha]],Cod_fecha[],2,0)</f>
        <v>44110</v>
      </c>
      <c r="P718" s="27">
        <f>+VLOOKUP(Tabla35_2[[#This Row],[Mercado]],Codigos_mercados_mayoristas[],3,0)</f>
        <v>7</v>
      </c>
      <c r="Q718" s="24" t="str">
        <f>+_xlfn.CONCAT(Tabla35_2[[#This Row],[Semana]],Tabla35_2[[#This Row],[Atributo]])</f>
        <v>44113Martes</v>
      </c>
    </row>
    <row r="719" spans="1:17" x14ac:dyDescent="0.35">
      <c r="A719" s="24" t="str">
        <f t="shared" si="11"/>
        <v>44113LimónSin especificarMacroferia Regional de Talcamalla-16Miércoles</v>
      </c>
      <c r="B719" s="6">
        <v>44113</v>
      </c>
      <c r="C719" s="24" t="s">
        <v>28</v>
      </c>
      <c r="D719" s="24" t="s">
        <v>18</v>
      </c>
      <c r="E719" s="24" t="s">
        <v>13</v>
      </c>
      <c r="F719" s="24" t="s">
        <v>40</v>
      </c>
      <c r="G719" s="24" t="str">
        <f>+VLOOKUP(Tabla35_2[[#This Row],[Unidad de
comercialización ]],Cod_empaque[],2,0)</f>
        <v>malla-16</v>
      </c>
      <c r="H719" s="24">
        <f>+VLOOKUP(Tabla35_2[[#This Row],[Unidad de
comercialización ]],Tabla9[],2,0)</f>
        <v>16</v>
      </c>
      <c r="I719" s="24" t="s">
        <v>4</v>
      </c>
      <c r="J719">
        <v>0</v>
      </c>
      <c r="K719" s="24">
        <f>+Tabla35_2[[#This Row],[Valor]]*Tabla35_2[[#This Row],[Kg]]</f>
        <v>0</v>
      </c>
      <c r="L719" s="24">
        <f>+Tabla35_2[[#This Row],[Volumen (Kg)]]/1000</f>
        <v>0</v>
      </c>
      <c r="M719" s="24">
        <f>+VLOOKUP(Tabla35_2[[#This Row],[Concat]],Tabla3_2[],9,0)</f>
        <v>0</v>
      </c>
      <c r="N719" s="24">
        <f>+Tabla35_2[[#This Row],[Precio (pesos nominales con IVA)]]/Tabla35_2[[#This Row],[Kg]]</f>
        <v>0</v>
      </c>
      <c r="O719" s="6">
        <f>+VLOOKUP(Tabla35_2[[#This Row],[Cod_fecha]],Cod_fecha[],2,0)</f>
        <v>44111</v>
      </c>
      <c r="P719" s="27">
        <f>+VLOOKUP(Tabla35_2[[#This Row],[Mercado]],Codigos_mercados_mayoristas[],3,0)</f>
        <v>7</v>
      </c>
      <c r="Q719" s="24" t="str">
        <f>+_xlfn.CONCAT(Tabla35_2[[#This Row],[Semana]],Tabla35_2[[#This Row],[Atributo]])</f>
        <v>44113Miércoles</v>
      </c>
    </row>
    <row r="720" spans="1:17" x14ac:dyDescent="0.35">
      <c r="A720" s="24" t="str">
        <f t="shared" si="11"/>
        <v>44113LimónSin especificarMacroferia Regional de Talcamalla-16Jueves</v>
      </c>
      <c r="B720" s="6">
        <v>44113</v>
      </c>
      <c r="C720" s="24" t="s">
        <v>28</v>
      </c>
      <c r="D720" s="24" t="s">
        <v>18</v>
      </c>
      <c r="E720" s="24" t="s">
        <v>13</v>
      </c>
      <c r="F720" s="24" t="s">
        <v>40</v>
      </c>
      <c r="G720" s="24" t="str">
        <f>+VLOOKUP(Tabla35_2[[#This Row],[Unidad de
comercialización ]],Cod_empaque[],2,0)</f>
        <v>malla-16</v>
      </c>
      <c r="H720" s="24">
        <f>+VLOOKUP(Tabla35_2[[#This Row],[Unidad de
comercialización ]],Tabla9[],2,0)</f>
        <v>16</v>
      </c>
      <c r="I720" s="24" t="s">
        <v>5</v>
      </c>
      <c r="J720">
        <v>0</v>
      </c>
      <c r="K720" s="24">
        <f>+Tabla35_2[[#This Row],[Valor]]*Tabla35_2[[#This Row],[Kg]]</f>
        <v>0</v>
      </c>
      <c r="L720" s="24">
        <f>+Tabla35_2[[#This Row],[Volumen (Kg)]]/1000</f>
        <v>0</v>
      </c>
      <c r="M720" s="24">
        <f>+VLOOKUP(Tabla35_2[[#This Row],[Concat]],Tabla3_2[],9,0)</f>
        <v>0</v>
      </c>
      <c r="N720" s="24">
        <f>+Tabla35_2[[#This Row],[Precio (pesos nominales con IVA)]]/Tabla35_2[[#This Row],[Kg]]</f>
        <v>0</v>
      </c>
      <c r="O720" s="6">
        <f>+VLOOKUP(Tabla35_2[[#This Row],[Cod_fecha]],Cod_fecha[],2,0)</f>
        <v>44112</v>
      </c>
      <c r="P720" s="27">
        <f>+VLOOKUP(Tabla35_2[[#This Row],[Mercado]],Codigos_mercados_mayoristas[],3,0)</f>
        <v>7</v>
      </c>
      <c r="Q720" s="24" t="str">
        <f>+_xlfn.CONCAT(Tabla35_2[[#This Row],[Semana]],Tabla35_2[[#This Row],[Atributo]])</f>
        <v>44113Jueves</v>
      </c>
    </row>
    <row r="721" spans="1:17" x14ac:dyDescent="0.35">
      <c r="A721" s="24" t="str">
        <f t="shared" si="11"/>
        <v>44113LimónSin especificarMacroferia Regional de Talcamalla-16Viernes</v>
      </c>
      <c r="B721" s="6">
        <v>44113</v>
      </c>
      <c r="C721" s="24" t="s">
        <v>28</v>
      </c>
      <c r="D721" s="24" t="s">
        <v>18</v>
      </c>
      <c r="E721" s="24" t="s">
        <v>13</v>
      </c>
      <c r="F721" s="24" t="s">
        <v>40</v>
      </c>
      <c r="G721" s="24" t="str">
        <f>+VLOOKUP(Tabla35_2[[#This Row],[Unidad de
comercialización ]],Cod_empaque[],2,0)</f>
        <v>malla-16</v>
      </c>
      <c r="H721" s="24">
        <f>+VLOOKUP(Tabla35_2[[#This Row],[Unidad de
comercialización ]],Tabla9[],2,0)</f>
        <v>16</v>
      </c>
      <c r="I721" s="24" t="s">
        <v>6</v>
      </c>
      <c r="J721">
        <v>250</v>
      </c>
      <c r="K721" s="24">
        <f>+Tabla35_2[[#This Row],[Valor]]*Tabla35_2[[#This Row],[Kg]]</f>
        <v>4000</v>
      </c>
      <c r="L721" s="24">
        <f>+Tabla35_2[[#This Row],[Volumen (Kg)]]/1000</f>
        <v>4</v>
      </c>
      <c r="M721" s="24">
        <f>+VLOOKUP(Tabla35_2[[#This Row],[Concat]],Tabla3_2[],9,0)</f>
        <v>6000</v>
      </c>
      <c r="N721" s="24">
        <f>+Tabla35_2[[#This Row],[Precio (pesos nominales con IVA)]]/Tabla35_2[[#This Row],[Kg]]</f>
        <v>375</v>
      </c>
      <c r="O721" s="6">
        <f>+VLOOKUP(Tabla35_2[[#This Row],[Cod_fecha]],Cod_fecha[],2,0)</f>
        <v>44113</v>
      </c>
      <c r="P721" s="27">
        <f>+VLOOKUP(Tabla35_2[[#This Row],[Mercado]],Codigos_mercados_mayoristas[],3,0)</f>
        <v>7</v>
      </c>
      <c r="Q721" s="24" t="str">
        <f>+_xlfn.CONCAT(Tabla35_2[[#This Row],[Semana]],Tabla35_2[[#This Row],[Atributo]])</f>
        <v>44113Viernes</v>
      </c>
    </row>
    <row r="722" spans="1:17" x14ac:dyDescent="0.35">
      <c r="A722" s="24" t="str">
        <f t="shared" si="11"/>
        <v>44113LimónSin especificarTerminal Hortofrutícola Agro Chillánmalla-16Lunes</v>
      </c>
      <c r="B722" s="6">
        <v>44113</v>
      </c>
      <c r="C722" s="24" t="s">
        <v>28</v>
      </c>
      <c r="D722" s="24" t="s">
        <v>18</v>
      </c>
      <c r="E722" s="24" t="s">
        <v>25</v>
      </c>
      <c r="F722" s="24" t="s">
        <v>40</v>
      </c>
      <c r="G722" s="24" t="str">
        <f>+VLOOKUP(Tabla35_2[[#This Row],[Unidad de
comercialización ]],Cod_empaque[],2,0)</f>
        <v>malla-16</v>
      </c>
      <c r="H722" s="24">
        <f>+VLOOKUP(Tabla35_2[[#This Row],[Unidad de
comercialización ]],Tabla9[],2,0)</f>
        <v>16</v>
      </c>
      <c r="I722" s="24" t="s">
        <v>2</v>
      </c>
      <c r="J722">
        <v>150</v>
      </c>
      <c r="K722" s="24">
        <f>+Tabla35_2[[#This Row],[Valor]]*Tabla35_2[[#This Row],[Kg]]</f>
        <v>2400</v>
      </c>
      <c r="L722" s="24">
        <f>+Tabla35_2[[#This Row],[Volumen (Kg)]]/1000</f>
        <v>2.4</v>
      </c>
      <c r="M722" s="24">
        <f>+VLOOKUP(Tabla35_2[[#This Row],[Concat]],Tabla3_2[],9,0)</f>
        <v>5733</v>
      </c>
      <c r="N722" s="24">
        <f>+Tabla35_2[[#This Row],[Precio (pesos nominales con IVA)]]/Tabla35_2[[#This Row],[Kg]]</f>
        <v>358.3125</v>
      </c>
      <c r="O722" s="6">
        <f>+VLOOKUP(Tabla35_2[[#This Row],[Cod_fecha]],Cod_fecha[],2,0)</f>
        <v>44109</v>
      </c>
      <c r="P722" s="27">
        <f>+VLOOKUP(Tabla35_2[[#This Row],[Mercado]],Codigos_mercados_mayoristas[],3,0)</f>
        <v>16</v>
      </c>
      <c r="Q722" s="24" t="str">
        <f>+_xlfn.CONCAT(Tabla35_2[[#This Row],[Semana]],Tabla35_2[[#This Row],[Atributo]])</f>
        <v>44113Lunes</v>
      </c>
    </row>
    <row r="723" spans="1:17" x14ac:dyDescent="0.35">
      <c r="A723" s="24" t="str">
        <f t="shared" si="11"/>
        <v>44113LimónSin especificarTerminal Hortofrutícola Agro Chillánmalla-16Martes</v>
      </c>
      <c r="B723" s="6">
        <v>44113</v>
      </c>
      <c r="C723" s="24" t="s">
        <v>28</v>
      </c>
      <c r="D723" s="24" t="s">
        <v>18</v>
      </c>
      <c r="E723" s="24" t="s">
        <v>25</v>
      </c>
      <c r="F723" s="24" t="s">
        <v>40</v>
      </c>
      <c r="G723" s="24" t="str">
        <f>+VLOOKUP(Tabla35_2[[#This Row],[Unidad de
comercialización ]],Cod_empaque[],2,0)</f>
        <v>malla-16</v>
      </c>
      <c r="H723" s="24">
        <f>+VLOOKUP(Tabla35_2[[#This Row],[Unidad de
comercialización ]],Tabla9[],2,0)</f>
        <v>16</v>
      </c>
      <c r="I723" s="24" t="s">
        <v>3</v>
      </c>
      <c r="J723">
        <v>150</v>
      </c>
      <c r="K723" s="24">
        <f>+Tabla35_2[[#This Row],[Valor]]*Tabla35_2[[#This Row],[Kg]]</f>
        <v>2400</v>
      </c>
      <c r="L723" s="24">
        <f>+Tabla35_2[[#This Row],[Volumen (Kg)]]/1000</f>
        <v>2.4</v>
      </c>
      <c r="M723" s="24">
        <f>+VLOOKUP(Tabla35_2[[#This Row],[Concat]],Tabla3_2[],9,0)</f>
        <v>5700</v>
      </c>
      <c r="N723" s="24">
        <f>+Tabla35_2[[#This Row],[Precio (pesos nominales con IVA)]]/Tabla35_2[[#This Row],[Kg]]</f>
        <v>356.25</v>
      </c>
      <c r="O723" s="6">
        <f>+VLOOKUP(Tabla35_2[[#This Row],[Cod_fecha]],Cod_fecha[],2,0)</f>
        <v>44110</v>
      </c>
      <c r="P723" s="27">
        <f>+VLOOKUP(Tabla35_2[[#This Row],[Mercado]],Codigos_mercados_mayoristas[],3,0)</f>
        <v>16</v>
      </c>
      <c r="Q723" s="24" t="str">
        <f>+_xlfn.CONCAT(Tabla35_2[[#This Row],[Semana]],Tabla35_2[[#This Row],[Atributo]])</f>
        <v>44113Martes</v>
      </c>
    </row>
    <row r="724" spans="1:17" x14ac:dyDescent="0.35">
      <c r="A724" s="24" t="str">
        <f t="shared" si="11"/>
        <v>44113LimónSin especificarTerminal Hortofrutícola Agro Chillánmalla-16Miércoles</v>
      </c>
      <c r="B724" s="6">
        <v>44113</v>
      </c>
      <c r="C724" s="24" t="s">
        <v>28</v>
      </c>
      <c r="D724" s="24" t="s">
        <v>18</v>
      </c>
      <c r="E724" s="24" t="s">
        <v>25</v>
      </c>
      <c r="F724" s="24" t="s">
        <v>40</v>
      </c>
      <c r="G724" s="24" t="str">
        <f>+VLOOKUP(Tabla35_2[[#This Row],[Unidad de
comercialización ]],Cod_empaque[],2,0)</f>
        <v>malla-16</v>
      </c>
      <c r="H724" s="24">
        <f>+VLOOKUP(Tabla35_2[[#This Row],[Unidad de
comercialización ]],Tabla9[],2,0)</f>
        <v>16</v>
      </c>
      <c r="I724" s="24" t="s">
        <v>4</v>
      </c>
      <c r="J724">
        <v>170</v>
      </c>
      <c r="K724" s="24">
        <f>+Tabla35_2[[#This Row],[Valor]]*Tabla35_2[[#This Row],[Kg]]</f>
        <v>2720</v>
      </c>
      <c r="L724" s="24">
        <f>+Tabla35_2[[#This Row],[Volumen (Kg)]]/1000</f>
        <v>2.72</v>
      </c>
      <c r="M724" s="24">
        <f>+VLOOKUP(Tabla35_2[[#This Row],[Concat]],Tabla3_2[],9,0)</f>
        <v>5765</v>
      </c>
      <c r="N724" s="24">
        <f>+Tabla35_2[[#This Row],[Precio (pesos nominales con IVA)]]/Tabla35_2[[#This Row],[Kg]]</f>
        <v>360.3125</v>
      </c>
      <c r="O724" s="6">
        <f>+VLOOKUP(Tabla35_2[[#This Row],[Cod_fecha]],Cod_fecha[],2,0)</f>
        <v>44111</v>
      </c>
      <c r="P724" s="27">
        <f>+VLOOKUP(Tabla35_2[[#This Row],[Mercado]],Codigos_mercados_mayoristas[],3,0)</f>
        <v>16</v>
      </c>
      <c r="Q724" s="24" t="str">
        <f>+_xlfn.CONCAT(Tabla35_2[[#This Row],[Semana]],Tabla35_2[[#This Row],[Atributo]])</f>
        <v>44113Miércoles</v>
      </c>
    </row>
    <row r="725" spans="1:17" x14ac:dyDescent="0.35">
      <c r="A725" s="24" t="str">
        <f t="shared" si="11"/>
        <v>44113LimónSin especificarTerminal Hortofrutícola Agro Chillánmalla-16Jueves</v>
      </c>
      <c r="B725" s="6">
        <v>44113</v>
      </c>
      <c r="C725" s="24" t="s">
        <v>28</v>
      </c>
      <c r="D725" s="24" t="s">
        <v>18</v>
      </c>
      <c r="E725" s="24" t="s">
        <v>25</v>
      </c>
      <c r="F725" s="24" t="s">
        <v>40</v>
      </c>
      <c r="G725" s="24" t="str">
        <f>+VLOOKUP(Tabla35_2[[#This Row],[Unidad de
comercialización ]],Cod_empaque[],2,0)</f>
        <v>malla-16</v>
      </c>
      <c r="H725" s="24">
        <f>+VLOOKUP(Tabla35_2[[#This Row],[Unidad de
comercialización ]],Tabla9[],2,0)</f>
        <v>16</v>
      </c>
      <c r="I725" s="24" t="s">
        <v>5</v>
      </c>
      <c r="J725">
        <v>180</v>
      </c>
      <c r="K725" s="24">
        <f>+Tabla35_2[[#This Row],[Valor]]*Tabla35_2[[#This Row],[Kg]]</f>
        <v>2880</v>
      </c>
      <c r="L725" s="24">
        <f>+Tabla35_2[[#This Row],[Volumen (Kg)]]/1000</f>
        <v>2.88</v>
      </c>
      <c r="M725" s="24">
        <f>+VLOOKUP(Tabla35_2[[#This Row],[Concat]],Tabla3_2[],9,0)</f>
        <v>5778</v>
      </c>
      <c r="N725" s="24">
        <f>+Tabla35_2[[#This Row],[Precio (pesos nominales con IVA)]]/Tabla35_2[[#This Row],[Kg]]</f>
        <v>361.125</v>
      </c>
      <c r="O725" s="6">
        <f>+VLOOKUP(Tabla35_2[[#This Row],[Cod_fecha]],Cod_fecha[],2,0)</f>
        <v>44112</v>
      </c>
      <c r="P725" s="27">
        <f>+VLOOKUP(Tabla35_2[[#This Row],[Mercado]],Codigos_mercados_mayoristas[],3,0)</f>
        <v>16</v>
      </c>
      <c r="Q725" s="24" t="str">
        <f>+_xlfn.CONCAT(Tabla35_2[[#This Row],[Semana]],Tabla35_2[[#This Row],[Atributo]])</f>
        <v>44113Jueves</v>
      </c>
    </row>
    <row r="726" spans="1:17" x14ac:dyDescent="0.35">
      <c r="A726" s="24" t="str">
        <f t="shared" si="11"/>
        <v>44113LimónSin especificarTerminal Hortofrutícola Agro Chillánmalla-16Viernes</v>
      </c>
      <c r="B726" s="6">
        <v>44113</v>
      </c>
      <c r="C726" s="24" t="s">
        <v>28</v>
      </c>
      <c r="D726" s="24" t="s">
        <v>18</v>
      </c>
      <c r="E726" s="24" t="s">
        <v>25</v>
      </c>
      <c r="F726" s="24" t="s">
        <v>40</v>
      </c>
      <c r="G726" s="24" t="str">
        <f>+VLOOKUP(Tabla35_2[[#This Row],[Unidad de
comercialización ]],Cod_empaque[],2,0)</f>
        <v>malla-16</v>
      </c>
      <c r="H726" s="24">
        <f>+VLOOKUP(Tabla35_2[[#This Row],[Unidad de
comercialización ]],Tabla9[],2,0)</f>
        <v>16</v>
      </c>
      <c r="I726" s="24" t="s">
        <v>6</v>
      </c>
      <c r="J726">
        <v>215</v>
      </c>
      <c r="K726" s="24">
        <f>+Tabla35_2[[#This Row],[Valor]]*Tabla35_2[[#This Row],[Kg]]</f>
        <v>3440</v>
      </c>
      <c r="L726" s="24">
        <f>+Tabla35_2[[#This Row],[Volumen (Kg)]]/1000</f>
        <v>3.44</v>
      </c>
      <c r="M726" s="24">
        <f>+VLOOKUP(Tabla35_2[[#This Row],[Concat]],Tabla3_2[],9,0)</f>
        <v>5802</v>
      </c>
      <c r="N726" s="24">
        <f>+Tabla35_2[[#This Row],[Precio (pesos nominales con IVA)]]/Tabla35_2[[#This Row],[Kg]]</f>
        <v>362.625</v>
      </c>
      <c r="O726" s="6">
        <f>+VLOOKUP(Tabla35_2[[#This Row],[Cod_fecha]],Cod_fecha[],2,0)</f>
        <v>44113</v>
      </c>
      <c r="P726" s="27">
        <f>+VLOOKUP(Tabla35_2[[#This Row],[Mercado]],Codigos_mercados_mayoristas[],3,0)</f>
        <v>16</v>
      </c>
      <c r="Q726" s="24" t="str">
        <f>+_xlfn.CONCAT(Tabla35_2[[#This Row],[Semana]],Tabla35_2[[#This Row],[Atributo]])</f>
        <v>44113Viernes</v>
      </c>
    </row>
    <row r="727" spans="1:17" x14ac:dyDescent="0.35">
      <c r="A727" s="24" t="str">
        <f t="shared" si="11"/>
        <v>44113LimónSin especificarVega Monumental Concepciónmalla-16Lunes</v>
      </c>
      <c r="B727" s="6">
        <v>44113</v>
      </c>
      <c r="C727" s="24" t="s">
        <v>28</v>
      </c>
      <c r="D727" s="24" t="s">
        <v>18</v>
      </c>
      <c r="E727" s="24" t="s">
        <v>26</v>
      </c>
      <c r="F727" s="24" t="s">
        <v>40</v>
      </c>
      <c r="G727" s="24" t="str">
        <f>+VLOOKUP(Tabla35_2[[#This Row],[Unidad de
comercialización ]],Cod_empaque[],2,0)</f>
        <v>malla-16</v>
      </c>
      <c r="H727" s="24">
        <f>+VLOOKUP(Tabla35_2[[#This Row],[Unidad de
comercialización ]],Tabla9[],2,0)</f>
        <v>16</v>
      </c>
      <c r="I727" s="24" t="s">
        <v>2</v>
      </c>
      <c r="J727">
        <v>0</v>
      </c>
      <c r="K727" s="24">
        <f>+Tabla35_2[[#This Row],[Valor]]*Tabla35_2[[#This Row],[Kg]]</f>
        <v>0</v>
      </c>
      <c r="L727" s="24">
        <f>+Tabla35_2[[#This Row],[Volumen (Kg)]]/1000</f>
        <v>0</v>
      </c>
      <c r="M727" s="24">
        <f>+VLOOKUP(Tabla35_2[[#This Row],[Concat]],Tabla3_2[],9,0)</f>
        <v>0</v>
      </c>
      <c r="N727" s="24">
        <f>+Tabla35_2[[#This Row],[Precio (pesos nominales con IVA)]]/Tabla35_2[[#This Row],[Kg]]</f>
        <v>0</v>
      </c>
      <c r="O727" s="6">
        <f>+VLOOKUP(Tabla35_2[[#This Row],[Cod_fecha]],Cod_fecha[],2,0)</f>
        <v>44109</v>
      </c>
      <c r="P727" s="27">
        <f>+VLOOKUP(Tabla35_2[[#This Row],[Mercado]],Codigos_mercados_mayoristas[],3,0)</f>
        <v>8</v>
      </c>
      <c r="Q727" s="24" t="str">
        <f>+_xlfn.CONCAT(Tabla35_2[[#This Row],[Semana]],Tabla35_2[[#This Row],[Atributo]])</f>
        <v>44113Lunes</v>
      </c>
    </row>
    <row r="728" spans="1:17" x14ac:dyDescent="0.35">
      <c r="A728" s="24" t="str">
        <f t="shared" si="11"/>
        <v>44113LimónSin especificarVega Monumental Concepciónmalla-16Martes</v>
      </c>
      <c r="B728" s="6">
        <v>44113</v>
      </c>
      <c r="C728" s="24" t="s">
        <v>28</v>
      </c>
      <c r="D728" s="24" t="s">
        <v>18</v>
      </c>
      <c r="E728" s="24" t="s">
        <v>26</v>
      </c>
      <c r="F728" s="24" t="s">
        <v>40</v>
      </c>
      <c r="G728" s="24" t="str">
        <f>+VLOOKUP(Tabla35_2[[#This Row],[Unidad de
comercialización ]],Cod_empaque[],2,0)</f>
        <v>malla-16</v>
      </c>
      <c r="H728" s="24">
        <f>+VLOOKUP(Tabla35_2[[#This Row],[Unidad de
comercialización ]],Tabla9[],2,0)</f>
        <v>16</v>
      </c>
      <c r="I728" s="24" t="s">
        <v>3</v>
      </c>
      <c r="J728">
        <v>400</v>
      </c>
      <c r="K728" s="24">
        <f>+Tabla35_2[[#This Row],[Valor]]*Tabla35_2[[#This Row],[Kg]]</f>
        <v>6400</v>
      </c>
      <c r="L728" s="24">
        <f>+Tabla35_2[[#This Row],[Volumen (Kg)]]/1000</f>
        <v>6.4</v>
      </c>
      <c r="M728" s="24">
        <f>+VLOOKUP(Tabla35_2[[#This Row],[Concat]],Tabla3_2[],9,0)</f>
        <v>5500</v>
      </c>
      <c r="N728" s="24">
        <f>+Tabla35_2[[#This Row],[Precio (pesos nominales con IVA)]]/Tabla35_2[[#This Row],[Kg]]</f>
        <v>343.75</v>
      </c>
      <c r="O728" s="6">
        <f>+VLOOKUP(Tabla35_2[[#This Row],[Cod_fecha]],Cod_fecha[],2,0)</f>
        <v>44110</v>
      </c>
      <c r="P728" s="27">
        <f>+VLOOKUP(Tabla35_2[[#This Row],[Mercado]],Codigos_mercados_mayoristas[],3,0)</f>
        <v>8</v>
      </c>
      <c r="Q728" s="24" t="str">
        <f>+_xlfn.CONCAT(Tabla35_2[[#This Row],[Semana]],Tabla35_2[[#This Row],[Atributo]])</f>
        <v>44113Martes</v>
      </c>
    </row>
    <row r="729" spans="1:17" x14ac:dyDescent="0.35">
      <c r="A729" s="24" t="str">
        <f t="shared" si="11"/>
        <v>44113LimónSin especificarVega Monumental Concepciónmalla-16Miércoles</v>
      </c>
      <c r="B729" s="6">
        <v>44113</v>
      </c>
      <c r="C729" s="24" t="s">
        <v>28</v>
      </c>
      <c r="D729" s="24" t="s">
        <v>18</v>
      </c>
      <c r="E729" s="24" t="s">
        <v>26</v>
      </c>
      <c r="F729" s="24" t="s">
        <v>40</v>
      </c>
      <c r="G729" s="24" t="str">
        <f>+VLOOKUP(Tabla35_2[[#This Row],[Unidad de
comercialización ]],Cod_empaque[],2,0)</f>
        <v>malla-16</v>
      </c>
      <c r="H729" s="24">
        <f>+VLOOKUP(Tabla35_2[[#This Row],[Unidad de
comercialización ]],Tabla9[],2,0)</f>
        <v>16</v>
      </c>
      <c r="I729" s="24" t="s">
        <v>4</v>
      </c>
      <c r="J729">
        <v>200</v>
      </c>
      <c r="K729" s="24">
        <f>+Tabla35_2[[#This Row],[Valor]]*Tabla35_2[[#This Row],[Kg]]</f>
        <v>3200</v>
      </c>
      <c r="L729" s="24">
        <f>+Tabla35_2[[#This Row],[Volumen (Kg)]]/1000</f>
        <v>3.2</v>
      </c>
      <c r="M729" s="24">
        <f>+VLOOKUP(Tabla35_2[[#This Row],[Concat]],Tabla3_2[],9,0)</f>
        <v>5500</v>
      </c>
      <c r="N729" s="24">
        <f>+Tabla35_2[[#This Row],[Precio (pesos nominales con IVA)]]/Tabla35_2[[#This Row],[Kg]]</f>
        <v>343.75</v>
      </c>
      <c r="O729" s="6">
        <f>+VLOOKUP(Tabla35_2[[#This Row],[Cod_fecha]],Cod_fecha[],2,0)</f>
        <v>44111</v>
      </c>
      <c r="P729" s="27">
        <f>+VLOOKUP(Tabla35_2[[#This Row],[Mercado]],Codigos_mercados_mayoristas[],3,0)</f>
        <v>8</v>
      </c>
      <c r="Q729" s="24" t="str">
        <f>+_xlfn.CONCAT(Tabla35_2[[#This Row],[Semana]],Tabla35_2[[#This Row],[Atributo]])</f>
        <v>44113Miércoles</v>
      </c>
    </row>
    <row r="730" spans="1:17" x14ac:dyDescent="0.35">
      <c r="A730" s="24" t="str">
        <f t="shared" si="11"/>
        <v>44113LimónSin especificarVega Monumental Concepciónmalla-16Jueves</v>
      </c>
      <c r="B730" s="6">
        <v>44113</v>
      </c>
      <c r="C730" s="24" t="s">
        <v>28</v>
      </c>
      <c r="D730" s="24" t="s">
        <v>18</v>
      </c>
      <c r="E730" s="24" t="s">
        <v>26</v>
      </c>
      <c r="F730" s="24" t="s">
        <v>40</v>
      </c>
      <c r="G730" s="24" t="str">
        <f>+VLOOKUP(Tabla35_2[[#This Row],[Unidad de
comercialización ]],Cod_empaque[],2,0)</f>
        <v>malla-16</v>
      </c>
      <c r="H730" s="24">
        <f>+VLOOKUP(Tabla35_2[[#This Row],[Unidad de
comercialización ]],Tabla9[],2,0)</f>
        <v>16</v>
      </c>
      <c r="I730" s="24" t="s">
        <v>5</v>
      </c>
      <c r="J730">
        <v>400</v>
      </c>
      <c r="K730" s="24">
        <f>+Tabla35_2[[#This Row],[Valor]]*Tabla35_2[[#This Row],[Kg]]</f>
        <v>6400</v>
      </c>
      <c r="L730" s="24">
        <f>+Tabla35_2[[#This Row],[Volumen (Kg)]]/1000</f>
        <v>6.4</v>
      </c>
      <c r="M730" s="24">
        <f>+VLOOKUP(Tabla35_2[[#This Row],[Concat]],Tabla3_2[],9,0)</f>
        <v>5500</v>
      </c>
      <c r="N730" s="24">
        <f>+Tabla35_2[[#This Row],[Precio (pesos nominales con IVA)]]/Tabla35_2[[#This Row],[Kg]]</f>
        <v>343.75</v>
      </c>
      <c r="O730" s="6">
        <f>+VLOOKUP(Tabla35_2[[#This Row],[Cod_fecha]],Cod_fecha[],2,0)</f>
        <v>44112</v>
      </c>
      <c r="P730" s="27">
        <f>+VLOOKUP(Tabla35_2[[#This Row],[Mercado]],Codigos_mercados_mayoristas[],3,0)</f>
        <v>8</v>
      </c>
      <c r="Q730" s="24" t="str">
        <f>+_xlfn.CONCAT(Tabla35_2[[#This Row],[Semana]],Tabla35_2[[#This Row],[Atributo]])</f>
        <v>44113Jueves</v>
      </c>
    </row>
    <row r="731" spans="1:17" x14ac:dyDescent="0.35">
      <c r="A731" s="24" t="str">
        <f t="shared" si="11"/>
        <v>44113LimónSin especificarVega Monumental Concepciónmalla-16Viernes</v>
      </c>
      <c r="B731" s="6">
        <v>44113</v>
      </c>
      <c r="C731" s="24" t="s">
        <v>28</v>
      </c>
      <c r="D731" s="24" t="s">
        <v>18</v>
      </c>
      <c r="E731" s="24" t="s">
        <v>26</v>
      </c>
      <c r="F731" s="24" t="s">
        <v>40</v>
      </c>
      <c r="G731" s="24" t="str">
        <f>+VLOOKUP(Tabla35_2[[#This Row],[Unidad de
comercialización ]],Cod_empaque[],2,0)</f>
        <v>malla-16</v>
      </c>
      <c r="H731" s="24">
        <f>+VLOOKUP(Tabla35_2[[#This Row],[Unidad de
comercialización ]],Tabla9[],2,0)</f>
        <v>16</v>
      </c>
      <c r="I731" s="24" t="s">
        <v>6</v>
      </c>
      <c r="J731">
        <v>300</v>
      </c>
      <c r="K731" s="24">
        <f>+Tabla35_2[[#This Row],[Valor]]*Tabla35_2[[#This Row],[Kg]]</f>
        <v>4800</v>
      </c>
      <c r="L731" s="24">
        <f>+Tabla35_2[[#This Row],[Volumen (Kg)]]/1000</f>
        <v>4.8</v>
      </c>
      <c r="M731" s="24">
        <f>+VLOOKUP(Tabla35_2[[#This Row],[Concat]],Tabla3_2[],9,0)</f>
        <v>5500</v>
      </c>
      <c r="N731" s="24">
        <f>+Tabla35_2[[#This Row],[Precio (pesos nominales con IVA)]]/Tabla35_2[[#This Row],[Kg]]</f>
        <v>343.75</v>
      </c>
      <c r="O731" s="6">
        <f>+VLOOKUP(Tabla35_2[[#This Row],[Cod_fecha]],Cod_fecha[],2,0)</f>
        <v>44113</v>
      </c>
      <c r="P731" s="27">
        <f>+VLOOKUP(Tabla35_2[[#This Row],[Mercado]],Codigos_mercados_mayoristas[],3,0)</f>
        <v>8</v>
      </c>
      <c r="Q731" s="24" t="str">
        <f>+_xlfn.CONCAT(Tabla35_2[[#This Row],[Semana]],Tabla35_2[[#This Row],[Atributo]])</f>
        <v>44113Viernes</v>
      </c>
    </row>
    <row r="732" spans="1:17" x14ac:dyDescent="0.35">
      <c r="A732" s="24" t="str">
        <f t="shared" si="11"/>
        <v>44113NaranjaLane LateMercado Mayorista Lo Valledor de SantiagobinLunes</v>
      </c>
      <c r="B732" s="6">
        <v>44113</v>
      </c>
      <c r="C732" s="24" t="s">
        <v>36</v>
      </c>
      <c r="D732" s="24" t="s">
        <v>32</v>
      </c>
      <c r="E732" s="24" t="s">
        <v>19</v>
      </c>
      <c r="F732" s="24" t="s">
        <v>37</v>
      </c>
      <c r="G732" s="24" t="str">
        <f>+VLOOKUP(Tabla35_2[[#This Row],[Unidad de
comercialización ]],Cod_empaque[],2,0)</f>
        <v>bin</v>
      </c>
      <c r="H732" s="24">
        <f>+VLOOKUP(Tabla35_2[[#This Row],[Unidad de
comercialización ]],Tabla9[],2,0)</f>
        <v>400</v>
      </c>
      <c r="I732" s="24" t="s">
        <v>2</v>
      </c>
      <c r="J732">
        <v>0</v>
      </c>
      <c r="K732" s="24">
        <f>+Tabla35_2[[#This Row],[Valor]]*Tabla35_2[[#This Row],[Kg]]</f>
        <v>0</v>
      </c>
      <c r="L732" s="24">
        <f>+Tabla35_2[[#This Row],[Volumen (Kg)]]/1000</f>
        <v>0</v>
      </c>
      <c r="M732" s="24">
        <f>+VLOOKUP(Tabla35_2[[#This Row],[Concat]],Tabla3_2[],9,0)</f>
        <v>0</v>
      </c>
      <c r="N732" s="24">
        <f>+Tabla35_2[[#This Row],[Precio (pesos nominales con IVA)]]/Tabla35_2[[#This Row],[Kg]]</f>
        <v>0</v>
      </c>
      <c r="O732" s="6">
        <f>+VLOOKUP(Tabla35_2[[#This Row],[Cod_fecha]],Cod_fecha[],2,0)</f>
        <v>44109</v>
      </c>
      <c r="P732" s="27">
        <f>+VLOOKUP(Tabla35_2[[#This Row],[Mercado]],Codigos_mercados_mayoristas[],3,0)</f>
        <v>13</v>
      </c>
      <c r="Q732" s="24" t="str">
        <f>+_xlfn.CONCAT(Tabla35_2[[#This Row],[Semana]],Tabla35_2[[#This Row],[Atributo]])</f>
        <v>44113Lunes</v>
      </c>
    </row>
    <row r="733" spans="1:17" x14ac:dyDescent="0.35">
      <c r="A733" s="24" t="str">
        <f t="shared" si="11"/>
        <v>44113NaranjaLane LateMercado Mayorista Lo Valledor de SantiagobinMartes</v>
      </c>
      <c r="B733" s="6">
        <v>44113</v>
      </c>
      <c r="C733" s="24" t="s">
        <v>36</v>
      </c>
      <c r="D733" s="24" t="s">
        <v>32</v>
      </c>
      <c r="E733" s="24" t="s">
        <v>19</v>
      </c>
      <c r="F733" s="24" t="s">
        <v>37</v>
      </c>
      <c r="G733" s="24" t="str">
        <f>+VLOOKUP(Tabla35_2[[#This Row],[Unidad de
comercialización ]],Cod_empaque[],2,0)</f>
        <v>bin</v>
      </c>
      <c r="H733" s="24">
        <f>+VLOOKUP(Tabla35_2[[#This Row],[Unidad de
comercialización ]],Tabla9[],2,0)</f>
        <v>400</v>
      </c>
      <c r="I733" s="24" t="s">
        <v>3</v>
      </c>
      <c r="J733">
        <v>48</v>
      </c>
      <c r="K733" s="24">
        <f>+Tabla35_2[[#This Row],[Valor]]*Tabla35_2[[#This Row],[Kg]]</f>
        <v>19200</v>
      </c>
      <c r="L733" s="24">
        <f>+Tabla35_2[[#This Row],[Volumen (Kg)]]/1000</f>
        <v>19.2</v>
      </c>
      <c r="M733" s="24">
        <f>+VLOOKUP(Tabla35_2[[#This Row],[Concat]],Tabla3_2[],9,0)</f>
        <v>290000</v>
      </c>
      <c r="N733" s="24">
        <f>+Tabla35_2[[#This Row],[Precio (pesos nominales con IVA)]]/Tabla35_2[[#This Row],[Kg]]</f>
        <v>725</v>
      </c>
      <c r="O733" s="6">
        <f>+VLOOKUP(Tabla35_2[[#This Row],[Cod_fecha]],Cod_fecha[],2,0)</f>
        <v>44110</v>
      </c>
      <c r="P733" s="27">
        <f>+VLOOKUP(Tabla35_2[[#This Row],[Mercado]],Codigos_mercados_mayoristas[],3,0)</f>
        <v>13</v>
      </c>
      <c r="Q733" s="24" t="str">
        <f>+_xlfn.CONCAT(Tabla35_2[[#This Row],[Semana]],Tabla35_2[[#This Row],[Atributo]])</f>
        <v>44113Martes</v>
      </c>
    </row>
    <row r="734" spans="1:17" x14ac:dyDescent="0.35">
      <c r="A734" s="24" t="str">
        <f t="shared" si="11"/>
        <v>44113NaranjaLane LateMercado Mayorista Lo Valledor de SantiagobinMiércoles</v>
      </c>
      <c r="B734" s="6">
        <v>44113</v>
      </c>
      <c r="C734" s="24" t="s">
        <v>36</v>
      </c>
      <c r="D734" s="24" t="s">
        <v>32</v>
      </c>
      <c r="E734" s="24" t="s">
        <v>19</v>
      </c>
      <c r="F734" s="24" t="s">
        <v>37</v>
      </c>
      <c r="G734" s="24" t="str">
        <f>+VLOOKUP(Tabla35_2[[#This Row],[Unidad de
comercialización ]],Cod_empaque[],2,0)</f>
        <v>bin</v>
      </c>
      <c r="H734" s="24">
        <f>+VLOOKUP(Tabla35_2[[#This Row],[Unidad de
comercialización ]],Tabla9[],2,0)</f>
        <v>400</v>
      </c>
      <c r="I734" s="24" t="s">
        <v>4</v>
      </c>
      <c r="J734">
        <v>32</v>
      </c>
      <c r="K734" s="24">
        <f>+Tabla35_2[[#This Row],[Valor]]*Tabla35_2[[#This Row],[Kg]]</f>
        <v>12800</v>
      </c>
      <c r="L734" s="24">
        <f>+Tabla35_2[[#This Row],[Volumen (Kg)]]/1000</f>
        <v>12.8</v>
      </c>
      <c r="M734" s="24">
        <f>+VLOOKUP(Tabla35_2[[#This Row],[Concat]],Tabla3_2[],9,0)</f>
        <v>290000</v>
      </c>
      <c r="N734" s="24">
        <f>+Tabla35_2[[#This Row],[Precio (pesos nominales con IVA)]]/Tabla35_2[[#This Row],[Kg]]</f>
        <v>725</v>
      </c>
      <c r="O734" s="6">
        <f>+VLOOKUP(Tabla35_2[[#This Row],[Cod_fecha]],Cod_fecha[],2,0)</f>
        <v>44111</v>
      </c>
      <c r="P734" s="27">
        <f>+VLOOKUP(Tabla35_2[[#This Row],[Mercado]],Codigos_mercados_mayoristas[],3,0)</f>
        <v>13</v>
      </c>
      <c r="Q734" s="24" t="str">
        <f>+_xlfn.CONCAT(Tabla35_2[[#This Row],[Semana]],Tabla35_2[[#This Row],[Atributo]])</f>
        <v>44113Miércoles</v>
      </c>
    </row>
    <row r="735" spans="1:17" x14ac:dyDescent="0.35">
      <c r="A735" s="24" t="str">
        <f t="shared" si="11"/>
        <v>44113NaranjaLane LateMercado Mayorista Lo Valledor de SantiagobinJueves</v>
      </c>
      <c r="B735" s="6">
        <v>44113</v>
      </c>
      <c r="C735" s="24" t="s">
        <v>36</v>
      </c>
      <c r="D735" s="24" t="s">
        <v>32</v>
      </c>
      <c r="E735" s="24" t="s">
        <v>19</v>
      </c>
      <c r="F735" s="24" t="s">
        <v>37</v>
      </c>
      <c r="G735" s="24" t="str">
        <f>+VLOOKUP(Tabla35_2[[#This Row],[Unidad de
comercialización ]],Cod_empaque[],2,0)</f>
        <v>bin</v>
      </c>
      <c r="H735" s="24">
        <f>+VLOOKUP(Tabla35_2[[#This Row],[Unidad de
comercialización ]],Tabla9[],2,0)</f>
        <v>400</v>
      </c>
      <c r="I735" s="24" t="s">
        <v>5</v>
      </c>
      <c r="J735">
        <v>24</v>
      </c>
      <c r="K735" s="24">
        <f>+Tabla35_2[[#This Row],[Valor]]*Tabla35_2[[#This Row],[Kg]]</f>
        <v>9600</v>
      </c>
      <c r="L735" s="24">
        <f>+Tabla35_2[[#This Row],[Volumen (Kg)]]/1000</f>
        <v>9.6</v>
      </c>
      <c r="M735" s="24">
        <f>+VLOOKUP(Tabla35_2[[#This Row],[Concat]],Tabla3_2[],9,0)</f>
        <v>290000</v>
      </c>
      <c r="N735" s="24">
        <f>+Tabla35_2[[#This Row],[Precio (pesos nominales con IVA)]]/Tabla35_2[[#This Row],[Kg]]</f>
        <v>725</v>
      </c>
      <c r="O735" s="6">
        <f>+VLOOKUP(Tabla35_2[[#This Row],[Cod_fecha]],Cod_fecha[],2,0)</f>
        <v>44112</v>
      </c>
      <c r="P735" s="27">
        <f>+VLOOKUP(Tabla35_2[[#This Row],[Mercado]],Codigos_mercados_mayoristas[],3,0)</f>
        <v>13</v>
      </c>
      <c r="Q735" s="24" t="str">
        <f>+_xlfn.CONCAT(Tabla35_2[[#This Row],[Semana]],Tabla35_2[[#This Row],[Atributo]])</f>
        <v>44113Jueves</v>
      </c>
    </row>
    <row r="736" spans="1:17" x14ac:dyDescent="0.35">
      <c r="A736" s="24" t="str">
        <f t="shared" si="11"/>
        <v>44113NaranjaLane LateMercado Mayorista Lo Valledor de SantiagobinViernes</v>
      </c>
      <c r="B736" s="6">
        <v>44113</v>
      </c>
      <c r="C736" s="24" t="s">
        <v>36</v>
      </c>
      <c r="D736" s="24" t="s">
        <v>32</v>
      </c>
      <c r="E736" s="24" t="s">
        <v>19</v>
      </c>
      <c r="F736" s="24" t="s">
        <v>37</v>
      </c>
      <c r="G736" s="24" t="str">
        <f>+VLOOKUP(Tabla35_2[[#This Row],[Unidad de
comercialización ]],Cod_empaque[],2,0)</f>
        <v>bin</v>
      </c>
      <c r="H736" s="24">
        <f>+VLOOKUP(Tabla35_2[[#This Row],[Unidad de
comercialización ]],Tabla9[],2,0)</f>
        <v>400</v>
      </c>
      <c r="I736" s="24" t="s">
        <v>6</v>
      </c>
      <c r="J736">
        <v>0</v>
      </c>
      <c r="K736" s="24">
        <f>+Tabla35_2[[#This Row],[Valor]]*Tabla35_2[[#This Row],[Kg]]</f>
        <v>0</v>
      </c>
      <c r="L736" s="24">
        <f>+Tabla35_2[[#This Row],[Volumen (Kg)]]/1000</f>
        <v>0</v>
      </c>
      <c r="M736" s="24">
        <f>+VLOOKUP(Tabla35_2[[#This Row],[Concat]],Tabla3_2[],9,0)</f>
        <v>0</v>
      </c>
      <c r="N736" s="24">
        <f>+Tabla35_2[[#This Row],[Precio (pesos nominales con IVA)]]/Tabla35_2[[#This Row],[Kg]]</f>
        <v>0</v>
      </c>
      <c r="O736" s="6">
        <f>+VLOOKUP(Tabla35_2[[#This Row],[Cod_fecha]],Cod_fecha[],2,0)</f>
        <v>44113</v>
      </c>
      <c r="P736" s="27">
        <f>+VLOOKUP(Tabla35_2[[#This Row],[Mercado]],Codigos_mercados_mayoristas[],3,0)</f>
        <v>13</v>
      </c>
      <c r="Q736" s="24" t="str">
        <f>+_xlfn.CONCAT(Tabla35_2[[#This Row],[Semana]],Tabla35_2[[#This Row],[Atributo]])</f>
        <v>44113Viernes</v>
      </c>
    </row>
    <row r="737" spans="1:17" x14ac:dyDescent="0.35">
      <c r="A737" s="24" t="str">
        <f t="shared" si="11"/>
        <v>44113NaranjaLane LateComercializadora del Agro de LimaríbinLunes</v>
      </c>
      <c r="B737" s="6">
        <v>44113</v>
      </c>
      <c r="C737" s="24" t="s">
        <v>36</v>
      </c>
      <c r="D737" s="24" t="s">
        <v>32</v>
      </c>
      <c r="E737" s="24" t="s">
        <v>21</v>
      </c>
      <c r="F737" s="24" t="s">
        <v>37</v>
      </c>
      <c r="G737" s="24" t="str">
        <f>+VLOOKUP(Tabla35_2[[#This Row],[Unidad de
comercialización ]],Cod_empaque[],2,0)</f>
        <v>bin</v>
      </c>
      <c r="H737" s="24">
        <f>+VLOOKUP(Tabla35_2[[#This Row],[Unidad de
comercialización ]],Tabla9[],2,0)</f>
        <v>400</v>
      </c>
      <c r="I737" s="24" t="s">
        <v>2</v>
      </c>
      <c r="J737">
        <v>0</v>
      </c>
      <c r="K737" s="24">
        <f>+Tabla35_2[[#This Row],[Valor]]*Tabla35_2[[#This Row],[Kg]]</f>
        <v>0</v>
      </c>
      <c r="L737" s="24">
        <f>+Tabla35_2[[#This Row],[Volumen (Kg)]]/1000</f>
        <v>0</v>
      </c>
      <c r="M737" s="24">
        <f>+VLOOKUP(Tabla35_2[[#This Row],[Concat]],Tabla3_2[],9,0)</f>
        <v>0</v>
      </c>
      <c r="N737" s="24">
        <f>+Tabla35_2[[#This Row],[Precio (pesos nominales con IVA)]]/Tabla35_2[[#This Row],[Kg]]</f>
        <v>0</v>
      </c>
      <c r="O737" s="6">
        <f>+VLOOKUP(Tabla35_2[[#This Row],[Cod_fecha]],Cod_fecha[],2,0)</f>
        <v>44109</v>
      </c>
      <c r="P737" s="27">
        <f>+VLOOKUP(Tabla35_2[[#This Row],[Mercado]],Codigos_mercados_mayoristas[],3,0)</f>
        <v>4</v>
      </c>
      <c r="Q737" s="24" t="str">
        <f>+_xlfn.CONCAT(Tabla35_2[[#This Row],[Semana]],Tabla35_2[[#This Row],[Atributo]])</f>
        <v>44113Lunes</v>
      </c>
    </row>
    <row r="738" spans="1:17" x14ac:dyDescent="0.35">
      <c r="A738" s="24" t="str">
        <f t="shared" si="11"/>
        <v>44113NaranjaLane LateComercializadora del Agro de LimaríbinMartes</v>
      </c>
      <c r="B738" s="6">
        <v>44113</v>
      </c>
      <c r="C738" s="24" t="s">
        <v>36</v>
      </c>
      <c r="D738" s="24" t="s">
        <v>32</v>
      </c>
      <c r="E738" s="24" t="s">
        <v>21</v>
      </c>
      <c r="F738" s="24" t="s">
        <v>37</v>
      </c>
      <c r="G738" s="24" t="str">
        <f>+VLOOKUP(Tabla35_2[[#This Row],[Unidad de
comercialización ]],Cod_empaque[],2,0)</f>
        <v>bin</v>
      </c>
      <c r="H738" s="24">
        <f>+VLOOKUP(Tabla35_2[[#This Row],[Unidad de
comercialización ]],Tabla9[],2,0)</f>
        <v>400</v>
      </c>
      <c r="I738" s="24" t="s">
        <v>3</v>
      </c>
      <c r="J738">
        <v>20</v>
      </c>
      <c r="K738" s="24">
        <f>+Tabla35_2[[#This Row],[Valor]]*Tabla35_2[[#This Row],[Kg]]</f>
        <v>8000</v>
      </c>
      <c r="L738" s="24">
        <f>+Tabla35_2[[#This Row],[Volumen (Kg)]]/1000</f>
        <v>8</v>
      </c>
      <c r="M738" s="24">
        <f>+VLOOKUP(Tabla35_2[[#This Row],[Concat]],Tabla3_2[],9,0)</f>
        <v>277500</v>
      </c>
      <c r="N738" s="24">
        <f>+Tabla35_2[[#This Row],[Precio (pesos nominales con IVA)]]/Tabla35_2[[#This Row],[Kg]]</f>
        <v>693.75</v>
      </c>
      <c r="O738" s="6">
        <f>+VLOOKUP(Tabla35_2[[#This Row],[Cod_fecha]],Cod_fecha[],2,0)</f>
        <v>44110</v>
      </c>
      <c r="P738" s="27">
        <f>+VLOOKUP(Tabla35_2[[#This Row],[Mercado]],Codigos_mercados_mayoristas[],3,0)</f>
        <v>4</v>
      </c>
      <c r="Q738" s="24" t="str">
        <f>+_xlfn.CONCAT(Tabla35_2[[#This Row],[Semana]],Tabla35_2[[#This Row],[Atributo]])</f>
        <v>44113Martes</v>
      </c>
    </row>
    <row r="739" spans="1:17" x14ac:dyDescent="0.35">
      <c r="A739" s="24" t="str">
        <f t="shared" si="11"/>
        <v>44113NaranjaLane LateComercializadora del Agro de LimaríbinMiércoles</v>
      </c>
      <c r="B739" s="6">
        <v>44113</v>
      </c>
      <c r="C739" s="24" t="s">
        <v>36</v>
      </c>
      <c r="D739" s="24" t="s">
        <v>32</v>
      </c>
      <c r="E739" s="24" t="s">
        <v>21</v>
      </c>
      <c r="F739" s="24" t="s">
        <v>37</v>
      </c>
      <c r="G739" s="24" t="str">
        <f>+VLOOKUP(Tabla35_2[[#This Row],[Unidad de
comercialización ]],Cod_empaque[],2,0)</f>
        <v>bin</v>
      </c>
      <c r="H739" s="24">
        <f>+VLOOKUP(Tabla35_2[[#This Row],[Unidad de
comercialización ]],Tabla9[],2,0)</f>
        <v>400</v>
      </c>
      <c r="I739" s="24" t="s">
        <v>4</v>
      </c>
      <c r="J739">
        <v>20</v>
      </c>
      <c r="K739" s="24">
        <f>+Tabla35_2[[#This Row],[Valor]]*Tabla35_2[[#This Row],[Kg]]</f>
        <v>8000</v>
      </c>
      <c r="L739" s="24">
        <f>+Tabla35_2[[#This Row],[Volumen (Kg)]]/1000</f>
        <v>8</v>
      </c>
      <c r="M739" s="24">
        <f>+VLOOKUP(Tabla35_2[[#This Row],[Concat]],Tabla3_2[],9,0)</f>
        <v>277500</v>
      </c>
      <c r="N739" s="24">
        <f>+Tabla35_2[[#This Row],[Precio (pesos nominales con IVA)]]/Tabla35_2[[#This Row],[Kg]]</f>
        <v>693.75</v>
      </c>
      <c r="O739" s="6">
        <f>+VLOOKUP(Tabla35_2[[#This Row],[Cod_fecha]],Cod_fecha[],2,0)</f>
        <v>44111</v>
      </c>
      <c r="P739" s="27">
        <f>+VLOOKUP(Tabla35_2[[#This Row],[Mercado]],Codigos_mercados_mayoristas[],3,0)</f>
        <v>4</v>
      </c>
      <c r="Q739" s="24" t="str">
        <f>+_xlfn.CONCAT(Tabla35_2[[#This Row],[Semana]],Tabla35_2[[#This Row],[Atributo]])</f>
        <v>44113Miércoles</v>
      </c>
    </row>
    <row r="740" spans="1:17" x14ac:dyDescent="0.35">
      <c r="A740" s="24" t="str">
        <f t="shared" si="11"/>
        <v>44113NaranjaLane LateComercializadora del Agro de LimaríbinJueves</v>
      </c>
      <c r="B740" s="6">
        <v>44113</v>
      </c>
      <c r="C740" s="24" t="s">
        <v>36</v>
      </c>
      <c r="D740" s="24" t="s">
        <v>32</v>
      </c>
      <c r="E740" s="24" t="s">
        <v>21</v>
      </c>
      <c r="F740" s="24" t="s">
        <v>37</v>
      </c>
      <c r="G740" s="24" t="str">
        <f>+VLOOKUP(Tabla35_2[[#This Row],[Unidad de
comercialización ]],Cod_empaque[],2,0)</f>
        <v>bin</v>
      </c>
      <c r="H740" s="24">
        <f>+VLOOKUP(Tabla35_2[[#This Row],[Unidad de
comercialización ]],Tabla9[],2,0)</f>
        <v>400</v>
      </c>
      <c r="I740" s="24" t="s">
        <v>5</v>
      </c>
      <c r="J740">
        <v>0</v>
      </c>
      <c r="K740" s="24">
        <f>+Tabla35_2[[#This Row],[Valor]]*Tabla35_2[[#This Row],[Kg]]</f>
        <v>0</v>
      </c>
      <c r="L740" s="24">
        <f>+Tabla35_2[[#This Row],[Volumen (Kg)]]/1000</f>
        <v>0</v>
      </c>
      <c r="M740" s="24">
        <f>+VLOOKUP(Tabla35_2[[#This Row],[Concat]],Tabla3_2[],9,0)</f>
        <v>0</v>
      </c>
      <c r="N740" s="24">
        <f>+Tabla35_2[[#This Row],[Precio (pesos nominales con IVA)]]/Tabla35_2[[#This Row],[Kg]]</f>
        <v>0</v>
      </c>
      <c r="O740" s="6">
        <f>+VLOOKUP(Tabla35_2[[#This Row],[Cod_fecha]],Cod_fecha[],2,0)</f>
        <v>44112</v>
      </c>
      <c r="P740" s="27">
        <f>+VLOOKUP(Tabla35_2[[#This Row],[Mercado]],Codigos_mercados_mayoristas[],3,0)</f>
        <v>4</v>
      </c>
      <c r="Q740" s="24" t="str">
        <f>+_xlfn.CONCAT(Tabla35_2[[#This Row],[Semana]],Tabla35_2[[#This Row],[Atributo]])</f>
        <v>44113Jueves</v>
      </c>
    </row>
    <row r="741" spans="1:17" x14ac:dyDescent="0.35">
      <c r="A741" s="24" t="str">
        <f t="shared" si="11"/>
        <v>44113NaranjaLane LateComercializadora del Agro de LimaríbinViernes</v>
      </c>
      <c r="B741" s="6">
        <v>44113</v>
      </c>
      <c r="C741" s="24" t="s">
        <v>36</v>
      </c>
      <c r="D741" s="24" t="s">
        <v>32</v>
      </c>
      <c r="E741" s="24" t="s">
        <v>21</v>
      </c>
      <c r="F741" s="24" t="s">
        <v>37</v>
      </c>
      <c r="G741" s="24" t="str">
        <f>+VLOOKUP(Tabla35_2[[#This Row],[Unidad de
comercialización ]],Cod_empaque[],2,0)</f>
        <v>bin</v>
      </c>
      <c r="H741" s="24">
        <f>+VLOOKUP(Tabla35_2[[#This Row],[Unidad de
comercialización ]],Tabla9[],2,0)</f>
        <v>400</v>
      </c>
      <c r="I741" s="24" t="s">
        <v>6</v>
      </c>
      <c r="J741">
        <v>0</v>
      </c>
      <c r="K741" s="24">
        <f>+Tabla35_2[[#This Row],[Valor]]*Tabla35_2[[#This Row],[Kg]]</f>
        <v>0</v>
      </c>
      <c r="L741" s="24">
        <f>+Tabla35_2[[#This Row],[Volumen (Kg)]]/1000</f>
        <v>0</v>
      </c>
      <c r="M741" s="24">
        <f>+VLOOKUP(Tabla35_2[[#This Row],[Concat]],Tabla3_2[],9,0)</f>
        <v>0</v>
      </c>
      <c r="N741" s="24">
        <f>+Tabla35_2[[#This Row],[Precio (pesos nominales con IVA)]]/Tabla35_2[[#This Row],[Kg]]</f>
        <v>0</v>
      </c>
      <c r="O741" s="6">
        <f>+VLOOKUP(Tabla35_2[[#This Row],[Cod_fecha]],Cod_fecha[],2,0)</f>
        <v>44113</v>
      </c>
      <c r="P741" s="27">
        <f>+VLOOKUP(Tabla35_2[[#This Row],[Mercado]],Codigos_mercados_mayoristas[],3,0)</f>
        <v>4</v>
      </c>
      <c r="Q741" s="24" t="str">
        <f>+_xlfn.CONCAT(Tabla35_2[[#This Row],[Semana]],Tabla35_2[[#This Row],[Atributo]])</f>
        <v>44113Viernes</v>
      </c>
    </row>
    <row r="742" spans="1:17" x14ac:dyDescent="0.35">
      <c r="A742" s="24" t="str">
        <f t="shared" si="11"/>
        <v>44113NaranjaLane LateTerminal La Palmera de La SerenabinLunes</v>
      </c>
      <c r="B742" s="6">
        <v>44113</v>
      </c>
      <c r="C742" s="24" t="s">
        <v>36</v>
      </c>
      <c r="D742" s="24" t="s">
        <v>32</v>
      </c>
      <c r="E742" s="24" t="s">
        <v>22</v>
      </c>
      <c r="F742" s="24" t="s">
        <v>37</v>
      </c>
      <c r="G742" s="24" t="str">
        <f>+VLOOKUP(Tabla35_2[[#This Row],[Unidad de
comercialización ]],Cod_empaque[],2,0)</f>
        <v>bin</v>
      </c>
      <c r="H742" s="24">
        <f>+VLOOKUP(Tabla35_2[[#This Row],[Unidad de
comercialización ]],Tabla9[],2,0)</f>
        <v>400</v>
      </c>
      <c r="I742" s="24" t="s">
        <v>2</v>
      </c>
      <c r="J742">
        <v>20</v>
      </c>
      <c r="K742" s="24">
        <f>+Tabla35_2[[#This Row],[Valor]]*Tabla35_2[[#This Row],[Kg]]</f>
        <v>8000</v>
      </c>
      <c r="L742" s="24">
        <f>+Tabla35_2[[#This Row],[Volumen (Kg)]]/1000</f>
        <v>8</v>
      </c>
      <c r="M742" s="24">
        <f>+VLOOKUP(Tabla35_2[[#This Row],[Concat]],Tabla3_2[],9,0)</f>
        <v>297500</v>
      </c>
      <c r="N742" s="24">
        <f>+Tabla35_2[[#This Row],[Precio (pesos nominales con IVA)]]/Tabla35_2[[#This Row],[Kg]]</f>
        <v>743.75</v>
      </c>
      <c r="O742" s="6">
        <f>+VLOOKUP(Tabla35_2[[#This Row],[Cod_fecha]],Cod_fecha[],2,0)</f>
        <v>44109</v>
      </c>
      <c r="P742" s="27">
        <f>+VLOOKUP(Tabla35_2[[#This Row],[Mercado]],Codigos_mercados_mayoristas[],3,0)</f>
        <v>4</v>
      </c>
      <c r="Q742" s="24" t="str">
        <f>+_xlfn.CONCAT(Tabla35_2[[#This Row],[Semana]],Tabla35_2[[#This Row],[Atributo]])</f>
        <v>44113Lunes</v>
      </c>
    </row>
    <row r="743" spans="1:17" x14ac:dyDescent="0.35">
      <c r="A743" s="24" t="str">
        <f t="shared" si="11"/>
        <v>44113NaranjaLane LateTerminal La Palmera de La SerenabinMartes</v>
      </c>
      <c r="B743" s="6">
        <v>44113</v>
      </c>
      <c r="C743" s="24" t="s">
        <v>36</v>
      </c>
      <c r="D743" s="24" t="s">
        <v>32</v>
      </c>
      <c r="E743" s="24" t="s">
        <v>22</v>
      </c>
      <c r="F743" s="24" t="s">
        <v>37</v>
      </c>
      <c r="G743" s="24" t="str">
        <f>+VLOOKUP(Tabla35_2[[#This Row],[Unidad de
comercialización ]],Cod_empaque[],2,0)</f>
        <v>bin</v>
      </c>
      <c r="H743" s="24">
        <f>+VLOOKUP(Tabla35_2[[#This Row],[Unidad de
comercialización ]],Tabla9[],2,0)</f>
        <v>400</v>
      </c>
      <c r="I743" s="24" t="s">
        <v>3</v>
      </c>
      <c r="J743">
        <v>0</v>
      </c>
      <c r="K743" s="24">
        <f>+Tabla35_2[[#This Row],[Valor]]*Tabla35_2[[#This Row],[Kg]]</f>
        <v>0</v>
      </c>
      <c r="L743" s="24">
        <f>+Tabla35_2[[#This Row],[Volumen (Kg)]]/1000</f>
        <v>0</v>
      </c>
      <c r="M743" s="24">
        <f>+VLOOKUP(Tabla35_2[[#This Row],[Concat]],Tabla3_2[],9,0)</f>
        <v>0</v>
      </c>
      <c r="N743" s="24">
        <f>+Tabla35_2[[#This Row],[Precio (pesos nominales con IVA)]]/Tabla35_2[[#This Row],[Kg]]</f>
        <v>0</v>
      </c>
      <c r="O743" s="6">
        <f>+VLOOKUP(Tabla35_2[[#This Row],[Cod_fecha]],Cod_fecha[],2,0)</f>
        <v>44110</v>
      </c>
      <c r="P743" s="27">
        <f>+VLOOKUP(Tabla35_2[[#This Row],[Mercado]],Codigos_mercados_mayoristas[],3,0)</f>
        <v>4</v>
      </c>
      <c r="Q743" s="24" t="str">
        <f>+_xlfn.CONCAT(Tabla35_2[[#This Row],[Semana]],Tabla35_2[[#This Row],[Atributo]])</f>
        <v>44113Martes</v>
      </c>
    </row>
    <row r="744" spans="1:17" x14ac:dyDescent="0.35">
      <c r="A744" s="24" t="str">
        <f t="shared" si="11"/>
        <v>44113NaranjaLane LateTerminal La Palmera de La SerenabinMiércoles</v>
      </c>
      <c r="B744" s="6">
        <v>44113</v>
      </c>
      <c r="C744" s="24" t="s">
        <v>36</v>
      </c>
      <c r="D744" s="24" t="s">
        <v>32</v>
      </c>
      <c r="E744" s="24" t="s">
        <v>22</v>
      </c>
      <c r="F744" s="24" t="s">
        <v>37</v>
      </c>
      <c r="G744" s="24" t="str">
        <f>+VLOOKUP(Tabla35_2[[#This Row],[Unidad de
comercialización ]],Cod_empaque[],2,0)</f>
        <v>bin</v>
      </c>
      <c r="H744" s="24">
        <f>+VLOOKUP(Tabla35_2[[#This Row],[Unidad de
comercialización ]],Tabla9[],2,0)</f>
        <v>400</v>
      </c>
      <c r="I744" s="24" t="s">
        <v>4</v>
      </c>
      <c r="J744">
        <v>24</v>
      </c>
      <c r="K744" s="24">
        <f>+Tabla35_2[[#This Row],[Valor]]*Tabla35_2[[#This Row],[Kg]]</f>
        <v>9600</v>
      </c>
      <c r="L744" s="24">
        <f>+Tabla35_2[[#This Row],[Volumen (Kg)]]/1000</f>
        <v>9.6</v>
      </c>
      <c r="M744" s="24">
        <f>+VLOOKUP(Tabla35_2[[#This Row],[Concat]],Tabla3_2[],9,0)</f>
        <v>297500</v>
      </c>
      <c r="N744" s="24">
        <f>+Tabla35_2[[#This Row],[Precio (pesos nominales con IVA)]]/Tabla35_2[[#This Row],[Kg]]</f>
        <v>743.75</v>
      </c>
      <c r="O744" s="6">
        <f>+VLOOKUP(Tabla35_2[[#This Row],[Cod_fecha]],Cod_fecha[],2,0)</f>
        <v>44111</v>
      </c>
      <c r="P744" s="27">
        <f>+VLOOKUP(Tabla35_2[[#This Row],[Mercado]],Codigos_mercados_mayoristas[],3,0)</f>
        <v>4</v>
      </c>
      <c r="Q744" s="24" t="str">
        <f>+_xlfn.CONCAT(Tabla35_2[[#This Row],[Semana]],Tabla35_2[[#This Row],[Atributo]])</f>
        <v>44113Miércoles</v>
      </c>
    </row>
    <row r="745" spans="1:17" x14ac:dyDescent="0.35">
      <c r="A745" s="24" t="str">
        <f t="shared" si="11"/>
        <v>44113NaranjaLane LateTerminal La Palmera de La SerenabinJueves</v>
      </c>
      <c r="B745" s="6">
        <v>44113</v>
      </c>
      <c r="C745" s="24" t="s">
        <v>36</v>
      </c>
      <c r="D745" s="24" t="s">
        <v>32</v>
      </c>
      <c r="E745" s="24" t="s">
        <v>22</v>
      </c>
      <c r="F745" s="24" t="s">
        <v>37</v>
      </c>
      <c r="G745" s="24" t="str">
        <f>+VLOOKUP(Tabla35_2[[#This Row],[Unidad de
comercialización ]],Cod_empaque[],2,0)</f>
        <v>bin</v>
      </c>
      <c r="H745" s="24">
        <f>+VLOOKUP(Tabla35_2[[#This Row],[Unidad de
comercialización ]],Tabla9[],2,0)</f>
        <v>400</v>
      </c>
      <c r="I745" s="24" t="s">
        <v>5</v>
      </c>
      <c r="J745">
        <v>20</v>
      </c>
      <c r="K745" s="24">
        <f>+Tabla35_2[[#This Row],[Valor]]*Tabla35_2[[#This Row],[Kg]]</f>
        <v>8000</v>
      </c>
      <c r="L745" s="24">
        <f>+Tabla35_2[[#This Row],[Volumen (Kg)]]/1000</f>
        <v>8</v>
      </c>
      <c r="M745" s="24">
        <f>+VLOOKUP(Tabla35_2[[#This Row],[Concat]],Tabla3_2[],9,0)</f>
        <v>297500</v>
      </c>
      <c r="N745" s="24">
        <f>+Tabla35_2[[#This Row],[Precio (pesos nominales con IVA)]]/Tabla35_2[[#This Row],[Kg]]</f>
        <v>743.75</v>
      </c>
      <c r="O745" s="6">
        <f>+VLOOKUP(Tabla35_2[[#This Row],[Cod_fecha]],Cod_fecha[],2,0)</f>
        <v>44112</v>
      </c>
      <c r="P745" s="27">
        <f>+VLOOKUP(Tabla35_2[[#This Row],[Mercado]],Codigos_mercados_mayoristas[],3,0)</f>
        <v>4</v>
      </c>
      <c r="Q745" s="24" t="str">
        <f>+_xlfn.CONCAT(Tabla35_2[[#This Row],[Semana]],Tabla35_2[[#This Row],[Atributo]])</f>
        <v>44113Jueves</v>
      </c>
    </row>
    <row r="746" spans="1:17" x14ac:dyDescent="0.35">
      <c r="A746" s="24" t="str">
        <f t="shared" si="11"/>
        <v>44113NaranjaLane LateTerminal La Palmera de La SerenabinViernes</v>
      </c>
      <c r="B746" s="6">
        <v>44113</v>
      </c>
      <c r="C746" s="24" t="s">
        <v>36</v>
      </c>
      <c r="D746" s="24" t="s">
        <v>32</v>
      </c>
      <c r="E746" s="24" t="s">
        <v>22</v>
      </c>
      <c r="F746" s="24" t="s">
        <v>37</v>
      </c>
      <c r="G746" s="24" t="str">
        <f>+VLOOKUP(Tabla35_2[[#This Row],[Unidad de
comercialización ]],Cod_empaque[],2,0)</f>
        <v>bin</v>
      </c>
      <c r="H746" s="24">
        <f>+VLOOKUP(Tabla35_2[[#This Row],[Unidad de
comercialización ]],Tabla9[],2,0)</f>
        <v>400</v>
      </c>
      <c r="I746" s="24" t="s">
        <v>6</v>
      </c>
      <c r="J746">
        <v>20</v>
      </c>
      <c r="K746" s="24">
        <f>+Tabla35_2[[#This Row],[Valor]]*Tabla35_2[[#This Row],[Kg]]</f>
        <v>8000</v>
      </c>
      <c r="L746" s="24">
        <f>+Tabla35_2[[#This Row],[Volumen (Kg)]]/1000</f>
        <v>8</v>
      </c>
      <c r="M746" s="24">
        <f>+VLOOKUP(Tabla35_2[[#This Row],[Concat]],Tabla3_2[],9,0)</f>
        <v>297500</v>
      </c>
      <c r="N746" s="24">
        <f>+Tabla35_2[[#This Row],[Precio (pesos nominales con IVA)]]/Tabla35_2[[#This Row],[Kg]]</f>
        <v>743.75</v>
      </c>
      <c r="O746" s="6">
        <f>+VLOOKUP(Tabla35_2[[#This Row],[Cod_fecha]],Cod_fecha[],2,0)</f>
        <v>44113</v>
      </c>
      <c r="P746" s="27">
        <f>+VLOOKUP(Tabla35_2[[#This Row],[Mercado]],Codigos_mercados_mayoristas[],3,0)</f>
        <v>4</v>
      </c>
      <c r="Q746" s="24" t="str">
        <f>+_xlfn.CONCAT(Tabla35_2[[#This Row],[Semana]],Tabla35_2[[#This Row],[Atributo]])</f>
        <v>44113Viernes</v>
      </c>
    </row>
    <row r="747" spans="1:17" x14ac:dyDescent="0.35">
      <c r="A747" s="24" t="str">
        <f t="shared" si="11"/>
        <v>44113NaranjaNavel LateMercado Mayorista Lo Valledor de SantiagobinLunes</v>
      </c>
      <c r="B747" s="6">
        <v>44113</v>
      </c>
      <c r="C747" s="24" t="s">
        <v>36</v>
      </c>
      <c r="D747" s="24" t="s">
        <v>34</v>
      </c>
      <c r="E747" s="24" t="s">
        <v>19</v>
      </c>
      <c r="F747" s="24" t="s">
        <v>37</v>
      </c>
      <c r="G747" s="24" t="str">
        <f>+VLOOKUP(Tabla35_2[[#This Row],[Unidad de
comercialización ]],Cod_empaque[],2,0)</f>
        <v>bin</v>
      </c>
      <c r="H747" s="24">
        <f>+VLOOKUP(Tabla35_2[[#This Row],[Unidad de
comercialización ]],Tabla9[],2,0)</f>
        <v>400</v>
      </c>
      <c r="I747" s="24" t="s">
        <v>2</v>
      </c>
      <c r="J747">
        <v>16</v>
      </c>
      <c r="K747" s="24">
        <f>+Tabla35_2[[#This Row],[Valor]]*Tabla35_2[[#This Row],[Kg]]</f>
        <v>6400</v>
      </c>
      <c r="L747" s="24">
        <f>+Tabla35_2[[#This Row],[Volumen (Kg)]]/1000</f>
        <v>6.4</v>
      </c>
      <c r="M747" s="24">
        <f>+VLOOKUP(Tabla35_2[[#This Row],[Concat]],Tabla3_2[],9,0)</f>
        <v>285000</v>
      </c>
      <c r="N747" s="24">
        <f>+Tabla35_2[[#This Row],[Precio (pesos nominales con IVA)]]/Tabla35_2[[#This Row],[Kg]]</f>
        <v>712.5</v>
      </c>
      <c r="O747" s="6">
        <f>+VLOOKUP(Tabla35_2[[#This Row],[Cod_fecha]],Cod_fecha[],2,0)</f>
        <v>44109</v>
      </c>
      <c r="P747" s="27">
        <f>+VLOOKUP(Tabla35_2[[#This Row],[Mercado]],Codigos_mercados_mayoristas[],3,0)</f>
        <v>13</v>
      </c>
      <c r="Q747" s="24" t="str">
        <f>+_xlfn.CONCAT(Tabla35_2[[#This Row],[Semana]],Tabla35_2[[#This Row],[Atributo]])</f>
        <v>44113Lunes</v>
      </c>
    </row>
    <row r="748" spans="1:17" x14ac:dyDescent="0.35">
      <c r="A748" s="24" t="str">
        <f t="shared" si="11"/>
        <v>44113NaranjaNavel LateMercado Mayorista Lo Valledor de SantiagobinMartes</v>
      </c>
      <c r="B748" s="6">
        <v>44113</v>
      </c>
      <c r="C748" s="24" t="s">
        <v>36</v>
      </c>
      <c r="D748" s="24" t="s">
        <v>34</v>
      </c>
      <c r="E748" s="24" t="s">
        <v>19</v>
      </c>
      <c r="F748" s="24" t="s">
        <v>37</v>
      </c>
      <c r="G748" s="24" t="str">
        <f>+VLOOKUP(Tabla35_2[[#This Row],[Unidad de
comercialización ]],Cod_empaque[],2,0)</f>
        <v>bin</v>
      </c>
      <c r="H748" s="24">
        <f>+VLOOKUP(Tabla35_2[[#This Row],[Unidad de
comercialización ]],Tabla9[],2,0)</f>
        <v>400</v>
      </c>
      <c r="I748" s="24" t="s">
        <v>3</v>
      </c>
      <c r="J748">
        <v>0</v>
      </c>
      <c r="K748" s="24">
        <f>+Tabla35_2[[#This Row],[Valor]]*Tabla35_2[[#This Row],[Kg]]</f>
        <v>0</v>
      </c>
      <c r="L748" s="24">
        <f>+Tabla35_2[[#This Row],[Volumen (Kg)]]/1000</f>
        <v>0</v>
      </c>
      <c r="M748" s="24">
        <f>+VLOOKUP(Tabla35_2[[#This Row],[Concat]],Tabla3_2[],9,0)</f>
        <v>0</v>
      </c>
      <c r="N748" s="24">
        <f>+Tabla35_2[[#This Row],[Precio (pesos nominales con IVA)]]/Tabla35_2[[#This Row],[Kg]]</f>
        <v>0</v>
      </c>
      <c r="O748" s="6">
        <f>+VLOOKUP(Tabla35_2[[#This Row],[Cod_fecha]],Cod_fecha[],2,0)</f>
        <v>44110</v>
      </c>
      <c r="P748" s="27">
        <f>+VLOOKUP(Tabla35_2[[#This Row],[Mercado]],Codigos_mercados_mayoristas[],3,0)</f>
        <v>13</v>
      </c>
      <c r="Q748" s="24" t="str">
        <f>+_xlfn.CONCAT(Tabla35_2[[#This Row],[Semana]],Tabla35_2[[#This Row],[Atributo]])</f>
        <v>44113Martes</v>
      </c>
    </row>
    <row r="749" spans="1:17" x14ac:dyDescent="0.35">
      <c r="A749" s="24" t="str">
        <f t="shared" si="11"/>
        <v>44113NaranjaNavel LateMercado Mayorista Lo Valledor de SantiagobinMiércoles</v>
      </c>
      <c r="B749" s="6">
        <v>44113</v>
      </c>
      <c r="C749" s="24" t="s">
        <v>36</v>
      </c>
      <c r="D749" s="24" t="s">
        <v>34</v>
      </c>
      <c r="E749" s="24" t="s">
        <v>19</v>
      </c>
      <c r="F749" s="24" t="s">
        <v>37</v>
      </c>
      <c r="G749" s="24" t="str">
        <f>+VLOOKUP(Tabla35_2[[#This Row],[Unidad de
comercialización ]],Cod_empaque[],2,0)</f>
        <v>bin</v>
      </c>
      <c r="H749" s="24">
        <f>+VLOOKUP(Tabla35_2[[#This Row],[Unidad de
comercialización ]],Tabla9[],2,0)</f>
        <v>400</v>
      </c>
      <c r="I749" s="24" t="s">
        <v>4</v>
      </c>
      <c r="J749">
        <v>24</v>
      </c>
      <c r="K749" s="24">
        <f>+Tabla35_2[[#This Row],[Valor]]*Tabla35_2[[#This Row],[Kg]]</f>
        <v>9600</v>
      </c>
      <c r="L749" s="24">
        <f>+Tabla35_2[[#This Row],[Volumen (Kg)]]/1000</f>
        <v>9.6</v>
      </c>
      <c r="M749" s="24">
        <f>+VLOOKUP(Tabla35_2[[#This Row],[Concat]],Tabla3_2[],9,0)</f>
        <v>305000</v>
      </c>
      <c r="N749" s="24">
        <f>+Tabla35_2[[#This Row],[Precio (pesos nominales con IVA)]]/Tabla35_2[[#This Row],[Kg]]</f>
        <v>762.5</v>
      </c>
      <c r="O749" s="6">
        <f>+VLOOKUP(Tabla35_2[[#This Row],[Cod_fecha]],Cod_fecha[],2,0)</f>
        <v>44111</v>
      </c>
      <c r="P749" s="27">
        <f>+VLOOKUP(Tabla35_2[[#This Row],[Mercado]],Codigos_mercados_mayoristas[],3,0)</f>
        <v>13</v>
      </c>
      <c r="Q749" s="24" t="str">
        <f>+_xlfn.CONCAT(Tabla35_2[[#This Row],[Semana]],Tabla35_2[[#This Row],[Atributo]])</f>
        <v>44113Miércoles</v>
      </c>
    </row>
    <row r="750" spans="1:17" x14ac:dyDescent="0.35">
      <c r="A750" s="24" t="str">
        <f t="shared" si="11"/>
        <v>44113NaranjaNavel LateMercado Mayorista Lo Valledor de SantiagobinJueves</v>
      </c>
      <c r="B750" s="6">
        <v>44113</v>
      </c>
      <c r="C750" s="24" t="s">
        <v>36</v>
      </c>
      <c r="D750" s="24" t="s">
        <v>34</v>
      </c>
      <c r="E750" s="24" t="s">
        <v>19</v>
      </c>
      <c r="F750" s="24" t="s">
        <v>37</v>
      </c>
      <c r="G750" s="24" t="str">
        <f>+VLOOKUP(Tabla35_2[[#This Row],[Unidad de
comercialización ]],Cod_empaque[],2,0)</f>
        <v>bin</v>
      </c>
      <c r="H750" s="24">
        <f>+VLOOKUP(Tabla35_2[[#This Row],[Unidad de
comercialización ]],Tabla9[],2,0)</f>
        <v>400</v>
      </c>
      <c r="I750" s="24" t="s">
        <v>5</v>
      </c>
      <c r="J750">
        <v>15</v>
      </c>
      <c r="K750" s="24">
        <f>+Tabla35_2[[#This Row],[Valor]]*Tabla35_2[[#This Row],[Kg]]</f>
        <v>6000</v>
      </c>
      <c r="L750" s="24">
        <f>+Tabla35_2[[#This Row],[Volumen (Kg)]]/1000</f>
        <v>6</v>
      </c>
      <c r="M750" s="24">
        <f>+VLOOKUP(Tabla35_2[[#This Row],[Concat]],Tabla3_2[],9,0)</f>
        <v>280000</v>
      </c>
      <c r="N750" s="24">
        <f>+Tabla35_2[[#This Row],[Precio (pesos nominales con IVA)]]/Tabla35_2[[#This Row],[Kg]]</f>
        <v>700</v>
      </c>
      <c r="O750" s="6">
        <f>+VLOOKUP(Tabla35_2[[#This Row],[Cod_fecha]],Cod_fecha[],2,0)</f>
        <v>44112</v>
      </c>
      <c r="P750" s="27">
        <f>+VLOOKUP(Tabla35_2[[#This Row],[Mercado]],Codigos_mercados_mayoristas[],3,0)</f>
        <v>13</v>
      </c>
      <c r="Q750" s="24" t="str">
        <f>+_xlfn.CONCAT(Tabla35_2[[#This Row],[Semana]],Tabla35_2[[#This Row],[Atributo]])</f>
        <v>44113Jueves</v>
      </c>
    </row>
    <row r="751" spans="1:17" x14ac:dyDescent="0.35">
      <c r="A751" s="24" t="str">
        <f t="shared" si="11"/>
        <v>44113NaranjaNavel LateMercado Mayorista Lo Valledor de SantiagobinViernes</v>
      </c>
      <c r="B751" s="6">
        <v>44113</v>
      </c>
      <c r="C751" s="24" t="s">
        <v>36</v>
      </c>
      <c r="D751" s="24" t="s">
        <v>34</v>
      </c>
      <c r="E751" s="24" t="s">
        <v>19</v>
      </c>
      <c r="F751" s="24" t="s">
        <v>37</v>
      </c>
      <c r="G751" s="24" t="str">
        <f>+VLOOKUP(Tabla35_2[[#This Row],[Unidad de
comercialización ]],Cod_empaque[],2,0)</f>
        <v>bin</v>
      </c>
      <c r="H751" s="24">
        <f>+VLOOKUP(Tabla35_2[[#This Row],[Unidad de
comercialización ]],Tabla9[],2,0)</f>
        <v>400</v>
      </c>
      <c r="I751" s="24" t="s">
        <v>6</v>
      </c>
      <c r="J751">
        <v>20</v>
      </c>
      <c r="K751" s="24">
        <f>+Tabla35_2[[#This Row],[Valor]]*Tabla35_2[[#This Row],[Kg]]</f>
        <v>8000</v>
      </c>
      <c r="L751" s="24">
        <f>+Tabla35_2[[#This Row],[Volumen (Kg)]]/1000</f>
        <v>8</v>
      </c>
      <c r="M751" s="24">
        <f>+VLOOKUP(Tabla35_2[[#This Row],[Concat]],Tabla3_2[],9,0)</f>
        <v>300000</v>
      </c>
      <c r="N751" s="24">
        <f>+Tabla35_2[[#This Row],[Precio (pesos nominales con IVA)]]/Tabla35_2[[#This Row],[Kg]]</f>
        <v>750</v>
      </c>
      <c r="O751" s="6">
        <f>+VLOOKUP(Tabla35_2[[#This Row],[Cod_fecha]],Cod_fecha[],2,0)</f>
        <v>44113</v>
      </c>
      <c r="P751" s="27">
        <f>+VLOOKUP(Tabla35_2[[#This Row],[Mercado]],Codigos_mercados_mayoristas[],3,0)</f>
        <v>13</v>
      </c>
      <c r="Q751" s="24" t="str">
        <f>+_xlfn.CONCAT(Tabla35_2[[#This Row],[Semana]],Tabla35_2[[#This Row],[Atributo]])</f>
        <v>44113Viernes</v>
      </c>
    </row>
    <row r="752" spans="1:17" x14ac:dyDescent="0.35">
      <c r="A752" s="24" t="str">
        <f t="shared" si="11"/>
        <v>44113NaranjaNavel LateComercializadora del Agro de LimaríbinLunes</v>
      </c>
      <c r="B752" s="6">
        <v>44113</v>
      </c>
      <c r="C752" s="24" t="s">
        <v>36</v>
      </c>
      <c r="D752" s="24" t="s">
        <v>34</v>
      </c>
      <c r="E752" s="24" t="s">
        <v>21</v>
      </c>
      <c r="F752" s="24" t="s">
        <v>37</v>
      </c>
      <c r="G752" s="24" t="str">
        <f>+VLOOKUP(Tabla35_2[[#This Row],[Unidad de
comercialización ]],Cod_empaque[],2,0)</f>
        <v>bin</v>
      </c>
      <c r="H752" s="24">
        <f>+VLOOKUP(Tabla35_2[[#This Row],[Unidad de
comercialización ]],Tabla9[],2,0)</f>
        <v>400</v>
      </c>
      <c r="I752" s="24" t="s">
        <v>2</v>
      </c>
      <c r="J752">
        <v>0</v>
      </c>
      <c r="K752" s="24">
        <f>+Tabla35_2[[#This Row],[Valor]]*Tabla35_2[[#This Row],[Kg]]</f>
        <v>0</v>
      </c>
      <c r="L752" s="24">
        <f>+Tabla35_2[[#This Row],[Volumen (Kg)]]/1000</f>
        <v>0</v>
      </c>
      <c r="M752" s="24">
        <f>+VLOOKUP(Tabla35_2[[#This Row],[Concat]],Tabla3_2[],9,0)</f>
        <v>0</v>
      </c>
      <c r="N752" s="24">
        <f>+Tabla35_2[[#This Row],[Precio (pesos nominales con IVA)]]/Tabla35_2[[#This Row],[Kg]]</f>
        <v>0</v>
      </c>
      <c r="O752" s="6">
        <f>+VLOOKUP(Tabla35_2[[#This Row],[Cod_fecha]],Cod_fecha[],2,0)</f>
        <v>44109</v>
      </c>
      <c r="P752" s="27">
        <f>+VLOOKUP(Tabla35_2[[#This Row],[Mercado]],Codigos_mercados_mayoristas[],3,0)</f>
        <v>4</v>
      </c>
      <c r="Q752" s="24" t="str">
        <f>+_xlfn.CONCAT(Tabla35_2[[#This Row],[Semana]],Tabla35_2[[#This Row],[Atributo]])</f>
        <v>44113Lunes</v>
      </c>
    </row>
    <row r="753" spans="1:17" x14ac:dyDescent="0.35">
      <c r="A753" s="24" t="str">
        <f t="shared" si="11"/>
        <v>44113NaranjaNavel LateComercializadora del Agro de LimaríbinMartes</v>
      </c>
      <c r="B753" s="6">
        <v>44113</v>
      </c>
      <c r="C753" s="24" t="s">
        <v>36</v>
      </c>
      <c r="D753" s="24" t="s">
        <v>34</v>
      </c>
      <c r="E753" s="24" t="s">
        <v>21</v>
      </c>
      <c r="F753" s="24" t="s">
        <v>37</v>
      </c>
      <c r="G753" s="24" t="str">
        <f>+VLOOKUP(Tabla35_2[[#This Row],[Unidad de
comercialización ]],Cod_empaque[],2,0)</f>
        <v>bin</v>
      </c>
      <c r="H753" s="24">
        <f>+VLOOKUP(Tabla35_2[[#This Row],[Unidad de
comercialización ]],Tabla9[],2,0)</f>
        <v>400</v>
      </c>
      <c r="I753" s="24" t="s">
        <v>3</v>
      </c>
      <c r="J753">
        <v>20</v>
      </c>
      <c r="K753" s="24">
        <f>+Tabla35_2[[#This Row],[Valor]]*Tabla35_2[[#This Row],[Kg]]</f>
        <v>8000</v>
      </c>
      <c r="L753" s="24">
        <f>+Tabla35_2[[#This Row],[Volumen (Kg)]]/1000</f>
        <v>8</v>
      </c>
      <c r="M753" s="24">
        <f>+VLOOKUP(Tabla35_2[[#This Row],[Concat]],Tabla3_2[],9,0)</f>
        <v>277500</v>
      </c>
      <c r="N753" s="24">
        <f>+Tabla35_2[[#This Row],[Precio (pesos nominales con IVA)]]/Tabla35_2[[#This Row],[Kg]]</f>
        <v>693.75</v>
      </c>
      <c r="O753" s="6">
        <f>+VLOOKUP(Tabla35_2[[#This Row],[Cod_fecha]],Cod_fecha[],2,0)</f>
        <v>44110</v>
      </c>
      <c r="P753" s="27">
        <f>+VLOOKUP(Tabla35_2[[#This Row],[Mercado]],Codigos_mercados_mayoristas[],3,0)</f>
        <v>4</v>
      </c>
      <c r="Q753" s="24" t="str">
        <f>+_xlfn.CONCAT(Tabla35_2[[#This Row],[Semana]],Tabla35_2[[#This Row],[Atributo]])</f>
        <v>44113Martes</v>
      </c>
    </row>
    <row r="754" spans="1:17" x14ac:dyDescent="0.35">
      <c r="A754" s="24" t="str">
        <f t="shared" si="11"/>
        <v>44113NaranjaNavel LateComercializadora del Agro de LimaríbinMiércoles</v>
      </c>
      <c r="B754" s="6">
        <v>44113</v>
      </c>
      <c r="C754" s="24" t="s">
        <v>36</v>
      </c>
      <c r="D754" s="24" t="s">
        <v>34</v>
      </c>
      <c r="E754" s="24" t="s">
        <v>21</v>
      </c>
      <c r="F754" s="24" t="s">
        <v>37</v>
      </c>
      <c r="G754" s="24" t="str">
        <f>+VLOOKUP(Tabla35_2[[#This Row],[Unidad de
comercialización ]],Cod_empaque[],2,0)</f>
        <v>bin</v>
      </c>
      <c r="H754" s="24">
        <f>+VLOOKUP(Tabla35_2[[#This Row],[Unidad de
comercialización ]],Tabla9[],2,0)</f>
        <v>400</v>
      </c>
      <c r="I754" s="24" t="s">
        <v>4</v>
      </c>
      <c r="J754">
        <v>20</v>
      </c>
      <c r="K754" s="24">
        <f>+Tabla35_2[[#This Row],[Valor]]*Tabla35_2[[#This Row],[Kg]]</f>
        <v>8000</v>
      </c>
      <c r="L754" s="24">
        <f>+Tabla35_2[[#This Row],[Volumen (Kg)]]/1000</f>
        <v>8</v>
      </c>
      <c r="M754" s="24">
        <f>+VLOOKUP(Tabla35_2[[#This Row],[Concat]],Tabla3_2[],9,0)</f>
        <v>277500</v>
      </c>
      <c r="N754" s="24">
        <f>+Tabla35_2[[#This Row],[Precio (pesos nominales con IVA)]]/Tabla35_2[[#This Row],[Kg]]</f>
        <v>693.75</v>
      </c>
      <c r="O754" s="6">
        <f>+VLOOKUP(Tabla35_2[[#This Row],[Cod_fecha]],Cod_fecha[],2,0)</f>
        <v>44111</v>
      </c>
      <c r="P754" s="27">
        <f>+VLOOKUP(Tabla35_2[[#This Row],[Mercado]],Codigos_mercados_mayoristas[],3,0)</f>
        <v>4</v>
      </c>
      <c r="Q754" s="24" t="str">
        <f>+_xlfn.CONCAT(Tabla35_2[[#This Row],[Semana]],Tabla35_2[[#This Row],[Atributo]])</f>
        <v>44113Miércoles</v>
      </c>
    </row>
    <row r="755" spans="1:17" x14ac:dyDescent="0.35">
      <c r="A755" s="24" t="str">
        <f t="shared" si="11"/>
        <v>44113NaranjaNavel LateComercializadora del Agro de LimaríbinJueves</v>
      </c>
      <c r="B755" s="6">
        <v>44113</v>
      </c>
      <c r="C755" s="24" t="s">
        <v>36</v>
      </c>
      <c r="D755" s="24" t="s">
        <v>34</v>
      </c>
      <c r="E755" s="24" t="s">
        <v>21</v>
      </c>
      <c r="F755" s="24" t="s">
        <v>37</v>
      </c>
      <c r="G755" s="24" t="str">
        <f>+VLOOKUP(Tabla35_2[[#This Row],[Unidad de
comercialización ]],Cod_empaque[],2,0)</f>
        <v>bin</v>
      </c>
      <c r="H755" s="24">
        <f>+VLOOKUP(Tabla35_2[[#This Row],[Unidad de
comercialización ]],Tabla9[],2,0)</f>
        <v>400</v>
      </c>
      <c r="I755" s="24" t="s">
        <v>5</v>
      </c>
      <c r="J755">
        <v>0</v>
      </c>
      <c r="K755" s="24">
        <f>+Tabla35_2[[#This Row],[Valor]]*Tabla35_2[[#This Row],[Kg]]</f>
        <v>0</v>
      </c>
      <c r="L755" s="24">
        <f>+Tabla35_2[[#This Row],[Volumen (Kg)]]/1000</f>
        <v>0</v>
      </c>
      <c r="M755" s="24">
        <f>+VLOOKUP(Tabla35_2[[#This Row],[Concat]],Tabla3_2[],9,0)</f>
        <v>0</v>
      </c>
      <c r="N755" s="24">
        <f>+Tabla35_2[[#This Row],[Precio (pesos nominales con IVA)]]/Tabla35_2[[#This Row],[Kg]]</f>
        <v>0</v>
      </c>
      <c r="O755" s="6">
        <f>+VLOOKUP(Tabla35_2[[#This Row],[Cod_fecha]],Cod_fecha[],2,0)</f>
        <v>44112</v>
      </c>
      <c r="P755" s="27">
        <f>+VLOOKUP(Tabla35_2[[#This Row],[Mercado]],Codigos_mercados_mayoristas[],3,0)</f>
        <v>4</v>
      </c>
      <c r="Q755" s="24" t="str">
        <f>+_xlfn.CONCAT(Tabla35_2[[#This Row],[Semana]],Tabla35_2[[#This Row],[Atributo]])</f>
        <v>44113Jueves</v>
      </c>
    </row>
    <row r="756" spans="1:17" x14ac:dyDescent="0.35">
      <c r="A756" s="24" t="str">
        <f t="shared" si="11"/>
        <v>44113NaranjaNavel LateComercializadora del Agro de LimaríbinViernes</v>
      </c>
      <c r="B756" s="6">
        <v>44113</v>
      </c>
      <c r="C756" s="24" t="s">
        <v>36</v>
      </c>
      <c r="D756" s="24" t="s">
        <v>34</v>
      </c>
      <c r="E756" s="24" t="s">
        <v>21</v>
      </c>
      <c r="F756" s="24" t="s">
        <v>37</v>
      </c>
      <c r="G756" s="24" t="str">
        <f>+VLOOKUP(Tabla35_2[[#This Row],[Unidad de
comercialización ]],Cod_empaque[],2,0)</f>
        <v>bin</v>
      </c>
      <c r="H756" s="24">
        <f>+VLOOKUP(Tabla35_2[[#This Row],[Unidad de
comercialización ]],Tabla9[],2,0)</f>
        <v>400</v>
      </c>
      <c r="I756" s="24" t="s">
        <v>6</v>
      </c>
      <c r="J756">
        <v>0</v>
      </c>
      <c r="K756" s="24">
        <f>+Tabla35_2[[#This Row],[Valor]]*Tabla35_2[[#This Row],[Kg]]</f>
        <v>0</v>
      </c>
      <c r="L756" s="24">
        <f>+Tabla35_2[[#This Row],[Volumen (Kg)]]/1000</f>
        <v>0</v>
      </c>
      <c r="M756" s="24">
        <f>+VLOOKUP(Tabla35_2[[#This Row],[Concat]],Tabla3_2[],9,0)</f>
        <v>0</v>
      </c>
      <c r="N756" s="24">
        <f>+Tabla35_2[[#This Row],[Precio (pesos nominales con IVA)]]/Tabla35_2[[#This Row],[Kg]]</f>
        <v>0</v>
      </c>
      <c r="O756" s="6">
        <f>+VLOOKUP(Tabla35_2[[#This Row],[Cod_fecha]],Cod_fecha[],2,0)</f>
        <v>44113</v>
      </c>
      <c r="P756" s="27">
        <f>+VLOOKUP(Tabla35_2[[#This Row],[Mercado]],Codigos_mercados_mayoristas[],3,0)</f>
        <v>4</v>
      </c>
      <c r="Q756" s="24" t="str">
        <f>+_xlfn.CONCAT(Tabla35_2[[#This Row],[Semana]],Tabla35_2[[#This Row],[Atributo]])</f>
        <v>44113Viernes</v>
      </c>
    </row>
    <row r="757" spans="1:17" x14ac:dyDescent="0.35">
      <c r="A757" s="24" t="str">
        <f t="shared" si="11"/>
        <v>44113NaranjaNavel LateTerminal La Palmera de La SerenabinLunes</v>
      </c>
      <c r="B757" s="6">
        <v>44113</v>
      </c>
      <c r="C757" s="24" t="s">
        <v>36</v>
      </c>
      <c r="D757" s="24" t="s">
        <v>34</v>
      </c>
      <c r="E757" s="24" t="s">
        <v>22</v>
      </c>
      <c r="F757" s="24" t="s">
        <v>37</v>
      </c>
      <c r="G757" s="24" t="str">
        <f>+VLOOKUP(Tabla35_2[[#This Row],[Unidad de
comercialización ]],Cod_empaque[],2,0)</f>
        <v>bin</v>
      </c>
      <c r="H757" s="24">
        <f>+VLOOKUP(Tabla35_2[[#This Row],[Unidad de
comercialización ]],Tabla9[],2,0)</f>
        <v>400</v>
      </c>
      <c r="I757" s="24" t="s">
        <v>2</v>
      </c>
      <c r="J757">
        <v>20</v>
      </c>
      <c r="K757" s="24">
        <f>+Tabla35_2[[#This Row],[Valor]]*Tabla35_2[[#This Row],[Kg]]</f>
        <v>8000</v>
      </c>
      <c r="L757" s="24">
        <f>+Tabla35_2[[#This Row],[Volumen (Kg)]]/1000</f>
        <v>8</v>
      </c>
      <c r="M757" s="24">
        <f>+VLOOKUP(Tabla35_2[[#This Row],[Concat]],Tabla3_2[],9,0)</f>
        <v>297500</v>
      </c>
      <c r="N757" s="24">
        <f>+Tabla35_2[[#This Row],[Precio (pesos nominales con IVA)]]/Tabla35_2[[#This Row],[Kg]]</f>
        <v>743.75</v>
      </c>
      <c r="O757" s="6">
        <f>+VLOOKUP(Tabla35_2[[#This Row],[Cod_fecha]],Cod_fecha[],2,0)</f>
        <v>44109</v>
      </c>
      <c r="P757" s="27">
        <f>+VLOOKUP(Tabla35_2[[#This Row],[Mercado]],Codigos_mercados_mayoristas[],3,0)</f>
        <v>4</v>
      </c>
      <c r="Q757" s="24" t="str">
        <f>+_xlfn.CONCAT(Tabla35_2[[#This Row],[Semana]],Tabla35_2[[#This Row],[Atributo]])</f>
        <v>44113Lunes</v>
      </c>
    </row>
    <row r="758" spans="1:17" x14ac:dyDescent="0.35">
      <c r="A758" s="24" t="str">
        <f t="shared" si="11"/>
        <v>44113NaranjaNavel LateTerminal La Palmera de La SerenabinMartes</v>
      </c>
      <c r="B758" s="6">
        <v>44113</v>
      </c>
      <c r="C758" s="24" t="s">
        <v>36</v>
      </c>
      <c r="D758" s="24" t="s">
        <v>34</v>
      </c>
      <c r="E758" s="24" t="s">
        <v>22</v>
      </c>
      <c r="F758" s="24" t="s">
        <v>37</v>
      </c>
      <c r="G758" s="24" t="str">
        <f>+VLOOKUP(Tabla35_2[[#This Row],[Unidad de
comercialización ]],Cod_empaque[],2,0)</f>
        <v>bin</v>
      </c>
      <c r="H758" s="24">
        <f>+VLOOKUP(Tabla35_2[[#This Row],[Unidad de
comercialización ]],Tabla9[],2,0)</f>
        <v>400</v>
      </c>
      <c r="I758" s="24" t="s">
        <v>3</v>
      </c>
      <c r="J758">
        <v>24</v>
      </c>
      <c r="K758" s="24">
        <f>+Tabla35_2[[#This Row],[Valor]]*Tabla35_2[[#This Row],[Kg]]</f>
        <v>9600</v>
      </c>
      <c r="L758" s="24">
        <f>+Tabla35_2[[#This Row],[Volumen (Kg)]]/1000</f>
        <v>9.6</v>
      </c>
      <c r="M758" s="24">
        <f>+VLOOKUP(Tabla35_2[[#This Row],[Concat]],Tabla3_2[],9,0)</f>
        <v>297500</v>
      </c>
      <c r="N758" s="24">
        <f>+Tabla35_2[[#This Row],[Precio (pesos nominales con IVA)]]/Tabla35_2[[#This Row],[Kg]]</f>
        <v>743.75</v>
      </c>
      <c r="O758" s="6">
        <f>+VLOOKUP(Tabla35_2[[#This Row],[Cod_fecha]],Cod_fecha[],2,0)</f>
        <v>44110</v>
      </c>
      <c r="P758" s="27">
        <f>+VLOOKUP(Tabla35_2[[#This Row],[Mercado]],Codigos_mercados_mayoristas[],3,0)</f>
        <v>4</v>
      </c>
      <c r="Q758" s="24" t="str">
        <f>+_xlfn.CONCAT(Tabla35_2[[#This Row],[Semana]],Tabla35_2[[#This Row],[Atributo]])</f>
        <v>44113Martes</v>
      </c>
    </row>
    <row r="759" spans="1:17" x14ac:dyDescent="0.35">
      <c r="A759" s="24" t="str">
        <f t="shared" si="11"/>
        <v>44113NaranjaNavel LateTerminal La Palmera de La SerenabinMiércoles</v>
      </c>
      <c r="B759" s="6">
        <v>44113</v>
      </c>
      <c r="C759" s="24" t="s">
        <v>36</v>
      </c>
      <c r="D759" s="24" t="s">
        <v>34</v>
      </c>
      <c r="E759" s="24" t="s">
        <v>22</v>
      </c>
      <c r="F759" s="24" t="s">
        <v>37</v>
      </c>
      <c r="G759" s="24" t="str">
        <f>+VLOOKUP(Tabla35_2[[#This Row],[Unidad de
comercialización ]],Cod_empaque[],2,0)</f>
        <v>bin</v>
      </c>
      <c r="H759" s="24">
        <f>+VLOOKUP(Tabla35_2[[#This Row],[Unidad de
comercialización ]],Tabla9[],2,0)</f>
        <v>400</v>
      </c>
      <c r="I759" s="24" t="s">
        <v>4</v>
      </c>
      <c r="J759">
        <v>0</v>
      </c>
      <c r="K759" s="24">
        <f>+Tabla35_2[[#This Row],[Valor]]*Tabla35_2[[#This Row],[Kg]]</f>
        <v>0</v>
      </c>
      <c r="L759" s="24">
        <f>+Tabla35_2[[#This Row],[Volumen (Kg)]]/1000</f>
        <v>0</v>
      </c>
      <c r="M759" s="24">
        <f>+VLOOKUP(Tabla35_2[[#This Row],[Concat]],Tabla3_2[],9,0)</f>
        <v>0</v>
      </c>
      <c r="N759" s="24">
        <f>+Tabla35_2[[#This Row],[Precio (pesos nominales con IVA)]]/Tabla35_2[[#This Row],[Kg]]</f>
        <v>0</v>
      </c>
      <c r="O759" s="6">
        <f>+VLOOKUP(Tabla35_2[[#This Row],[Cod_fecha]],Cod_fecha[],2,0)</f>
        <v>44111</v>
      </c>
      <c r="P759" s="27">
        <f>+VLOOKUP(Tabla35_2[[#This Row],[Mercado]],Codigos_mercados_mayoristas[],3,0)</f>
        <v>4</v>
      </c>
      <c r="Q759" s="24" t="str">
        <f>+_xlfn.CONCAT(Tabla35_2[[#This Row],[Semana]],Tabla35_2[[#This Row],[Atributo]])</f>
        <v>44113Miércoles</v>
      </c>
    </row>
    <row r="760" spans="1:17" x14ac:dyDescent="0.35">
      <c r="A760" s="24" t="str">
        <f t="shared" si="11"/>
        <v>44113NaranjaNavel LateTerminal La Palmera de La SerenabinJueves</v>
      </c>
      <c r="B760" s="6">
        <v>44113</v>
      </c>
      <c r="C760" s="24" t="s">
        <v>36</v>
      </c>
      <c r="D760" s="24" t="s">
        <v>34</v>
      </c>
      <c r="E760" s="24" t="s">
        <v>22</v>
      </c>
      <c r="F760" s="24" t="s">
        <v>37</v>
      </c>
      <c r="G760" s="24" t="str">
        <f>+VLOOKUP(Tabla35_2[[#This Row],[Unidad de
comercialización ]],Cod_empaque[],2,0)</f>
        <v>bin</v>
      </c>
      <c r="H760" s="24">
        <f>+VLOOKUP(Tabla35_2[[#This Row],[Unidad de
comercialización ]],Tabla9[],2,0)</f>
        <v>400</v>
      </c>
      <c r="I760" s="24" t="s">
        <v>5</v>
      </c>
      <c r="J760">
        <v>20</v>
      </c>
      <c r="K760" s="24">
        <f>+Tabla35_2[[#This Row],[Valor]]*Tabla35_2[[#This Row],[Kg]]</f>
        <v>8000</v>
      </c>
      <c r="L760" s="24">
        <f>+Tabla35_2[[#This Row],[Volumen (Kg)]]/1000</f>
        <v>8</v>
      </c>
      <c r="M760" s="24">
        <f>+VLOOKUP(Tabla35_2[[#This Row],[Concat]],Tabla3_2[],9,0)</f>
        <v>297500</v>
      </c>
      <c r="N760" s="24">
        <f>+Tabla35_2[[#This Row],[Precio (pesos nominales con IVA)]]/Tabla35_2[[#This Row],[Kg]]</f>
        <v>743.75</v>
      </c>
      <c r="O760" s="6">
        <f>+VLOOKUP(Tabla35_2[[#This Row],[Cod_fecha]],Cod_fecha[],2,0)</f>
        <v>44112</v>
      </c>
      <c r="P760" s="27">
        <f>+VLOOKUP(Tabla35_2[[#This Row],[Mercado]],Codigos_mercados_mayoristas[],3,0)</f>
        <v>4</v>
      </c>
      <c r="Q760" s="24" t="str">
        <f>+_xlfn.CONCAT(Tabla35_2[[#This Row],[Semana]],Tabla35_2[[#This Row],[Atributo]])</f>
        <v>44113Jueves</v>
      </c>
    </row>
    <row r="761" spans="1:17" x14ac:dyDescent="0.35">
      <c r="A761" s="24" t="str">
        <f t="shared" si="11"/>
        <v>44113NaranjaNavel LateTerminal La Palmera de La SerenabinViernes</v>
      </c>
      <c r="B761" s="6">
        <v>44113</v>
      </c>
      <c r="C761" s="24" t="s">
        <v>36</v>
      </c>
      <c r="D761" s="24" t="s">
        <v>34</v>
      </c>
      <c r="E761" s="24" t="s">
        <v>22</v>
      </c>
      <c r="F761" s="24" t="s">
        <v>37</v>
      </c>
      <c r="G761" s="24" t="str">
        <f>+VLOOKUP(Tabla35_2[[#This Row],[Unidad de
comercialización ]],Cod_empaque[],2,0)</f>
        <v>bin</v>
      </c>
      <c r="H761" s="24">
        <f>+VLOOKUP(Tabla35_2[[#This Row],[Unidad de
comercialización ]],Tabla9[],2,0)</f>
        <v>400</v>
      </c>
      <c r="I761" s="24" t="s">
        <v>6</v>
      </c>
      <c r="J761">
        <v>20</v>
      </c>
      <c r="K761" s="24">
        <f>+Tabla35_2[[#This Row],[Valor]]*Tabla35_2[[#This Row],[Kg]]</f>
        <v>8000</v>
      </c>
      <c r="L761" s="24">
        <f>+Tabla35_2[[#This Row],[Volumen (Kg)]]/1000</f>
        <v>8</v>
      </c>
      <c r="M761" s="24">
        <f>+VLOOKUP(Tabla35_2[[#This Row],[Concat]],Tabla3_2[],9,0)</f>
        <v>297500</v>
      </c>
      <c r="N761" s="24">
        <f>+Tabla35_2[[#This Row],[Precio (pesos nominales con IVA)]]/Tabla35_2[[#This Row],[Kg]]</f>
        <v>743.75</v>
      </c>
      <c r="O761" s="6">
        <f>+VLOOKUP(Tabla35_2[[#This Row],[Cod_fecha]],Cod_fecha[],2,0)</f>
        <v>44113</v>
      </c>
      <c r="P761" s="27">
        <f>+VLOOKUP(Tabla35_2[[#This Row],[Mercado]],Codigos_mercados_mayoristas[],3,0)</f>
        <v>4</v>
      </c>
      <c r="Q761" s="24" t="str">
        <f>+_xlfn.CONCAT(Tabla35_2[[#This Row],[Semana]],Tabla35_2[[#This Row],[Atributo]])</f>
        <v>44113Viernes</v>
      </c>
    </row>
    <row r="762" spans="1:17" x14ac:dyDescent="0.35">
      <c r="A762" s="24" t="str">
        <f t="shared" si="11"/>
        <v>44113NaranjaNavel LateVega Modelo de TemucobinLunes</v>
      </c>
      <c r="B762" s="6">
        <v>44113</v>
      </c>
      <c r="C762" s="24" t="s">
        <v>36</v>
      </c>
      <c r="D762" s="24" t="s">
        <v>34</v>
      </c>
      <c r="E762" s="24" t="s">
        <v>14</v>
      </c>
      <c r="F762" s="24" t="s">
        <v>37</v>
      </c>
      <c r="G762" s="24" t="str">
        <f>+VLOOKUP(Tabla35_2[[#This Row],[Unidad de
comercialización ]],Cod_empaque[],2,0)</f>
        <v>bin</v>
      </c>
      <c r="H762" s="24">
        <f>+VLOOKUP(Tabla35_2[[#This Row],[Unidad de
comercialización ]],Tabla9[],2,0)</f>
        <v>400</v>
      </c>
      <c r="I762" s="24" t="s">
        <v>2</v>
      </c>
      <c r="J762">
        <v>0</v>
      </c>
      <c r="K762" s="24">
        <f>+Tabla35_2[[#This Row],[Valor]]*Tabla35_2[[#This Row],[Kg]]</f>
        <v>0</v>
      </c>
      <c r="L762" s="24">
        <f>+Tabla35_2[[#This Row],[Volumen (Kg)]]/1000</f>
        <v>0</v>
      </c>
      <c r="M762" s="24">
        <f>+VLOOKUP(Tabla35_2[[#This Row],[Concat]],Tabla3_2[],9,0)</f>
        <v>0</v>
      </c>
      <c r="N762" s="24">
        <f>+Tabla35_2[[#This Row],[Precio (pesos nominales con IVA)]]/Tabla35_2[[#This Row],[Kg]]</f>
        <v>0</v>
      </c>
      <c r="O762" s="6">
        <f>+VLOOKUP(Tabla35_2[[#This Row],[Cod_fecha]],Cod_fecha[],2,0)</f>
        <v>44109</v>
      </c>
      <c r="P762" s="27">
        <f>+VLOOKUP(Tabla35_2[[#This Row],[Mercado]],Codigos_mercados_mayoristas[],3,0)</f>
        <v>9</v>
      </c>
      <c r="Q762" s="24" t="str">
        <f>+_xlfn.CONCAT(Tabla35_2[[#This Row],[Semana]],Tabla35_2[[#This Row],[Atributo]])</f>
        <v>44113Lunes</v>
      </c>
    </row>
    <row r="763" spans="1:17" x14ac:dyDescent="0.35">
      <c r="A763" s="24" t="str">
        <f t="shared" si="11"/>
        <v>44113NaranjaNavel LateVega Modelo de TemucobinMartes</v>
      </c>
      <c r="B763" s="6">
        <v>44113</v>
      </c>
      <c r="C763" s="24" t="s">
        <v>36</v>
      </c>
      <c r="D763" s="24" t="s">
        <v>34</v>
      </c>
      <c r="E763" s="24" t="s">
        <v>14</v>
      </c>
      <c r="F763" s="24" t="s">
        <v>37</v>
      </c>
      <c r="G763" s="24" t="str">
        <f>+VLOOKUP(Tabla35_2[[#This Row],[Unidad de
comercialización ]],Cod_empaque[],2,0)</f>
        <v>bin</v>
      </c>
      <c r="H763" s="24">
        <f>+VLOOKUP(Tabla35_2[[#This Row],[Unidad de
comercialización ]],Tabla9[],2,0)</f>
        <v>400</v>
      </c>
      <c r="I763" s="24" t="s">
        <v>3</v>
      </c>
      <c r="J763">
        <v>0</v>
      </c>
      <c r="K763" s="24">
        <f>+Tabla35_2[[#This Row],[Valor]]*Tabla35_2[[#This Row],[Kg]]</f>
        <v>0</v>
      </c>
      <c r="L763" s="24">
        <f>+Tabla35_2[[#This Row],[Volumen (Kg)]]/1000</f>
        <v>0</v>
      </c>
      <c r="M763" s="24">
        <f>+VLOOKUP(Tabla35_2[[#This Row],[Concat]],Tabla3_2[],9,0)</f>
        <v>0</v>
      </c>
      <c r="N763" s="24">
        <f>+Tabla35_2[[#This Row],[Precio (pesos nominales con IVA)]]/Tabla35_2[[#This Row],[Kg]]</f>
        <v>0</v>
      </c>
      <c r="O763" s="6">
        <f>+VLOOKUP(Tabla35_2[[#This Row],[Cod_fecha]],Cod_fecha[],2,0)</f>
        <v>44110</v>
      </c>
      <c r="P763" s="27">
        <f>+VLOOKUP(Tabla35_2[[#This Row],[Mercado]],Codigos_mercados_mayoristas[],3,0)</f>
        <v>9</v>
      </c>
      <c r="Q763" s="24" t="str">
        <f>+_xlfn.CONCAT(Tabla35_2[[#This Row],[Semana]],Tabla35_2[[#This Row],[Atributo]])</f>
        <v>44113Martes</v>
      </c>
    </row>
    <row r="764" spans="1:17" x14ac:dyDescent="0.35">
      <c r="A764" s="24" t="str">
        <f t="shared" si="11"/>
        <v>44113NaranjaNavel LateVega Modelo de TemucobinMiércoles</v>
      </c>
      <c r="B764" s="6">
        <v>44113</v>
      </c>
      <c r="C764" s="24" t="s">
        <v>36</v>
      </c>
      <c r="D764" s="24" t="s">
        <v>34</v>
      </c>
      <c r="E764" s="24" t="s">
        <v>14</v>
      </c>
      <c r="F764" s="24" t="s">
        <v>37</v>
      </c>
      <c r="G764" s="24" t="str">
        <f>+VLOOKUP(Tabla35_2[[#This Row],[Unidad de
comercialización ]],Cod_empaque[],2,0)</f>
        <v>bin</v>
      </c>
      <c r="H764" s="24">
        <f>+VLOOKUP(Tabla35_2[[#This Row],[Unidad de
comercialización ]],Tabla9[],2,0)</f>
        <v>400</v>
      </c>
      <c r="I764" s="24" t="s">
        <v>4</v>
      </c>
      <c r="J764">
        <v>13</v>
      </c>
      <c r="K764" s="24">
        <f>+Tabla35_2[[#This Row],[Valor]]*Tabla35_2[[#This Row],[Kg]]</f>
        <v>5200</v>
      </c>
      <c r="L764" s="24">
        <f>+Tabla35_2[[#This Row],[Volumen (Kg)]]/1000</f>
        <v>5.2</v>
      </c>
      <c r="M764" s="24">
        <f>+VLOOKUP(Tabla35_2[[#This Row],[Concat]],Tabla3_2[],9,0)</f>
        <v>311538</v>
      </c>
      <c r="N764" s="24">
        <f>+Tabla35_2[[#This Row],[Precio (pesos nominales con IVA)]]/Tabla35_2[[#This Row],[Kg]]</f>
        <v>778.84500000000003</v>
      </c>
      <c r="O764" s="6">
        <f>+VLOOKUP(Tabla35_2[[#This Row],[Cod_fecha]],Cod_fecha[],2,0)</f>
        <v>44111</v>
      </c>
      <c r="P764" s="27">
        <f>+VLOOKUP(Tabla35_2[[#This Row],[Mercado]],Codigos_mercados_mayoristas[],3,0)</f>
        <v>9</v>
      </c>
      <c r="Q764" s="24" t="str">
        <f>+_xlfn.CONCAT(Tabla35_2[[#This Row],[Semana]],Tabla35_2[[#This Row],[Atributo]])</f>
        <v>44113Miércoles</v>
      </c>
    </row>
    <row r="765" spans="1:17" x14ac:dyDescent="0.35">
      <c r="A765" s="24" t="str">
        <f t="shared" si="11"/>
        <v>44113NaranjaNavel LateVega Modelo de TemucobinJueves</v>
      </c>
      <c r="B765" s="6">
        <v>44113</v>
      </c>
      <c r="C765" s="24" t="s">
        <v>36</v>
      </c>
      <c r="D765" s="24" t="s">
        <v>34</v>
      </c>
      <c r="E765" s="24" t="s">
        <v>14</v>
      </c>
      <c r="F765" s="24" t="s">
        <v>37</v>
      </c>
      <c r="G765" s="24" t="str">
        <f>+VLOOKUP(Tabla35_2[[#This Row],[Unidad de
comercialización ]],Cod_empaque[],2,0)</f>
        <v>bin</v>
      </c>
      <c r="H765" s="24">
        <f>+VLOOKUP(Tabla35_2[[#This Row],[Unidad de
comercialización ]],Tabla9[],2,0)</f>
        <v>400</v>
      </c>
      <c r="I765" s="24" t="s">
        <v>5</v>
      </c>
      <c r="J765">
        <v>13</v>
      </c>
      <c r="K765" s="24">
        <f>+Tabla35_2[[#This Row],[Valor]]*Tabla35_2[[#This Row],[Kg]]</f>
        <v>5200</v>
      </c>
      <c r="L765" s="24">
        <f>+Tabla35_2[[#This Row],[Volumen (Kg)]]/1000</f>
        <v>5.2</v>
      </c>
      <c r="M765" s="24">
        <f>+VLOOKUP(Tabla35_2[[#This Row],[Concat]],Tabla3_2[],9,0)</f>
        <v>323846</v>
      </c>
      <c r="N765" s="24">
        <f>+Tabla35_2[[#This Row],[Precio (pesos nominales con IVA)]]/Tabla35_2[[#This Row],[Kg]]</f>
        <v>809.61500000000001</v>
      </c>
      <c r="O765" s="6">
        <f>+VLOOKUP(Tabla35_2[[#This Row],[Cod_fecha]],Cod_fecha[],2,0)</f>
        <v>44112</v>
      </c>
      <c r="P765" s="27">
        <f>+VLOOKUP(Tabla35_2[[#This Row],[Mercado]],Codigos_mercados_mayoristas[],3,0)</f>
        <v>9</v>
      </c>
      <c r="Q765" s="24" t="str">
        <f>+_xlfn.CONCAT(Tabla35_2[[#This Row],[Semana]],Tabla35_2[[#This Row],[Atributo]])</f>
        <v>44113Jueves</v>
      </c>
    </row>
    <row r="766" spans="1:17" x14ac:dyDescent="0.35">
      <c r="A766" s="24" t="str">
        <f t="shared" si="11"/>
        <v>44113NaranjaNavel LateVega Modelo de TemucobinViernes</v>
      </c>
      <c r="B766" s="6">
        <v>44113</v>
      </c>
      <c r="C766" s="24" t="s">
        <v>36</v>
      </c>
      <c r="D766" s="24" t="s">
        <v>34</v>
      </c>
      <c r="E766" s="24" t="s">
        <v>14</v>
      </c>
      <c r="F766" s="24" t="s">
        <v>37</v>
      </c>
      <c r="G766" s="24" t="str">
        <f>+VLOOKUP(Tabla35_2[[#This Row],[Unidad de
comercialización ]],Cod_empaque[],2,0)</f>
        <v>bin</v>
      </c>
      <c r="H766" s="24">
        <f>+VLOOKUP(Tabla35_2[[#This Row],[Unidad de
comercialización ]],Tabla9[],2,0)</f>
        <v>400</v>
      </c>
      <c r="I766" s="24" t="s">
        <v>6</v>
      </c>
      <c r="J766">
        <v>0</v>
      </c>
      <c r="K766" s="24">
        <f>+Tabla35_2[[#This Row],[Valor]]*Tabla35_2[[#This Row],[Kg]]</f>
        <v>0</v>
      </c>
      <c r="L766" s="24">
        <f>+Tabla35_2[[#This Row],[Volumen (Kg)]]/1000</f>
        <v>0</v>
      </c>
      <c r="M766" s="24">
        <f>+VLOOKUP(Tabla35_2[[#This Row],[Concat]],Tabla3_2[],9,0)</f>
        <v>0</v>
      </c>
      <c r="N766" s="24">
        <f>+Tabla35_2[[#This Row],[Precio (pesos nominales con IVA)]]/Tabla35_2[[#This Row],[Kg]]</f>
        <v>0</v>
      </c>
      <c r="O766" s="6">
        <f>+VLOOKUP(Tabla35_2[[#This Row],[Cod_fecha]],Cod_fecha[],2,0)</f>
        <v>44113</v>
      </c>
      <c r="P766" s="27">
        <f>+VLOOKUP(Tabla35_2[[#This Row],[Mercado]],Codigos_mercados_mayoristas[],3,0)</f>
        <v>9</v>
      </c>
      <c r="Q766" s="24" t="str">
        <f>+_xlfn.CONCAT(Tabla35_2[[#This Row],[Semana]],Tabla35_2[[#This Row],[Atributo]])</f>
        <v>44113Viernes</v>
      </c>
    </row>
    <row r="767" spans="1:17" x14ac:dyDescent="0.35">
      <c r="A767" s="24" t="str">
        <f t="shared" si="11"/>
        <v>44113NaranjaValenciaMercado Mayorista Lo Valledor de SantiagobinLunes</v>
      </c>
      <c r="B767" s="6">
        <v>44113</v>
      </c>
      <c r="C767" s="24" t="s">
        <v>36</v>
      </c>
      <c r="D767" s="24" t="s">
        <v>35</v>
      </c>
      <c r="E767" s="24" t="s">
        <v>19</v>
      </c>
      <c r="F767" s="24" t="s">
        <v>37</v>
      </c>
      <c r="G767" s="24" t="str">
        <f>+VLOOKUP(Tabla35_2[[#This Row],[Unidad de
comercialización ]],Cod_empaque[],2,0)</f>
        <v>bin</v>
      </c>
      <c r="H767" s="24">
        <f>+VLOOKUP(Tabla35_2[[#This Row],[Unidad de
comercialización ]],Tabla9[],2,0)</f>
        <v>400</v>
      </c>
      <c r="I767" s="24" t="s">
        <v>2</v>
      </c>
      <c r="J767">
        <v>0</v>
      </c>
      <c r="K767" s="24">
        <f>+Tabla35_2[[#This Row],[Valor]]*Tabla35_2[[#This Row],[Kg]]</f>
        <v>0</v>
      </c>
      <c r="L767" s="24">
        <f>+Tabla35_2[[#This Row],[Volumen (Kg)]]/1000</f>
        <v>0</v>
      </c>
      <c r="M767" s="24">
        <f>+VLOOKUP(Tabla35_2[[#This Row],[Concat]],Tabla3_2[],9,0)</f>
        <v>0</v>
      </c>
      <c r="N767" s="24">
        <f>+Tabla35_2[[#This Row],[Precio (pesos nominales con IVA)]]/Tabla35_2[[#This Row],[Kg]]</f>
        <v>0</v>
      </c>
      <c r="O767" s="6">
        <f>+VLOOKUP(Tabla35_2[[#This Row],[Cod_fecha]],Cod_fecha[],2,0)</f>
        <v>44109</v>
      </c>
      <c r="P767" s="27">
        <f>+VLOOKUP(Tabla35_2[[#This Row],[Mercado]],Codigos_mercados_mayoristas[],3,0)</f>
        <v>13</v>
      </c>
      <c r="Q767" s="24" t="str">
        <f>+_xlfn.CONCAT(Tabla35_2[[#This Row],[Semana]],Tabla35_2[[#This Row],[Atributo]])</f>
        <v>44113Lunes</v>
      </c>
    </row>
    <row r="768" spans="1:17" x14ac:dyDescent="0.35">
      <c r="A768" s="24" t="str">
        <f t="shared" si="11"/>
        <v>44113NaranjaValenciaMercado Mayorista Lo Valledor de SantiagobinMartes</v>
      </c>
      <c r="B768" s="6">
        <v>44113</v>
      </c>
      <c r="C768" s="24" t="s">
        <v>36</v>
      </c>
      <c r="D768" s="24" t="s">
        <v>35</v>
      </c>
      <c r="E768" s="24" t="s">
        <v>19</v>
      </c>
      <c r="F768" s="24" t="s">
        <v>37</v>
      </c>
      <c r="G768" s="24" t="str">
        <f>+VLOOKUP(Tabla35_2[[#This Row],[Unidad de
comercialización ]],Cod_empaque[],2,0)</f>
        <v>bin</v>
      </c>
      <c r="H768" s="24">
        <f>+VLOOKUP(Tabla35_2[[#This Row],[Unidad de
comercialización ]],Tabla9[],2,0)</f>
        <v>400</v>
      </c>
      <c r="I768" s="24" t="s">
        <v>3</v>
      </c>
      <c r="J768">
        <v>0</v>
      </c>
      <c r="K768" s="24">
        <f>+Tabla35_2[[#This Row],[Valor]]*Tabla35_2[[#This Row],[Kg]]</f>
        <v>0</v>
      </c>
      <c r="L768" s="24">
        <f>+Tabla35_2[[#This Row],[Volumen (Kg)]]/1000</f>
        <v>0</v>
      </c>
      <c r="M768" s="24">
        <f>+VLOOKUP(Tabla35_2[[#This Row],[Concat]],Tabla3_2[],9,0)</f>
        <v>0</v>
      </c>
      <c r="N768" s="24">
        <f>+Tabla35_2[[#This Row],[Precio (pesos nominales con IVA)]]/Tabla35_2[[#This Row],[Kg]]</f>
        <v>0</v>
      </c>
      <c r="O768" s="6">
        <f>+VLOOKUP(Tabla35_2[[#This Row],[Cod_fecha]],Cod_fecha[],2,0)</f>
        <v>44110</v>
      </c>
      <c r="P768" s="27">
        <f>+VLOOKUP(Tabla35_2[[#This Row],[Mercado]],Codigos_mercados_mayoristas[],3,0)</f>
        <v>13</v>
      </c>
      <c r="Q768" s="24" t="str">
        <f>+_xlfn.CONCAT(Tabla35_2[[#This Row],[Semana]],Tabla35_2[[#This Row],[Atributo]])</f>
        <v>44113Martes</v>
      </c>
    </row>
    <row r="769" spans="1:17" x14ac:dyDescent="0.35">
      <c r="A769" s="24" t="str">
        <f t="shared" si="11"/>
        <v>44113NaranjaValenciaMercado Mayorista Lo Valledor de SantiagobinMiércoles</v>
      </c>
      <c r="B769" s="6">
        <v>44113</v>
      </c>
      <c r="C769" s="24" t="s">
        <v>36</v>
      </c>
      <c r="D769" s="24" t="s">
        <v>35</v>
      </c>
      <c r="E769" s="24" t="s">
        <v>19</v>
      </c>
      <c r="F769" s="24" t="s">
        <v>37</v>
      </c>
      <c r="G769" s="24" t="str">
        <f>+VLOOKUP(Tabla35_2[[#This Row],[Unidad de
comercialización ]],Cod_empaque[],2,0)</f>
        <v>bin</v>
      </c>
      <c r="H769" s="24">
        <f>+VLOOKUP(Tabla35_2[[#This Row],[Unidad de
comercialización ]],Tabla9[],2,0)</f>
        <v>400</v>
      </c>
      <c r="I769" s="24" t="s">
        <v>4</v>
      </c>
      <c r="J769">
        <v>14</v>
      </c>
      <c r="K769" s="24">
        <f>+Tabla35_2[[#This Row],[Valor]]*Tabla35_2[[#This Row],[Kg]]</f>
        <v>5600</v>
      </c>
      <c r="L769" s="24">
        <f>+Tabla35_2[[#This Row],[Volumen (Kg)]]/1000</f>
        <v>5.6</v>
      </c>
      <c r="M769" s="24">
        <f>+VLOOKUP(Tabla35_2[[#This Row],[Concat]],Tabla3_2[],9,0)</f>
        <v>295000</v>
      </c>
      <c r="N769" s="24">
        <f>+Tabla35_2[[#This Row],[Precio (pesos nominales con IVA)]]/Tabla35_2[[#This Row],[Kg]]</f>
        <v>737.5</v>
      </c>
      <c r="O769" s="6">
        <f>+VLOOKUP(Tabla35_2[[#This Row],[Cod_fecha]],Cod_fecha[],2,0)</f>
        <v>44111</v>
      </c>
      <c r="P769" s="27">
        <f>+VLOOKUP(Tabla35_2[[#This Row],[Mercado]],Codigos_mercados_mayoristas[],3,0)</f>
        <v>13</v>
      </c>
      <c r="Q769" s="24" t="str">
        <f>+_xlfn.CONCAT(Tabla35_2[[#This Row],[Semana]],Tabla35_2[[#This Row],[Atributo]])</f>
        <v>44113Miércoles</v>
      </c>
    </row>
    <row r="770" spans="1:17" x14ac:dyDescent="0.35">
      <c r="A770" s="24" t="str">
        <f t="shared" ref="A770:A833" si="12">+_xlfn.CONCAT(B770:C770,D770,E770,G770,I770)</f>
        <v>44113NaranjaValenciaMercado Mayorista Lo Valledor de SantiagobinJueves</v>
      </c>
      <c r="B770" s="6">
        <v>44113</v>
      </c>
      <c r="C770" s="24" t="s">
        <v>36</v>
      </c>
      <c r="D770" s="24" t="s">
        <v>35</v>
      </c>
      <c r="E770" s="24" t="s">
        <v>19</v>
      </c>
      <c r="F770" s="24" t="s">
        <v>37</v>
      </c>
      <c r="G770" s="24" t="str">
        <f>+VLOOKUP(Tabla35_2[[#This Row],[Unidad de
comercialización ]],Cod_empaque[],2,0)</f>
        <v>bin</v>
      </c>
      <c r="H770" s="24">
        <f>+VLOOKUP(Tabla35_2[[#This Row],[Unidad de
comercialización ]],Tabla9[],2,0)</f>
        <v>400</v>
      </c>
      <c r="I770" s="24" t="s">
        <v>5</v>
      </c>
      <c r="J770">
        <v>24</v>
      </c>
      <c r="K770" s="24">
        <f>+Tabla35_2[[#This Row],[Valor]]*Tabla35_2[[#This Row],[Kg]]</f>
        <v>9600</v>
      </c>
      <c r="L770" s="24">
        <f>+Tabla35_2[[#This Row],[Volumen (Kg)]]/1000</f>
        <v>9.6</v>
      </c>
      <c r="M770" s="24">
        <f>+VLOOKUP(Tabla35_2[[#This Row],[Concat]],Tabla3_2[],9,0)</f>
        <v>290000</v>
      </c>
      <c r="N770" s="24">
        <f>+Tabla35_2[[#This Row],[Precio (pesos nominales con IVA)]]/Tabla35_2[[#This Row],[Kg]]</f>
        <v>725</v>
      </c>
      <c r="O770" s="6">
        <f>+VLOOKUP(Tabla35_2[[#This Row],[Cod_fecha]],Cod_fecha[],2,0)</f>
        <v>44112</v>
      </c>
      <c r="P770" s="27">
        <f>+VLOOKUP(Tabla35_2[[#This Row],[Mercado]],Codigos_mercados_mayoristas[],3,0)</f>
        <v>13</v>
      </c>
      <c r="Q770" s="24" t="str">
        <f>+_xlfn.CONCAT(Tabla35_2[[#This Row],[Semana]],Tabla35_2[[#This Row],[Atributo]])</f>
        <v>44113Jueves</v>
      </c>
    </row>
    <row r="771" spans="1:17" x14ac:dyDescent="0.35">
      <c r="A771" s="24" t="str">
        <f t="shared" si="12"/>
        <v>44113NaranjaValenciaMercado Mayorista Lo Valledor de SantiagobinViernes</v>
      </c>
      <c r="B771" s="6">
        <v>44113</v>
      </c>
      <c r="C771" s="24" t="s">
        <v>36</v>
      </c>
      <c r="D771" s="24" t="s">
        <v>35</v>
      </c>
      <c r="E771" s="24" t="s">
        <v>19</v>
      </c>
      <c r="F771" s="24" t="s">
        <v>37</v>
      </c>
      <c r="G771" s="24" t="str">
        <f>+VLOOKUP(Tabla35_2[[#This Row],[Unidad de
comercialización ]],Cod_empaque[],2,0)</f>
        <v>bin</v>
      </c>
      <c r="H771" s="24">
        <f>+VLOOKUP(Tabla35_2[[#This Row],[Unidad de
comercialización ]],Tabla9[],2,0)</f>
        <v>400</v>
      </c>
      <c r="I771" s="24" t="s">
        <v>6</v>
      </c>
      <c r="J771">
        <v>0</v>
      </c>
      <c r="K771" s="24">
        <f>+Tabla35_2[[#This Row],[Valor]]*Tabla35_2[[#This Row],[Kg]]</f>
        <v>0</v>
      </c>
      <c r="L771" s="24">
        <f>+Tabla35_2[[#This Row],[Volumen (Kg)]]/1000</f>
        <v>0</v>
      </c>
      <c r="M771" s="24">
        <f>+VLOOKUP(Tabla35_2[[#This Row],[Concat]],Tabla3_2[],9,0)</f>
        <v>0</v>
      </c>
      <c r="N771" s="24">
        <f>+Tabla35_2[[#This Row],[Precio (pesos nominales con IVA)]]/Tabla35_2[[#This Row],[Kg]]</f>
        <v>0</v>
      </c>
      <c r="O771" s="6">
        <f>+VLOOKUP(Tabla35_2[[#This Row],[Cod_fecha]],Cod_fecha[],2,0)</f>
        <v>44113</v>
      </c>
      <c r="P771" s="27">
        <f>+VLOOKUP(Tabla35_2[[#This Row],[Mercado]],Codigos_mercados_mayoristas[],3,0)</f>
        <v>13</v>
      </c>
      <c r="Q771" s="24" t="str">
        <f>+_xlfn.CONCAT(Tabla35_2[[#This Row],[Semana]],Tabla35_2[[#This Row],[Atributo]])</f>
        <v>44113Viernes</v>
      </c>
    </row>
    <row r="772" spans="1:17" x14ac:dyDescent="0.35">
      <c r="A772" s="24" t="str">
        <f t="shared" si="12"/>
        <v>44106NaranjaLane LateMercado Mayorista Lo Valledor de SantiagobinLunes</v>
      </c>
      <c r="B772" s="6">
        <v>44106</v>
      </c>
      <c r="C772" s="24" t="s">
        <v>36</v>
      </c>
      <c r="D772" s="24" t="s">
        <v>32</v>
      </c>
      <c r="E772" s="24" t="s">
        <v>19</v>
      </c>
      <c r="F772" s="24" t="s">
        <v>37</v>
      </c>
      <c r="G772" s="24" t="str">
        <f>+VLOOKUP(Tabla35_2[[#This Row],[Unidad de
comercialización ]],Cod_empaque[],2,0)</f>
        <v>bin</v>
      </c>
      <c r="H772" s="24">
        <f>+VLOOKUP(Tabla35_2[[#This Row],[Unidad de
comercialización ]],Tabla9[],2,0)</f>
        <v>400</v>
      </c>
      <c r="I772" s="24" t="s">
        <v>2</v>
      </c>
      <c r="J772">
        <v>15</v>
      </c>
      <c r="K772" s="24">
        <f>+Tabla35_2[[#This Row],[Valor]]*Tabla35_2[[#This Row],[Kg]]</f>
        <v>6000</v>
      </c>
      <c r="L772" s="24">
        <f>+Tabla35_2[[#This Row],[Volumen (Kg)]]/1000</f>
        <v>6</v>
      </c>
      <c r="M772" s="24">
        <f>+VLOOKUP(Tabla35_2[[#This Row],[Concat]],Tabla3_2[],9,0)</f>
        <v>250000</v>
      </c>
      <c r="N772" s="24">
        <f>+Tabla35_2[[#This Row],[Precio (pesos nominales con IVA)]]/Tabla35_2[[#This Row],[Kg]]</f>
        <v>625</v>
      </c>
      <c r="O772" s="6">
        <f>+VLOOKUP(Tabla35_2[[#This Row],[Cod_fecha]],Cod_fecha[],2,0)</f>
        <v>44102</v>
      </c>
      <c r="P772" s="27">
        <f>+VLOOKUP(Tabla35_2[[#This Row],[Mercado]],Codigos_mercados_mayoristas[],3,0)</f>
        <v>13</v>
      </c>
      <c r="Q772" s="24" t="str">
        <f>+_xlfn.CONCAT(Tabla35_2[[#This Row],[Semana]],Tabla35_2[[#This Row],[Atributo]])</f>
        <v>44106Lunes</v>
      </c>
    </row>
    <row r="773" spans="1:17" x14ac:dyDescent="0.35">
      <c r="A773" s="24" t="str">
        <f t="shared" si="12"/>
        <v>44106NaranjaLane LateMercado Mayorista Lo Valledor de SantiagobinMartes</v>
      </c>
      <c r="B773" s="6">
        <v>44106</v>
      </c>
      <c r="C773" s="24" t="s">
        <v>36</v>
      </c>
      <c r="D773" s="24" t="s">
        <v>32</v>
      </c>
      <c r="E773" s="24" t="s">
        <v>19</v>
      </c>
      <c r="F773" s="24" t="s">
        <v>37</v>
      </c>
      <c r="G773" s="24" t="str">
        <f>+VLOOKUP(Tabla35_2[[#This Row],[Unidad de
comercialización ]],Cod_empaque[],2,0)</f>
        <v>bin</v>
      </c>
      <c r="H773" s="24">
        <f>+VLOOKUP(Tabla35_2[[#This Row],[Unidad de
comercialización ]],Tabla9[],2,0)</f>
        <v>400</v>
      </c>
      <c r="I773" s="24" t="s">
        <v>3</v>
      </c>
      <c r="J773">
        <v>42</v>
      </c>
      <c r="K773" s="24">
        <f>+Tabla35_2[[#This Row],[Valor]]*Tabla35_2[[#This Row],[Kg]]</f>
        <v>16800</v>
      </c>
      <c r="L773" s="24">
        <f>+Tabla35_2[[#This Row],[Volumen (Kg)]]/1000</f>
        <v>16.8</v>
      </c>
      <c r="M773" s="24">
        <f>+VLOOKUP(Tabla35_2[[#This Row],[Concat]],Tabla3_2[],9,0)</f>
        <v>256667</v>
      </c>
      <c r="N773" s="24">
        <f>+Tabla35_2[[#This Row],[Precio (pesos nominales con IVA)]]/Tabla35_2[[#This Row],[Kg]]</f>
        <v>641.66750000000002</v>
      </c>
      <c r="O773" s="6">
        <f>+VLOOKUP(Tabla35_2[[#This Row],[Cod_fecha]],Cod_fecha[],2,0)</f>
        <v>44103</v>
      </c>
      <c r="P773" s="27">
        <f>+VLOOKUP(Tabla35_2[[#This Row],[Mercado]],Codigos_mercados_mayoristas[],3,0)</f>
        <v>13</v>
      </c>
      <c r="Q773" s="24" t="str">
        <f>+_xlfn.CONCAT(Tabla35_2[[#This Row],[Semana]],Tabla35_2[[#This Row],[Atributo]])</f>
        <v>44106Martes</v>
      </c>
    </row>
    <row r="774" spans="1:17" x14ac:dyDescent="0.35">
      <c r="A774" s="24" t="str">
        <f t="shared" si="12"/>
        <v>44106NaranjaLane LateMercado Mayorista Lo Valledor de SantiagobinMiércoles</v>
      </c>
      <c r="B774" s="6">
        <v>44106</v>
      </c>
      <c r="C774" s="24" t="s">
        <v>36</v>
      </c>
      <c r="D774" s="24" t="s">
        <v>32</v>
      </c>
      <c r="E774" s="24" t="s">
        <v>19</v>
      </c>
      <c r="F774" s="24" t="s">
        <v>37</v>
      </c>
      <c r="G774" s="24" t="str">
        <f>+VLOOKUP(Tabla35_2[[#This Row],[Unidad de
comercialización ]],Cod_empaque[],2,0)</f>
        <v>bin</v>
      </c>
      <c r="H774" s="24">
        <f>+VLOOKUP(Tabla35_2[[#This Row],[Unidad de
comercialización ]],Tabla9[],2,0)</f>
        <v>400</v>
      </c>
      <c r="I774" s="24" t="s">
        <v>4</v>
      </c>
      <c r="J774">
        <v>50</v>
      </c>
      <c r="K774" s="24">
        <f>+Tabla35_2[[#This Row],[Valor]]*Tabla35_2[[#This Row],[Kg]]</f>
        <v>20000</v>
      </c>
      <c r="L774" s="24">
        <f>+Tabla35_2[[#This Row],[Volumen (Kg)]]/1000</f>
        <v>20</v>
      </c>
      <c r="M774" s="24">
        <f>+VLOOKUP(Tabla35_2[[#This Row],[Concat]],Tabla3_2[],9,0)</f>
        <v>265000</v>
      </c>
      <c r="N774" s="24">
        <f>+Tabla35_2[[#This Row],[Precio (pesos nominales con IVA)]]/Tabla35_2[[#This Row],[Kg]]</f>
        <v>662.5</v>
      </c>
      <c r="O774" s="6">
        <f>+VLOOKUP(Tabla35_2[[#This Row],[Cod_fecha]],Cod_fecha[],2,0)</f>
        <v>44104</v>
      </c>
      <c r="P774" s="27">
        <f>+VLOOKUP(Tabla35_2[[#This Row],[Mercado]],Codigos_mercados_mayoristas[],3,0)</f>
        <v>13</v>
      </c>
      <c r="Q774" s="24" t="str">
        <f>+_xlfn.CONCAT(Tabla35_2[[#This Row],[Semana]],Tabla35_2[[#This Row],[Atributo]])</f>
        <v>44106Miércoles</v>
      </c>
    </row>
    <row r="775" spans="1:17" x14ac:dyDescent="0.35">
      <c r="A775" s="24" t="str">
        <f t="shared" si="12"/>
        <v>44106NaranjaLane LateMercado Mayorista Lo Valledor de SantiagobinJueves</v>
      </c>
      <c r="B775" s="6">
        <v>44106</v>
      </c>
      <c r="C775" s="24" t="s">
        <v>36</v>
      </c>
      <c r="D775" s="24" t="s">
        <v>32</v>
      </c>
      <c r="E775" s="24" t="s">
        <v>19</v>
      </c>
      <c r="F775" s="24" t="s">
        <v>37</v>
      </c>
      <c r="G775" s="24" t="str">
        <f>+VLOOKUP(Tabla35_2[[#This Row],[Unidad de
comercialización ]],Cod_empaque[],2,0)</f>
        <v>bin</v>
      </c>
      <c r="H775" s="24">
        <f>+VLOOKUP(Tabla35_2[[#This Row],[Unidad de
comercialización ]],Tabla9[],2,0)</f>
        <v>400</v>
      </c>
      <c r="I775" s="24" t="s">
        <v>5</v>
      </c>
      <c r="J775">
        <v>15</v>
      </c>
      <c r="K775" s="24">
        <f>+Tabla35_2[[#This Row],[Valor]]*Tabla35_2[[#This Row],[Kg]]</f>
        <v>6000</v>
      </c>
      <c r="L775" s="24">
        <f>+Tabla35_2[[#This Row],[Volumen (Kg)]]/1000</f>
        <v>6</v>
      </c>
      <c r="M775" s="24">
        <f>+VLOOKUP(Tabla35_2[[#This Row],[Concat]],Tabla3_2[],9,0)</f>
        <v>280000</v>
      </c>
      <c r="N775" s="24">
        <f>+Tabla35_2[[#This Row],[Precio (pesos nominales con IVA)]]/Tabla35_2[[#This Row],[Kg]]</f>
        <v>700</v>
      </c>
      <c r="O775" s="6">
        <f>+VLOOKUP(Tabla35_2[[#This Row],[Cod_fecha]],Cod_fecha[],2,0)</f>
        <v>44105</v>
      </c>
      <c r="P775" s="27">
        <f>+VLOOKUP(Tabla35_2[[#This Row],[Mercado]],Codigos_mercados_mayoristas[],3,0)</f>
        <v>13</v>
      </c>
      <c r="Q775" s="24" t="str">
        <f>+_xlfn.CONCAT(Tabla35_2[[#This Row],[Semana]],Tabla35_2[[#This Row],[Atributo]])</f>
        <v>44106Jueves</v>
      </c>
    </row>
    <row r="776" spans="1:17" x14ac:dyDescent="0.35">
      <c r="A776" s="24" t="str">
        <f t="shared" si="12"/>
        <v>44106NaranjaLane LateMercado Mayorista Lo Valledor de SantiagobinViernes</v>
      </c>
      <c r="B776" s="6">
        <v>44106</v>
      </c>
      <c r="C776" s="24" t="s">
        <v>36</v>
      </c>
      <c r="D776" s="24" t="s">
        <v>32</v>
      </c>
      <c r="E776" s="24" t="s">
        <v>19</v>
      </c>
      <c r="F776" s="24" t="s">
        <v>37</v>
      </c>
      <c r="G776" s="24" t="str">
        <f>+VLOOKUP(Tabla35_2[[#This Row],[Unidad de
comercialización ]],Cod_empaque[],2,0)</f>
        <v>bin</v>
      </c>
      <c r="H776" s="24">
        <f>+VLOOKUP(Tabla35_2[[#This Row],[Unidad de
comercialización ]],Tabla9[],2,0)</f>
        <v>400</v>
      </c>
      <c r="I776" s="24" t="s">
        <v>6</v>
      </c>
      <c r="J776">
        <v>0</v>
      </c>
      <c r="K776" s="24">
        <f>+Tabla35_2[[#This Row],[Valor]]*Tabla35_2[[#This Row],[Kg]]</f>
        <v>0</v>
      </c>
      <c r="L776" s="24">
        <f>+Tabla35_2[[#This Row],[Volumen (Kg)]]/1000</f>
        <v>0</v>
      </c>
      <c r="M776" s="24">
        <f>+VLOOKUP(Tabla35_2[[#This Row],[Concat]],Tabla3_2[],9,0)</f>
        <v>0</v>
      </c>
      <c r="N776" s="24">
        <f>+Tabla35_2[[#This Row],[Precio (pesos nominales con IVA)]]/Tabla35_2[[#This Row],[Kg]]</f>
        <v>0</v>
      </c>
      <c r="O776" s="6">
        <f>+VLOOKUP(Tabla35_2[[#This Row],[Cod_fecha]],Cod_fecha[],2,0)</f>
        <v>44106</v>
      </c>
      <c r="P776" s="27">
        <f>+VLOOKUP(Tabla35_2[[#This Row],[Mercado]],Codigos_mercados_mayoristas[],3,0)</f>
        <v>13</v>
      </c>
      <c r="Q776" s="24" t="str">
        <f>+_xlfn.CONCAT(Tabla35_2[[#This Row],[Semana]],Tabla35_2[[#This Row],[Atributo]])</f>
        <v>44106Viernes</v>
      </c>
    </row>
    <row r="777" spans="1:17" x14ac:dyDescent="0.35">
      <c r="A777" s="24" t="str">
        <f t="shared" si="12"/>
        <v>44106NaranjaLane LateComercializadora del Agro de LimaríbinLunes</v>
      </c>
      <c r="B777" s="6">
        <v>44106</v>
      </c>
      <c r="C777" s="24" t="s">
        <v>36</v>
      </c>
      <c r="D777" s="24" t="s">
        <v>32</v>
      </c>
      <c r="E777" s="24" t="s">
        <v>21</v>
      </c>
      <c r="F777" s="24" t="s">
        <v>37</v>
      </c>
      <c r="G777" s="24" t="str">
        <f>+VLOOKUP(Tabla35_2[[#This Row],[Unidad de
comercialización ]],Cod_empaque[],2,0)</f>
        <v>bin</v>
      </c>
      <c r="H777" s="24">
        <f>+VLOOKUP(Tabla35_2[[#This Row],[Unidad de
comercialización ]],Tabla9[],2,0)</f>
        <v>400</v>
      </c>
      <c r="I777" s="24" t="s">
        <v>2</v>
      </c>
      <c r="J777">
        <v>0</v>
      </c>
      <c r="K777" s="24">
        <f>+Tabla35_2[[#This Row],[Valor]]*Tabla35_2[[#This Row],[Kg]]</f>
        <v>0</v>
      </c>
      <c r="L777" s="24">
        <f>+Tabla35_2[[#This Row],[Volumen (Kg)]]/1000</f>
        <v>0</v>
      </c>
      <c r="M777" s="24">
        <f>+VLOOKUP(Tabla35_2[[#This Row],[Concat]],Tabla3_2[],9,0)</f>
        <v>0</v>
      </c>
      <c r="N777" s="24">
        <f>+Tabla35_2[[#This Row],[Precio (pesos nominales con IVA)]]/Tabla35_2[[#This Row],[Kg]]</f>
        <v>0</v>
      </c>
      <c r="O777" s="6">
        <f>+VLOOKUP(Tabla35_2[[#This Row],[Cod_fecha]],Cod_fecha[],2,0)</f>
        <v>44102</v>
      </c>
      <c r="P777" s="27">
        <f>+VLOOKUP(Tabla35_2[[#This Row],[Mercado]],Codigos_mercados_mayoristas[],3,0)</f>
        <v>4</v>
      </c>
      <c r="Q777" s="24" t="str">
        <f>+_xlfn.CONCAT(Tabla35_2[[#This Row],[Semana]],Tabla35_2[[#This Row],[Atributo]])</f>
        <v>44106Lunes</v>
      </c>
    </row>
    <row r="778" spans="1:17" x14ac:dyDescent="0.35">
      <c r="A778" s="24" t="str">
        <f t="shared" si="12"/>
        <v>44106NaranjaLane LateComercializadora del Agro de LimaríbinMartes</v>
      </c>
      <c r="B778" s="6">
        <v>44106</v>
      </c>
      <c r="C778" s="24" t="s">
        <v>36</v>
      </c>
      <c r="D778" s="24" t="s">
        <v>32</v>
      </c>
      <c r="E778" s="24" t="s">
        <v>21</v>
      </c>
      <c r="F778" s="24" t="s">
        <v>37</v>
      </c>
      <c r="G778" s="24" t="str">
        <f>+VLOOKUP(Tabla35_2[[#This Row],[Unidad de
comercialización ]],Cod_empaque[],2,0)</f>
        <v>bin</v>
      </c>
      <c r="H778" s="24">
        <f>+VLOOKUP(Tabla35_2[[#This Row],[Unidad de
comercialización ]],Tabla9[],2,0)</f>
        <v>400</v>
      </c>
      <c r="I778" s="24" t="s">
        <v>3</v>
      </c>
      <c r="J778">
        <v>20</v>
      </c>
      <c r="K778" s="24">
        <f>+Tabla35_2[[#This Row],[Valor]]*Tabla35_2[[#This Row],[Kg]]</f>
        <v>8000</v>
      </c>
      <c r="L778" s="24">
        <f>+Tabla35_2[[#This Row],[Volumen (Kg)]]/1000</f>
        <v>8</v>
      </c>
      <c r="M778" s="24">
        <f>+VLOOKUP(Tabla35_2[[#This Row],[Concat]],Tabla3_2[],9,0)</f>
        <v>237500</v>
      </c>
      <c r="N778" s="24">
        <f>+Tabla35_2[[#This Row],[Precio (pesos nominales con IVA)]]/Tabla35_2[[#This Row],[Kg]]</f>
        <v>593.75</v>
      </c>
      <c r="O778" s="6">
        <f>+VLOOKUP(Tabla35_2[[#This Row],[Cod_fecha]],Cod_fecha[],2,0)</f>
        <v>44103</v>
      </c>
      <c r="P778" s="27">
        <f>+VLOOKUP(Tabla35_2[[#This Row],[Mercado]],Codigos_mercados_mayoristas[],3,0)</f>
        <v>4</v>
      </c>
      <c r="Q778" s="24" t="str">
        <f>+_xlfn.CONCAT(Tabla35_2[[#This Row],[Semana]],Tabla35_2[[#This Row],[Atributo]])</f>
        <v>44106Martes</v>
      </c>
    </row>
    <row r="779" spans="1:17" x14ac:dyDescent="0.35">
      <c r="A779" s="24" t="str">
        <f t="shared" si="12"/>
        <v>44106NaranjaLane LateComercializadora del Agro de LimaríbinMiércoles</v>
      </c>
      <c r="B779" s="6">
        <v>44106</v>
      </c>
      <c r="C779" s="24" t="s">
        <v>36</v>
      </c>
      <c r="D779" s="24" t="s">
        <v>32</v>
      </c>
      <c r="E779" s="24" t="s">
        <v>21</v>
      </c>
      <c r="F779" s="24" t="s">
        <v>37</v>
      </c>
      <c r="G779" s="24" t="str">
        <f>+VLOOKUP(Tabla35_2[[#This Row],[Unidad de
comercialización ]],Cod_empaque[],2,0)</f>
        <v>bin</v>
      </c>
      <c r="H779" s="24">
        <f>+VLOOKUP(Tabla35_2[[#This Row],[Unidad de
comercialización ]],Tabla9[],2,0)</f>
        <v>400</v>
      </c>
      <c r="I779" s="24" t="s">
        <v>4</v>
      </c>
      <c r="J779">
        <v>20</v>
      </c>
      <c r="K779" s="24">
        <f>+Tabla35_2[[#This Row],[Valor]]*Tabla35_2[[#This Row],[Kg]]</f>
        <v>8000</v>
      </c>
      <c r="L779" s="24">
        <f>+Tabla35_2[[#This Row],[Volumen (Kg)]]/1000</f>
        <v>8</v>
      </c>
      <c r="M779" s="24">
        <f>+VLOOKUP(Tabla35_2[[#This Row],[Concat]],Tabla3_2[],9,0)</f>
        <v>247500</v>
      </c>
      <c r="N779" s="24">
        <f>+Tabla35_2[[#This Row],[Precio (pesos nominales con IVA)]]/Tabla35_2[[#This Row],[Kg]]</f>
        <v>618.75</v>
      </c>
      <c r="O779" s="6">
        <f>+VLOOKUP(Tabla35_2[[#This Row],[Cod_fecha]],Cod_fecha[],2,0)</f>
        <v>44104</v>
      </c>
      <c r="P779" s="27">
        <f>+VLOOKUP(Tabla35_2[[#This Row],[Mercado]],Codigos_mercados_mayoristas[],3,0)</f>
        <v>4</v>
      </c>
      <c r="Q779" s="24" t="str">
        <f>+_xlfn.CONCAT(Tabla35_2[[#This Row],[Semana]],Tabla35_2[[#This Row],[Atributo]])</f>
        <v>44106Miércoles</v>
      </c>
    </row>
    <row r="780" spans="1:17" x14ac:dyDescent="0.35">
      <c r="A780" s="24" t="str">
        <f t="shared" si="12"/>
        <v>44106NaranjaLane LateComercializadora del Agro de LimaríbinJueves</v>
      </c>
      <c r="B780" s="6">
        <v>44106</v>
      </c>
      <c r="C780" s="24" t="s">
        <v>36</v>
      </c>
      <c r="D780" s="24" t="s">
        <v>32</v>
      </c>
      <c r="E780" s="24" t="s">
        <v>21</v>
      </c>
      <c r="F780" s="24" t="s">
        <v>37</v>
      </c>
      <c r="G780" s="24" t="str">
        <f>+VLOOKUP(Tabla35_2[[#This Row],[Unidad de
comercialización ]],Cod_empaque[],2,0)</f>
        <v>bin</v>
      </c>
      <c r="H780" s="24">
        <f>+VLOOKUP(Tabla35_2[[#This Row],[Unidad de
comercialización ]],Tabla9[],2,0)</f>
        <v>400</v>
      </c>
      <c r="I780" s="24" t="s">
        <v>5</v>
      </c>
      <c r="J780">
        <v>0</v>
      </c>
      <c r="K780" s="24">
        <f>+Tabla35_2[[#This Row],[Valor]]*Tabla35_2[[#This Row],[Kg]]</f>
        <v>0</v>
      </c>
      <c r="L780" s="24">
        <f>+Tabla35_2[[#This Row],[Volumen (Kg)]]/1000</f>
        <v>0</v>
      </c>
      <c r="M780" s="24">
        <f>+VLOOKUP(Tabla35_2[[#This Row],[Concat]],Tabla3_2[],9,0)</f>
        <v>0</v>
      </c>
      <c r="N780" s="24">
        <f>+Tabla35_2[[#This Row],[Precio (pesos nominales con IVA)]]/Tabla35_2[[#This Row],[Kg]]</f>
        <v>0</v>
      </c>
      <c r="O780" s="6">
        <f>+VLOOKUP(Tabla35_2[[#This Row],[Cod_fecha]],Cod_fecha[],2,0)</f>
        <v>44105</v>
      </c>
      <c r="P780" s="27">
        <f>+VLOOKUP(Tabla35_2[[#This Row],[Mercado]],Codigos_mercados_mayoristas[],3,0)</f>
        <v>4</v>
      </c>
      <c r="Q780" s="24" t="str">
        <f>+_xlfn.CONCAT(Tabla35_2[[#This Row],[Semana]],Tabla35_2[[#This Row],[Atributo]])</f>
        <v>44106Jueves</v>
      </c>
    </row>
    <row r="781" spans="1:17" x14ac:dyDescent="0.35">
      <c r="A781" s="24" t="str">
        <f t="shared" si="12"/>
        <v>44106NaranjaLane LateComercializadora del Agro de LimaríbinViernes</v>
      </c>
      <c r="B781" s="6">
        <v>44106</v>
      </c>
      <c r="C781" s="24" t="s">
        <v>36</v>
      </c>
      <c r="D781" s="24" t="s">
        <v>32</v>
      </c>
      <c r="E781" s="24" t="s">
        <v>21</v>
      </c>
      <c r="F781" s="24" t="s">
        <v>37</v>
      </c>
      <c r="G781" s="24" t="str">
        <f>+VLOOKUP(Tabla35_2[[#This Row],[Unidad de
comercialización ]],Cod_empaque[],2,0)</f>
        <v>bin</v>
      </c>
      <c r="H781" s="24">
        <f>+VLOOKUP(Tabla35_2[[#This Row],[Unidad de
comercialización ]],Tabla9[],2,0)</f>
        <v>400</v>
      </c>
      <c r="I781" s="24" t="s">
        <v>6</v>
      </c>
      <c r="J781">
        <v>0</v>
      </c>
      <c r="K781" s="24">
        <f>+Tabla35_2[[#This Row],[Valor]]*Tabla35_2[[#This Row],[Kg]]</f>
        <v>0</v>
      </c>
      <c r="L781" s="24">
        <f>+Tabla35_2[[#This Row],[Volumen (Kg)]]/1000</f>
        <v>0</v>
      </c>
      <c r="M781" s="24">
        <f>+VLOOKUP(Tabla35_2[[#This Row],[Concat]],Tabla3_2[],9,0)</f>
        <v>0</v>
      </c>
      <c r="N781" s="24">
        <f>+Tabla35_2[[#This Row],[Precio (pesos nominales con IVA)]]/Tabla35_2[[#This Row],[Kg]]</f>
        <v>0</v>
      </c>
      <c r="O781" s="6">
        <f>+VLOOKUP(Tabla35_2[[#This Row],[Cod_fecha]],Cod_fecha[],2,0)</f>
        <v>44106</v>
      </c>
      <c r="P781" s="27">
        <f>+VLOOKUP(Tabla35_2[[#This Row],[Mercado]],Codigos_mercados_mayoristas[],3,0)</f>
        <v>4</v>
      </c>
      <c r="Q781" s="24" t="str">
        <f>+_xlfn.CONCAT(Tabla35_2[[#This Row],[Semana]],Tabla35_2[[#This Row],[Atributo]])</f>
        <v>44106Viernes</v>
      </c>
    </row>
    <row r="782" spans="1:17" x14ac:dyDescent="0.35">
      <c r="A782" s="24" t="str">
        <f t="shared" si="12"/>
        <v>44106NaranjaLane LateTerminal La Palmera de La SerenabinLunes</v>
      </c>
      <c r="B782" s="6">
        <v>44106</v>
      </c>
      <c r="C782" s="24" t="s">
        <v>36</v>
      </c>
      <c r="D782" s="24" t="s">
        <v>32</v>
      </c>
      <c r="E782" s="24" t="s">
        <v>22</v>
      </c>
      <c r="F782" s="24" t="s">
        <v>37</v>
      </c>
      <c r="G782" s="24" t="str">
        <f>+VLOOKUP(Tabla35_2[[#This Row],[Unidad de
comercialización ]],Cod_empaque[],2,0)</f>
        <v>bin</v>
      </c>
      <c r="H782" s="24">
        <f>+VLOOKUP(Tabla35_2[[#This Row],[Unidad de
comercialización ]],Tabla9[],2,0)</f>
        <v>400</v>
      </c>
      <c r="I782" s="24" t="s">
        <v>2</v>
      </c>
      <c r="J782">
        <v>20</v>
      </c>
      <c r="K782" s="24">
        <f>+Tabla35_2[[#This Row],[Valor]]*Tabla35_2[[#This Row],[Kg]]</f>
        <v>8000</v>
      </c>
      <c r="L782" s="24">
        <f>+Tabla35_2[[#This Row],[Volumen (Kg)]]/1000</f>
        <v>8</v>
      </c>
      <c r="M782" s="24">
        <f>+VLOOKUP(Tabla35_2[[#This Row],[Concat]],Tabla3_2[],9,0)</f>
        <v>247500</v>
      </c>
      <c r="N782" s="24">
        <f>+Tabla35_2[[#This Row],[Precio (pesos nominales con IVA)]]/Tabla35_2[[#This Row],[Kg]]</f>
        <v>618.75</v>
      </c>
      <c r="O782" s="6">
        <f>+VLOOKUP(Tabla35_2[[#This Row],[Cod_fecha]],Cod_fecha[],2,0)</f>
        <v>44102</v>
      </c>
      <c r="P782" s="27">
        <f>+VLOOKUP(Tabla35_2[[#This Row],[Mercado]],Codigos_mercados_mayoristas[],3,0)</f>
        <v>4</v>
      </c>
      <c r="Q782" s="24" t="str">
        <f>+_xlfn.CONCAT(Tabla35_2[[#This Row],[Semana]],Tabla35_2[[#This Row],[Atributo]])</f>
        <v>44106Lunes</v>
      </c>
    </row>
    <row r="783" spans="1:17" x14ac:dyDescent="0.35">
      <c r="A783" s="24" t="str">
        <f t="shared" si="12"/>
        <v>44106NaranjaLane LateTerminal La Palmera de La SerenabinMartes</v>
      </c>
      <c r="B783" s="6">
        <v>44106</v>
      </c>
      <c r="C783" s="24" t="s">
        <v>36</v>
      </c>
      <c r="D783" s="24" t="s">
        <v>32</v>
      </c>
      <c r="E783" s="24" t="s">
        <v>22</v>
      </c>
      <c r="F783" s="24" t="s">
        <v>37</v>
      </c>
      <c r="G783" s="24" t="str">
        <f>+VLOOKUP(Tabla35_2[[#This Row],[Unidad de
comercialización ]],Cod_empaque[],2,0)</f>
        <v>bin</v>
      </c>
      <c r="H783" s="24">
        <f>+VLOOKUP(Tabla35_2[[#This Row],[Unidad de
comercialización ]],Tabla9[],2,0)</f>
        <v>400</v>
      </c>
      <c r="I783" s="24" t="s">
        <v>3</v>
      </c>
      <c r="J783">
        <v>0</v>
      </c>
      <c r="K783" s="24">
        <f>+Tabla35_2[[#This Row],[Valor]]*Tabla35_2[[#This Row],[Kg]]</f>
        <v>0</v>
      </c>
      <c r="L783" s="24">
        <f>+Tabla35_2[[#This Row],[Volumen (Kg)]]/1000</f>
        <v>0</v>
      </c>
      <c r="M783" s="24">
        <f>+VLOOKUP(Tabla35_2[[#This Row],[Concat]],Tabla3_2[],9,0)</f>
        <v>0</v>
      </c>
      <c r="N783" s="24">
        <f>+Tabla35_2[[#This Row],[Precio (pesos nominales con IVA)]]/Tabla35_2[[#This Row],[Kg]]</f>
        <v>0</v>
      </c>
      <c r="O783" s="6">
        <f>+VLOOKUP(Tabla35_2[[#This Row],[Cod_fecha]],Cod_fecha[],2,0)</f>
        <v>44103</v>
      </c>
      <c r="P783" s="27">
        <f>+VLOOKUP(Tabla35_2[[#This Row],[Mercado]],Codigos_mercados_mayoristas[],3,0)</f>
        <v>4</v>
      </c>
      <c r="Q783" s="24" t="str">
        <f>+_xlfn.CONCAT(Tabla35_2[[#This Row],[Semana]],Tabla35_2[[#This Row],[Atributo]])</f>
        <v>44106Martes</v>
      </c>
    </row>
    <row r="784" spans="1:17" x14ac:dyDescent="0.35">
      <c r="A784" s="24" t="str">
        <f t="shared" si="12"/>
        <v>44106NaranjaLane LateTerminal La Palmera de La SerenabinMiércoles</v>
      </c>
      <c r="B784" s="6">
        <v>44106</v>
      </c>
      <c r="C784" s="24" t="s">
        <v>36</v>
      </c>
      <c r="D784" s="24" t="s">
        <v>32</v>
      </c>
      <c r="E784" s="24" t="s">
        <v>22</v>
      </c>
      <c r="F784" s="24" t="s">
        <v>37</v>
      </c>
      <c r="G784" s="24" t="str">
        <f>+VLOOKUP(Tabla35_2[[#This Row],[Unidad de
comercialización ]],Cod_empaque[],2,0)</f>
        <v>bin</v>
      </c>
      <c r="H784" s="24">
        <f>+VLOOKUP(Tabla35_2[[#This Row],[Unidad de
comercialización ]],Tabla9[],2,0)</f>
        <v>400</v>
      </c>
      <c r="I784" s="24" t="s">
        <v>4</v>
      </c>
      <c r="J784">
        <v>22</v>
      </c>
      <c r="K784" s="24">
        <f>+Tabla35_2[[#This Row],[Valor]]*Tabla35_2[[#This Row],[Kg]]</f>
        <v>8800</v>
      </c>
      <c r="L784" s="24">
        <f>+Tabla35_2[[#This Row],[Volumen (Kg)]]/1000</f>
        <v>8.8000000000000007</v>
      </c>
      <c r="M784" s="24">
        <f>+VLOOKUP(Tabla35_2[[#This Row],[Concat]],Tabla3_2[],9,0)</f>
        <v>247500</v>
      </c>
      <c r="N784" s="24">
        <f>+Tabla35_2[[#This Row],[Precio (pesos nominales con IVA)]]/Tabla35_2[[#This Row],[Kg]]</f>
        <v>618.75</v>
      </c>
      <c r="O784" s="6">
        <f>+VLOOKUP(Tabla35_2[[#This Row],[Cod_fecha]],Cod_fecha[],2,0)</f>
        <v>44104</v>
      </c>
      <c r="P784" s="27">
        <f>+VLOOKUP(Tabla35_2[[#This Row],[Mercado]],Codigos_mercados_mayoristas[],3,0)</f>
        <v>4</v>
      </c>
      <c r="Q784" s="24" t="str">
        <f>+_xlfn.CONCAT(Tabla35_2[[#This Row],[Semana]],Tabla35_2[[#This Row],[Atributo]])</f>
        <v>44106Miércoles</v>
      </c>
    </row>
    <row r="785" spans="1:17" x14ac:dyDescent="0.35">
      <c r="A785" s="24" t="str">
        <f t="shared" si="12"/>
        <v>44106NaranjaLane LateTerminal La Palmera de La SerenabinJueves</v>
      </c>
      <c r="B785" s="6">
        <v>44106</v>
      </c>
      <c r="C785" s="24" t="s">
        <v>36</v>
      </c>
      <c r="D785" s="24" t="s">
        <v>32</v>
      </c>
      <c r="E785" s="24" t="s">
        <v>22</v>
      </c>
      <c r="F785" s="24" t="s">
        <v>37</v>
      </c>
      <c r="G785" s="24" t="str">
        <f>+VLOOKUP(Tabla35_2[[#This Row],[Unidad de
comercialización ]],Cod_empaque[],2,0)</f>
        <v>bin</v>
      </c>
      <c r="H785" s="24">
        <f>+VLOOKUP(Tabla35_2[[#This Row],[Unidad de
comercialización ]],Tabla9[],2,0)</f>
        <v>400</v>
      </c>
      <c r="I785" s="24" t="s">
        <v>5</v>
      </c>
      <c r="J785">
        <v>20</v>
      </c>
      <c r="K785" s="24">
        <f>+Tabla35_2[[#This Row],[Valor]]*Tabla35_2[[#This Row],[Kg]]</f>
        <v>8000</v>
      </c>
      <c r="L785" s="24">
        <f>+Tabla35_2[[#This Row],[Volumen (Kg)]]/1000</f>
        <v>8</v>
      </c>
      <c r="M785" s="24">
        <f>+VLOOKUP(Tabla35_2[[#This Row],[Concat]],Tabla3_2[],9,0)</f>
        <v>267500</v>
      </c>
      <c r="N785" s="24">
        <f>+Tabla35_2[[#This Row],[Precio (pesos nominales con IVA)]]/Tabla35_2[[#This Row],[Kg]]</f>
        <v>668.75</v>
      </c>
      <c r="O785" s="6">
        <f>+VLOOKUP(Tabla35_2[[#This Row],[Cod_fecha]],Cod_fecha[],2,0)</f>
        <v>44105</v>
      </c>
      <c r="P785" s="27">
        <f>+VLOOKUP(Tabla35_2[[#This Row],[Mercado]],Codigos_mercados_mayoristas[],3,0)</f>
        <v>4</v>
      </c>
      <c r="Q785" s="24" t="str">
        <f>+_xlfn.CONCAT(Tabla35_2[[#This Row],[Semana]],Tabla35_2[[#This Row],[Atributo]])</f>
        <v>44106Jueves</v>
      </c>
    </row>
    <row r="786" spans="1:17" x14ac:dyDescent="0.35">
      <c r="A786" s="24" t="str">
        <f t="shared" si="12"/>
        <v>44106NaranjaLane LateTerminal La Palmera de La SerenabinViernes</v>
      </c>
      <c r="B786" s="6">
        <v>44106</v>
      </c>
      <c r="C786" s="24" t="s">
        <v>36</v>
      </c>
      <c r="D786" s="24" t="s">
        <v>32</v>
      </c>
      <c r="E786" s="24" t="s">
        <v>22</v>
      </c>
      <c r="F786" s="24" t="s">
        <v>37</v>
      </c>
      <c r="G786" s="24" t="str">
        <f>+VLOOKUP(Tabla35_2[[#This Row],[Unidad de
comercialización ]],Cod_empaque[],2,0)</f>
        <v>bin</v>
      </c>
      <c r="H786" s="24">
        <f>+VLOOKUP(Tabla35_2[[#This Row],[Unidad de
comercialización ]],Tabla9[],2,0)</f>
        <v>400</v>
      </c>
      <c r="I786" s="24" t="s">
        <v>6</v>
      </c>
      <c r="J786">
        <v>20</v>
      </c>
      <c r="K786" s="24">
        <f>+Tabla35_2[[#This Row],[Valor]]*Tabla35_2[[#This Row],[Kg]]</f>
        <v>8000</v>
      </c>
      <c r="L786" s="24">
        <f>+Tabla35_2[[#This Row],[Volumen (Kg)]]/1000</f>
        <v>8</v>
      </c>
      <c r="M786" s="24">
        <f>+VLOOKUP(Tabla35_2[[#This Row],[Concat]],Tabla3_2[],9,0)</f>
        <v>277500</v>
      </c>
      <c r="N786" s="24">
        <f>+Tabla35_2[[#This Row],[Precio (pesos nominales con IVA)]]/Tabla35_2[[#This Row],[Kg]]</f>
        <v>693.75</v>
      </c>
      <c r="O786" s="6">
        <f>+VLOOKUP(Tabla35_2[[#This Row],[Cod_fecha]],Cod_fecha[],2,0)</f>
        <v>44106</v>
      </c>
      <c r="P786" s="27">
        <f>+VLOOKUP(Tabla35_2[[#This Row],[Mercado]],Codigos_mercados_mayoristas[],3,0)</f>
        <v>4</v>
      </c>
      <c r="Q786" s="24" t="str">
        <f>+_xlfn.CONCAT(Tabla35_2[[#This Row],[Semana]],Tabla35_2[[#This Row],[Atributo]])</f>
        <v>44106Viernes</v>
      </c>
    </row>
    <row r="787" spans="1:17" x14ac:dyDescent="0.35">
      <c r="A787" s="24" t="str">
        <f t="shared" si="12"/>
        <v>44106NaranjaLane LateVega Central Mapocho de SantiagobinLunes</v>
      </c>
      <c r="B787" s="6">
        <v>44106</v>
      </c>
      <c r="C787" s="24" t="s">
        <v>36</v>
      </c>
      <c r="D787" s="24" t="s">
        <v>32</v>
      </c>
      <c r="E787" s="24" t="s">
        <v>23</v>
      </c>
      <c r="F787" s="24" t="s">
        <v>37</v>
      </c>
      <c r="G787" s="24" t="str">
        <f>+VLOOKUP(Tabla35_2[[#This Row],[Unidad de
comercialización ]],Cod_empaque[],2,0)</f>
        <v>bin</v>
      </c>
      <c r="H787" s="24">
        <f>+VLOOKUP(Tabla35_2[[#This Row],[Unidad de
comercialización ]],Tabla9[],2,0)</f>
        <v>400</v>
      </c>
      <c r="I787" s="24" t="s">
        <v>2</v>
      </c>
      <c r="J787">
        <v>0</v>
      </c>
      <c r="K787" s="24">
        <f>+Tabla35_2[[#This Row],[Valor]]*Tabla35_2[[#This Row],[Kg]]</f>
        <v>0</v>
      </c>
      <c r="L787" s="24">
        <f>+Tabla35_2[[#This Row],[Volumen (Kg)]]/1000</f>
        <v>0</v>
      </c>
      <c r="M787" s="24">
        <f>+VLOOKUP(Tabla35_2[[#This Row],[Concat]],Tabla3_2[],9,0)</f>
        <v>0</v>
      </c>
      <c r="N787" s="24">
        <f>+Tabla35_2[[#This Row],[Precio (pesos nominales con IVA)]]/Tabla35_2[[#This Row],[Kg]]</f>
        <v>0</v>
      </c>
      <c r="O787" s="6">
        <f>+VLOOKUP(Tabla35_2[[#This Row],[Cod_fecha]],Cod_fecha[],2,0)</f>
        <v>44102</v>
      </c>
      <c r="P787" s="27">
        <f>+VLOOKUP(Tabla35_2[[#This Row],[Mercado]],Codigos_mercados_mayoristas[],3,0)</f>
        <v>13</v>
      </c>
      <c r="Q787" s="24" t="str">
        <f>+_xlfn.CONCAT(Tabla35_2[[#This Row],[Semana]],Tabla35_2[[#This Row],[Atributo]])</f>
        <v>44106Lunes</v>
      </c>
    </row>
    <row r="788" spans="1:17" x14ac:dyDescent="0.35">
      <c r="A788" s="24" t="str">
        <f t="shared" si="12"/>
        <v>44106NaranjaLane LateVega Central Mapocho de SantiagobinMartes</v>
      </c>
      <c r="B788" s="6">
        <v>44106</v>
      </c>
      <c r="C788" s="24" t="s">
        <v>36</v>
      </c>
      <c r="D788" s="24" t="s">
        <v>32</v>
      </c>
      <c r="E788" s="24" t="s">
        <v>23</v>
      </c>
      <c r="F788" s="24" t="s">
        <v>37</v>
      </c>
      <c r="G788" s="24" t="str">
        <f>+VLOOKUP(Tabla35_2[[#This Row],[Unidad de
comercialización ]],Cod_empaque[],2,0)</f>
        <v>bin</v>
      </c>
      <c r="H788" s="24">
        <f>+VLOOKUP(Tabla35_2[[#This Row],[Unidad de
comercialización ]],Tabla9[],2,0)</f>
        <v>400</v>
      </c>
      <c r="I788" s="24" t="s">
        <v>3</v>
      </c>
      <c r="J788">
        <v>10</v>
      </c>
      <c r="K788" s="24">
        <f>+Tabla35_2[[#This Row],[Valor]]*Tabla35_2[[#This Row],[Kg]]</f>
        <v>4000</v>
      </c>
      <c r="L788" s="24">
        <f>+Tabla35_2[[#This Row],[Volumen (Kg)]]/1000</f>
        <v>4</v>
      </c>
      <c r="M788" s="24">
        <f>+VLOOKUP(Tabla35_2[[#This Row],[Concat]],Tabla3_2[],9,0)</f>
        <v>274000</v>
      </c>
      <c r="N788" s="24">
        <f>+Tabla35_2[[#This Row],[Precio (pesos nominales con IVA)]]/Tabla35_2[[#This Row],[Kg]]</f>
        <v>685</v>
      </c>
      <c r="O788" s="6">
        <f>+VLOOKUP(Tabla35_2[[#This Row],[Cod_fecha]],Cod_fecha[],2,0)</f>
        <v>44103</v>
      </c>
      <c r="P788" s="27">
        <f>+VLOOKUP(Tabla35_2[[#This Row],[Mercado]],Codigos_mercados_mayoristas[],3,0)</f>
        <v>13</v>
      </c>
      <c r="Q788" s="24" t="str">
        <f>+_xlfn.CONCAT(Tabla35_2[[#This Row],[Semana]],Tabla35_2[[#This Row],[Atributo]])</f>
        <v>44106Martes</v>
      </c>
    </row>
    <row r="789" spans="1:17" x14ac:dyDescent="0.35">
      <c r="A789" s="24" t="str">
        <f t="shared" si="12"/>
        <v>44106NaranjaLane LateVega Central Mapocho de SantiagobinMiércoles</v>
      </c>
      <c r="B789" s="6">
        <v>44106</v>
      </c>
      <c r="C789" s="24" t="s">
        <v>36</v>
      </c>
      <c r="D789" s="24" t="s">
        <v>32</v>
      </c>
      <c r="E789" s="24" t="s">
        <v>23</v>
      </c>
      <c r="F789" s="24" t="s">
        <v>37</v>
      </c>
      <c r="G789" s="24" t="str">
        <f>+VLOOKUP(Tabla35_2[[#This Row],[Unidad de
comercialización ]],Cod_empaque[],2,0)</f>
        <v>bin</v>
      </c>
      <c r="H789" s="24">
        <f>+VLOOKUP(Tabla35_2[[#This Row],[Unidad de
comercialización ]],Tabla9[],2,0)</f>
        <v>400</v>
      </c>
      <c r="I789" s="24" t="s">
        <v>4</v>
      </c>
      <c r="J789">
        <v>0</v>
      </c>
      <c r="K789" s="24">
        <f>+Tabla35_2[[#This Row],[Valor]]*Tabla35_2[[#This Row],[Kg]]</f>
        <v>0</v>
      </c>
      <c r="L789" s="24">
        <f>+Tabla35_2[[#This Row],[Volumen (Kg)]]/1000</f>
        <v>0</v>
      </c>
      <c r="M789" s="24">
        <f>+VLOOKUP(Tabla35_2[[#This Row],[Concat]],Tabla3_2[],9,0)</f>
        <v>0</v>
      </c>
      <c r="N789" s="24">
        <f>+Tabla35_2[[#This Row],[Precio (pesos nominales con IVA)]]/Tabla35_2[[#This Row],[Kg]]</f>
        <v>0</v>
      </c>
      <c r="O789" s="6">
        <f>+VLOOKUP(Tabla35_2[[#This Row],[Cod_fecha]],Cod_fecha[],2,0)</f>
        <v>44104</v>
      </c>
      <c r="P789" s="27">
        <f>+VLOOKUP(Tabla35_2[[#This Row],[Mercado]],Codigos_mercados_mayoristas[],3,0)</f>
        <v>13</v>
      </c>
      <c r="Q789" s="24" t="str">
        <f>+_xlfn.CONCAT(Tabla35_2[[#This Row],[Semana]],Tabla35_2[[#This Row],[Atributo]])</f>
        <v>44106Miércoles</v>
      </c>
    </row>
    <row r="790" spans="1:17" x14ac:dyDescent="0.35">
      <c r="A790" s="24" t="str">
        <f t="shared" si="12"/>
        <v>44106NaranjaLane LateVega Central Mapocho de SantiagobinJueves</v>
      </c>
      <c r="B790" s="6">
        <v>44106</v>
      </c>
      <c r="C790" s="24" t="s">
        <v>36</v>
      </c>
      <c r="D790" s="24" t="s">
        <v>32</v>
      </c>
      <c r="E790" s="24" t="s">
        <v>23</v>
      </c>
      <c r="F790" s="24" t="s">
        <v>37</v>
      </c>
      <c r="G790" s="24" t="str">
        <f>+VLOOKUP(Tabla35_2[[#This Row],[Unidad de
comercialización ]],Cod_empaque[],2,0)</f>
        <v>bin</v>
      </c>
      <c r="H790" s="24">
        <f>+VLOOKUP(Tabla35_2[[#This Row],[Unidad de
comercialización ]],Tabla9[],2,0)</f>
        <v>400</v>
      </c>
      <c r="I790" s="24" t="s">
        <v>5</v>
      </c>
      <c r="J790">
        <v>10</v>
      </c>
      <c r="K790" s="24">
        <f>+Tabla35_2[[#This Row],[Valor]]*Tabla35_2[[#This Row],[Kg]]</f>
        <v>4000</v>
      </c>
      <c r="L790" s="24">
        <f>+Tabla35_2[[#This Row],[Volumen (Kg)]]/1000</f>
        <v>4</v>
      </c>
      <c r="M790" s="24">
        <f>+VLOOKUP(Tabla35_2[[#This Row],[Concat]],Tabla3_2[],9,0)</f>
        <v>280000</v>
      </c>
      <c r="N790" s="24">
        <f>+Tabla35_2[[#This Row],[Precio (pesos nominales con IVA)]]/Tabla35_2[[#This Row],[Kg]]</f>
        <v>700</v>
      </c>
      <c r="O790" s="6">
        <f>+VLOOKUP(Tabla35_2[[#This Row],[Cod_fecha]],Cod_fecha[],2,0)</f>
        <v>44105</v>
      </c>
      <c r="P790" s="27">
        <f>+VLOOKUP(Tabla35_2[[#This Row],[Mercado]],Codigos_mercados_mayoristas[],3,0)</f>
        <v>13</v>
      </c>
      <c r="Q790" s="24" t="str">
        <f>+_xlfn.CONCAT(Tabla35_2[[#This Row],[Semana]],Tabla35_2[[#This Row],[Atributo]])</f>
        <v>44106Jueves</v>
      </c>
    </row>
    <row r="791" spans="1:17" x14ac:dyDescent="0.35">
      <c r="A791" s="24" t="str">
        <f t="shared" si="12"/>
        <v>44106NaranjaLane LateVega Central Mapocho de SantiagobinViernes</v>
      </c>
      <c r="B791" s="6">
        <v>44106</v>
      </c>
      <c r="C791" s="24" t="s">
        <v>36</v>
      </c>
      <c r="D791" s="24" t="s">
        <v>32</v>
      </c>
      <c r="E791" s="24" t="s">
        <v>23</v>
      </c>
      <c r="F791" s="24" t="s">
        <v>37</v>
      </c>
      <c r="G791" s="24" t="str">
        <f>+VLOOKUP(Tabla35_2[[#This Row],[Unidad de
comercialización ]],Cod_empaque[],2,0)</f>
        <v>bin</v>
      </c>
      <c r="H791" s="24">
        <f>+VLOOKUP(Tabla35_2[[#This Row],[Unidad de
comercialización ]],Tabla9[],2,0)</f>
        <v>400</v>
      </c>
      <c r="I791" s="24" t="s">
        <v>6</v>
      </c>
      <c r="J791">
        <v>0</v>
      </c>
      <c r="K791" s="24">
        <f>+Tabla35_2[[#This Row],[Valor]]*Tabla35_2[[#This Row],[Kg]]</f>
        <v>0</v>
      </c>
      <c r="L791" s="24">
        <f>+Tabla35_2[[#This Row],[Volumen (Kg)]]/1000</f>
        <v>0</v>
      </c>
      <c r="M791" s="24">
        <f>+VLOOKUP(Tabla35_2[[#This Row],[Concat]],Tabla3_2[],9,0)</f>
        <v>0</v>
      </c>
      <c r="N791" s="24">
        <f>+Tabla35_2[[#This Row],[Precio (pesos nominales con IVA)]]/Tabla35_2[[#This Row],[Kg]]</f>
        <v>0</v>
      </c>
      <c r="O791" s="6">
        <f>+VLOOKUP(Tabla35_2[[#This Row],[Cod_fecha]],Cod_fecha[],2,0)</f>
        <v>44106</v>
      </c>
      <c r="P791" s="27">
        <f>+VLOOKUP(Tabla35_2[[#This Row],[Mercado]],Codigos_mercados_mayoristas[],3,0)</f>
        <v>13</v>
      </c>
      <c r="Q791" s="24" t="str">
        <f>+_xlfn.CONCAT(Tabla35_2[[#This Row],[Semana]],Tabla35_2[[#This Row],[Atributo]])</f>
        <v>44106Viernes</v>
      </c>
    </row>
    <row r="792" spans="1:17" x14ac:dyDescent="0.35">
      <c r="A792" s="24" t="str">
        <f t="shared" si="12"/>
        <v>44106NaranjaNavel LateMercado Mayorista Lo Valledor de SantiagobinLunes</v>
      </c>
      <c r="B792" s="6">
        <v>44106</v>
      </c>
      <c r="C792" s="24" t="s">
        <v>36</v>
      </c>
      <c r="D792" s="24" t="s">
        <v>34</v>
      </c>
      <c r="E792" s="24" t="s">
        <v>19</v>
      </c>
      <c r="F792" s="24" t="s">
        <v>37</v>
      </c>
      <c r="G792" s="24" t="str">
        <f>+VLOOKUP(Tabla35_2[[#This Row],[Unidad de
comercialización ]],Cod_empaque[],2,0)</f>
        <v>bin</v>
      </c>
      <c r="H792" s="24">
        <f>+VLOOKUP(Tabla35_2[[#This Row],[Unidad de
comercialización ]],Tabla9[],2,0)</f>
        <v>400</v>
      </c>
      <c r="I792" s="24" t="s">
        <v>2</v>
      </c>
      <c r="J792">
        <v>15</v>
      </c>
      <c r="K792" s="24">
        <f>+Tabla35_2[[#This Row],[Valor]]*Tabla35_2[[#This Row],[Kg]]</f>
        <v>6000</v>
      </c>
      <c r="L792" s="24">
        <f>+Tabla35_2[[#This Row],[Volumen (Kg)]]/1000</f>
        <v>6</v>
      </c>
      <c r="M792" s="24">
        <f>+VLOOKUP(Tabla35_2[[#This Row],[Concat]],Tabla3_2[],9,0)</f>
        <v>250000</v>
      </c>
      <c r="N792" s="24">
        <f>+Tabla35_2[[#This Row],[Precio (pesos nominales con IVA)]]/Tabla35_2[[#This Row],[Kg]]</f>
        <v>625</v>
      </c>
      <c r="O792" s="6">
        <f>+VLOOKUP(Tabla35_2[[#This Row],[Cod_fecha]],Cod_fecha[],2,0)</f>
        <v>44102</v>
      </c>
      <c r="P792" s="27">
        <f>+VLOOKUP(Tabla35_2[[#This Row],[Mercado]],Codigos_mercados_mayoristas[],3,0)</f>
        <v>13</v>
      </c>
      <c r="Q792" s="24" t="str">
        <f>+_xlfn.CONCAT(Tabla35_2[[#This Row],[Semana]],Tabla35_2[[#This Row],[Atributo]])</f>
        <v>44106Lunes</v>
      </c>
    </row>
    <row r="793" spans="1:17" x14ac:dyDescent="0.35">
      <c r="A793" s="24" t="str">
        <f t="shared" si="12"/>
        <v>44106NaranjaNavel LateMercado Mayorista Lo Valledor de SantiagobinMartes</v>
      </c>
      <c r="B793" s="6">
        <v>44106</v>
      </c>
      <c r="C793" s="24" t="s">
        <v>36</v>
      </c>
      <c r="D793" s="24" t="s">
        <v>34</v>
      </c>
      <c r="E793" s="24" t="s">
        <v>19</v>
      </c>
      <c r="F793" s="24" t="s">
        <v>37</v>
      </c>
      <c r="G793" s="24" t="str">
        <f>+VLOOKUP(Tabla35_2[[#This Row],[Unidad de
comercialización ]],Cod_empaque[],2,0)</f>
        <v>bin</v>
      </c>
      <c r="H793" s="24">
        <f>+VLOOKUP(Tabla35_2[[#This Row],[Unidad de
comercialización ]],Tabla9[],2,0)</f>
        <v>400</v>
      </c>
      <c r="I793" s="24" t="s">
        <v>3</v>
      </c>
      <c r="J793">
        <v>0</v>
      </c>
      <c r="K793" s="24">
        <f>+Tabla35_2[[#This Row],[Valor]]*Tabla35_2[[#This Row],[Kg]]</f>
        <v>0</v>
      </c>
      <c r="L793" s="24">
        <f>+Tabla35_2[[#This Row],[Volumen (Kg)]]/1000</f>
        <v>0</v>
      </c>
      <c r="M793" s="24">
        <f>+VLOOKUP(Tabla35_2[[#This Row],[Concat]],Tabla3_2[],9,0)</f>
        <v>0</v>
      </c>
      <c r="N793" s="24">
        <f>+Tabla35_2[[#This Row],[Precio (pesos nominales con IVA)]]/Tabla35_2[[#This Row],[Kg]]</f>
        <v>0</v>
      </c>
      <c r="O793" s="6">
        <f>+VLOOKUP(Tabla35_2[[#This Row],[Cod_fecha]],Cod_fecha[],2,0)</f>
        <v>44103</v>
      </c>
      <c r="P793" s="27">
        <f>+VLOOKUP(Tabla35_2[[#This Row],[Mercado]],Codigos_mercados_mayoristas[],3,0)</f>
        <v>13</v>
      </c>
      <c r="Q793" s="24" t="str">
        <f>+_xlfn.CONCAT(Tabla35_2[[#This Row],[Semana]],Tabla35_2[[#This Row],[Atributo]])</f>
        <v>44106Martes</v>
      </c>
    </row>
    <row r="794" spans="1:17" x14ac:dyDescent="0.35">
      <c r="A794" s="24" t="str">
        <f t="shared" si="12"/>
        <v>44106NaranjaNavel LateMercado Mayorista Lo Valledor de SantiagobinMiércoles</v>
      </c>
      <c r="B794" s="6">
        <v>44106</v>
      </c>
      <c r="C794" s="24" t="s">
        <v>36</v>
      </c>
      <c r="D794" s="24" t="s">
        <v>34</v>
      </c>
      <c r="E794" s="24" t="s">
        <v>19</v>
      </c>
      <c r="F794" s="24" t="s">
        <v>37</v>
      </c>
      <c r="G794" s="24" t="str">
        <f>+VLOOKUP(Tabla35_2[[#This Row],[Unidad de
comercialización ]],Cod_empaque[],2,0)</f>
        <v>bin</v>
      </c>
      <c r="H794" s="24">
        <f>+VLOOKUP(Tabla35_2[[#This Row],[Unidad de
comercialización ]],Tabla9[],2,0)</f>
        <v>400</v>
      </c>
      <c r="I794" s="24" t="s">
        <v>4</v>
      </c>
      <c r="J794">
        <v>15</v>
      </c>
      <c r="K794" s="24">
        <f>+Tabla35_2[[#This Row],[Valor]]*Tabla35_2[[#This Row],[Kg]]</f>
        <v>6000</v>
      </c>
      <c r="L794" s="24">
        <f>+Tabla35_2[[#This Row],[Volumen (Kg)]]/1000</f>
        <v>6</v>
      </c>
      <c r="M794" s="24">
        <f>+VLOOKUP(Tabla35_2[[#This Row],[Concat]],Tabla3_2[],9,0)</f>
        <v>270000</v>
      </c>
      <c r="N794" s="24">
        <f>+Tabla35_2[[#This Row],[Precio (pesos nominales con IVA)]]/Tabla35_2[[#This Row],[Kg]]</f>
        <v>675</v>
      </c>
      <c r="O794" s="6">
        <f>+VLOOKUP(Tabla35_2[[#This Row],[Cod_fecha]],Cod_fecha[],2,0)</f>
        <v>44104</v>
      </c>
      <c r="P794" s="27">
        <f>+VLOOKUP(Tabla35_2[[#This Row],[Mercado]],Codigos_mercados_mayoristas[],3,0)</f>
        <v>13</v>
      </c>
      <c r="Q794" s="24" t="str">
        <f>+_xlfn.CONCAT(Tabla35_2[[#This Row],[Semana]],Tabla35_2[[#This Row],[Atributo]])</f>
        <v>44106Miércoles</v>
      </c>
    </row>
    <row r="795" spans="1:17" x14ac:dyDescent="0.35">
      <c r="A795" s="24" t="str">
        <f t="shared" si="12"/>
        <v>44106NaranjaNavel LateMercado Mayorista Lo Valledor de SantiagobinJueves</v>
      </c>
      <c r="B795" s="6">
        <v>44106</v>
      </c>
      <c r="C795" s="24" t="s">
        <v>36</v>
      </c>
      <c r="D795" s="24" t="s">
        <v>34</v>
      </c>
      <c r="E795" s="24" t="s">
        <v>19</v>
      </c>
      <c r="F795" s="24" t="s">
        <v>37</v>
      </c>
      <c r="G795" s="24" t="str">
        <f>+VLOOKUP(Tabla35_2[[#This Row],[Unidad de
comercialización ]],Cod_empaque[],2,0)</f>
        <v>bin</v>
      </c>
      <c r="H795" s="24">
        <f>+VLOOKUP(Tabla35_2[[#This Row],[Unidad de
comercialización ]],Tabla9[],2,0)</f>
        <v>400</v>
      </c>
      <c r="I795" s="24" t="s">
        <v>5</v>
      </c>
      <c r="J795">
        <v>24</v>
      </c>
      <c r="K795" s="24">
        <f>+Tabla35_2[[#This Row],[Valor]]*Tabla35_2[[#This Row],[Kg]]</f>
        <v>9600</v>
      </c>
      <c r="L795" s="24">
        <f>+Tabla35_2[[#This Row],[Volumen (Kg)]]/1000</f>
        <v>9.6</v>
      </c>
      <c r="M795" s="24">
        <f>+VLOOKUP(Tabla35_2[[#This Row],[Concat]],Tabla3_2[],9,0)</f>
        <v>265000</v>
      </c>
      <c r="N795" s="24">
        <f>+Tabla35_2[[#This Row],[Precio (pesos nominales con IVA)]]/Tabla35_2[[#This Row],[Kg]]</f>
        <v>662.5</v>
      </c>
      <c r="O795" s="6">
        <f>+VLOOKUP(Tabla35_2[[#This Row],[Cod_fecha]],Cod_fecha[],2,0)</f>
        <v>44105</v>
      </c>
      <c r="P795" s="27">
        <f>+VLOOKUP(Tabla35_2[[#This Row],[Mercado]],Codigos_mercados_mayoristas[],3,0)</f>
        <v>13</v>
      </c>
      <c r="Q795" s="24" t="str">
        <f>+_xlfn.CONCAT(Tabla35_2[[#This Row],[Semana]],Tabla35_2[[#This Row],[Atributo]])</f>
        <v>44106Jueves</v>
      </c>
    </row>
    <row r="796" spans="1:17" x14ac:dyDescent="0.35">
      <c r="A796" s="24" t="str">
        <f t="shared" si="12"/>
        <v>44106NaranjaNavel LateMercado Mayorista Lo Valledor de SantiagobinViernes</v>
      </c>
      <c r="B796" s="6">
        <v>44106</v>
      </c>
      <c r="C796" s="24" t="s">
        <v>36</v>
      </c>
      <c r="D796" s="24" t="s">
        <v>34</v>
      </c>
      <c r="E796" s="24" t="s">
        <v>19</v>
      </c>
      <c r="F796" s="24" t="s">
        <v>37</v>
      </c>
      <c r="G796" s="24" t="str">
        <f>+VLOOKUP(Tabla35_2[[#This Row],[Unidad de
comercialización ]],Cod_empaque[],2,0)</f>
        <v>bin</v>
      </c>
      <c r="H796" s="24">
        <f>+VLOOKUP(Tabla35_2[[#This Row],[Unidad de
comercialización ]],Tabla9[],2,0)</f>
        <v>400</v>
      </c>
      <c r="I796" s="24" t="s">
        <v>6</v>
      </c>
      <c r="J796">
        <v>36</v>
      </c>
      <c r="K796" s="24">
        <f>+Tabla35_2[[#This Row],[Valor]]*Tabla35_2[[#This Row],[Kg]]</f>
        <v>14400</v>
      </c>
      <c r="L796" s="24">
        <f>+Tabla35_2[[#This Row],[Volumen (Kg)]]/1000</f>
        <v>14.4</v>
      </c>
      <c r="M796" s="24">
        <f>+VLOOKUP(Tabla35_2[[#This Row],[Concat]],Tabla3_2[],9,0)</f>
        <v>290000</v>
      </c>
      <c r="N796" s="24">
        <f>+Tabla35_2[[#This Row],[Precio (pesos nominales con IVA)]]/Tabla35_2[[#This Row],[Kg]]</f>
        <v>725</v>
      </c>
      <c r="O796" s="6">
        <f>+VLOOKUP(Tabla35_2[[#This Row],[Cod_fecha]],Cod_fecha[],2,0)</f>
        <v>44106</v>
      </c>
      <c r="P796" s="27">
        <f>+VLOOKUP(Tabla35_2[[#This Row],[Mercado]],Codigos_mercados_mayoristas[],3,0)</f>
        <v>13</v>
      </c>
      <c r="Q796" s="24" t="str">
        <f>+_xlfn.CONCAT(Tabla35_2[[#This Row],[Semana]],Tabla35_2[[#This Row],[Atributo]])</f>
        <v>44106Viernes</v>
      </c>
    </row>
    <row r="797" spans="1:17" x14ac:dyDescent="0.35">
      <c r="A797" s="24" t="str">
        <f t="shared" si="12"/>
        <v>44106NaranjaNavel LateComercializadora del Agro de LimaríbinLunes</v>
      </c>
      <c r="B797" s="6">
        <v>44106</v>
      </c>
      <c r="C797" s="24" t="s">
        <v>36</v>
      </c>
      <c r="D797" s="24" t="s">
        <v>34</v>
      </c>
      <c r="E797" s="24" t="s">
        <v>21</v>
      </c>
      <c r="F797" s="24" t="s">
        <v>37</v>
      </c>
      <c r="G797" s="24" t="str">
        <f>+VLOOKUP(Tabla35_2[[#This Row],[Unidad de
comercialización ]],Cod_empaque[],2,0)</f>
        <v>bin</v>
      </c>
      <c r="H797" s="24">
        <f>+VLOOKUP(Tabla35_2[[#This Row],[Unidad de
comercialización ]],Tabla9[],2,0)</f>
        <v>400</v>
      </c>
      <c r="I797" s="24" t="s">
        <v>2</v>
      </c>
      <c r="J797">
        <v>0</v>
      </c>
      <c r="K797" s="24">
        <f>+Tabla35_2[[#This Row],[Valor]]*Tabla35_2[[#This Row],[Kg]]</f>
        <v>0</v>
      </c>
      <c r="L797" s="24">
        <f>+Tabla35_2[[#This Row],[Volumen (Kg)]]/1000</f>
        <v>0</v>
      </c>
      <c r="M797" s="24">
        <f>+VLOOKUP(Tabla35_2[[#This Row],[Concat]],Tabla3_2[],9,0)</f>
        <v>0</v>
      </c>
      <c r="N797" s="24">
        <f>+Tabla35_2[[#This Row],[Precio (pesos nominales con IVA)]]/Tabla35_2[[#This Row],[Kg]]</f>
        <v>0</v>
      </c>
      <c r="O797" s="6">
        <f>+VLOOKUP(Tabla35_2[[#This Row],[Cod_fecha]],Cod_fecha[],2,0)</f>
        <v>44102</v>
      </c>
      <c r="P797" s="27">
        <f>+VLOOKUP(Tabla35_2[[#This Row],[Mercado]],Codigos_mercados_mayoristas[],3,0)</f>
        <v>4</v>
      </c>
      <c r="Q797" s="24" t="str">
        <f>+_xlfn.CONCAT(Tabla35_2[[#This Row],[Semana]],Tabla35_2[[#This Row],[Atributo]])</f>
        <v>44106Lunes</v>
      </c>
    </row>
    <row r="798" spans="1:17" x14ac:dyDescent="0.35">
      <c r="A798" s="24" t="str">
        <f t="shared" si="12"/>
        <v>44106NaranjaNavel LateComercializadora del Agro de LimaríbinMartes</v>
      </c>
      <c r="B798" s="6">
        <v>44106</v>
      </c>
      <c r="C798" s="24" t="s">
        <v>36</v>
      </c>
      <c r="D798" s="24" t="s">
        <v>34</v>
      </c>
      <c r="E798" s="24" t="s">
        <v>21</v>
      </c>
      <c r="F798" s="24" t="s">
        <v>37</v>
      </c>
      <c r="G798" s="24" t="str">
        <f>+VLOOKUP(Tabla35_2[[#This Row],[Unidad de
comercialización ]],Cod_empaque[],2,0)</f>
        <v>bin</v>
      </c>
      <c r="H798" s="24">
        <f>+VLOOKUP(Tabla35_2[[#This Row],[Unidad de
comercialización ]],Tabla9[],2,0)</f>
        <v>400</v>
      </c>
      <c r="I798" s="24" t="s">
        <v>3</v>
      </c>
      <c r="J798">
        <v>20</v>
      </c>
      <c r="K798" s="24">
        <f>+Tabla35_2[[#This Row],[Valor]]*Tabla35_2[[#This Row],[Kg]]</f>
        <v>8000</v>
      </c>
      <c r="L798" s="24">
        <f>+Tabla35_2[[#This Row],[Volumen (Kg)]]/1000</f>
        <v>8</v>
      </c>
      <c r="M798" s="24">
        <f>+VLOOKUP(Tabla35_2[[#This Row],[Concat]],Tabla3_2[],9,0)</f>
        <v>237500</v>
      </c>
      <c r="N798" s="24">
        <f>+Tabla35_2[[#This Row],[Precio (pesos nominales con IVA)]]/Tabla35_2[[#This Row],[Kg]]</f>
        <v>593.75</v>
      </c>
      <c r="O798" s="6">
        <f>+VLOOKUP(Tabla35_2[[#This Row],[Cod_fecha]],Cod_fecha[],2,0)</f>
        <v>44103</v>
      </c>
      <c r="P798" s="27">
        <f>+VLOOKUP(Tabla35_2[[#This Row],[Mercado]],Codigos_mercados_mayoristas[],3,0)</f>
        <v>4</v>
      </c>
      <c r="Q798" s="24" t="str">
        <f>+_xlfn.CONCAT(Tabla35_2[[#This Row],[Semana]],Tabla35_2[[#This Row],[Atributo]])</f>
        <v>44106Martes</v>
      </c>
    </row>
    <row r="799" spans="1:17" x14ac:dyDescent="0.35">
      <c r="A799" s="24" t="str">
        <f t="shared" si="12"/>
        <v>44106NaranjaNavel LateComercializadora del Agro de LimaríbinMiércoles</v>
      </c>
      <c r="B799" s="6">
        <v>44106</v>
      </c>
      <c r="C799" s="24" t="s">
        <v>36</v>
      </c>
      <c r="D799" s="24" t="s">
        <v>34</v>
      </c>
      <c r="E799" s="24" t="s">
        <v>21</v>
      </c>
      <c r="F799" s="24" t="s">
        <v>37</v>
      </c>
      <c r="G799" s="24" t="str">
        <f>+VLOOKUP(Tabla35_2[[#This Row],[Unidad de
comercialización ]],Cod_empaque[],2,0)</f>
        <v>bin</v>
      </c>
      <c r="H799" s="24">
        <f>+VLOOKUP(Tabla35_2[[#This Row],[Unidad de
comercialización ]],Tabla9[],2,0)</f>
        <v>400</v>
      </c>
      <c r="I799" s="24" t="s">
        <v>4</v>
      </c>
      <c r="J799">
        <v>20</v>
      </c>
      <c r="K799" s="24">
        <f>+Tabla35_2[[#This Row],[Valor]]*Tabla35_2[[#This Row],[Kg]]</f>
        <v>8000</v>
      </c>
      <c r="L799" s="24">
        <f>+Tabla35_2[[#This Row],[Volumen (Kg)]]/1000</f>
        <v>8</v>
      </c>
      <c r="M799" s="24">
        <f>+VLOOKUP(Tabla35_2[[#This Row],[Concat]],Tabla3_2[],9,0)</f>
        <v>247500</v>
      </c>
      <c r="N799" s="24">
        <f>+Tabla35_2[[#This Row],[Precio (pesos nominales con IVA)]]/Tabla35_2[[#This Row],[Kg]]</f>
        <v>618.75</v>
      </c>
      <c r="O799" s="6">
        <f>+VLOOKUP(Tabla35_2[[#This Row],[Cod_fecha]],Cod_fecha[],2,0)</f>
        <v>44104</v>
      </c>
      <c r="P799" s="27">
        <f>+VLOOKUP(Tabla35_2[[#This Row],[Mercado]],Codigos_mercados_mayoristas[],3,0)</f>
        <v>4</v>
      </c>
      <c r="Q799" s="24" t="str">
        <f>+_xlfn.CONCAT(Tabla35_2[[#This Row],[Semana]],Tabla35_2[[#This Row],[Atributo]])</f>
        <v>44106Miércoles</v>
      </c>
    </row>
    <row r="800" spans="1:17" x14ac:dyDescent="0.35">
      <c r="A800" s="24" t="str">
        <f t="shared" si="12"/>
        <v>44106NaranjaNavel LateComercializadora del Agro de LimaríbinJueves</v>
      </c>
      <c r="B800" s="6">
        <v>44106</v>
      </c>
      <c r="C800" s="24" t="s">
        <v>36</v>
      </c>
      <c r="D800" s="24" t="s">
        <v>34</v>
      </c>
      <c r="E800" s="24" t="s">
        <v>21</v>
      </c>
      <c r="F800" s="24" t="s">
        <v>37</v>
      </c>
      <c r="G800" s="24" t="str">
        <f>+VLOOKUP(Tabla35_2[[#This Row],[Unidad de
comercialización ]],Cod_empaque[],2,0)</f>
        <v>bin</v>
      </c>
      <c r="H800" s="24">
        <f>+VLOOKUP(Tabla35_2[[#This Row],[Unidad de
comercialización ]],Tabla9[],2,0)</f>
        <v>400</v>
      </c>
      <c r="I800" s="24" t="s">
        <v>5</v>
      </c>
      <c r="J800">
        <v>0</v>
      </c>
      <c r="K800" s="24">
        <f>+Tabla35_2[[#This Row],[Valor]]*Tabla35_2[[#This Row],[Kg]]</f>
        <v>0</v>
      </c>
      <c r="L800" s="24">
        <f>+Tabla35_2[[#This Row],[Volumen (Kg)]]/1000</f>
        <v>0</v>
      </c>
      <c r="M800" s="24">
        <f>+VLOOKUP(Tabla35_2[[#This Row],[Concat]],Tabla3_2[],9,0)</f>
        <v>0</v>
      </c>
      <c r="N800" s="24">
        <f>+Tabla35_2[[#This Row],[Precio (pesos nominales con IVA)]]/Tabla35_2[[#This Row],[Kg]]</f>
        <v>0</v>
      </c>
      <c r="O800" s="6">
        <f>+VLOOKUP(Tabla35_2[[#This Row],[Cod_fecha]],Cod_fecha[],2,0)</f>
        <v>44105</v>
      </c>
      <c r="P800" s="27">
        <f>+VLOOKUP(Tabla35_2[[#This Row],[Mercado]],Codigos_mercados_mayoristas[],3,0)</f>
        <v>4</v>
      </c>
      <c r="Q800" s="24" t="str">
        <f>+_xlfn.CONCAT(Tabla35_2[[#This Row],[Semana]],Tabla35_2[[#This Row],[Atributo]])</f>
        <v>44106Jueves</v>
      </c>
    </row>
    <row r="801" spans="1:17" x14ac:dyDescent="0.35">
      <c r="A801" s="24" t="str">
        <f t="shared" si="12"/>
        <v>44106NaranjaNavel LateComercializadora del Agro de LimaríbinViernes</v>
      </c>
      <c r="B801" s="6">
        <v>44106</v>
      </c>
      <c r="C801" s="24" t="s">
        <v>36</v>
      </c>
      <c r="D801" s="24" t="s">
        <v>34</v>
      </c>
      <c r="E801" s="24" t="s">
        <v>21</v>
      </c>
      <c r="F801" s="24" t="s">
        <v>37</v>
      </c>
      <c r="G801" s="24" t="str">
        <f>+VLOOKUP(Tabla35_2[[#This Row],[Unidad de
comercialización ]],Cod_empaque[],2,0)</f>
        <v>bin</v>
      </c>
      <c r="H801" s="24">
        <f>+VLOOKUP(Tabla35_2[[#This Row],[Unidad de
comercialización ]],Tabla9[],2,0)</f>
        <v>400</v>
      </c>
      <c r="I801" s="24" t="s">
        <v>6</v>
      </c>
      <c r="J801">
        <v>0</v>
      </c>
      <c r="K801" s="24">
        <f>+Tabla35_2[[#This Row],[Valor]]*Tabla35_2[[#This Row],[Kg]]</f>
        <v>0</v>
      </c>
      <c r="L801" s="24">
        <f>+Tabla35_2[[#This Row],[Volumen (Kg)]]/1000</f>
        <v>0</v>
      </c>
      <c r="M801" s="24">
        <f>+VLOOKUP(Tabla35_2[[#This Row],[Concat]],Tabla3_2[],9,0)</f>
        <v>0</v>
      </c>
      <c r="N801" s="24">
        <f>+Tabla35_2[[#This Row],[Precio (pesos nominales con IVA)]]/Tabla35_2[[#This Row],[Kg]]</f>
        <v>0</v>
      </c>
      <c r="O801" s="6">
        <f>+VLOOKUP(Tabla35_2[[#This Row],[Cod_fecha]],Cod_fecha[],2,0)</f>
        <v>44106</v>
      </c>
      <c r="P801" s="27">
        <f>+VLOOKUP(Tabla35_2[[#This Row],[Mercado]],Codigos_mercados_mayoristas[],3,0)</f>
        <v>4</v>
      </c>
      <c r="Q801" s="24" t="str">
        <f>+_xlfn.CONCAT(Tabla35_2[[#This Row],[Semana]],Tabla35_2[[#This Row],[Atributo]])</f>
        <v>44106Viernes</v>
      </c>
    </row>
    <row r="802" spans="1:17" x14ac:dyDescent="0.35">
      <c r="A802" s="24" t="str">
        <f t="shared" si="12"/>
        <v>44106NaranjaNavel LateTerminal La Palmera de La SerenabinLunes</v>
      </c>
      <c r="B802" s="6">
        <v>44106</v>
      </c>
      <c r="C802" s="24" t="s">
        <v>36</v>
      </c>
      <c r="D802" s="24" t="s">
        <v>34</v>
      </c>
      <c r="E802" s="24" t="s">
        <v>22</v>
      </c>
      <c r="F802" s="24" t="s">
        <v>37</v>
      </c>
      <c r="G802" s="24" t="str">
        <f>+VLOOKUP(Tabla35_2[[#This Row],[Unidad de
comercialización ]],Cod_empaque[],2,0)</f>
        <v>bin</v>
      </c>
      <c r="H802" s="24">
        <f>+VLOOKUP(Tabla35_2[[#This Row],[Unidad de
comercialización ]],Tabla9[],2,0)</f>
        <v>400</v>
      </c>
      <c r="I802" s="24" t="s">
        <v>2</v>
      </c>
      <c r="J802">
        <v>20</v>
      </c>
      <c r="K802" s="24">
        <f>+Tabla35_2[[#This Row],[Valor]]*Tabla35_2[[#This Row],[Kg]]</f>
        <v>8000</v>
      </c>
      <c r="L802" s="24">
        <f>+Tabla35_2[[#This Row],[Volumen (Kg)]]/1000</f>
        <v>8</v>
      </c>
      <c r="M802" s="24">
        <f>+VLOOKUP(Tabla35_2[[#This Row],[Concat]],Tabla3_2[],9,0)</f>
        <v>247500</v>
      </c>
      <c r="N802" s="24">
        <f>+Tabla35_2[[#This Row],[Precio (pesos nominales con IVA)]]/Tabla35_2[[#This Row],[Kg]]</f>
        <v>618.75</v>
      </c>
      <c r="O802" s="6">
        <f>+VLOOKUP(Tabla35_2[[#This Row],[Cod_fecha]],Cod_fecha[],2,0)</f>
        <v>44102</v>
      </c>
      <c r="P802" s="27">
        <f>+VLOOKUP(Tabla35_2[[#This Row],[Mercado]],Codigos_mercados_mayoristas[],3,0)</f>
        <v>4</v>
      </c>
      <c r="Q802" s="24" t="str">
        <f>+_xlfn.CONCAT(Tabla35_2[[#This Row],[Semana]],Tabla35_2[[#This Row],[Atributo]])</f>
        <v>44106Lunes</v>
      </c>
    </row>
    <row r="803" spans="1:17" x14ac:dyDescent="0.35">
      <c r="A803" s="24" t="str">
        <f t="shared" si="12"/>
        <v>44106NaranjaNavel LateTerminal La Palmera de La SerenabinMartes</v>
      </c>
      <c r="B803" s="6">
        <v>44106</v>
      </c>
      <c r="C803" s="24" t="s">
        <v>36</v>
      </c>
      <c r="D803" s="24" t="s">
        <v>34</v>
      </c>
      <c r="E803" s="24" t="s">
        <v>22</v>
      </c>
      <c r="F803" s="24" t="s">
        <v>37</v>
      </c>
      <c r="G803" s="24" t="str">
        <f>+VLOOKUP(Tabla35_2[[#This Row],[Unidad de
comercialización ]],Cod_empaque[],2,0)</f>
        <v>bin</v>
      </c>
      <c r="H803" s="24">
        <f>+VLOOKUP(Tabla35_2[[#This Row],[Unidad de
comercialización ]],Tabla9[],2,0)</f>
        <v>400</v>
      </c>
      <c r="I803" s="24" t="s">
        <v>3</v>
      </c>
      <c r="J803">
        <v>24</v>
      </c>
      <c r="K803" s="24">
        <f>+Tabla35_2[[#This Row],[Valor]]*Tabla35_2[[#This Row],[Kg]]</f>
        <v>9600</v>
      </c>
      <c r="L803" s="24">
        <f>+Tabla35_2[[#This Row],[Volumen (Kg)]]/1000</f>
        <v>9.6</v>
      </c>
      <c r="M803" s="24">
        <f>+VLOOKUP(Tabla35_2[[#This Row],[Concat]],Tabla3_2[],9,0)</f>
        <v>247500</v>
      </c>
      <c r="N803" s="24">
        <f>+Tabla35_2[[#This Row],[Precio (pesos nominales con IVA)]]/Tabla35_2[[#This Row],[Kg]]</f>
        <v>618.75</v>
      </c>
      <c r="O803" s="6">
        <f>+VLOOKUP(Tabla35_2[[#This Row],[Cod_fecha]],Cod_fecha[],2,0)</f>
        <v>44103</v>
      </c>
      <c r="P803" s="27">
        <f>+VLOOKUP(Tabla35_2[[#This Row],[Mercado]],Codigos_mercados_mayoristas[],3,0)</f>
        <v>4</v>
      </c>
      <c r="Q803" s="24" t="str">
        <f>+_xlfn.CONCAT(Tabla35_2[[#This Row],[Semana]],Tabla35_2[[#This Row],[Atributo]])</f>
        <v>44106Martes</v>
      </c>
    </row>
    <row r="804" spans="1:17" x14ac:dyDescent="0.35">
      <c r="A804" s="24" t="str">
        <f t="shared" si="12"/>
        <v>44106NaranjaNavel LateTerminal La Palmera de La SerenabinMiércoles</v>
      </c>
      <c r="B804" s="6">
        <v>44106</v>
      </c>
      <c r="C804" s="24" t="s">
        <v>36</v>
      </c>
      <c r="D804" s="24" t="s">
        <v>34</v>
      </c>
      <c r="E804" s="24" t="s">
        <v>22</v>
      </c>
      <c r="F804" s="24" t="s">
        <v>37</v>
      </c>
      <c r="G804" s="24" t="str">
        <f>+VLOOKUP(Tabla35_2[[#This Row],[Unidad de
comercialización ]],Cod_empaque[],2,0)</f>
        <v>bin</v>
      </c>
      <c r="H804" s="24">
        <f>+VLOOKUP(Tabla35_2[[#This Row],[Unidad de
comercialización ]],Tabla9[],2,0)</f>
        <v>400</v>
      </c>
      <c r="I804" s="24" t="s">
        <v>4</v>
      </c>
      <c r="J804">
        <v>0</v>
      </c>
      <c r="K804" s="24">
        <f>+Tabla35_2[[#This Row],[Valor]]*Tabla35_2[[#This Row],[Kg]]</f>
        <v>0</v>
      </c>
      <c r="L804" s="24">
        <f>+Tabla35_2[[#This Row],[Volumen (Kg)]]/1000</f>
        <v>0</v>
      </c>
      <c r="M804" s="24">
        <f>+VLOOKUP(Tabla35_2[[#This Row],[Concat]],Tabla3_2[],9,0)</f>
        <v>0</v>
      </c>
      <c r="N804" s="24">
        <f>+Tabla35_2[[#This Row],[Precio (pesos nominales con IVA)]]/Tabla35_2[[#This Row],[Kg]]</f>
        <v>0</v>
      </c>
      <c r="O804" s="6">
        <f>+VLOOKUP(Tabla35_2[[#This Row],[Cod_fecha]],Cod_fecha[],2,0)</f>
        <v>44104</v>
      </c>
      <c r="P804" s="27">
        <f>+VLOOKUP(Tabla35_2[[#This Row],[Mercado]],Codigos_mercados_mayoristas[],3,0)</f>
        <v>4</v>
      </c>
      <c r="Q804" s="24" t="str">
        <f>+_xlfn.CONCAT(Tabla35_2[[#This Row],[Semana]],Tabla35_2[[#This Row],[Atributo]])</f>
        <v>44106Miércoles</v>
      </c>
    </row>
    <row r="805" spans="1:17" x14ac:dyDescent="0.35">
      <c r="A805" s="24" t="str">
        <f t="shared" si="12"/>
        <v>44106NaranjaNavel LateTerminal La Palmera de La SerenabinJueves</v>
      </c>
      <c r="B805" s="6">
        <v>44106</v>
      </c>
      <c r="C805" s="24" t="s">
        <v>36</v>
      </c>
      <c r="D805" s="24" t="s">
        <v>34</v>
      </c>
      <c r="E805" s="24" t="s">
        <v>22</v>
      </c>
      <c r="F805" s="24" t="s">
        <v>37</v>
      </c>
      <c r="G805" s="24" t="str">
        <f>+VLOOKUP(Tabla35_2[[#This Row],[Unidad de
comercialización ]],Cod_empaque[],2,0)</f>
        <v>bin</v>
      </c>
      <c r="H805" s="24">
        <f>+VLOOKUP(Tabla35_2[[#This Row],[Unidad de
comercialización ]],Tabla9[],2,0)</f>
        <v>400</v>
      </c>
      <c r="I805" s="24" t="s">
        <v>5</v>
      </c>
      <c r="J805">
        <v>20</v>
      </c>
      <c r="K805" s="24">
        <f>+Tabla35_2[[#This Row],[Valor]]*Tabla35_2[[#This Row],[Kg]]</f>
        <v>8000</v>
      </c>
      <c r="L805" s="24">
        <f>+Tabla35_2[[#This Row],[Volumen (Kg)]]/1000</f>
        <v>8</v>
      </c>
      <c r="M805" s="24">
        <f>+VLOOKUP(Tabla35_2[[#This Row],[Concat]],Tabla3_2[],9,0)</f>
        <v>267500</v>
      </c>
      <c r="N805" s="24">
        <f>+Tabla35_2[[#This Row],[Precio (pesos nominales con IVA)]]/Tabla35_2[[#This Row],[Kg]]</f>
        <v>668.75</v>
      </c>
      <c r="O805" s="6">
        <f>+VLOOKUP(Tabla35_2[[#This Row],[Cod_fecha]],Cod_fecha[],2,0)</f>
        <v>44105</v>
      </c>
      <c r="P805" s="27">
        <f>+VLOOKUP(Tabla35_2[[#This Row],[Mercado]],Codigos_mercados_mayoristas[],3,0)</f>
        <v>4</v>
      </c>
      <c r="Q805" s="24" t="str">
        <f>+_xlfn.CONCAT(Tabla35_2[[#This Row],[Semana]],Tabla35_2[[#This Row],[Atributo]])</f>
        <v>44106Jueves</v>
      </c>
    </row>
    <row r="806" spans="1:17" x14ac:dyDescent="0.35">
      <c r="A806" s="24" t="str">
        <f t="shared" si="12"/>
        <v>44106NaranjaNavel LateTerminal La Palmera de La SerenabinViernes</v>
      </c>
      <c r="B806" s="6">
        <v>44106</v>
      </c>
      <c r="C806" s="24" t="s">
        <v>36</v>
      </c>
      <c r="D806" s="24" t="s">
        <v>34</v>
      </c>
      <c r="E806" s="24" t="s">
        <v>22</v>
      </c>
      <c r="F806" s="24" t="s">
        <v>37</v>
      </c>
      <c r="G806" s="24" t="str">
        <f>+VLOOKUP(Tabla35_2[[#This Row],[Unidad de
comercialización ]],Cod_empaque[],2,0)</f>
        <v>bin</v>
      </c>
      <c r="H806" s="24">
        <f>+VLOOKUP(Tabla35_2[[#This Row],[Unidad de
comercialización ]],Tabla9[],2,0)</f>
        <v>400</v>
      </c>
      <c r="I806" s="24" t="s">
        <v>6</v>
      </c>
      <c r="J806">
        <v>20</v>
      </c>
      <c r="K806" s="24">
        <f>+Tabla35_2[[#This Row],[Valor]]*Tabla35_2[[#This Row],[Kg]]</f>
        <v>8000</v>
      </c>
      <c r="L806" s="24">
        <f>+Tabla35_2[[#This Row],[Volumen (Kg)]]/1000</f>
        <v>8</v>
      </c>
      <c r="M806" s="24">
        <f>+VLOOKUP(Tabla35_2[[#This Row],[Concat]],Tabla3_2[],9,0)</f>
        <v>277500</v>
      </c>
      <c r="N806" s="24">
        <f>+Tabla35_2[[#This Row],[Precio (pesos nominales con IVA)]]/Tabla35_2[[#This Row],[Kg]]</f>
        <v>693.75</v>
      </c>
      <c r="O806" s="6">
        <f>+VLOOKUP(Tabla35_2[[#This Row],[Cod_fecha]],Cod_fecha[],2,0)</f>
        <v>44106</v>
      </c>
      <c r="P806" s="27">
        <f>+VLOOKUP(Tabla35_2[[#This Row],[Mercado]],Codigos_mercados_mayoristas[],3,0)</f>
        <v>4</v>
      </c>
      <c r="Q806" s="24" t="str">
        <f>+_xlfn.CONCAT(Tabla35_2[[#This Row],[Semana]],Tabla35_2[[#This Row],[Atributo]])</f>
        <v>44106Viernes</v>
      </c>
    </row>
    <row r="807" spans="1:17" x14ac:dyDescent="0.35">
      <c r="A807" s="24" t="str">
        <f t="shared" si="12"/>
        <v>44106NaranjaNavel LateVega Modelo de TemucobinLunes</v>
      </c>
      <c r="B807" s="6">
        <v>44106</v>
      </c>
      <c r="C807" s="24" t="s">
        <v>36</v>
      </c>
      <c r="D807" s="24" t="s">
        <v>34</v>
      </c>
      <c r="E807" s="24" t="s">
        <v>14</v>
      </c>
      <c r="F807" s="24" t="s">
        <v>37</v>
      </c>
      <c r="G807" s="24" t="str">
        <f>+VLOOKUP(Tabla35_2[[#This Row],[Unidad de
comercialización ]],Cod_empaque[],2,0)</f>
        <v>bin</v>
      </c>
      <c r="H807" s="24">
        <f>+VLOOKUP(Tabla35_2[[#This Row],[Unidad de
comercialización ]],Tabla9[],2,0)</f>
        <v>400</v>
      </c>
      <c r="I807" s="24" t="s">
        <v>2</v>
      </c>
      <c r="J807">
        <v>0</v>
      </c>
      <c r="K807" s="24">
        <f>+Tabla35_2[[#This Row],[Valor]]*Tabla35_2[[#This Row],[Kg]]</f>
        <v>0</v>
      </c>
      <c r="L807" s="24">
        <f>+Tabla35_2[[#This Row],[Volumen (Kg)]]/1000</f>
        <v>0</v>
      </c>
      <c r="M807" s="24">
        <f>+VLOOKUP(Tabla35_2[[#This Row],[Concat]],Tabla3_2[],9,0)</f>
        <v>0</v>
      </c>
      <c r="N807" s="24">
        <f>+Tabla35_2[[#This Row],[Precio (pesos nominales con IVA)]]/Tabla35_2[[#This Row],[Kg]]</f>
        <v>0</v>
      </c>
      <c r="O807" s="6">
        <f>+VLOOKUP(Tabla35_2[[#This Row],[Cod_fecha]],Cod_fecha[],2,0)</f>
        <v>44102</v>
      </c>
      <c r="P807" s="27">
        <f>+VLOOKUP(Tabla35_2[[#This Row],[Mercado]],Codigos_mercados_mayoristas[],3,0)</f>
        <v>9</v>
      </c>
      <c r="Q807" s="24" t="str">
        <f>+_xlfn.CONCAT(Tabla35_2[[#This Row],[Semana]],Tabla35_2[[#This Row],[Atributo]])</f>
        <v>44106Lunes</v>
      </c>
    </row>
    <row r="808" spans="1:17" x14ac:dyDescent="0.35">
      <c r="A808" s="24" t="str">
        <f t="shared" si="12"/>
        <v>44106NaranjaNavel LateVega Modelo de TemucobinMartes</v>
      </c>
      <c r="B808" s="6">
        <v>44106</v>
      </c>
      <c r="C808" s="24" t="s">
        <v>36</v>
      </c>
      <c r="D808" s="24" t="s">
        <v>34</v>
      </c>
      <c r="E808" s="24" t="s">
        <v>14</v>
      </c>
      <c r="F808" s="24" t="s">
        <v>37</v>
      </c>
      <c r="G808" s="24" t="str">
        <f>+VLOOKUP(Tabla35_2[[#This Row],[Unidad de
comercialización ]],Cod_empaque[],2,0)</f>
        <v>bin</v>
      </c>
      <c r="H808" s="24">
        <f>+VLOOKUP(Tabla35_2[[#This Row],[Unidad de
comercialización ]],Tabla9[],2,0)</f>
        <v>400</v>
      </c>
      <c r="I808" s="24" t="s">
        <v>3</v>
      </c>
      <c r="J808">
        <v>0</v>
      </c>
      <c r="K808" s="24">
        <f>+Tabla35_2[[#This Row],[Valor]]*Tabla35_2[[#This Row],[Kg]]</f>
        <v>0</v>
      </c>
      <c r="L808" s="24">
        <f>+Tabla35_2[[#This Row],[Volumen (Kg)]]/1000</f>
        <v>0</v>
      </c>
      <c r="M808" s="24">
        <f>+VLOOKUP(Tabla35_2[[#This Row],[Concat]],Tabla3_2[],9,0)</f>
        <v>0</v>
      </c>
      <c r="N808" s="24">
        <f>+Tabla35_2[[#This Row],[Precio (pesos nominales con IVA)]]/Tabla35_2[[#This Row],[Kg]]</f>
        <v>0</v>
      </c>
      <c r="O808" s="6">
        <f>+VLOOKUP(Tabla35_2[[#This Row],[Cod_fecha]],Cod_fecha[],2,0)</f>
        <v>44103</v>
      </c>
      <c r="P808" s="27">
        <f>+VLOOKUP(Tabla35_2[[#This Row],[Mercado]],Codigos_mercados_mayoristas[],3,0)</f>
        <v>9</v>
      </c>
      <c r="Q808" s="24" t="str">
        <f>+_xlfn.CONCAT(Tabla35_2[[#This Row],[Semana]],Tabla35_2[[#This Row],[Atributo]])</f>
        <v>44106Martes</v>
      </c>
    </row>
    <row r="809" spans="1:17" x14ac:dyDescent="0.35">
      <c r="A809" s="24" t="str">
        <f t="shared" si="12"/>
        <v>44106NaranjaNavel LateVega Modelo de TemucobinMiércoles</v>
      </c>
      <c r="B809" s="6">
        <v>44106</v>
      </c>
      <c r="C809" s="24" t="s">
        <v>36</v>
      </c>
      <c r="D809" s="24" t="s">
        <v>34</v>
      </c>
      <c r="E809" s="24" t="s">
        <v>14</v>
      </c>
      <c r="F809" s="24" t="s">
        <v>37</v>
      </c>
      <c r="G809" s="24" t="str">
        <f>+VLOOKUP(Tabla35_2[[#This Row],[Unidad de
comercialización ]],Cod_empaque[],2,0)</f>
        <v>bin</v>
      </c>
      <c r="H809" s="24">
        <f>+VLOOKUP(Tabla35_2[[#This Row],[Unidad de
comercialización ]],Tabla9[],2,0)</f>
        <v>400</v>
      </c>
      <c r="I809" s="24" t="s">
        <v>4</v>
      </c>
      <c r="J809">
        <v>6</v>
      </c>
      <c r="K809" s="24">
        <f>+Tabla35_2[[#This Row],[Valor]]*Tabla35_2[[#This Row],[Kg]]</f>
        <v>2400</v>
      </c>
      <c r="L809" s="24">
        <f>+Tabla35_2[[#This Row],[Volumen (Kg)]]/1000</f>
        <v>2.4</v>
      </c>
      <c r="M809" s="24">
        <f>+VLOOKUP(Tabla35_2[[#This Row],[Concat]],Tabla3_2[],9,0)</f>
        <v>303333</v>
      </c>
      <c r="N809" s="24">
        <f>+Tabla35_2[[#This Row],[Precio (pesos nominales con IVA)]]/Tabla35_2[[#This Row],[Kg]]</f>
        <v>758.33249999999998</v>
      </c>
      <c r="O809" s="6">
        <f>+VLOOKUP(Tabla35_2[[#This Row],[Cod_fecha]],Cod_fecha[],2,0)</f>
        <v>44104</v>
      </c>
      <c r="P809" s="27">
        <f>+VLOOKUP(Tabla35_2[[#This Row],[Mercado]],Codigos_mercados_mayoristas[],3,0)</f>
        <v>9</v>
      </c>
      <c r="Q809" s="24" t="str">
        <f>+_xlfn.CONCAT(Tabla35_2[[#This Row],[Semana]],Tabla35_2[[#This Row],[Atributo]])</f>
        <v>44106Miércoles</v>
      </c>
    </row>
    <row r="810" spans="1:17" x14ac:dyDescent="0.35">
      <c r="A810" s="24" t="str">
        <f t="shared" si="12"/>
        <v>44106NaranjaNavel LateVega Modelo de TemucobinJueves</v>
      </c>
      <c r="B810" s="6">
        <v>44106</v>
      </c>
      <c r="C810" s="24" t="s">
        <v>36</v>
      </c>
      <c r="D810" s="24" t="s">
        <v>34</v>
      </c>
      <c r="E810" s="24" t="s">
        <v>14</v>
      </c>
      <c r="F810" s="24" t="s">
        <v>37</v>
      </c>
      <c r="G810" s="24" t="str">
        <f>+VLOOKUP(Tabla35_2[[#This Row],[Unidad de
comercialización ]],Cod_empaque[],2,0)</f>
        <v>bin</v>
      </c>
      <c r="H810" s="24">
        <f>+VLOOKUP(Tabla35_2[[#This Row],[Unidad de
comercialización ]],Tabla9[],2,0)</f>
        <v>400</v>
      </c>
      <c r="I810" s="24" t="s">
        <v>5</v>
      </c>
      <c r="J810">
        <v>0</v>
      </c>
      <c r="K810" s="24">
        <f>+Tabla35_2[[#This Row],[Valor]]*Tabla35_2[[#This Row],[Kg]]</f>
        <v>0</v>
      </c>
      <c r="L810" s="24">
        <f>+Tabla35_2[[#This Row],[Volumen (Kg)]]/1000</f>
        <v>0</v>
      </c>
      <c r="M810" s="24">
        <f>+VLOOKUP(Tabla35_2[[#This Row],[Concat]],Tabla3_2[],9,0)</f>
        <v>0</v>
      </c>
      <c r="N810" s="24">
        <f>+Tabla35_2[[#This Row],[Precio (pesos nominales con IVA)]]/Tabla35_2[[#This Row],[Kg]]</f>
        <v>0</v>
      </c>
      <c r="O810" s="6">
        <f>+VLOOKUP(Tabla35_2[[#This Row],[Cod_fecha]],Cod_fecha[],2,0)</f>
        <v>44105</v>
      </c>
      <c r="P810" s="27">
        <f>+VLOOKUP(Tabla35_2[[#This Row],[Mercado]],Codigos_mercados_mayoristas[],3,0)</f>
        <v>9</v>
      </c>
      <c r="Q810" s="24" t="str">
        <f>+_xlfn.CONCAT(Tabla35_2[[#This Row],[Semana]],Tabla35_2[[#This Row],[Atributo]])</f>
        <v>44106Jueves</v>
      </c>
    </row>
    <row r="811" spans="1:17" x14ac:dyDescent="0.35">
      <c r="A811" s="24" t="str">
        <f t="shared" si="12"/>
        <v>44106NaranjaNavel LateVega Modelo de TemucobinViernes</v>
      </c>
      <c r="B811" s="6">
        <v>44106</v>
      </c>
      <c r="C811" s="24" t="s">
        <v>36</v>
      </c>
      <c r="D811" s="24" t="s">
        <v>34</v>
      </c>
      <c r="E811" s="24" t="s">
        <v>14</v>
      </c>
      <c r="F811" s="24" t="s">
        <v>37</v>
      </c>
      <c r="G811" s="24" t="str">
        <f>+VLOOKUP(Tabla35_2[[#This Row],[Unidad de
comercialización ]],Cod_empaque[],2,0)</f>
        <v>bin</v>
      </c>
      <c r="H811" s="24">
        <f>+VLOOKUP(Tabla35_2[[#This Row],[Unidad de
comercialización ]],Tabla9[],2,0)</f>
        <v>400</v>
      </c>
      <c r="I811" s="24" t="s">
        <v>6</v>
      </c>
      <c r="J811">
        <v>0</v>
      </c>
      <c r="K811" s="24">
        <f>+Tabla35_2[[#This Row],[Valor]]*Tabla35_2[[#This Row],[Kg]]</f>
        <v>0</v>
      </c>
      <c r="L811" s="24">
        <f>+Tabla35_2[[#This Row],[Volumen (Kg)]]/1000</f>
        <v>0</v>
      </c>
      <c r="M811" s="24">
        <f>+VLOOKUP(Tabla35_2[[#This Row],[Concat]],Tabla3_2[],9,0)</f>
        <v>0</v>
      </c>
      <c r="N811" s="24">
        <f>+Tabla35_2[[#This Row],[Precio (pesos nominales con IVA)]]/Tabla35_2[[#This Row],[Kg]]</f>
        <v>0</v>
      </c>
      <c r="O811" s="6">
        <f>+VLOOKUP(Tabla35_2[[#This Row],[Cod_fecha]],Cod_fecha[],2,0)</f>
        <v>44106</v>
      </c>
      <c r="P811" s="27">
        <f>+VLOOKUP(Tabla35_2[[#This Row],[Mercado]],Codigos_mercados_mayoristas[],3,0)</f>
        <v>9</v>
      </c>
      <c r="Q811" s="24" t="str">
        <f>+_xlfn.CONCAT(Tabla35_2[[#This Row],[Semana]],Tabla35_2[[#This Row],[Atributo]])</f>
        <v>44106Viernes</v>
      </c>
    </row>
    <row r="812" spans="1:17" x14ac:dyDescent="0.35">
      <c r="A812" s="24" t="str">
        <f t="shared" si="12"/>
        <v>44106NaranjaNavel LateVega Central Mapocho de Santiagomalla-18Lunes</v>
      </c>
      <c r="B812" s="6">
        <v>44106</v>
      </c>
      <c r="C812" s="24" t="s">
        <v>36</v>
      </c>
      <c r="D812" s="24" t="s">
        <v>34</v>
      </c>
      <c r="E812" s="24" t="s">
        <v>23</v>
      </c>
      <c r="F812" s="24" t="s">
        <v>38</v>
      </c>
      <c r="G812" s="24" t="str">
        <f>+VLOOKUP(Tabla35_2[[#This Row],[Unidad de
comercialización ]],Cod_empaque[],2,0)</f>
        <v>malla-18</v>
      </c>
      <c r="H812" s="24">
        <f>+VLOOKUP(Tabla35_2[[#This Row],[Unidad de
comercialización ]],Tabla9[],2,0)</f>
        <v>18</v>
      </c>
      <c r="I812" s="24" t="s">
        <v>2</v>
      </c>
      <c r="J812">
        <v>0</v>
      </c>
      <c r="K812" s="24">
        <f>+Tabla35_2[[#This Row],[Valor]]*Tabla35_2[[#This Row],[Kg]]</f>
        <v>0</v>
      </c>
      <c r="L812" s="24">
        <f>+Tabla35_2[[#This Row],[Volumen (Kg)]]/1000</f>
        <v>0</v>
      </c>
      <c r="M812" s="24">
        <f>+VLOOKUP(Tabla35_2[[#This Row],[Concat]],Tabla3_2[],9,0)</f>
        <v>0</v>
      </c>
      <c r="N812" s="24">
        <f>+Tabla35_2[[#This Row],[Precio (pesos nominales con IVA)]]/Tabla35_2[[#This Row],[Kg]]</f>
        <v>0</v>
      </c>
      <c r="O812" s="6">
        <f>+VLOOKUP(Tabla35_2[[#This Row],[Cod_fecha]],Cod_fecha[],2,0)</f>
        <v>44102</v>
      </c>
      <c r="P812" s="27">
        <f>+VLOOKUP(Tabla35_2[[#This Row],[Mercado]],Codigos_mercados_mayoristas[],3,0)</f>
        <v>13</v>
      </c>
      <c r="Q812" s="24" t="str">
        <f>+_xlfn.CONCAT(Tabla35_2[[#This Row],[Semana]],Tabla35_2[[#This Row],[Atributo]])</f>
        <v>44106Lunes</v>
      </c>
    </row>
    <row r="813" spans="1:17" x14ac:dyDescent="0.35">
      <c r="A813" s="24" t="str">
        <f t="shared" si="12"/>
        <v>44106NaranjaNavel LateVega Central Mapocho de Santiagomalla-18Martes</v>
      </c>
      <c r="B813" s="6">
        <v>44106</v>
      </c>
      <c r="C813" s="24" t="s">
        <v>36</v>
      </c>
      <c r="D813" s="24" t="s">
        <v>34</v>
      </c>
      <c r="E813" s="24" t="s">
        <v>23</v>
      </c>
      <c r="F813" s="24" t="s">
        <v>38</v>
      </c>
      <c r="G813" s="24" t="str">
        <f>+VLOOKUP(Tabla35_2[[#This Row],[Unidad de
comercialización ]],Cod_empaque[],2,0)</f>
        <v>malla-18</v>
      </c>
      <c r="H813" s="24">
        <f>+VLOOKUP(Tabla35_2[[#This Row],[Unidad de
comercialización ]],Tabla9[],2,0)</f>
        <v>18</v>
      </c>
      <c r="I813" s="24" t="s">
        <v>3</v>
      </c>
      <c r="J813">
        <v>0</v>
      </c>
      <c r="K813" s="24">
        <f>+Tabla35_2[[#This Row],[Valor]]*Tabla35_2[[#This Row],[Kg]]</f>
        <v>0</v>
      </c>
      <c r="L813" s="24">
        <f>+Tabla35_2[[#This Row],[Volumen (Kg)]]/1000</f>
        <v>0</v>
      </c>
      <c r="M813" s="24">
        <f>+VLOOKUP(Tabla35_2[[#This Row],[Concat]],Tabla3_2[],9,0)</f>
        <v>0</v>
      </c>
      <c r="N813" s="24">
        <f>+Tabla35_2[[#This Row],[Precio (pesos nominales con IVA)]]/Tabla35_2[[#This Row],[Kg]]</f>
        <v>0</v>
      </c>
      <c r="O813" s="6">
        <f>+VLOOKUP(Tabla35_2[[#This Row],[Cod_fecha]],Cod_fecha[],2,0)</f>
        <v>44103</v>
      </c>
      <c r="P813" s="27">
        <f>+VLOOKUP(Tabla35_2[[#This Row],[Mercado]],Codigos_mercados_mayoristas[],3,0)</f>
        <v>13</v>
      </c>
      <c r="Q813" s="24" t="str">
        <f>+_xlfn.CONCAT(Tabla35_2[[#This Row],[Semana]],Tabla35_2[[#This Row],[Atributo]])</f>
        <v>44106Martes</v>
      </c>
    </row>
    <row r="814" spans="1:17" x14ac:dyDescent="0.35">
      <c r="A814" s="24" t="str">
        <f t="shared" si="12"/>
        <v>44106NaranjaNavel LateVega Central Mapocho de Santiagomalla-18Miércoles</v>
      </c>
      <c r="B814" s="6">
        <v>44106</v>
      </c>
      <c r="C814" s="24" t="s">
        <v>36</v>
      </c>
      <c r="D814" s="24" t="s">
        <v>34</v>
      </c>
      <c r="E814" s="24" t="s">
        <v>23</v>
      </c>
      <c r="F814" s="24" t="s">
        <v>38</v>
      </c>
      <c r="G814" s="24" t="str">
        <f>+VLOOKUP(Tabla35_2[[#This Row],[Unidad de
comercialización ]],Cod_empaque[],2,0)</f>
        <v>malla-18</v>
      </c>
      <c r="H814" s="24">
        <f>+VLOOKUP(Tabla35_2[[#This Row],[Unidad de
comercialización ]],Tabla9[],2,0)</f>
        <v>18</v>
      </c>
      <c r="I814" s="24" t="s">
        <v>4</v>
      </c>
      <c r="J814">
        <v>80</v>
      </c>
      <c r="K814" s="24">
        <f>+Tabla35_2[[#This Row],[Valor]]*Tabla35_2[[#This Row],[Kg]]</f>
        <v>1440</v>
      </c>
      <c r="L814" s="24">
        <f>+Tabla35_2[[#This Row],[Volumen (Kg)]]/1000</f>
        <v>1.44</v>
      </c>
      <c r="M814" s="24">
        <f>+VLOOKUP(Tabla35_2[[#This Row],[Concat]],Tabla3_2[],9,0)</f>
        <v>12000</v>
      </c>
      <c r="N814" s="24">
        <f>+Tabla35_2[[#This Row],[Precio (pesos nominales con IVA)]]/Tabla35_2[[#This Row],[Kg]]</f>
        <v>666.66666666666663</v>
      </c>
      <c r="O814" s="6">
        <f>+VLOOKUP(Tabla35_2[[#This Row],[Cod_fecha]],Cod_fecha[],2,0)</f>
        <v>44104</v>
      </c>
      <c r="P814" s="27">
        <f>+VLOOKUP(Tabla35_2[[#This Row],[Mercado]],Codigos_mercados_mayoristas[],3,0)</f>
        <v>13</v>
      </c>
      <c r="Q814" s="24" t="str">
        <f>+_xlfn.CONCAT(Tabla35_2[[#This Row],[Semana]],Tabla35_2[[#This Row],[Atributo]])</f>
        <v>44106Miércoles</v>
      </c>
    </row>
    <row r="815" spans="1:17" x14ac:dyDescent="0.35">
      <c r="A815" s="24" t="str">
        <f t="shared" si="12"/>
        <v>44106NaranjaNavel LateVega Central Mapocho de Santiagomalla-18Jueves</v>
      </c>
      <c r="B815" s="6">
        <v>44106</v>
      </c>
      <c r="C815" s="24" t="s">
        <v>36</v>
      </c>
      <c r="D815" s="24" t="s">
        <v>34</v>
      </c>
      <c r="E815" s="24" t="s">
        <v>23</v>
      </c>
      <c r="F815" s="24" t="s">
        <v>38</v>
      </c>
      <c r="G815" s="24" t="str">
        <f>+VLOOKUP(Tabla35_2[[#This Row],[Unidad de
comercialización ]],Cod_empaque[],2,0)</f>
        <v>malla-18</v>
      </c>
      <c r="H815" s="24">
        <f>+VLOOKUP(Tabla35_2[[#This Row],[Unidad de
comercialización ]],Tabla9[],2,0)</f>
        <v>18</v>
      </c>
      <c r="I815" s="24" t="s">
        <v>5</v>
      </c>
      <c r="J815">
        <v>0</v>
      </c>
      <c r="K815" s="24">
        <f>+Tabla35_2[[#This Row],[Valor]]*Tabla35_2[[#This Row],[Kg]]</f>
        <v>0</v>
      </c>
      <c r="L815" s="24">
        <f>+Tabla35_2[[#This Row],[Volumen (Kg)]]/1000</f>
        <v>0</v>
      </c>
      <c r="M815" s="24">
        <f>+VLOOKUP(Tabla35_2[[#This Row],[Concat]],Tabla3_2[],9,0)</f>
        <v>0</v>
      </c>
      <c r="N815" s="24">
        <f>+Tabla35_2[[#This Row],[Precio (pesos nominales con IVA)]]/Tabla35_2[[#This Row],[Kg]]</f>
        <v>0</v>
      </c>
      <c r="O815" s="6">
        <f>+VLOOKUP(Tabla35_2[[#This Row],[Cod_fecha]],Cod_fecha[],2,0)</f>
        <v>44105</v>
      </c>
      <c r="P815" s="27">
        <f>+VLOOKUP(Tabla35_2[[#This Row],[Mercado]],Codigos_mercados_mayoristas[],3,0)</f>
        <v>13</v>
      </c>
      <c r="Q815" s="24" t="str">
        <f>+_xlfn.CONCAT(Tabla35_2[[#This Row],[Semana]],Tabla35_2[[#This Row],[Atributo]])</f>
        <v>44106Jueves</v>
      </c>
    </row>
    <row r="816" spans="1:17" x14ac:dyDescent="0.35">
      <c r="A816" s="24" t="str">
        <f t="shared" si="12"/>
        <v>44106NaranjaNavel LateVega Central Mapocho de Santiagomalla-18Viernes</v>
      </c>
      <c r="B816" s="6">
        <v>44106</v>
      </c>
      <c r="C816" s="24" t="s">
        <v>36</v>
      </c>
      <c r="D816" s="24" t="s">
        <v>34</v>
      </c>
      <c r="E816" s="24" t="s">
        <v>23</v>
      </c>
      <c r="F816" s="24" t="s">
        <v>38</v>
      </c>
      <c r="G816" s="24" t="str">
        <f>+VLOOKUP(Tabla35_2[[#This Row],[Unidad de
comercialización ]],Cod_empaque[],2,0)</f>
        <v>malla-18</v>
      </c>
      <c r="H816" s="24">
        <f>+VLOOKUP(Tabla35_2[[#This Row],[Unidad de
comercialización ]],Tabla9[],2,0)</f>
        <v>18</v>
      </c>
      <c r="I816" s="24" t="s">
        <v>6</v>
      </c>
      <c r="J816">
        <v>0</v>
      </c>
      <c r="K816" s="24">
        <f>+Tabla35_2[[#This Row],[Valor]]*Tabla35_2[[#This Row],[Kg]]</f>
        <v>0</v>
      </c>
      <c r="L816" s="24">
        <f>+Tabla35_2[[#This Row],[Volumen (Kg)]]/1000</f>
        <v>0</v>
      </c>
      <c r="M816" s="24">
        <f>+VLOOKUP(Tabla35_2[[#This Row],[Concat]],Tabla3_2[],9,0)</f>
        <v>0</v>
      </c>
      <c r="N816" s="24">
        <f>+Tabla35_2[[#This Row],[Precio (pesos nominales con IVA)]]/Tabla35_2[[#This Row],[Kg]]</f>
        <v>0</v>
      </c>
      <c r="O816" s="6">
        <f>+VLOOKUP(Tabla35_2[[#This Row],[Cod_fecha]],Cod_fecha[],2,0)</f>
        <v>44106</v>
      </c>
      <c r="P816" s="27">
        <f>+VLOOKUP(Tabla35_2[[#This Row],[Mercado]],Codigos_mercados_mayoristas[],3,0)</f>
        <v>13</v>
      </c>
      <c r="Q816" s="24" t="str">
        <f>+_xlfn.CONCAT(Tabla35_2[[#This Row],[Semana]],Tabla35_2[[#This Row],[Atributo]])</f>
        <v>44106Viernes</v>
      </c>
    </row>
    <row r="817" spans="1:17" x14ac:dyDescent="0.35">
      <c r="A817" s="24" t="str">
        <f t="shared" si="12"/>
        <v>44106LimónSin especificarMercado Mayorista Lo Valledor de Santiagomalla-18Lunes</v>
      </c>
      <c r="B817" s="6">
        <v>44106</v>
      </c>
      <c r="C817" s="24" t="s">
        <v>28</v>
      </c>
      <c r="D817" s="24" t="s">
        <v>18</v>
      </c>
      <c r="E817" s="24" t="s">
        <v>19</v>
      </c>
      <c r="F817" s="24" t="s">
        <v>38</v>
      </c>
      <c r="G817" s="24" t="str">
        <f>+VLOOKUP(Tabla35_2[[#This Row],[Unidad de
comercialización ]],Cod_empaque[],2,0)</f>
        <v>malla-18</v>
      </c>
      <c r="H817" s="24">
        <f>+VLOOKUP(Tabla35_2[[#This Row],[Unidad de
comercialización ]],Tabla9[],2,0)</f>
        <v>18</v>
      </c>
      <c r="I817" s="24" t="s">
        <v>2</v>
      </c>
      <c r="J817">
        <v>2820</v>
      </c>
      <c r="K817" s="24">
        <f>+Tabla35_2[[#This Row],[Valor]]*Tabla35_2[[#This Row],[Kg]]</f>
        <v>50760</v>
      </c>
      <c r="L817" s="24">
        <f>+Tabla35_2[[#This Row],[Volumen (Kg)]]/1000</f>
        <v>50.76</v>
      </c>
      <c r="M817" s="24">
        <f>+VLOOKUP(Tabla35_2[[#This Row],[Concat]],Tabla3_2[],9,0)</f>
        <v>5119</v>
      </c>
      <c r="N817" s="24">
        <f>+Tabla35_2[[#This Row],[Precio (pesos nominales con IVA)]]/Tabla35_2[[#This Row],[Kg]]</f>
        <v>284.38888888888891</v>
      </c>
      <c r="O817" s="6">
        <f>+VLOOKUP(Tabla35_2[[#This Row],[Cod_fecha]],Cod_fecha[],2,0)</f>
        <v>44102</v>
      </c>
      <c r="P817" s="27">
        <f>+VLOOKUP(Tabla35_2[[#This Row],[Mercado]],Codigos_mercados_mayoristas[],3,0)</f>
        <v>13</v>
      </c>
      <c r="Q817" s="24" t="str">
        <f>+_xlfn.CONCAT(Tabla35_2[[#This Row],[Semana]],Tabla35_2[[#This Row],[Atributo]])</f>
        <v>44106Lunes</v>
      </c>
    </row>
    <row r="818" spans="1:17" x14ac:dyDescent="0.35">
      <c r="A818" s="24" t="str">
        <f t="shared" si="12"/>
        <v>44106LimónSin especificarMercado Mayorista Lo Valledor de Santiagomalla-18Martes</v>
      </c>
      <c r="B818" s="6">
        <v>44106</v>
      </c>
      <c r="C818" s="24" t="s">
        <v>28</v>
      </c>
      <c r="D818" s="24" t="s">
        <v>18</v>
      </c>
      <c r="E818" s="24" t="s">
        <v>19</v>
      </c>
      <c r="F818" s="24" t="s">
        <v>38</v>
      </c>
      <c r="G818" s="24" t="str">
        <f>+VLOOKUP(Tabla35_2[[#This Row],[Unidad de
comercialización ]],Cod_empaque[],2,0)</f>
        <v>malla-18</v>
      </c>
      <c r="H818" s="24">
        <f>+VLOOKUP(Tabla35_2[[#This Row],[Unidad de
comercialización ]],Tabla9[],2,0)</f>
        <v>18</v>
      </c>
      <c r="I818" s="24" t="s">
        <v>3</v>
      </c>
      <c r="J818">
        <v>3270</v>
      </c>
      <c r="K818" s="24">
        <f>+Tabla35_2[[#This Row],[Valor]]*Tabla35_2[[#This Row],[Kg]]</f>
        <v>58860</v>
      </c>
      <c r="L818" s="24">
        <f>+Tabla35_2[[#This Row],[Volumen (Kg)]]/1000</f>
        <v>58.86</v>
      </c>
      <c r="M818" s="24">
        <f>+VLOOKUP(Tabla35_2[[#This Row],[Concat]],Tabla3_2[],9,0)</f>
        <v>5153</v>
      </c>
      <c r="N818" s="24">
        <f>+Tabla35_2[[#This Row],[Precio (pesos nominales con IVA)]]/Tabla35_2[[#This Row],[Kg]]</f>
        <v>286.27777777777777</v>
      </c>
      <c r="O818" s="6">
        <f>+VLOOKUP(Tabla35_2[[#This Row],[Cod_fecha]],Cod_fecha[],2,0)</f>
        <v>44103</v>
      </c>
      <c r="P818" s="27">
        <f>+VLOOKUP(Tabla35_2[[#This Row],[Mercado]],Codigos_mercados_mayoristas[],3,0)</f>
        <v>13</v>
      </c>
      <c r="Q818" s="24" t="str">
        <f>+_xlfn.CONCAT(Tabla35_2[[#This Row],[Semana]],Tabla35_2[[#This Row],[Atributo]])</f>
        <v>44106Martes</v>
      </c>
    </row>
    <row r="819" spans="1:17" x14ac:dyDescent="0.35">
      <c r="A819" s="24" t="str">
        <f t="shared" si="12"/>
        <v>44106LimónSin especificarMercado Mayorista Lo Valledor de Santiagomalla-18Miércoles</v>
      </c>
      <c r="B819" s="6">
        <v>44106</v>
      </c>
      <c r="C819" s="24" t="s">
        <v>28</v>
      </c>
      <c r="D819" s="24" t="s">
        <v>18</v>
      </c>
      <c r="E819" s="24" t="s">
        <v>19</v>
      </c>
      <c r="F819" s="24" t="s">
        <v>38</v>
      </c>
      <c r="G819" s="24" t="str">
        <f>+VLOOKUP(Tabla35_2[[#This Row],[Unidad de
comercialización ]],Cod_empaque[],2,0)</f>
        <v>malla-18</v>
      </c>
      <c r="H819" s="24">
        <f>+VLOOKUP(Tabla35_2[[#This Row],[Unidad de
comercialización ]],Tabla9[],2,0)</f>
        <v>18</v>
      </c>
      <c r="I819" s="24" t="s">
        <v>4</v>
      </c>
      <c r="J819">
        <v>2210</v>
      </c>
      <c r="K819" s="24">
        <f>+Tabla35_2[[#This Row],[Valor]]*Tabla35_2[[#This Row],[Kg]]</f>
        <v>39780</v>
      </c>
      <c r="L819" s="24">
        <f>+Tabla35_2[[#This Row],[Volumen (Kg)]]/1000</f>
        <v>39.78</v>
      </c>
      <c r="M819" s="24">
        <f>+VLOOKUP(Tabla35_2[[#This Row],[Concat]],Tabla3_2[],9,0)</f>
        <v>5693</v>
      </c>
      <c r="N819" s="24">
        <f>+Tabla35_2[[#This Row],[Precio (pesos nominales con IVA)]]/Tabla35_2[[#This Row],[Kg]]</f>
        <v>316.27777777777777</v>
      </c>
      <c r="O819" s="6">
        <f>+VLOOKUP(Tabla35_2[[#This Row],[Cod_fecha]],Cod_fecha[],2,0)</f>
        <v>44104</v>
      </c>
      <c r="P819" s="27">
        <f>+VLOOKUP(Tabla35_2[[#This Row],[Mercado]],Codigos_mercados_mayoristas[],3,0)</f>
        <v>13</v>
      </c>
      <c r="Q819" s="24" t="str">
        <f>+_xlfn.CONCAT(Tabla35_2[[#This Row],[Semana]],Tabla35_2[[#This Row],[Atributo]])</f>
        <v>44106Miércoles</v>
      </c>
    </row>
    <row r="820" spans="1:17" x14ac:dyDescent="0.35">
      <c r="A820" s="24" t="str">
        <f t="shared" si="12"/>
        <v>44106LimónSin especificarMercado Mayorista Lo Valledor de Santiagomalla-18Jueves</v>
      </c>
      <c r="B820" s="6">
        <v>44106</v>
      </c>
      <c r="C820" s="24" t="s">
        <v>28</v>
      </c>
      <c r="D820" s="24" t="s">
        <v>18</v>
      </c>
      <c r="E820" s="24" t="s">
        <v>19</v>
      </c>
      <c r="F820" s="24" t="s">
        <v>38</v>
      </c>
      <c r="G820" s="24" t="str">
        <f>+VLOOKUP(Tabla35_2[[#This Row],[Unidad de
comercialización ]],Cod_empaque[],2,0)</f>
        <v>malla-18</v>
      </c>
      <c r="H820" s="24">
        <f>+VLOOKUP(Tabla35_2[[#This Row],[Unidad de
comercialización ]],Tabla9[],2,0)</f>
        <v>18</v>
      </c>
      <c r="I820" s="24" t="s">
        <v>5</v>
      </c>
      <c r="J820">
        <v>2930</v>
      </c>
      <c r="K820" s="24">
        <f>+Tabla35_2[[#This Row],[Valor]]*Tabla35_2[[#This Row],[Kg]]</f>
        <v>52740</v>
      </c>
      <c r="L820" s="24">
        <f>+Tabla35_2[[#This Row],[Volumen (Kg)]]/1000</f>
        <v>52.74</v>
      </c>
      <c r="M820" s="24">
        <f>+VLOOKUP(Tabla35_2[[#This Row],[Concat]],Tabla3_2[],9,0)</f>
        <v>4766</v>
      </c>
      <c r="N820" s="24">
        <f>+Tabla35_2[[#This Row],[Precio (pesos nominales con IVA)]]/Tabla35_2[[#This Row],[Kg]]</f>
        <v>264.77777777777777</v>
      </c>
      <c r="O820" s="6">
        <f>+VLOOKUP(Tabla35_2[[#This Row],[Cod_fecha]],Cod_fecha[],2,0)</f>
        <v>44105</v>
      </c>
      <c r="P820" s="27">
        <f>+VLOOKUP(Tabla35_2[[#This Row],[Mercado]],Codigos_mercados_mayoristas[],3,0)</f>
        <v>13</v>
      </c>
      <c r="Q820" s="24" t="str">
        <f>+_xlfn.CONCAT(Tabla35_2[[#This Row],[Semana]],Tabla35_2[[#This Row],[Atributo]])</f>
        <v>44106Jueves</v>
      </c>
    </row>
    <row r="821" spans="1:17" x14ac:dyDescent="0.35">
      <c r="A821" s="24" t="str">
        <f t="shared" si="12"/>
        <v>44106LimónSin especificarMercado Mayorista Lo Valledor de Santiagomalla-18Viernes</v>
      </c>
      <c r="B821" s="6">
        <v>44106</v>
      </c>
      <c r="C821" s="24" t="s">
        <v>28</v>
      </c>
      <c r="D821" s="24" t="s">
        <v>18</v>
      </c>
      <c r="E821" s="24" t="s">
        <v>19</v>
      </c>
      <c r="F821" s="24" t="s">
        <v>38</v>
      </c>
      <c r="G821" s="24" t="str">
        <f>+VLOOKUP(Tabla35_2[[#This Row],[Unidad de
comercialización ]],Cod_empaque[],2,0)</f>
        <v>malla-18</v>
      </c>
      <c r="H821" s="24">
        <f>+VLOOKUP(Tabla35_2[[#This Row],[Unidad de
comercialización ]],Tabla9[],2,0)</f>
        <v>18</v>
      </c>
      <c r="I821" s="24" t="s">
        <v>6</v>
      </c>
      <c r="J821">
        <v>2070</v>
      </c>
      <c r="K821" s="24">
        <f>+Tabla35_2[[#This Row],[Valor]]*Tabla35_2[[#This Row],[Kg]]</f>
        <v>37260</v>
      </c>
      <c r="L821" s="24">
        <f>+Tabla35_2[[#This Row],[Volumen (Kg)]]/1000</f>
        <v>37.26</v>
      </c>
      <c r="M821" s="24">
        <f>+VLOOKUP(Tabla35_2[[#This Row],[Concat]],Tabla3_2[],9,0)</f>
        <v>4775</v>
      </c>
      <c r="N821" s="24">
        <f>+Tabla35_2[[#This Row],[Precio (pesos nominales con IVA)]]/Tabla35_2[[#This Row],[Kg]]</f>
        <v>265.27777777777777</v>
      </c>
      <c r="O821" s="6">
        <f>+VLOOKUP(Tabla35_2[[#This Row],[Cod_fecha]],Cod_fecha[],2,0)</f>
        <v>44106</v>
      </c>
      <c r="P821" s="27">
        <f>+VLOOKUP(Tabla35_2[[#This Row],[Mercado]],Codigos_mercados_mayoristas[],3,0)</f>
        <v>13</v>
      </c>
      <c r="Q821" s="24" t="str">
        <f>+_xlfn.CONCAT(Tabla35_2[[#This Row],[Semana]],Tabla35_2[[#This Row],[Atributo]])</f>
        <v>44106Viernes</v>
      </c>
    </row>
    <row r="822" spans="1:17" x14ac:dyDescent="0.35">
      <c r="A822" s="24" t="str">
        <f t="shared" si="12"/>
        <v>44106LimónSin especificarComercializadora del Agro de Limarímalla-18Lunes</v>
      </c>
      <c r="B822" s="6">
        <v>44106</v>
      </c>
      <c r="C822" s="24" t="s">
        <v>28</v>
      </c>
      <c r="D822" s="24" t="s">
        <v>18</v>
      </c>
      <c r="E822" s="24" t="s">
        <v>21</v>
      </c>
      <c r="F822" s="24" t="s">
        <v>38</v>
      </c>
      <c r="G822" s="24" t="str">
        <f>+VLOOKUP(Tabla35_2[[#This Row],[Unidad de
comercialización ]],Cod_empaque[],2,0)</f>
        <v>malla-18</v>
      </c>
      <c r="H822" s="24">
        <f>+VLOOKUP(Tabla35_2[[#This Row],[Unidad de
comercialización ]],Tabla9[],2,0)</f>
        <v>18</v>
      </c>
      <c r="I822" s="24" t="s">
        <v>2</v>
      </c>
      <c r="J822">
        <v>0</v>
      </c>
      <c r="K822" s="24">
        <f>+Tabla35_2[[#This Row],[Valor]]*Tabla35_2[[#This Row],[Kg]]</f>
        <v>0</v>
      </c>
      <c r="L822" s="24">
        <f>+Tabla35_2[[#This Row],[Volumen (Kg)]]/1000</f>
        <v>0</v>
      </c>
      <c r="M822" s="24">
        <f>+VLOOKUP(Tabla35_2[[#This Row],[Concat]],Tabla3_2[],9,0)</f>
        <v>0</v>
      </c>
      <c r="N822" s="24">
        <f>+Tabla35_2[[#This Row],[Precio (pesos nominales con IVA)]]/Tabla35_2[[#This Row],[Kg]]</f>
        <v>0</v>
      </c>
      <c r="O822" s="6">
        <f>+VLOOKUP(Tabla35_2[[#This Row],[Cod_fecha]],Cod_fecha[],2,0)</f>
        <v>44102</v>
      </c>
      <c r="P822" s="27">
        <f>+VLOOKUP(Tabla35_2[[#This Row],[Mercado]],Codigos_mercados_mayoristas[],3,0)</f>
        <v>4</v>
      </c>
      <c r="Q822" s="24" t="str">
        <f>+_xlfn.CONCAT(Tabla35_2[[#This Row],[Semana]],Tabla35_2[[#This Row],[Atributo]])</f>
        <v>44106Lunes</v>
      </c>
    </row>
    <row r="823" spans="1:17" x14ac:dyDescent="0.35">
      <c r="A823" s="24" t="str">
        <f t="shared" si="12"/>
        <v>44106LimónSin especificarComercializadora del Agro de Limarímalla-18Martes</v>
      </c>
      <c r="B823" s="6">
        <v>44106</v>
      </c>
      <c r="C823" s="24" t="s">
        <v>28</v>
      </c>
      <c r="D823" s="24" t="s">
        <v>18</v>
      </c>
      <c r="E823" s="24" t="s">
        <v>21</v>
      </c>
      <c r="F823" s="24" t="s">
        <v>38</v>
      </c>
      <c r="G823" s="24" t="str">
        <f>+VLOOKUP(Tabla35_2[[#This Row],[Unidad de
comercialización ]],Cod_empaque[],2,0)</f>
        <v>malla-18</v>
      </c>
      <c r="H823" s="24">
        <f>+VLOOKUP(Tabla35_2[[#This Row],[Unidad de
comercialización ]],Tabla9[],2,0)</f>
        <v>18</v>
      </c>
      <c r="I823" s="24" t="s">
        <v>3</v>
      </c>
      <c r="J823">
        <v>750</v>
      </c>
      <c r="K823" s="24">
        <f>+Tabla35_2[[#This Row],[Valor]]*Tabla35_2[[#This Row],[Kg]]</f>
        <v>13500</v>
      </c>
      <c r="L823" s="24">
        <f>+Tabla35_2[[#This Row],[Volumen (Kg)]]/1000</f>
        <v>13.5</v>
      </c>
      <c r="M823" s="24">
        <f>+VLOOKUP(Tabla35_2[[#This Row],[Concat]],Tabla3_2[],9,0)</f>
        <v>3900</v>
      </c>
      <c r="N823" s="24">
        <f>+Tabla35_2[[#This Row],[Precio (pesos nominales con IVA)]]/Tabla35_2[[#This Row],[Kg]]</f>
        <v>216.66666666666666</v>
      </c>
      <c r="O823" s="6">
        <f>+VLOOKUP(Tabla35_2[[#This Row],[Cod_fecha]],Cod_fecha[],2,0)</f>
        <v>44103</v>
      </c>
      <c r="P823" s="27">
        <f>+VLOOKUP(Tabla35_2[[#This Row],[Mercado]],Codigos_mercados_mayoristas[],3,0)</f>
        <v>4</v>
      </c>
      <c r="Q823" s="24" t="str">
        <f>+_xlfn.CONCAT(Tabla35_2[[#This Row],[Semana]],Tabla35_2[[#This Row],[Atributo]])</f>
        <v>44106Martes</v>
      </c>
    </row>
    <row r="824" spans="1:17" x14ac:dyDescent="0.35">
      <c r="A824" s="24" t="str">
        <f t="shared" si="12"/>
        <v>44106LimónSin especificarComercializadora del Agro de Limarímalla-18Miércoles</v>
      </c>
      <c r="B824" s="6">
        <v>44106</v>
      </c>
      <c r="C824" s="24" t="s">
        <v>28</v>
      </c>
      <c r="D824" s="24" t="s">
        <v>18</v>
      </c>
      <c r="E824" s="24" t="s">
        <v>21</v>
      </c>
      <c r="F824" s="24" t="s">
        <v>38</v>
      </c>
      <c r="G824" s="24" t="str">
        <f>+VLOOKUP(Tabla35_2[[#This Row],[Unidad de
comercialización ]],Cod_empaque[],2,0)</f>
        <v>malla-18</v>
      </c>
      <c r="H824" s="24">
        <f>+VLOOKUP(Tabla35_2[[#This Row],[Unidad de
comercialización ]],Tabla9[],2,0)</f>
        <v>18</v>
      </c>
      <c r="I824" s="24" t="s">
        <v>4</v>
      </c>
      <c r="J824">
        <v>600</v>
      </c>
      <c r="K824" s="24">
        <f>+Tabla35_2[[#This Row],[Valor]]*Tabla35_2[[#This Row],[Kg]]</f>
        <v>10800</v>
      </c>
      <c r="L824" s="24">
        <f>+Tabla35_2[[#This Row],[Volumen (Kg)]]/1000</f>
        <v>10.8</v>
      </c>
      <c r="M824" s="24">
        <f>+VLOOKUP(Tabla35_2[[#This Row],[Concat]],Tabla3_2[],9,0)</f>
        <v>4400</v>
      </c>
      <c r="N824" s="24">
        <f>+Tabla35_2[[#This Row],[Precio (pesos nominales con IVA)]]/Tabla35_2[[#This Row],[Kg]]</f>
        <v>244.44444444444446</v>
      </c>
      <c r="O824" s="6">
        <f>+VLOOKUP(Tabla35_2[[#This Row],[Cod_fecha]],Cod_fecha[],2,0)</f>
        <v>44104</v>
      </c>
      <c r="P824" s="27">
        <f>+VLOOKUP(Tabla35_2[[#This Row],[Mercado]],Codigos_mercados_mayoristas[],3,0)</f>
        <v>4</v>
      </c>
      <c r="Q824" s="24" t="str">
        <f>+_xlfn.CONCAT(Tabla35_2[[#This Row],[Semana]],Tabla35_2[[#This Row],[Atributo]])</f>
        <v>44106Miércoles</v>
      </c>
    </row>
    <row r="825" spans="1:17" x14ac:dyDescent="0.35">
      <c r="A825" s="24" t="str">
        <f t="shared" si="12"/>
        <v>44106LimónSin especificarComercializadora del Agro de Limarímalla-18Jueves</v>
      </c>
      <c r="B825" s="6">
        <v>44106</v>
      </c>
      <c r="C825" s="24" t="s">
        <v>28</v>
      </c>
      <c r="D825" s="24" t="s">
        <v>18</v>
      </c>
      <c r="E825" s="24" t="s">
        <v>21</v>
      </c>
      <c r="F825" s="24" t="s">
        <v>38</v>
      </c>
      <c r="G825" s="24" t="str">
        <f>+VLOOKUP(Tabla35_2[[#This Row],[Unidad de
comercialización ]],Cod_empaque[],2,0)</f>
        <v>malla-18</v>
      </c>
      <c r="H825" s="24">
        <f>+VLOOKUP(Tabla35_2[[#This Row],[Unidad de
comercialización ]],Tabla9[],2,0)</f>
        <v>18</v>
      </c>
      <c r="I825" s="24" t="s">
        <v>5</v>
      </c>
      <c r="J825">
        <v>0</v>
      </c>
      <c r="K825" s="24">
        <f>+Tabla35_2[[#This Row],[Valor]]*Tabla35_2[[#This Row],[Kg]]</f>
        <v>0</v>
      </c>
      <c r="L825" s="24">
        <f>+Tabla35_2[[#This Row],[Volumen (Kg)]]/1000</f>
        <v>0</v>
      </c>
      <c r="M825" s="24">
        <f>+VLOOKUP(Tabla35_2[[#This Row],[Concat]],Tabla3_2[],9,0)</f>
        <v>0</v>
      </c>
      <c r="N825" s="24">
        <f>+Tabla35_2[[#This Row],[Precio (pesos nominales con IVA)]]/Tabla35_2[[#This Row],[Kg]]</f>
        <v>0</v>
      </c>
      <c r="O825" s="6">
        <f>+VLOOKUP(Tabla35_2[[#This Row],[Cod_fecha]],Cod_fecha[],2,0)</f>
        <v>44105</v>
      </c>
      <c r="P825" s="27">
        <f>+VLOOKUP(Tabla35_2[[#This Row],[Mercado]],Codigos_mercados_mayoristas[],3,0)</f>
        <v>4</v>
      </c>
      <c r="Q825" s="24" t="str">
        <f>+_xlfn.CONCAT(Tabla35_2[[#This Row],[Semana]],Tabla35_2[[#This Row],[Atributo]])</f>
        <v>44106Jueves</v>
      </c>
    </row>
    <row r="826" spans="1:17" x14ac:dyDescent="0.35">
      <c r="A826" s="24" t="str">
        <f t="shared" si="12"/>
        <v>44106LimónSin especificarComercializadora del Agro de Limarímalla-18Viernes</v>
      </c>
      <c r="B826" s="6">
        <v>44106</v>
      </c>
      <c r="C826" s="24" t="s">
        <v>28</v>
      </c>
      <c r="D826" s="24" t="s">
        <v>18</v>
      </c>
      <c r="E826" s="24" t="s">
        <v>21</v>
      </c>
      <c r="F826" s="24" t="s">
        <v>38</v>
      </c>
      <c r="G826" s="24" t="str">
        <f>+VLOOKUP(Tabla35_2[[#This Row],[Unidad de
comercialización ]],Cod_empaque[],2,0)</f>
        <v>malla-18</v>
      </c>
      <c r="H826" s="24">
        <f>+VLOOKUP(Tabla35_2[[#This Row],[Unidad de
comercialización ]],Tabla9[],2,0)</f>
        <v>18</v>
      </c>
      <c r="I826" s="24" t="s">
        <v>6</v>
      </c>
      <c r="J826">
        <v>0</v>
      </c>
      <c r="K826" s="24">
        <f>+Tabla35_2[[#This Row],[Valor]]*Tabla35_2[[#This Row],[Kg]]</f>
        <v>0</v>
      </c>
      <c r="L826" s="24">
        <f>+Tabla35_2[[#This Row],[Volumen (Kg)]]/1000</f>
        <v>0</v>
      </c>
      <c r="M826" s="24">
        <f>+VLOOKUP(Tabla35_2[[#This Row],[Concat]],Tabla3_2[],9,0)</f>
        <v>0</v>
      </c>
      <c r="N826" s="24">
        <f>+Tabla35_2[[#This Row],[Precio (pesos nominales con IVA)]]/Tabla35_2[[#This Row],[Kg]]</f>
        <v>0</v>
      </c>
      <c r="O826" s="6">
        <f>+VLOOKUP(Tabla35_2[[#This Row],[Cod_fecha]],Cod_fecha[],2,0)</f>
        <v>44106</v>
      </c>
      <c r="P826" s="27">
        <f>+VLOOKUP(Tabla35_2[[#This Row],[Mercado]],Codigos_mercados_mayoristas[],3,0)</f>
        <v>4</v>
      </c>
      <c r="Q826" s="24" t="str">
        <f>+_xlfn.CONCAT(Tabla35_2[[#This Row],[Semana]],Tabla35_2[[#This Row],[Atributo]])</f>
        <v>44106Viernes</v>
      </c>
    </row>
    <row r="827" spans="1:17" x14ac:dyDescent="0.35">
      <c r="A827" s="24" t="str">
        <f t="shared" si="12"/>
        <v>44106LimónSin especificarTerminal La Palmera de La Serenamalla-18Lunes</v>
      </c>
      <c r="B827" s="6">
        <v>44106</v>
      </c>
      <c r="C827" s="24" t="s">
        <v>28</v>
      </c>
      <c r="D827" s="24" t="s">
        <v>18</v>
      </c>
      <c r="E827" s="24" t="s">
        <v>22</v>
      </c>
      <c r="F827" s="24" t="s">
        <v>38</v>
      </c>
      <c r="G827" s="24" t="str">
        <f>+VLOOKUP(Tabla35_2[[#This Row],[Unidad de
comercialización ]],Cod_empaque[],2,0)</f>
        <v>malla-18</v>
      </c>
      <c r="H827" s="24">
        <f>+VLOOKUP(Tabla35_2[[#This Row],[Unidad de
comercialización ]],Tabla9[],2,0)</f>
        <v>18</v>
      </c>
      <c r="I827" s="24" t="s">
        <v>2</v>
      </c>
      <c r="J827">
        <v>1330</v>
      </c>
      <c r="K827" s="24">
        <f>+Tabla35_2[[#This Row],[Valor]]*Tabla35_2[[#This Row],[Kg]]</f>
        <v>23940</v>
      </c>
      <c r="L827" s="24">
        <f>+Tabla35_2[[#This Row],[Volumen (Kg)]]/1000</f>
        <v>23.94</v>
      </c>
      <c r="M827" s="24">
        <f>+VLOOKUP(Tabla35_2[[#This Row],[Concat]],Tabla3_2[],9,0)</f>
        <v>3900</v>
      </c>
      <c r="N827" s="24">
        <f>+Tabla35_2[[#This Row],[Precio (pesos nominales con IVA)]]/Tabla35_2[[#This Row],[Kg]]</f>
        <v>216.66666666666666</v>
      </c>
      <c r="O827" s="6">
        <f>+VLOOKUP(Tabla35_2[[#This Row],[Cod_fecha]],Cod_fecha[],2,0)</f>
        <v>44102</v>
      </c>
      <c r="P827" s="27">
        <f>+VLOOKUP(Tabla35_2[[#This Row],[Mercado]],Codigos_mercados_mayoristas[],3,0)</f>
        <v>4</v>
      </c>
      <c r="Q827" s="24" t="str">
        <f>+_xlfn.CONCAT(Tabla35_2[[#This Row],[Semana]],Tabla35_2[[#This Row],[Atributo]])</f>
        <v>44106Lunes</v>
      </c>
    </row>
    <row r="828" spans="1:17" x14ac:dyDescent="0.35">
      <c r="A828" s="24" t="str">
        <f t="shared" si="12"/>
        <v>44106LimónSin especificarTerminal La Palmera de La Serenamalla-18Martes</v>
      </c>
      <c r="B828" s="6">
        <v>44106</v>
      </c>
      <c r="C828" s="24" t="s">
        <v>28</v>
      </c>
      <c r="D828" s="24" t="s">
        <v>18</v>
      </c>
      <c r="E828" s="24" t="s">
        <v>22</v>
      </c>
      <c r="F828" s="24" t="s">
        <v>38</v>
      </c>
      <c r="G828" s="24" t="str">
        <f>+VLOOKUP(Tabla35_2[[#This Row],[Unidad de
comercialización ]],Cod_empaque[],2,0)</f>
        <v>malla-18</v>
      </c>
      <c r="H828" s="24">
        <f>+VLOOKUP(Tabla35_2[[#This Row],[Unidad de
comercialización ]],Tabla9[],2,0)</f>
        <v>18</v>
      </c>
      <c r="I828" s="24" t="s">
        <v>3</v>
      </c>
      <c r="J828">
        <v>0</v>
      </c>
      <c r="K828" s="24">
        <f>+Tabla35_2[[#This Row],[Valor]]*Tabla35_2[[#This Row],[Kg]]</f>
        <v>0</v>
      </c>
      <c r="L828" s="24">
        <f>+Tabla35_2[[#This Row],[Volumen (Kg)]]/1000</f>
        <v>0</v>
      </c>
      <c r="M828" s="24">
        <f>+VLOOKUP(Tabla35_2[[#This Row],[Concat]],Tabla3_2[],9,0)</f>
        <v>0</v>
      </c>
      <c r="N828" s="24">
        <f>+Tabla35_2[[#This Row],[Precio (pesos nominales con IVA)]]/Tabla35_2[[#This Row],[Kg]]</f>
        <v>0</v>
      </c>
      <c r="O828" s="6">
        <f>+VLOOKUP(Tabla35_2[[#This Row],[Cod_fecha]],Cod_fecha[],2,0)</f>
        <v>44103</v>
      </c>
      <c r="P828" s="27">
        <f>+VLOOKUP(Tabla35_2[[#This Row],[Mercado]],Codigos_mercados_mayoristas[],3,0)</f>
        <v>4</v>
      </c>
      <c r="Q828" s="24" t="str">
        <f>+_xlfn.CONCAT(Tabla35_2[[#This Row],[Semana]],Tabla35_2[[#This Row],[Atributo]])</f>
        <v>44106Martes</v>
      </c>
    </row>
    <row r="829" spans="1:17" x14ac:dyDescent="0.35">
      <c r="A829" s="24" t="str">
        <f t="shared" si="12"/>
        <v>44106LimónSin especificarTerminal La Palmera de La Serenamalla-18Miércoles</v>
      </c>
      <c r="B829" s="6">
        <v>44106</v>
      </c>
      <c r="C829" s="24" t="s">
        <v>28</v>
      </c>
      <c r="D829" s="24" t="s">
        <v>18</v>
      </c>
      <c r="E829" s="24" t="s">
        <v>22</v>
      </c>
      <c r="F829" s="24" t="s">
        <v>38</v>
      </c>
      <c r="G829" s="24" t="str">
        <f>+VLOOKUP(Tabla35_2[[#This Row],[Unidad de
comercialización ]],Cod_empaque[],2,0)</f>
        <v>malla-18</v>
      </c>
      <c r="H829" s="24">
        <f>+VLOOKUP(Tabla35_2[[#This Row],[Unidad de
comercialización ]],Tabla9[],2,0)</f>
        <v>18</v>
      </c>
      <c r="I829" s="24" t="s">
        <v>4</v>
      </c>
      <c r="J829">
        <v>600</v>
      </c>
      <c r="K829" s="24">
        <f>+Tabla35_2[[#This Row],[Valor]]*Tabla35_2[[#This Row],[Kg]]</f>
        <v>10800</v>
      </c>
      <c r="L829" s="24">
        <f>+Tabla35_2[[#This Row],[Volumen (Kg)]]/1000</f>
        <v>10.8</v>
      </c>
      <c r="M829" s="24">
        <f>+VLOOKUP(Tabla35_2[[#This Row],[Concat]],Tabla3_2[],9,0)</f>
        <v>3900</v>
      </c>
      <c r="N829" s="24">
        <f>+Tabla35_2[[#This Row],[Precio (pesos nominales con IVA)]]/Tabla35_2[[#This Row],[Kg]]</f>
        <v>216.66666666666666</v>
      </c>
      <c r="O829" s="6">
        <f>+VLOOKUP(Tabla35_2[[#This Row],[Cod_fecha]],Cod_fecha[],2,0)</f>
        <v>44104</v>
      </c>
      <c r="P829" s="27">
        <f>+VLOOKUP(Tabla35_2[[#This Row],[Mercado]],Codigos_mercados_mayoristas[],3,0)</f>
        <v>4</v>
      </c>
      <c r="Q829" s="24" t="str">
        <f>+_xlfn.CONCAT(Tabla35_2[[#This Row],[Semana]],Tabla35_2[[#This Row],[Atributo]])</f>
        <v>44106Miércoles</v>
      </c>
    </row>
    <row r="830" spans="1:17" x14ac:dyDescent="0.35">
      <c r="A830" s="24" t="str">
        <f t="shared" si="12"/>
        <v>44106LimónSin especificarTerminal La Palmera de La Serenamalla-18Jueves</v>
      </c>
      <c r="B830" s="6">
        <v>44106</v>
      </c>
      <c r="C830" s="24" t="s">
        <v>28</v>
      </c>
      <c r="D830" s="24" t="s">
        <v>18</v>
      </c>
      <c r="E830" s="24" t="s">
        <v>22</v>
      </c>
      <c r="F830" s="24" t="s">
        <v>38</v>
      </c>
      <c r="G830" s="24" t="str">
        <f>+VLOOKUP(Tabla35_2[[#This Row],[Unidad de
comercialización ]],Cod_empaque[],2,0)</f>
        <v>malla-18</v>
      </c>
      <c r="H830" s="24">
        <f>+VLOOKUP(Tabla35_2[[#This Row],[Unidad de
comercialización ]],Tabla9[],2,0)</f>
        <v>18</v>
      </c>
      <c r="I830" s="24" t="s">
        <v>5</v>
      </c>
      <c r="J830">
        <v>1240</v>
      </c>
      <c r="K830" s="24">
        <f>+Tabla35_2[[#This Row],[Valor]]*Tabla35_2[[#This Row],[Kg]]</f>
        <v>22320</v>
      </c>
      <c r="L830" s="24">
        <f>+Tabla35_2[[#This Row],[Volumen (Kg)]]/1000</f>
        <v>22.32</v>
      </c>
      <c r="M830" s="24">
        <f>+VLOOKUP(Tabla35_2[[#This Row],[Concat]],Tabla3_2[],9,0)</f>
        <v>4400</v>
      </c>
      <c r="N830" s="24">
        <f>+Tabla35_2[[#This Row],[Precio (pesos nominales con IVA)]]/Tabla35_2[[#This Row],[Kg]]</f>
        <v>244.44444444444446</v>
      </c>
      <c r="O830" s="6">
        <f>+VLOOKUP(Tabla35_2[[#This Row],[Cod_fecha]],Cod_fecha[],2,0)</f>
        <v>44105</v>
      </c>
      <c r="P830" s="27">
        <f>+VLOOKUP(Tabla35_2[[#This Row],[Mercado]],Codigos_mercados_mayoristas[],3,0)</f>
        <v>4</v>
      </c>
      <c r="Q830" s="24" t="str">
        <f>+_xlfn.CONCAT(Tabla35_2[[#This Row],[Semana]],Tabla35_2[[#This Row],[Atributo]])</f>
        <v>44106Jueves</v>
      </c>
    </row>
    <row r="831" spans="1:17" x14ac:dyDescent="0.35">
      <c r="A831" s="24" t="str">
        <f t="shared" si="12"/>
        <v>44106LimónSin especificarTerminal La Palmera de La Serenamalla-18Viernes</v>
      </c>
      <c r="B831" s="6">
        <v>44106</v>
      </c>
      <c r="C831" s="24" t="s">
        <v>28</v>
      </c>
      <c r="D831" s="24" t="s">
        <v>18</v>
      </c>
      <c r="E831" s="24" t="s">
        <v>22</v>
      </c>
      <c r="F831" s="24" t="s">
        <v>38</v>
      </c>
      <c r="G831" s="24" t="str">
        <f>+VLOOKUP(Tabla35_2[[#This Row],[Unidad de
comercialización ]],Cod_empaque[],2,0)</f>
        <v>malla-18</v>
      </c>
      <c r="H831" s="24">
        <f>+VLOOKUP(Tabla35_2[[#This Row],[Unidad de
comercialización ]],Tabla9[],2,0)</f>
        <v>18</v>
      </c>
      <c r="I831" s="24" t="s">
        <v>6</v>
      </c>
      <c r="J831">
        <v>1180</v>
      </c>
      <c r="K831" s="24">
        <f>+Tabla35_2[[#This Row],[Valor]]*Tabla35_2[[#This Row],[Kg]]</f>
        <v>21240</v>
      </c>
      <c r="L831" s="24">
        <f>+Tabla35_2[[#This Row],[Volumen (Kg)]]/1000</f>
        <v>21.24</v>
      </c>
      <c r="M831" s="24">
        <f>+VLOOKUP(Tabla35_2[[#This Row],[Concat]],Tabla3_2[],9,0)</f>
        <v>4400</v>
      </c>
      <c r="N831" s="24">
        <f>+Tabla35_2[[#This Row],[Precio (pesos nominales con IVA)]]/Tabla35_2[[#This Row],[Kg]]</f>
        <v>244.44444444444446</v>
      </c>
      <c r="O831" s="6">
        <f>+VLOOKUP(Tabla35_2[[#This Row],[Cod_fecha]],Cod_fecha[],2,0)</f>
        <v>44106</v>
      </c>
      <c r="P831" s="27">
        <f>+VLOOKUP(Tabla35_2[[#This Row],[Mercado]],Codigos_mercados_mayoristas[],3,0)</f>
        <v>4</v>
      </c>
      <c r="Q831" s="24" t="str">
        <f>+_xlfn.CONCAT(Tabla35_2[[#This Row],[Semana]],Tabla35_2[[#This Row],[Atributo]])</f>
        <v>44106Viernes</v>
      </c>
    </row>
    <row r="832" spans="1:17" x14ac:dyDescent="0.35">
      <c r="A832" s="24" t="str">
        <f t="shared" si="12"/>
        <v>44106LimónSin especificarVega Central Mapocho de Santiagomalla-18Lunes</v>
      </c>
      <c r="B832" s="6">
        <v>44106</v>
      </c>
      <c r="C832" s="24" t="s">
        <v>28</v>
      </c>
      <c r="D832" s="24" t="s">
        <v>18</v>
      </c>
      <c r="E832" s="24" t="s">
        <v>23</v>
      </c>
      <c r="F832" s="24" t="s">
        <v>38</v>
      </c>
      <c r="G832" s="24" t="str">
        <f>+VLOOKUP(Tabla35_2[[#This Row],[Unidad de
comercialización ]],Cod_empaque[],2,0)</f>
        <v>malla-18</v>
      </c>
      <c r="H832" s="24">
        <f>+VLOOKUP(Tabla35_2[[#This Row],[Unidad de
comercialización ]],Tabla9[],2,0)</f>
        <v>18</v>
      </c>
      <c r="I832" s="24" t="s">
        <v>2</v>
      </c>
      <c r="J832">
        <v>160</v>
      </c>
      <c r="K832" s="24">
        <f>+Tabla35_2[[#This Row],[Valor]]*Tabla35_2[[#This Row],[Kg]]</f>
        <v>2880</v>
      </c>
      <c r="L832" s="24">
        <f>+Tabla35_2[[#This Row],[Volumen (Kg)]]/1000</f>
        <v>2.88</v>
      </c>
      <c r="M832" s="24">
        <f>+VLOOKUP(Tabla35_2[[#This Row],[Concat]],Tabla3_2[],9,0)</f>
        <v>5125</v>
      </c>
      <c r="N832" s="24">
        <f>+Tabla35_2[[#This Row],[Precio (pesos nominales con IVA)]]/Tabla35_2[[#This Row],[Kg]]</f>
        <v>284.72222222222223</v>
      </c>
      <c r="O832" s="6">
        <f>+VLOOKUP(Tabla35_2[[#This Row],[Cod_fecha]],Cod_fecha[],2,0)</f>
        <v>44102</v>
      </c>
      <c r="P832" s="27">
        <f>+VLOOKUP(Tabla35_2[[#This Row],[Mercado]],Codigos_mercados_mayoristas[],3,0)</f>
        <v>13</v>
      </c>
      <c r="Q832" s="24" t="str">
        <f>+_xlfn.CONCAT(Tabla35_2[[#This Row],[Semana]],Tabla35_2[[#This Row],[Atributo]])</f>
        <v>44106Lunes</v>
      </c>
    </row>
    <row r="833" spans="1:17" x14ac:dyDescent="0.35">
      <c r="A833" s="24" t="str">
        <f t="shared" si="12"/>
        <v>44106LimónSin especificarVega Central Mapocho de Santiagomalla-18Martes</v>
      </c>
      <c r="B833" s="6">
        <v>44106</v>
      </c>
      <c r="C833" s="24" t="s">
        <v>28</v>
      </c>
      <c r="D833" s="24" t="s">
        <v>18</v>
      </c>
      <c r="E833" s="24" t="s">
        <v>23</v>
      </c>
      <c r="F833" s="24" t="s">
        <v>38</v>
      </c>
      <c r="G833" s="24" t="str">
        <f>+VLOOKUP(Tabla35_2[[#This Row],[Unidad de
comercialización ]],Cod_empaque[],2,0)</f>
        <v>malla-18</v>
      </c>
      <c r="H833" s="24">
        <f>+VLOOKUP(Tabla35_2[[#This Row],[Unidad de
comercialización ]],Tabla9[],2,0)</f>
        <v>18</v>
      </c>
      <c r="I833" s="24" t="s">
        <v>3</v>
      </c>
      <c r="J833">
        <v>210</v>
      </c>
      <c r="K833" s="24">
        <f>+Tabla35_2[[#This Row],[Valor]]*Tabla35_2[[#This Row],[Kg]]</f>
        <v>3780</v>
      </c>
      <c r="L833" s="24">
        <f>+Tabla35_2[[#This Row],[Volumen (Kg)]]/1000</f>
        <v>3.78</v>
      </c>
      <c r="M833" s="24">
        <f>+VLOOKUP(Tabla35_2[[#This Row],[Concat]],Tabla3_2[],9,0)</f>
        <v>4914</v>
      </c>
      <c r="N833" s="24">
        <f>+Tabla35_2[[#This Row],[Precio (pesos nominales con IVA)]]/Tabla35_2[[#This Row],[Kg]]</f>
        <v>273</v>
      </c>
      <c r="O833" s="6">
        <f>+VLOOKUP(Tabla35_2[[#This Row],[Cod_fecha]],Cod_fecha[],2,0)</f>
        <v>44103</v>
      </c>
      <c r="P833" s="27">
        <f>+VLOOKUP(Tabla35_2[[#This Row],[Mercado]],Codigos_mercados_mayoristas[],3,0)</f>
        <v>13</v>
      </c>
      <c r="Q833" s="24" t="str">
        <f>+_xlfn.CONCAT(Tabla35_2[[#This Row],[Semana]],Tabla35_2[[#This Row],[Atributo]])</f>
        <v>44106Martes</v>
      </c>
    </row>
    <row r="834" spans="1:17" x14ac:dyDescent="0.35">
      <c r="A834" s="24" t="str">
        <f t="shared" ref="A834:A897" si="13">+_xlfn.CONCAT(B834:C834,D834,E834,G834,I834)</f>
        <v>44106LimónSin especificarVega Central Mapocho de Santiagomalla-18Miércoles</v>
      </c>
      <c r="B834" s="6">
        <v>44106</v>
      </c>
      <c r="C834" s="24" t="s">
        <v>28</v>
      </c>
      <c r="D834" s="24" t="s">
        <v>18</v>
      </c>
      <c r="E834" s="24" t="s">
        <v>23</v>
      </c>
      <c r="F834" s="24" t="s">
        <v>38</v>
      </c>
      <c r="G834" s="24" t="str">
        <f>+VLOOKUP(Tabla35_2[[#This Row],[Unidad de
comercialización ]],Cod_empaque[],2,0)</f>
        <v>malla-18</v>
      </c>
      <c r="H834" s="24">
        <f>+VLOOKUP(Tabla35_2[[#This Row],[Unidad de
comercialización ]],Tabla9[],2,0)</f>
        <v>18</v>
      </c>
      <c r="I834" s="24" t="s">
        <v>4</v>
      </c>
      <c r="J834">
        <v>180</v>
      </c>
      <c r="K834" s="24">
        <f>+Tabla35_2[[#This Row],[Valor]]*Tabla35_2[[#This Row],[Kg]]</f>
        <v>3240</v>
      </c>
      <c r="L834" s="24">
        <f>+Tabla35_2[[#This Row],[Volumen (Kg)]]/1000</f>
        <v>3.24</v>
      </c>
      <c r="M834" s="24">
        <f>+VLOOKUP(Tabla35_2[[#This Row],[Concat]],Tabla3_2[],9,0)</f>
        <v>4911</v>
      </c>
      <c r="N834" s="24">
        <f>+Tabla35_2[[#This Row],[Precio (pesos nominales con IVA)]]/Tabla35_2[[#This Row],[Kg]]</f>
        <v>272.83333333333331</v>
      </c>
      <c r="O834" s="6">
        <f>+VLOOKUP(Tabla35_2[[#This Row],[Cod_fecha]],Cod_fecha[],2,0)</f>
        <v>44104</v>
      </c>
      <c r="P834" s="27">
        <f>+VLOOKUP(Tabla35_2[[#This Row],[Mercado]],Codigos_mercados_mayoristas[],3,0)</f>
        <v>13</v>
      </c>
      <c r="Q834" s="24" t="str">
        <f>+_xlfn.CONCAT(Tabla35_2[[#This Row],[Semana]],Tabla35_2[[#This Row],[Atributo]])</f>
        <v>44106Miércoles</v>
      </c>
    </row>
    <row r="835" spans="1:17" x14ac:dyDescent="0.35">
      <c r="A835" s="24" t="str">
        <f t="shared" si="13"/>
        <v>44106LimónSin especificarVega Central Mapocho de Santiagomalla-18Jueves</v>
      </c>
      <c r="B835" s="6">
        <v>44106</v>
      </c>
      <c r="C835" s="24" t="s">
        <v>28</v>
      </c>
      <c r="D835" s="24" t="s">
        <v>18</v>
      </c>
      <c r="E835" s="24" t="s">
        <v>23</v>
      </c>
      <c r="F835" s="24" t="s">
        <v>38</v>
      </c>
      <c r="G835" s="24" t="str">
        <f>+VLOOKUP(Tabla35_2[[#This Row],[Unidad de
comercialización ]],Cod_empaque[],2,0)</f>
        <v>malla-18</v>
      </c>
      <c r="H835" s="24">
        <f>+VLOOKUP(Tabla35_2[[#This Row],[Unidad de
comercialización ]],Tabla9[],2,0)</f>
        <v>18</v>
      </c>
      <c r="I835" s="24" t="s">
        <v>5</v>
      </c>
      <c r="J835">
        <v>610</v>
      </c>
      <c r="K835" s="24">
        <f>+Tabla35_2[[#This Row],[Valor]]*Tabla35_2[[#This Row],[Kg]]</f>
        <v>10980</v>
      </c>
      <c r="L835" s="24">
        <f>+Tabla35_2[[#This Row],[Volumen (Kg)]]/1000</f>
        <v>10.98</v>
      </c>
      <c r="M835" s="24">
        <f>+VLOOKUP(Tabla35_2[[#This Row],[Concat]],Tabla3_2[],9,0)</f>
        <v>4864</v>
      </c>
      <c r="N835" s="24">
        <f>+Tabla35_2[[#This Row],[Precio (pesos nominales con IVA)]]/Tabla35_2[[#This Row],[Kg]]</f>
        <v>270.22222222222223</v>
      </c>
      <c r="O835" s="6">
        <f>+VLOOKUP(Tabla35_2[[#This Row],[Cod_fecha]],Cod_fecha[],2,0)</f>
        <v>44105</v>
      </c>
      <c r="P835" s="27">
        <f>+VLOOKUP(Tabla35_2[[#This Row],[Mercado]],Codigos_mercados_mayoristas[],3,0)</f>
        <v>13</v>
      </c>
      <c r="Q835" s="24" t="str">
        <f>+_xlfn.CONCAT(Tabla35_2[[#This Row],[Semana]],Tabla35_2[[#This Row],[Atributo]])</f>
        <v>44106Jueves</v>
      </c>
    </row>
    <row r="836" spans="1:17" x14ac:dyDescent="0.35">
      <c r="A836" s="24" t="str">
        <f t="shared" si="13"/>
        <v>44106LimónSin especificarVega Central Mapocho de Santiagomalla-18Viernes</v>
      </c>
      <c r="B836" s="6">
        <v>44106</v>
      </c>
      <c r="C836" s="24" t="s">
        <v>28</v>
      </c>
      <c r="D836" s="24" t="s">
        <v>18</v>
      </c>
      <c r="E836" s="24" t="s">
        <v>23</v>
      </c>
      <c r="F836" s="24" t="s">
        <v>38</v>
      </c>
      <c r="G836" s="24" t="str">
        <f>+VLOOKUP(Tabla35_2[[#This Row],[Unidad de
comercialización ]],Cod_empaque[],2,0)</f>
        <v>malla-18</v>
      </c>
      <c r="H836" s="24">
        <f>+VLOOKUP(Tabla35_2[[#This Row],[Unidad de
comercialización ]],Tabla9[],2,0)</f>
        <v>18</v>
      </c>
      <c r="I836" s="24" t="s">
        <v>6</v>
      </c>
      <c r="J836">
        <v>740</v>
      </c>
      <c r="K836" s="24">
        <f>+Tabla35_2[[#This Row],[Valor]]*Tabla35_2[[#This Row],[Kg]]</f>
        <v>13320</v>
      </c>
      <c r="L836" s="24">
        <f>+Tabla35_2[[#This Row],[Volumen (Kg)]]/1000</f>
        <v>13.32</v>
      </c>
      <c r="M836" s="24">
        <f>+VLOOKUP(Tabla35_2[[#This Row],[Concat]],Tabla3_2[],9,0)</f>
        <v>4576</v>
      </c>
      <c r="N836" s="24">
        <f>+Tabla35_2[[#This Row],[Precio (pesos nominales con IVA)]]/Tabla35_2[[#This Row],[Kg]]</f>
        <v>254.22222222222223</v>
      </c>
      <c r="O836" s="6">
        <f>+VLOOKUP(Tabla35_2[[#This Row],[Cod_fecha]],Cod_fecha[],2,0)</f>
        <v>44106</v>
      </c>
      <c r="P836" s="27">
        <f>+VLOOKUP(Tabla35_2[[#This Row],[Mercado]],Codigos_mercados_mayoristas[],3,0)</f>
        <v>13</v>
      </c>
      <c r="Q836" s="24" t="str">
        <f>+_xlfn.CONCAT(Tabla35_2[[#This Row],[Semana]],Tabla35_2[[#This Row],[Atributo]])</f>
        <v>44106Viernes</v>
      </c>
    </row>
    <row r="837" spans="1:17" x14ac:dyDescent="0.35">
      <c r="A837" s="24" t="str">
        <f t="shared" si="13"/>
        <v>44106LimónSin especificarFemacal de La Caleramalla-16Lunes</v>
      </c>
      <c r="B837" s="6">
        <v>44106</v>
      </c>
      <c r="C837" s="24" t="s">
        <v>28</v>
      </c>
      <c r="D837" s="24" t="s">
        <v>18</v>
      </c>
      <c r="E837" s="24" t="s">
        <v>9</v>
      </c>
      <c r="F837" s="24" t="s">
        <v>40</v>
      </c>
      <c r="G837" s="24" t="str">
        <f>+VLOOKUP(Tabla35_2[[#This Row],[Unidad de
comercialización ]],Cod_empaque[],2,0)</f>
        <v>malla-16</v>
      </c>
      <c r="H837" s="24">
        <f>+VLOOKUP(Tabla35_2[[#This Row],[Unidad de
comercialización ]],Tabla9[],2,0)</f>
        <v>16</v>
      </c>
      <c r="I837" s="24" t="s">
        <v>2</v>
      </c>
      <c r="J837">
        <v>225</v>
      </c>
      <c r="K837" s="24">
        <f>+Tabla35_2[[#This Row],[Valor]]*Tabla35_2[[#This Row],[Kg]]</f>
        <v>3600</v>
      </c>
      <c r="L837" s="24">
        <f>+Tabla35_2[[#This Row],[Volumen (Kg)]]/1000</f>
        <v>3.6</v>
      </c>
      <c r="M837" s="24">
        <f>+VLOOKUP(Tabla35_2[[#This Row],[Concat]],Tabla3_2[],9,0)</f>
        <v>3278</v>
      </c>
      <c r="N837" s="24">
        <f>+Tabla35_2[[#This Row],[Precio (pesos nominales con IVA)]]/Tabla35_2[[#This Row],[Kg]]</f>
        <v>204.875</v>
      </c>
      <c r="O837" s="6">
        <f>+VLOOKUP(Tabla35_2[[#This Row],[Cod_fecha]],Cod_fecha[],2,0)</f>
        <v>44102</v>
      </c>
      <c r="P837" s="27">
        <f>+VLOOKUP(Tabla35_2[[#This Row],[Mercado]],Codigos_mercados_mayoristas[],3,0)</f>
        <v>5</v>
      </c>
      <c r="Q837" s="24" t="str">
        <f>+_xlfn.CONCAT(Tabla35_2[[#This Row],[Semana]],Tabla35_2[[#This Row],[Atributo]])</f>
        <v>44106Lunes</v>
      </c>
    </row>
    <row r="838" spans="1:17" x14ac:dyDescent="0.35">
      <c r="A838" s="24" t="str">
        <f t="shared" si="13"/>
        <v>44106LimónSin especificarFemacal de La Caleramalla-16Martes</v>
      </c>
      <c r="B838" s="6">
        <v>44106</v>
      </c>
      <c r="C838" s="24" t="s">
        <v>28</v>
      </c>
      <c r="D838" s="24" t="s">
        <v>18</v>
      </c>
      <c r="E838" s="24" t="s">
        <v>9</v>
      </c>
      <c r="F838" s="24" t="s">
        <v>40</v>
      </c>
      <c r="G838" s="24" t="str">
        <f>+VLOOKUP(Tabla35_2[[#This Row],[Unidad de
comercialización ]],Cod_empaque[],2,0)</f>
        <v>malla-16</v>
      </c>
      <c r="H838" s="24">
        <f>+VLOOKUP(Tabla35_2[[#This Row],[Unidad de
comercialización ]],Tabla9[],2,0)</f>
        <v>16</v>
      </c>
      <c r="I838" s="24" t="s">
        <v>3</v>
      </c>
      <c r="J838">
        <v>173</v>
      </c>
      <c r="K838" s="24">
        <f>+Tabla35_2[[#This Row],[Valor]]*Tabla35_2[[#This Row],[Kg]]</f>
        <v>2768</v>
      </c>
      <c r="L838" s="24">
        <f>+Tabla35_2[[#This Row],[Volumen (Kg)]]/1000</f>
        <v>2.7679999999999998</v>
      </c>
      <c r="M838" s="24">
        <f>+VLOOKUP(Tabla35_2[[#This Row],[Concat]],Tabla3_2[],9,0)</f>
        <v>3283</v>
      </c>
      <c r="N838" s="24">
        <f>+Tabla35_2[[#This Row],[Precio (pesos nominales con IVA)]]/Tabla35_2[[#This Row],[Kg]]</f>
        <v>205.1875</v>
      </c>
      <c r="O838" s="6">
        <f>+VLOOKUP(Tabla35_2[[#This Row],[Cod_fecha]],Cod_fecha[],2,0)</f>
        <v>44103</v>
      </c>
      <c r="P838" s="27">
        <f>+VLOOKUP(Tabla35_2[[#This Row],[Mercado]],Codigos_mercados_mayoristas[],3,0)</f>
        <v>5</v>
      </c>
      <c r="Q838" s="24" t="str">
        <f>+_xlfn.CONCAT(Tabla35_2[[#This Row],[Semana]],Tabla35_2[[#This Row],[Atributo]])</f>
        <v>44106Martes</v>
      </c>
    </row>
    <row r="839" spans="1:17" x14ac:dyDescent="0.35">
      <c r="A839" s="24" t="str">
        <f t="shared" si="13"/>
        <v>44106LimónSin especificarFemacal de La Caleramalla-16Miércoles</v>
      </c>
      <c r="B839" s="6">
        <v>44106</v>
      </c>
      <c r="C839" s="24" t="s">
        <v>28</v>
      </c>
      <c r="D839" s="24" t="s">
        <v>18</v>
      </c>
      <c r="E839" s="24" t="s">
        <v>9</v>
      </c>
      <c r="F839" s="24" t="s">
        <v>40</v>
      </c>
      <c r="G839" s="24" t="str">
        <f>+VLOOKUP(Tabla35_2[[#This Row],[Unidad de
comercialización ]],Cod_empaque[],2,0)</f>
        <v>malla-16</v>
      </c>
      <c r="H839" s="24">
        <f>+VLOOKUP(Tabla35_2[[#This Row],[Unidad de
comercialización ]],Tabla9[],2,0)</f>
        <v>16</v>
      </c>
      <c r="I839" s="24" t="s">
        <v>4</v>
      </c>
      <c r="J839">
        <v>287</v>
      </c>
      <c r="K839" s="24">
        <f>+Tabla35_2[[#This Row],[Valor]]*Tabla35_2[[#This Row],[Kg]]</f>
        <v>4592</v>
      </c>
      <c r="L839" s="24">
        <f>+Tabla35_2[[#This Row],[Volumen (Kg)]]/1000</f>
        <v>4.5919999999999996</v>
      </c>
      <c r="M839" s="24">
        <f>+VLOOKUP(Tabla35_2[[#This Row],[Concat]],Tabla3_2[],9,0)</f>
        <v>3232</v>
      </c>
      <c r="N839" s="24">
        <f>+Tabla35_2[[#This Row],[Precio (pesos nominales con IVA)]]/Tabla35_2[[#This Row],[Kg]]</f>
        <v>202</v>
      </c>
      <c r="O839" s="6">
        <f>+VLOOKUP(Tabla35_2[[#This Row],[Cod_fecha]],Cod_fecha[],2,0)</f>
        <v>44104</v>
      </c>
      <c r="P839" s="27">
        <f>+VLOOKUP(Tabla35_2[[#This Row],[Mercado]],Codigos_mercados_mayoristas[],3,0)</f>
        <v>5</v>
      </c>
      <c r="Q839" s="24" t="str">
        <f>+_xlfn.CONCAT(Tabla35_2[[#This Row],[Semana]],Tabla35_2[[#This Row],[Atributo]])</f>
        <v>44106Miércoles</v>
      </c>
    </row>
    <row r="840" spans="1:17" x14ac:dyDescent="0.35">
      <c r="A840" s="24" t="str">
        <f t="shared" si="13"/>
        <v>44106LimónSin especificarFemacal de La Caleramalla-16Jueves</v>
      </c>
      <c r="B840" s="6">
        <v>44106</v>
      </c>
      <c r="C840" s="24" t="s">
        <v>28</v>
      </c>
      <c r="D840" s="24" t="s">
        <v>18</v>
      </c>
      <c r="E840" s="24" t="s">
        <v>9</v>
      </c>
      <c r="F840" s="24" t="s">
        <v>40</v>
      </c>
      <c r="G840" s="24" t="str">
        <f>+VLOOKUP(Tabla35_2[[#This Row],[Unidad de
comercialización ]],Cod_empaque[],2,0)</f>
        <v>malla-16</v>
      </c>
      <c r="H840" s="24">
        <f>+VLOOKUP(Tabla35_2[[#This Row],[Unidad de
comercialización ]],Tabla9[],2,0)</f>
        <v>16</v>
      </c>
      <c r="I840" s="24" t="s">
        <v>5</v>
      </c>
      <c r="J840">
        <v>333</v>
      </c>
      <c r="K840" s="24">
        <f>+Tabla35_2[[#This Row],[Valor]]*Tabla35_2[[#This Row],[Kg]]</f>
        <v>5328</v>
      </c>
      <c r="L840" s="24">
        <f>+Tabla35_2[[#This Row],[Volumen (Kg)]]/1000</f>
        <v>5.3280000000000003</v>
      </c>
      <c r="M840" s="24">
        <f>+VLOOKUP(Tabla35_2[[#This Row],[Concat]],Tabla3_2[],9,0)</f>
        <v>3247</v>
      </c>
      <c r="N840" s="24">
        <f>+Tabla35_2[[#This Row],[Precio (pesos nominales con IVA)]]/Tabla35_2[[#This Row],[Kg]]</f>
        <v>202.9375</v>
      </c>
      <c r="O840" s="6">
        <f>+VLOOKUP(Tabla35_2[[#This Row],[Cod_fecha]],Cod_fecha[],2,0)</f>
        <v>44105</v>
      </c>
      <c r="P840" s="27">
        <f>+VLOOKUP(Tabla35_2[[#This Row],[Mercado]],Codigos_mercados_mayoristas[],3,0)</f>
        <v>5</v>
      </c>
      <c r="Q840" s="24" t="str">
        <f>+_xlfn.CONCAT(Tabla35_2[[#This Row],[Semana]],Tabla35_2[[#This Row],[Atributo]])</f>
        <v>44106Jueves</v>
      </c>
    </row>
    <row r="841" spans="1:17" x14ac:dyDescent="0.35">
      <c r="A841" s="24" t="str">
        <f t="shared" si="13"/>
        <v>44106LimónSin especificarFemacal de La Caleramalla-16Viernes</v>
      </c>
      <c r="B841" s="6">
        <v>44106</v>
      </c>
      <c r="C841" s="24" t="s">
        <v>28</v>
      </c>
      <c r="D841" s="24" t="s">
        <v>18</v>
      </c>
      <c r="E841" s="24" t="s">
        <v>9</v>
      </c>
      <c r="F841" s="24" t="s">
        <v>40</v>
      </c>
      <c r="G841" s="24" t="str">
        <f>+VLOOKUP(Tabla35_2[[#This Row],[Unidad de
comercialización ]],Cod_empaque[],2,0)</f>
        <v>malla-16</v>
      </c>
      <c r="H841" s="24">
        <f>+VLOOKUP(Tabla35_2[[#This Row],[Unidad de
comercialización ]],Tabla9[],2,0)</f>
        <v>16</v>
      </c>
      <c r="I841" s="24" t="s">
        <v>6</v>
      </c>
      <c r="J841">
        <v>252</v>
      </c>
      <c r="K841" s="24">
        <f>+Tabla35_2[[#This Row],[Valor]]*Tabla35_2[[#This Row],[Kg]]</f>
        <v>4032</v>
      </c>
      <c r="L841" s="24">
        <f>+Tabla35_2[[#This Row],[Volumen (Kg)]]/1000</f>
        <v>4.032</v>
      </c>
      <c r="M841" s="24">
        <f>+VLOOKUP(Tabla35_2[[#This Row],[Concat]],Tabla3_2[],9,0)</f>
        <v>3240</v>
      </c>
      <c r="N841" s="24">
        <f>+Tabla35_2[[#This Row],[Precio (pesos nominales con IVA)]]/Tabla35_2[[#This Row],[Kg]]</f>
        <v>202.5</v>
      </c>
      <c r="O841" s="6">
        <f>+VLOOKUP(Tabla35_2[[#This Row],[Cod_fecha]],Cod_fecha[],2,0)</f>
        <v>44106</v>
      </c>
      <c r="P841" s="27">
        <f>+VLOOKUP(Tabla35_2[[#This Row],[Mercado]],Codigos_mercados_mayoristas[],3,0)</f>
        <v>5</v>
      </c>
      <c r="Q841" s="24" t="str">
        <f>+_xlfn.CONCAT(Tabla35_2[[#This Row],[Semana]],Tabla35_2[[#This Row],[Atributo]])</f>
        <v>44106Viernes</v>
      </c>
    </row>
    <row r="842" spans="1:17" x14ac:dyDescent="0.35">
      <c r="A842" s="24" t="str">
        <f t="shared" si="13"/>
        <v>44106LimónSin especificarFeria Lagunitas de Puerto Monttmalla-16Lunes</v>
      </c>
      <c r="B842" s="6">
        <v>44106</v>
      </c>
      <c r="C842" s="24" t="s">
        <v>28</v>
      </c>
      <c r="D842" s="24" t="s">
        <v>18</v>
      </c>
      <c r="E842" s="24" t="s">
        <v>11</v>
      </c>
      <c r="F842" s="24" t="s">
        <v>40</v>
      </c>
      <c r="G842" s="24" t="str">
        <f>+VLOOKUP(Tabla35_2[[#This Row],[Unidad de
comercialización ]],Cod_empaque[],2,0)</f>
        <v>malla-16</v>
      </c>
      <c r="H842" s="24">
        <f>+VLOOKUP(Tabla35_2[[#This Row],[Unidad de
comercialización ]],Tabla9[],2,0)</f>
        <v>16</v>
      </c>
      <c r="I842" s="24" t="s">
        <v>2</v>
      </c>
      <c r="J842">
        <v>800</v>
      </c>
      <c r="K842" s="24">
        <f>+Tabla35_2[[#This Row],[Valor]]*Tabla35_2[[#This Row],[Kg]]</f>
        <v>12800</v>
      </c>
      <c r="L842" s="24">
        <f>+Tabla35_2[[#This Row],[Volumen (Kg)]]/1000</f>
        <v>12.8</v>
      </c>
      <c r="M842" s="24">
        <f>+VLOOKUP(Tabla35_2[[#This Row],[Concat]],Tabla3_2[],9,0)</f>
        <v>9500</v>
      </c>
      <c r="N842" s="24">
        <f>+Tabla35_2[[#This Row],[Precio (pesos nominales con IVA)]]/Tabla35_2[[#This Row],[Kg]]</f>
        <v>593.75</v>
      </c>
      <c r="O842" s="6">
        <f>+VLOOKUP(Tabla35_2[[#This Row],[Cod_fecha]],Cod_fecha[],2,0)</f>
        <v>44102</v>
      </c>
      <c r="P842" s="27">
        <f>+VLOOKUP(Tabla35_2[[#This Row],[Mercado]],Codigos_mercados_mayoristas[],3,0)</f>
        <v>10</v>
      </c>
      <c r="Q842" s="24" t="str">
        <f>+_xlfn.CONCAT(Tabla35_2[[#This Row],[Semana]],Tabla35_2[[#This Row],[Atributo]])</f>
        <v>44106Lunes</v>
      </c>
    </row>
    <row r="843" spans="1:17" x14ac:dyDescent="0.35">
      <c r="A843" s="24" t="str">
        <f t="shared" si="13"/>
        <v>44106LimónSin especificarFeria Lagunitas de Puerto Monttmalla-16Martes</v>
      </c>
      <c r="B843" s="6">
        <v>44106</v>
      </c>
      <c r="C843" s="24" t="s">
        <v>28</v>
      </c>
      <c r="D843" s="24" t="s">
        <v>18</v>
      </c>
      <c r="E843" s="24" t="s">
        <v>11</v>
      </c>
      <c r="F843" s="24" t="s">
        <v>40</v>
      </c>
      <c r="G843" s="24" t="str">
        <f>+VLOOKUP(Tabla35_2[[#This Row],[Unidad de
comercialización ]],Cod_empaque[],2,0)</f>
        <v>malla-16</v>
      </c>
      <c r="H843" s="24">
        <f>+VLOOKUP(Tabla35_2[[#This Row],[Unidad de
comercialización ]],Tabla9[],2,0)</f>
        <v>16</v>
      </c>
      <c r="I843" s="24" t="s">
        <v>3</v>
      </c>
      <c r="J843">
        <v>1200</v>
      </c>
      <c r="K843" s="24">
        <f>+Tabla35_2[[#This Row],[Valor]]*Tabla35_2[[#This Row],[Kg]]</f>
        <v>19200</v>
      </c>
      <c r="L843" s="24">
        <f>+Tabla35_2[[#This Row],[Volumen (Kg)]]/1000</f>
        <v>19.2</v>
      </c>
      <c r="M843" s="24">
        <f>+VLOOKUP(Tabla35_2[[#This Row],[Concat]],Tabla3_2[],9,0)</f>
        <v>8500</v>
      </c>
      <c r="N843" s="24">
        <f>+Tabla35_2[[#This Row],[Precio (pesos nominales con IVA)]]/Tabla35_2[[#This Row],[Kg]]</f>
        <v>531.25</v>
      </c>
      <c r="O843" s="6">
        <f>+VLOOKUP(Tabla35_2[[#This Row],[Cod_fecha]],Cod_fecha[],2,0)</f>
        <v>44103</v>
      </c>
      <c r="P843" s="27">
        <f>+VLOOKUP(Tabla35_2[[#This Row],[Mercado]],Codigos_mercados_mayoristas[],3,0)</f>
        <v>10</v>
      </c>
      <c r="Q843" s="24" t="str">
        <f>+_xlfn.CONCAT(Tabla35_2[[#This Row],[Semana]],Tabla35_2[[#This Row],[Atributo]])</f>
        <v>44106Martes</v>
      </c>
    </row>
    <row r="844" spans="1:17" x14ac:dyDescent="0.35">
      <c r="A844" s="24" t="str">
        <f t="shared" si="13"/>
        <v>44106LimónSin especificarFeria Lagunitas de Puerto Monttmalla-16Miércoles</v>
      </c>
      <c r="B844" s="6">
        <v>44106</v>
      </c>
      <c r="C844" s="24" t="s">
        <v>28</v>
      </c>
      <c r="D844" s="24" t="s">
        <v>18</v>
      </c>
      <c r="E844" s="24" t="s">
        <v>11</v>
      </c>
      <c r="F844" s="24" t="s">
        <v>40</v>
      </c>
      <c r="G844" s="24" t="str">
        <f>+VLOOKUP(Tabla35_2[[#This Row],[Unidad de
comercialización ]],Cod_empaque[],2,0)</f>
        <v>malla-16</v>
      </c>
      <c r="H844" s="24">
        <f>+VLOOKUP(Tabla35_2[[#This Row],[Unidad de
comercialización ]],Tabla9[],2,0)</f>
        <v>16</v>
      </c>
      <c r="I844" s="24" t="s">
        <v>4</v>
      </c>
      <c r="J844">
        <v>150</v>
      </c>
      <c r="K844" s="24">
        <f>+Tabla35_2[[#This Row],[Valor]]*Tabla35_2[[#This Row],[Kg]]</f>
        <v>2400</v>
      </c>
      <c r="L844" s="24">
        <f>+Tabla35_2[[#This Row],[Volumen (Kg)]]/1000</f>
        <v>2.4</v>
      </c>
      <c r="M844" s="24">
        <f>+VLOOKUP(Tabla35_2[[#This Row],[Concat]],Tabla3_2[],9,0)</f>
        <v>9000</v>
      </c>
      <c r="N844" s="24">
        <f>+Tabla35_2[[#This Row],[Precio (pesos nominales con IVA)]]/Tabla35_2[[#This Row],[Kg]]</f>
        <v>562.5</v>
      </c>
      <c r="O844" s="6">
        <f>+VLOOKUP(Tabla35_2[[#This Row],[Cod_fecha]],Cod_fecha[],2,0)</f>
        <v>44104</v>
      </c>
      <c r="P844" s="27">
        <f>+VLOOKUP(Tabla35_2[[#This Row],[Mercado]],Codigos_mercados_mayoristas[],3,0)</f>
        <v>10</v>
      </c>
      <c r="Q844" s="24" t="str">
        <f>+_xlfn.CONCAT(Tabla35_2[[#This Row],[Semana]],Tabla35_2[[#This Row],[Atributo]])</f>
        <v>44106Miércoles</v>
      </c>
    </row>
    <row r="845" spans="1:17" x14ac:dyDescent="0.35">
      <c r="A845" s="24" t="str">
        <f t="shared" si="13"/>
        <v>44106LimónSin especificarFeria Lagunitas de Puerto Monttmalla-16Jueves</v>
      </c>
      <c r="B845" s="6">
        <v>44106</v>
      </c>
      <c r="C845" s="24" t="s">
        <v>28</v>
      </c>
      <c r="D845" s="24" t="s">
        <v>18</v>
      </c>
      <c r="E845" s="24" t="s">
        <v>11</v>
      </c>
      <c r="F845" s="24" t="s">
        <v>40</v>
      </c>
      <c r="G845" s="24" t="str">
        <f>+VLOOKUP(Tabla35_2[[#This Row],[Unidad de
comercialización ]],Cod_empaque[],2,0)</f>
        <v>malla-16</v>
      </c>
      <c r="H845" s="24">
        <f>+VLOOKUP(Tabla35_2[[#This Row],[Unidad de
comercialización ]],Tabla9[],2,0)</f>
        <v>16</v>
      </c>
      <c r="I845" s="24" t="s">
        <v>5</v>
      </c>
      <c r="J845">
        <v>400</v>
      </c>
      <c r="K845" s="24">
        <f>+Tabla35_2[[#This Row],[Valor]]*Tabla35_2[[#This Row],[Kg]]</f>
        <v>6400</v>
      </c>
      <c r="L845" s="24">
        <f>+Tabla35_2[[#This Row],[Volumen (Kg)]]/1000</f>
        <v>6.4</v>
      </c>
      <c r="M845" s="24">
        <f>+VLOOKUP(Tabla35_2[[#This Row],[Concat]],Tabla3_2[],9,0)</f>
        <v>8500</v>
      </c>
      <c r="N845" s="24">
        <f>+Tabla35_2[[#This Row],[Precio (pesos nominales con IVA)]]/Tabla35_2[[#This Row],[Kg]]</f>
        <v>531.25</v>
      </c>
      <c r="O845" s="6">
        <f>+VLOOKUP(Tabla35_2[[#This Row],[Cod_fecha]],Cod_fecha[],2,0)</f>
        <v>44105</v>
      </c>
      <c r="P845" s="27">
        <f>+VLOOKUP(Tabla35_2[[#This Row],[Mercado]],Codigos_mercados_mayoristas[],3,0)</f>
        <v>10</v>
      </c>
      <c r="Q845" s="24" t="str">
        <f>+_xlfn.CONCAT(Tabla35_2[[#This Row],[Semana]],Tabla35_2[[#This Row],[Atributo]])</f>
        <v>44106Jueves</v>
      </c>
    </row>
    <row r="846" spans="1:17" x14ac:dyDescent="0.35">
      <c r="A846" s="24" t="str">
        <f t="shared" si="13"/>
        <v>44106LimónSin especificarFeria Lagunitas de Puerto Monttmalla-16Viernes</v>
      </c>
      <c r="B846" s="6">
        <v>44106</v>
      </c>
      <c r="C846" s="24" t="s">
        <v>28</v>
      </c>
      <c r="D846" s="24" t="s">
        <v>18</v>
      </c>
      <c r="E846" s="24" t="s">
        <v>11</v>
      </c>
      <c r="F846" s="24" t="s">
        <v>40</v>
      </c>
      <c r="G846" s="24" t="str">
        <f>+VLOOKUP(Tabla35_2[[#This Row],[Unidad de
comercialización ]],Cod_empaque[],2,0)</f>
        <v>malla-16</v>
      </c>
      <c r="H846" s="24">
        <f>+VLOOKUP(Tabla35_2[[#This Row],[Unidad de
comercialización ]],Tabla9[],2,0)</f>
        <v>16</v>
      </c>
      <c r="I846" s="24" t="s">
        <v>6</v>
      </c>
      <c r="J846">
        <v>1000</v>
      </c>
      <c r="K846" s="24">
        <f>+Tabla35_2[[#This Row],[Valor]]*Tabla35_2[[#This Row],[Kg]]</f>
        <v>16000</v>
      </c>
      <c r="L846" s="24">
        <f>+Tabla35_2[[#This Row],[Volumen (Kg)]]/1000</f>
        <v>16</v>
      </c>
      <c r="M846" s="24">
        <f>+VLOOKUP(Tabla35_2[[#This Row],[Concat]],Tabla3_2[],9,0)</f>
        <v>8750</v>
      </c>
      <c r="N846" s="24">
        <f>+Tabla35_2[[#This Row],[Precio (pesos nominales con IVA)]]/Tabla35_2[[#This Row],[Kg]]</f>
        <v>546.875</v>
      </c>
      <c r="O846" s="6">
        <f>+VLOOKUP(Tabla35_2[[#This Row],[Cod_fecha]],Cod_fecha[],2,0)</f>
        <v>44106</v>
      </c>
      <c r="P846" s="27">
        <f>+VLOOKUP(Tabla35_2[[#This Row],[Mercado]],Codigos_mercados_mayoristas[],3,0)</f>
        <v>10</v>
      </c>
      <c r="Q846" s="24" t="str">
        <f>+_xlfn.CONCAT(Tabla35_2[[#This Row],[Semana]],Tabla35_2[[#This Row],[Atributo]])</f>
        <v>44106Viernes</v>
      </c>
    </row>
    <row r="847" spans="1:17" x14ac:dyDescent="0.35">
      <c r="A847" s="24" t="str">
        <f t="shared" si="13"/>
        <v>44106LimónSin especificarMacroferia Regional de Talcamalla-16Lunes</v>
      </c>
      <c r="B847" s="6">
        <v>44106</v>
      </c>
      <c r="C847" s="24" t="s">
        <v>28</v>
      </c>
      <c r="D847" s="24" t="s">
        <v>18</v>
      </c>
      <c r="E847" s="24" t="s">
        <v>13</v>
      </c>
      <c r="F847" s="24" t="s">
        <v>40</v>
      </c>
      <c r="G847" s="24" t="str">
        <f>+VLOOKUP(Tabla35_2[[#This Row],[Unidad de
comercialización ]],Cod_empaque[],2,0)</f>
        <v>malla-16</v>
      </c>
      <c r="H847" s="24">
        <f>+VLOOKUP(Tabla35_2[[#This Row],[Unidad de
comercialización ]],Tabla9[],2,0)</f>
        <v>16</v>
      </c>
      <c r="I847" s="24" t="s">
        <v>2</v>
      </c>
      <c r="J847">
        <v>0</v>
      </c>
      <c r="K847" s="24">
        <f>+Tabla35_2[[#This Row],[Valor]]*Tabla35_2[[#This Row],[Kg]]</f>
        <v>0</v>
      </c>
      <c r="L847" s="24">
        <f>+Tabla35_2[[#This Row],[Volumen (Kg)]]/1000</f>
        <v>0</v>
      </c>
      <c r="M847" s="24">
        <f>+VLOOKUP(Tabla35_2[[#This Row],[Concat]],Tabla3_2[],9,0)</f>
        <v>0</v>
      </c>
      <c r="N847" s="24">
        <f>+Tabla35_2[[#This Row],[Precio (pesos nominales con IVA)]]/Tabla35_2[[#This Row],[Kg]]</f>
        <v>0</v>
      </c>
      <c r="O847" s="6">
        <f>+VLOOKUP(Tabla35_2[[#This Row],[Cod_fecha]],Cod_fecha[],2,0)</f>
        <v>44102</v>
      </c>
      <c r="P847" s="27">
        <f>+VLOOKUP(Tabla35_2[[#This Row],[Mercado]],Codigos_mercados_mayoristas[],3,0)</f>
        <v>7</v>
      </c>
      <c r="Q847" s="24" t="str">
        <f>+_xlfn.CONCAT(Tabla35_2[[#This Row],[Semana]],Tabla35_2[[#This Row],[Atributo]])</f>
        <v>44106Lunes</v>
      </c>
    </row>
    <row r="848" spans="1:17" x14ac:dyDescent="0.35">
      <c r="A848" s="24" t="str">
        <f t="shared" si="13"/>
        <v>44106LimónSin especificarMacroferia Regional de Talcamalla-16Martes</v>
      </c>
      <c r="B848" s="6">
        <v>44106</v>
      </c>
      <c r="C848" s="24" t="s">
        <v>28</v>
      </c>
      <c r="D848" s="24" t="s">
        <v>18</v>
      </c>
      <c r="E848" s="24" t="s">
        <v>13</v>
      </c>
      <c r="F848" s="24" t="s">
        <v>40</v>
      </c>
      <c r="G848" s="24" t="str">
        <f>+VLOOKUP(Tabla35_2[[#This Row],[Unidad de
comercialización ]],Cod_empaque[],2,0)</f>
        <v>malla-16</v>
      </c>
      <c r="H848" s="24">
        <f>+VLOOKUP(Tabla35_2[[#This Row],[Unidad de
comercialización ]],Tabla9[],2,0)</f>
        <v>16</v>
      </c>
      <c r="I848" s="24" t="s">
        <v>3</v>
      </c>
      <c r="J848">
        <v>0</v>
      </c>
      <c r="K848" s="24">
        <f>+Tabla35_2[[#This Row],[Valor]]*Tabla35_2[[#This Row],[Kg]]</f>
        <v>0</v>
      </c>
      <c r="L848" s="24">
        <f>+Tabla35_2[[#This Row],[Volumen (Kg)]]/1000</f>
        <v>0</v>
      </c>
      <c r="M848" s="24">
        <f>+VLOOKUP(Tabla35_2[[#This Row],[Concat]],Tabla3_2[],9,0)</f>
        <v>0</v>
      </c>
      <c r="N848" s="24">
        <f>+Tabla35_2[[#This Row],[Precio (pesos nominales con IVA)]]/Tabla35_2[[#This Row],[Kg]]</f>
        <v>0</v>
      </c>
      <c r="O848" s="6">
        <f>+VLOOKUP(Tabla35_2[[#This Row],[Cod_fecha]],Cod_fecha[],2,0)</f>
        <v>44103</v>
      </c>
      <c r="P848" s="27">
        <f>+VLOOKUP(Tabla35_2[[#This Row],[Mercado]],Codigos_mercados_mayoristas[],3,0)</f>
        <v>7</v>
      </c>
      <c r="Q848" s="24" t="str">
        <f>+_xlfn.CONCAT(Tabla35_2[[#This Row],[Semana]],Tabla35_2[[#This Row],[Atributo]])</f>
        <v>44106Martes</v>
      </c>
    </row>
    <row r="849" spans="1:17" x14ac:dyDescent="0.35">
      <c r="A849" s="24" t="str">
        <f t="shared" si="13"/>
        <v>44106LimónSin especificarMacroferia Regional de Talcamalla-16Miércoles</v>
      </c>
      <c r="B849" s="6">
        <v>44106</v>
      </c>
      <c r="C849" s="24" t="s">
        <v>28</v>
      </c>
      <c r="D849" s="24" t="s">
        <v>18</v>
      </c>
      <c r="E849" s="24" t="s">
        <v>13</v>
      </c>
      <c r="F849" s="24" t="s">
        <v>40</v>
      </c>
      <c r="G849" s="24" t="str">
        <f>+VLOOKUP(Tabla35_2[[#This Row],[Unidad de
comercialización ]],Cod_empaque[],2,0)</f>
        <v>malla-16</v>
      </c>
      <c r="H849" s="24">
        <f>+VLOOKUP(Tabla35_2[[#This Row],[Unidad de
comercialización ]],Tabla9[],2,0)</f>
        <v>16</v>
      </c>
      <c r="I849" s="24" t="s">
        <v>4</v>
      </c>
      <c r="J849">
        <v>0</v>
      </c>
      <c r="K849" s="24">
        <f>+Tabla35_2[[#This Row],[Valor]]*Tabla35_2[[#This Row],[Kg]]</f>
        <v>0</v>
      </c>
      <c r="L849" s="24">
        <f>+Tabla35_2[[#This Row],[Volumen (Kg)]]/1000</f>
        <v>0</v>
      </c>
      <c r="M849" s="24">
        <f>+VLOOKUP(Tabla35_2[[#This Row],[Concat]],Tabla3_2[],9,0)</f>
        <v>0</v>
      </c>
      <c r="N849" s="24">
        <f>+Tabla35_2[[#This Row],[Precio (pesos nominales con IVA)]]/Tabla35_2[[#This Row],[Kg]]</f>
        <v>0</v>
      </c>
      <c r="O849" s="6">
        <f>+VLOOKUP(Tabla35_2[[#This Row],[Cod_fecha]],Cod_fecha[],2,0)</f>
        <v>44104</v>
      </c>
      <c r="P849" s="27">
        <f>+VLOOKUP(Tabla35_2[[#This Row],[Mercado]],Codigos_mercados_mayoristas[],3,0)</f>
        <v>7</v>
      </c>
      <c r="Q849" s="24" t="str">
        <f>+_xlfn.CONCAT(Tabla35_2[[#This Row],[Semana]],Tabla35_2[[#This Row],[Atributo]])</f>
        <v>44106Miércoles</v>
      </c>
    </row>
    <row r="850" spans="1:17" x14ac:dyDescent="0.35">
      <c r="A850" s="24" t="str">
        <f t="shared" si="13"/>
        <v>44106LimónSin especificarMacroferia Regional de Talcamalla-16Jueves</v>
      </c>
      <c r="B850" s="6">
        <v>44106</v>
      </c>
      <c r="C850" s="24" t="s">
        <v>28</v>
      </c>
      <c r="D850" s="24" t="s">
        <v>18</v>
      </c>
      <c r="E850" s="24" t="s">
        <v>13</v>
      </c>
      <c r="F850" s="24" t="s">
        <v>40</v>
      </c>
      <c r="G850" s="24" t="str">
        <f>+VLOOKUP(Tabla35_2[[#This Row],[Unidad de
comercialización ]],Cod_empaque[],2,0)</f>
        <v>malla-16</v>
      </c>
      <c r="H850" s="24">
        <f>+VLOOKUP(Tabla35_2[[#This Row],[Unidad de
comercialización ]],Tabla9[],2,0)</f>
        <v>16</v>
      </c>
      <c r="I850" s="24" t="s">
        <v>5</v>
      </c>
      <c r="J850">
        <v>0</v>
      </c>
      <c r="K850" s="24">
        <f>+Tabla35_2[[#This Row],[Valor]]*Tabla35_2[[#This Row],[Kg]]</f>
        <v>0</v>
      </c>
      <c r="L850" s="24">
        <f>+Tabla35_2[[#This Row],[Volumen (Kg)]]/1000</f>
        <v>0</v>
      </c>
      <c r="M850" s="24">
        <f>+VLOOKUP(Tabla35_2[[#This Row],[Concat]],Tabla3_2[],9,0)</f>
        <v>0</v>
      </c>
      <c r="N850" s="24">
        <f>+Tabla35_2[[#This Row],[Precio (pesos nominales con IVA)]]/Tabla35_2[[#This Row],[Kg]]</f>
        <v>0</v>
      </c>
      <c r="O850" s="6">
        <f>+VLOOKUP(Tabla35_2[[#This Row],[Cod_fecha]],Cod_fecha[],2,0)</f>
        <v>44105</v>
      </c>
      <c r="P850" s="27">
        <f>+VLOOKUP(Tabla35_2[[#This Row],[Mercado]],Codigos_mercados_mayoristas[],3,0)</f>
        <v>7</v>
      </c>
      <c r="Q850" s="24" t="str">
        <f>+_xlfn.CONCAT(Tabla35_2[[#This Row],[Semana]],Tabla35_2[[#This Row],[Atributo]])</f>
        <v>44106Jueves</v>
      </c>
    </row>
    <row r="851" spans="1:17" x14ac:dyDescent="0.35">
      <c r="A851" s="24" t="str">
        <f t="shared" si="13"/>
        <v>44106LimónSin especificarMacroferia Regional de Talcamalla-16Viernes</v>
      </c>
      <c r="B851" s="6">
        <v>44106</v>
      </c>
      <c r="C851" s="24" t="s">
        <v>28</v>
      </c>
      <c r="D851" s="24" t="s">
        <v>18</v>
      </c>
      <c r="E851" s="24" t="s">
        <v>13</v>
      </c>
      <c r="F851" s="24" t="s">
        <v>40</v>
      </c>
      <c r="G851" s="24" t="str">
        <f>+VLOOKUP(Tabla35_2[[#This Row],[Unidad de
comercialización ]],Cod_empaque[],2,0)</f>
        <v>malla-16</v>
      </c>
      <c r="H851" s="24">
        <f>+VLOOKUP(Tabla35_2[[#This Row],[Unidad de
comercialización ]],Tabla9[],2,0)</f>
        <v>16</v>
      </c>
      <c r="I851" s="24" t="s">
        <v>6</v>
      </c>
      <c r="J851">
        <v>200</v>
      </c>
      <c r="K851" s="24">
        <f>+Tabla35_2[[#This Row],[Valor]]*Tabla35_2[[#This Row],[Kg]]</f>
        <v>3200</v>
      </c>
      <c r="L851" s="24">
        <f>+Tabla35_2[[#This Row],[Volumen (Kg)]]/1000</f>
        <v>3.2</v>
      </c>
      <c r="M851" s="24">
        <f>+VLOOKUP(Tabla35_2[[#This Row],[Concat]],Tabla3_2[],9,0)</f>
        <v>5000</v>
      </c>
      <c r="N851" s="24">
        <f>+Tabla35_2[[#This Row],[Precio (pesos nominales con IVA)]]/Tabla35_2[[#This Row],[Kg]]</f>
        <v>312.5</v>
      </c>
      <c r="O851" s="6">
        <f>+VLOOKUP(Tabla35_2[[#This Row],[Cod_fecha]],Cod_fecha[],2,0)</f>
        <v>44106</v>
      </c>
      <c r="P851" s="27">
        <f>+VLOOKUP(Tabla35_2[[#This Row],[Mercado]],Codigos_mercados_mayoristas[],3,0)</f>
        <v>7</v>
      </c>
      <c r="Q851" s="24" t="str">
        <f>+_xlfn.CONCAT(Tabla35_2[[#This Row],[Semana]],Tabla35_2[[#This Row],[Atributo]])</f>
        <v>44106Viernes</v>
      </c>
    </row>
    <row r="852" spans="1:17" x14ac:dyDescent="0.35">
      <c r="A852" s="24" t="str">
        <f t="shared" si="13"/>
        <v>44106LimónSin especificarTerminal Hortofrutícola Agro Chillánmalla-16Lunes</v>
      </c>
      <c r="B852" s="6">
        <v>44106</v>
      </c>
      <c r="C852" s="24" t="s">
        <v>28</v>
      </c>
      <c r="D852" s="24" t="s">
        <v>18</v>
      </c>
      <c r="E852" s="24" t="s">
        <v>25</v>
      </c>
      <c r="F852" s="24" t="s">
        <v>40</v>
      </c>
      <c r="G852" s="24" t="str">
        <f>+VLOOKUP(Tabla35_2[[#This Row],[Unidad de
comercialización ]],Cod_empaque[],2,0)</f>
        <v>malla-16</v>
      </c>
      <c r="H852" s="24">
        <f>+VLOOKUP(Tabla35_2[[#This Row],[Unidad de
comercialización ]],Tabla9[],2,0)</f>
        <v>16</v>
      </c>
      <c r="I852" s="24" t="s">
        <v>2</v>
      </c>
      <c r="J852">
        <v>160</v>
      </c>
      <c r="K852" s="24">
        <f>+Tabla35_2[[#This Row],[Valor]]*Tabla35_2[[#This Row],[Kg]]</f>
        <v>2560</v>
      </c>
      <c r="L852" s="24">
        <f>+Tabla35_2[[#This Row],[Volumen (Kg)]]/1000</f>
        <v>2.56</v>
      </c>
      <c r="M852" s="24">
        <f>+VLOOKUP(Tabla35_2[[#This Row],[Concat]],Tabla3_2[],9,0)</f>
        <v>4250</v>
      </c>
      <c r="N852" s="24">
        <f>+Tabla35_2[[#This Row],[Precio (pesos nominales con IVA)]]/Tabla35_2[[#This Row],[Kg]]</f>
        <v>265.625</v>
      </c>
      <c r="O852" s="6">
        <f>+VLOOKUP(Tabla35_2[[#This Row],[Cod_fecha]],Cod_fecha[],2,0)</f>
        <v>44102</v>
      </c>
      <c r="P852" s="27">
        <f>+VLOOKUP(Tabla35_2[[#This Row],[Mercado]],Codigos_mercados_mayoristas[],3,0)</f>
        <v>16</v>
      </c>
      <c r="Q852" s="24" t="str">
        <f>+_xlfn.CONCAT(Tabla35_2[[#This Row],[Semana]],Tabla35_2[[#This Row],[Atributo]])</f>
        <v>44106Lunes</v>
      </c>
    </row>
    <row r="853" spans="1:17" x14ac:dyDescent="0.35">
      <c r="A853" s="24" t="str">
        <f t="shared" si="13"/>
        <v>44106LimónSin especificarTerminal Hortofrutícola Agro Chillánmalla-16Martes</v>
      </c>
      <c r="B853" s="6">
        <v>44106</v>
      </c>
      <c r="C853" s="24" t="s">
        <v>28</v>
      </c>
      <c r="D853" s="24" t="s">
        <v>18</v>
      </c>
      <c r="E853" s="24" t="s">
        <v>25</v>
      </c>
      <c r="F853" s="24" t="s">
        <v>40</v>
      </c>
      <c r="G853" s="24" t="str">
        <f>+VLOOKUP(Tabla35_2[[#This Row],[Unidad de
comercialización ]],Cod_empaque[],2,0)</f>
        <v>malla-16</v>
      </c>
      <c r="H853" s="24">
        <f>+VLOOKUP(Tabla35_2[[#This Row],[Unidad de
comercialización ]],Tabla9[],2,0)</f>
        <v>16</v>
      </c>
      <c r="I853" s="24" t="s">
        <v>3</v>
      </c>
      <c r="J853">
        <v>120</v>
      </c>
      <c r="K853" s="24">
        <f>+Tabla35_2[[#This Row],[Valor]]*Tabla35_2[[#This Row],[Kg]]</f>
        <v>1920</v>
      </c>
      <c r="L853" s="24">
        <f>+Tabla35_2[[#This Row],[Volumen (Kg)]]/1000</f>
        <v>1.92</v>
      </c>
      <c r="M853" s="24">
        <f>+VLOOKUP(Tabla35_2[[#This Row],[Concat]],Tabla3_2[],9,0)</f>
        <v>4750</v>
      </c>
      <c r="N853" s="24">
        <f>+Tabla35_2[[#This Row],[Precio (pesos nominales con IVA)]]/Tabla35_2[[#This Row],[Kg]]</f>
        <v>296.875</v>
      </c>
      <c r="O853" s="6">
        <f>+VLOOKUP(Tabla35_2[[#This Row],[Cod_fecha]],Cod_fecha[],2,0)</f>
        <v>44103</v>
      </c>
      <c r="P853" s="27">
        <f>+VLOOKUP(Tabla35_2[[#This Row],[Mercado]],Codigos_mercados_mayoristas[],3,0)</f>
        <v>16</v>
      </c>
      <c r="Q853" s="24" t="str">
        <f>+_xlfn.CONCAT(Tabla35_2[[#This Row],[Semana]],Tabla35_2[[#This Row],[Atributo]])</f>
        <v>44106Martes</v>
      </c>
    </row>
    <row r="854" spans="1:17" x14ac:dyDescent="0.35">
      <c r="A854" s="24" t="str">
        <f t="shared" si="13"/>
        <v>44106LimónSin especificarTerminal Hortofrutícola Agro Chillánmalla-16Miércoles</v>
      </c>
      <c r="B854" s="6">
        <v>44106</v>
      </c>
      <c r="C854" s="24" t="s">
        <v>28</v>
      </c>
      <c r="D854" s="24" t="s">
        <v>18</v>
      </c>
      <c r="E854" s="24" t="s">
        <v>25</v>
      </c>
      <c r="F854" s="24" t="s">
        <v>40</v>
      </c>
      <c r="G854" s="24" t="str">
        <f>+VLOOKUP(Tabla35_2[[#This Row],[Unidad de
comercialización ]],Cod_empaque[],2,0)</f>
        <v>malla-16</v>
      </c>
      <c r="H854" s="24">
        <f>+VLOOKUP(Tabla35_2[[#This Row],[Unidad de
comercialización ]],Tabla9[],2,0)</f>
        <v>16</v>
      </c>
      <c r="I854" s="24" t="s">
        <v>4</v>
      </c>
      <c r="J854">
        <v>300</v>
      </c>
      <c r="K854" s="24">
        <f>+Tabla35_2[[#This Row],[Valor]]*Tabla35_2[[#This Row],[Kg]]</f>
        <v>4800</v>
      </c>
      <c r="L854" s="24">
        <f>+Tabla35_2[[#This Row],[Volumen (Kg)]]/1000</f>
        <v>4.8</v>
      </c>
      <c r="M854" s="24">
        <f>+VLOOKUP(Tabla35_2[[#This Row],[Concat]],Tabla3_2[],9,0)</f>
        <v>4750</v>
      </c>
      <c r="N854" s="24">
        <f>+Tabla35_2[[#This Row],[Precio (pesos nominales con IVA)]]/Tabla35_2[[#This Row],[Kg]]</f>
        <v>296.875</v>
      </c>
      <c r="O854" s="6">
        <f>+VLOOKUP(Tabla35_2[[#This Row],[Cod_fecha]],Cod_fecha[],2,0)</f>
        <v>44104</v>
      </c>
      <c r="P854" s="27">
        <f>+VLOOKUP(Tabla35_2[[#This Row],[Mercado]],Codigos_mercados_mayoristas[],3,0)</f>
        <v>16</v>
      </c>
      <c r="Q854" s="24" t="str">
        <f>+_xlfn.CONCAT(Tabla35_2[[#This Row],[Semana]],Tabla35_2[[#This Row],[Atributo]])</f>
        <v>44106Miércoles</v>
      </c>
    </row>
    <row r="855" spans="1:17" x14ac:dyDescent="0.35">
      <c r="A855" s="24" t="str">
        <f t="shared" si="13"/>
        <v>44106LimónSin especificarTerminal Hortofrutícola Agro Chillánmalla-16Jueves</v>
      </c>
      <c r="B855" s="6">
        <v>44106</v>
      </c>
      <c r="C855" s="24" t="s">
        <v>28</v>
      </c>
      <c r="D855" s="24" t="s">
        <v>18</v>
      </c>
      <c r="E855" s="24" t="s">
        <v>25</v>
      </c>
      <c r="F855" s="24" t="s">
        <v>40</v>
      </c>
      <c r="G855" s="24" t="str">
        <f>+VLOOKUP(Tabla35_2[[#This Row],[Unidad de
comercialización ]],Cod_empaque[],2,0)</f>
        <v>malla-16</v>
      </c>
      <c r="H855" s="24">
        <f>+VLOOKUP(Tabla35_2[[#This Row],[Unidad de
comercialización ]],Tabla9[],2,0)</f>
        <v>16</v>
      </c>
      <c r="I855" s="24" t="s">
        <v>5</v>
      </c>
      <c r="J855">
        <v>300</v>
      </c>
      <c r="K855" s="24">
        <f>+Tabla35_2[[#This Row],[Valor]]*Tabla35_2[[#This Row],[Kg]]</f>
        <v>4800</v>
      </c>
      <c r="L855" s="24">
        <f>+Tabla35_2[[#This Row],[Volumen (Kg)]]/1000</f>
        <v>4.8</v>
      </c>
      <c r="M855" s="24">
        <f>+VLOOKUP(Tabla35_2[[#This Row],[Concat]],Tabla3_2[],9,0)</f>
        <v>4750</v>
      </c>
      <c r="N855" s="24">
        <f>+Tabla35_2[[#This Row],[Precio (pesos nominales con IVA)]]/Tabla35_2[[#This Row],[Kg]]</f>
        <v>296.875</v>
      </c>
      <c r="O855" s="6">
        <f>+VLOOKUP(Tabla35_2[[#This Row],[Cod_fecha]],Cod_fecha[],2,0)</f>
        <v>44105</v>
      </c>
      <c r="P855" s="27">
        <f>+VLOOKUP(Tabla35_2[[#This Row],[Mercado]],Codigos_mercados_mayoristas[],3,0)</f>
        <v>16</v>
      </c>
      <c r="Q855" s="24" t="str">
        <f>+_xlfn.CONCAT(Tabla35_2[[#This Row],[Semana]],Tabla35_2[[#This Row],[Atributo]])</f>
        <v>44106Jueves</v>
      </c>
    </row>
    <row r="856" spans="1:17" x14ac:dyDescent="0.35">
      <c r="A856" s="24" t="str">
        <f t="shared" si="13"/>
        <v>44106LimónSin especificarTerminal Hortofrutícola Agro Chillánmalla-16Viernes</v>
      </c>
      <c r="B856" s="6">
        <v>44106</v>
      </c>
      <c r="C856" s="24" t="s">
        <v>28</v>
      </c>
      <c r="D856" s="24" t="s">
        <v>18</v>
      </c>
      <c r="E856" s="24" t="s">
        <v>25</v>
      </c>
      <c r="F856" s="24" t="s">
        <v>40</v>
      </c>
      <c r="G856" s="24" t="str">
        <f>+VLOOKUP(Tabla35_2[[#This Row],[Unidad de
comercialización ]],Cod_empaque[],2,0)</f>
        <v>malla-16</v>
      </c>
      <c r="H856" s="24">
        <f>+VLOOKUP(Tabla35_2[[#This Row],[Unidad de
comercialización ]],Tabla9[],2,0)</f>
        <v>16</v>
      </c>
      <c r="I856" s="24" t="s">
        <v>6</v>
      </c>
      <c r="J856">
        <v>300</v>
      </c>
      <c r="K856" s="24">
        <f>+Tabla35_2[[#This Row],[Valor]]*Tabla35_2[[#This Row],[Kg]]</f>
        <v>4800</v>
      </c>
      <c r="L856" s="24">
        <f>+Tabla35_2[[#This Row],[Volumen (Kg)]]/1000</f>
        <v>4.8</v>
      </c>
      <c r="M856" s="24">
        <f>+VLOOKUP(Tabla35_2[[#This Row],[Concat]],Tabla3_2[],9,0)</f>
        <v>4750</v>
      </c>
      <c r="N856" s="24">
        <f>+Tabla35_2[[#This Row],[Precio (pesos nominales con IVA)]]/Tabla35_2[[#This Row],[Kg]]</f>
        <v>296.875</v>
      </c>
      <c r="O856" s="6">
        <f>+VLOOKUP(Tabla35_2[[#This Row],[Cod_fecha]],Cod_fecha[],2,0)</f>
        <v>44106</v>
      </c>
      <c r="P856" s="27">
        <f>+VLOOKUP(Tabla35_2[[#This Row],[Mercado]],Codigos_mercados_mayoristas[],3,0)</f>
        <v>16</v>
      </c>
      <c r="Q856" s="24" t="str">
        <f>+_xlfn.CONCAT(Tabla35_2[[#This Row],[Semana]],Tabla35_2[[#This Row],[Atributo]])</f>
        <v>44106Viernes</v>
      </c>
    </row>
    <row r="857" spans="1:17" x14ac:dyDescent="0.35">
      <c r="A857" s="24" t="str">
        <f t="shared" si="13"/>
        <v>44106LimónSin especificarVega Monumental Concepciónmalla-16Lunes</v>
      </c>
      <c r="B857" s="6">
        <v>44106</v>
      </c>
      <c r="C857" s="24" t="s">
        <v>28</v>
      </c>
      <c r="D857" s="24" t="s">
        <v>18</v>
      </c>
      <c r="E857" s="24" t="s">
        <v>26</v>
      </c>
      <c r="F857" s="24" t="s">
        <v>40</v>
      </c>
      <c r="G857" s="24" t="str">
        <f>+VLOOKUP(Tabla35_2[[#This Row],[Unidad de
comercialización ]],Cod_empaque[],2,0)</f>
        <v>malla-16</v>
      </c>
      <c r="H857" s="24">
        <f>+VLOOKUP(Tabla35_2[[#This Row],[Unidad de
comercialización ]],Tabla9[],2,0)</f>
        <v>16</v>
      </c>
      <c r="I857" s="24" t="s">
        <v>2</v>
      </c>
      <c r="J857">
        <v>0</v>
      </c>
      <c r="K857" s="24">
        <f>+Tabla35_2[[#This Row],[Valor]]*Tabla35_2[[#This Row],[Kg]]</f>
        <v>0</v>
      </c>
      <c r="L857" s="24">
        <f>+Tabla35_2[[#This Row],[Volumen (Kg)]]/1000</f>
        <v>0</v>
      </c>
      <c r="M857" s="24">
        <f>+VLOOKUP(Tabla35_2[[#This Row],[Concat]],Tabla3_2[],9,0)</f>
        <v>0</v>
      </c>
      <c r="N857" s="24">
        <f>+Tabla35_2[[#This Row],[Precio (pesos nominales con IVA)]]/Tabla35_2[[#This Row],[Kg]]</f>
        <v>0</v>
      </c>
      <c r="O857" s="6">
        <f>+VLOOKUP(Tabla35_2[[#This Row],[Cod_fecha]],Cod_fecha[],2,0)</f>
        <v>44102</v>
      </c>
      <c r="P857" s="27">
        <f>+VLOOKUP(Tabla35_2[[#This Row],[Mercado]],Codigos_mercados_mayoristas[],3,0)</f>
        <v>8</v>
      </c>
      <c r="Q857" s="24" t="str">
        <f>+_xlfn.CONCAT(Tabla35_2[[#This Row],[Semana]],Tabla35_2[[#This Row],[Atributo]])</f>
        <v>44106Lunes</v>
      </c>
    </row>
    <row r="858" spans="1:17" x14ac:dyDescent="0.35">
      <c r="A858" s="24" t="str">
        <f t="shared" si="13"/>
        <v>44106LimónSin especificarVega Monumental Concepciónmalla-16Martes</v>
      </c>
      <c r="B858" s="6">
        <v>44106</v>
      </c>
      <c r="C858" s="24" t="s">
        <v>28</v>
      </c>
      <c r="D858" s="24" t="s">
        <v>18</v>
      </c>
      <c r="E858" s="24" t="s">
        <v>26</v>
      </c>
      <c r="F858" s="24" t="s">
        <v>40</v>
      </c>
      <c r="G858" s="24" t="str">
        <f>+VLOOKUP(Tabla35_2[[#This Row],[Unidad de
comercialización ]],Cod_empaque[],2,0)</f>
        <v>malla-16</v>
      </c>
      <c r="H858" s="24">
        <f>+VLOOKUP(Tabla35_2[[#This Row],[Unidad de
comercialización ]],Tabla9[],2,0)</f>
        <v>16</v>
      </c>
      <c r="I858" s="24" t="s">
        <v>3</v>
      </c>
      <c r="J858">
        <v>400</v>
      </c>
      <c r="K858" s="24">
        <f>+Tabla35_2[[#This Row],[Valor]]*Tabla35_2[[#This Row],[Kg]]</f>
        <v>6400</v>
      </c>
      <c r="L858" s="24">
        <f>+Tabla35_2[[#This Row],[Volumen (Kg)]]/1000</f>
        <v>6.4</v>
      </c>
      <c r="M858" s="24">
        <f>+VLOOKUP(Tabla35_2[[#This Row],[Concat]],Tabla3_2[],9,0)</f>
        <v>6000</v>
      </c>
      <c r="N858" s="24">
        <f>+Tabla35_2[[#This Row],[Precio (pesos nominales con IVA)]]/Tabla35_2[[#This Row],[Kg]]</f>
        <v>375</v>
      </c>
      <c r="O858" s="6">
        <f>+VLOOKUP(Tabla35_2[[#This Row],[Cod_fecha]],Cod_fecha[],2,0)</f>
        <v>44103</v>
      </c>
      <c r="P858" s="27">
        <f>+VLOOKUP(Tabla35_2[[#This Row],[Mercado]],Codigos_mercados_mayoristas[],3,0)</f>
        <v>8</v>
      </c>
      <c r="Q858" s="24" t="str">
        <f>+_xlfn.CONCAT(Tabla35_2[[#This Row],[Semana]],Tabla35_2[[#This Row],[Atributo]])</f>
        <v>44106Martes</v>
      </c>
    </row>
    <row r="859" spans="1:17" x14ac:dyDescent="0.35">
      <c r="A859" s="24" t="str">
        <f t="shared" si="13"/>
        <v>44106LimónSin especificarVega Monumental Concepciónmalla-16Miércoles</v>
      </c>
      <c r="B859" s="6">
        <v>44106</v>
      </c>
      <c r="C859" s="24" t="s">
        <v>28</v>
      </c>
      <c r="D859" s="24" t="s">
        <v>18</v>
      </c>
      <c r="E859" s="24" t="s">
        <v>26</v>
      </c>
      <c r="F859" s="24" t="s">
        <v>40</v>
      </c>
      <c r="G859" s="24" t="str">
        <f>+VLOOKUP(Tabla35_2[[#This Row],[Unidad de
comercialización ]],Cod_empaque[],2,0)</f>
        <v>malla-16</v>
      </c>
      <c r="H859" s="24">
        <f>+VLOOKUP(Tabla35_2[[#This Row],[Unidad de
comercialización ]],Tabla9[],2,0)</f>
        <v>16</v>
      </c>
      <c r="I859" s="24" t="s">
        <v>4</v>
      </c>
      <c r="J859">
        <v>200</v>
      </c>
      <c r="K859" s="24">
        <f>+Tabla35_2[[#This Row],[Valor]]*Tabla35_2[[#This Row],[Kg]]</f>
        <v>3200</v>
      </c>
      <c r="L859" s="24">
        <f>+Tabla35_2[[#This Row],[Volumen (Kg)]]/1000</f>
        <v>3.2</v>
      </c>
      <c r="M859" s="24">
        <f>+VLOOKUP(Tabla35_2[[#This Row],[Concat]],Tabla3_2[],9,0)</f>
        <v>5500</v>
      </c>
      <c r="N859" s="24">
        <f>+Tabla35_2[[#This Row],[Precio (pesos nominales con IVA)]]/Tabla35_2[[#This Row],[Kg]]</f>
        <v>343.75</v>
      </c>
      <c r="O859" s="6">
        <f>+VLOOKUP(Tabla35_2[[#This Row],[Cod_fecha]],Cod_fecha[],2,0)</f>
        <v>44104</v>
      </c>
      <c r="P859" s="27">
        <f>+VLOOKUP(Tabla35_2[[#This Row],[Mercado]],Codigos_mercados_mayoristas[],3,0)</f>
        <v>8</v>
      </c>
      <c r="Q859" s="24" t="str">
        <f>+_xlfn.CONCAT(Tabla35_2[[#This Row],[Semana]],Tabla35_2[[#This Row],[Atributo]])</f>
        <v>44106Miércoles</v>
      </c>
    </row>
    <row r="860" spans="1:17" x14ac:dyDescent="0.35">
      <c r="A860" s="24" t="str">
        <f t="shared" si="13"/>
        <v>44106LimónSin especificarVega Monumental Concepciónmalla-16Jueves</v>
      </c>
      <c r="B860" s="6">
        <v>44106</v>
      </c>
      <c r="C860" s="24" t="s">
        <v>28</v>
      </c>
      <c r="D860" s="24" t="s">
        <v>18</v>
      </c>
      <c r="E860" s="24" t="s">
        <v>26</v>
      </c>
      <c r="F860" s="24" t="s">
        <v>40</v>
      </c>
      <c r="G860" s="24" t="str">
        <f>+VLOOKUP(Tabla35_2[[#This Row],[Unidad de
comercialización ]],Cod_empaque[],2,0)</f>
        <v>malla-16</v>
      </c>
      <c r="H860" s="24">
        <f>+VLOOKUP(Tabla35_2[[#This Row],[Unidad de
comercialización ]],Tabla9[],2,0)</f>
        <v>16</v>
      </c>
      <c r="I860" s="24" t="s">
        <v>5</v>
      </c>
      <c r="J860">
        <v>400</v>
      </c>
      <c r="K860" s="24">
        <f>+Tabla35_2[[#This Row],[Valor]]*Tabla35_2[[#This Row],[Kg]]</f>
        <v>6400</v>
      </c>
      <c r="L860" s="24">
        <f>+Tabla35_2[[#This Row],[Volumen (Kg)]]/1000</f>
        <v>6.4</v>
      </c>
      <c r="M860" s="24">
        <f>+VLOOKUP(Tabla35_2[[#This Row],[Concat]],Tabla3_2[],9,0)</f>
        <v>5500</v>
      </c>
      <c r="N860" s="24">
        <f>+Tabla35_2[[#This Row],[Precio (pesos nominales con IVA)]]/Tabla35_2[[#This Row],[Kg]]</f>
        <v>343.75</v>
      </c>
      <c r="O860" s="6">
        <f>+VLOOKUP(Tabla35_2[[#This Row],[Cod_fecha]],Cod_fecha[],2,0)</f>
        <v>44105</v>
      </c>
      <c r="P860" s="27">
        <f>+VLOOKUP(Tabla35_2[[#This Row],[Mercado]],Codigos_mercados_mayoristas[],3,0)</f>
        <v>8</v>
      </c>
      <c r="Q860" s="24" t="str">
        <f>+_xlfn.CONCAT(Tabla35_2[[#This Row],[Semana]],Tabla35_2[[#This Row],[Atributo]])</f>
        <v>44106Jueves</v>
      </c>
    </row>
    <row r="861" spans="1:17" x14ac:dyDescent="0.35">
      <c r="A861" s="24" t="str">
        <f t="shared" si="13"/>
        <v>44106LimónSin especificarVega Monumental Concepciónmalla-16Viernes</v>
      </c>
      <c r="B861" s="6">
        <v>44106</v>
      </c>
      <c r="C861" s="24" t="s">
        <v>28</v>
      </c>
      <c r="D861" s="24" t="s">
        <v>18</v>
      </c>
      <c r="E861" s="24" t="s">
        <v>26</v>
      </c>
      <c r="F861" s="24" t="s">
        <v>40</v>
      </c>
      <c r="G861" s="24" t="str">
        <f>+VLOOKUP(Tabla35_2[[#This Row],[Unidad de
comercialización ]],Cod_empaque[],2,0)</f>
        <v>malla-16</v>
      </c>
      <c r="H861" s="24">
        <f>+VLOOKUP(Tabla35_2[[#This Row],[Unidad de
comercialización ]],Tabla9[],2,0)</f>
        <v>16</v>
      </c>
      <c r="I861" s="24" t="s">
        <v>6</v>
      </c>
      <c r="J861">
        <v>400</v>
      </c>
      <c r="K861" s="24">
        <f>+Tabla35_2[[#This Row],[Valor]]*Tabla35_2[[#This Row],[Kg]]</f>
        <v>6400</v>
      </c>
      <c r="L861" s="24">
        <f>+Tabla35_2[[#This Row],[Volumen (Kg)]]/1000</f>
        <v>6.4</v>
      </c>
      <c r="M861" s="24">
        <f>+VLOOKUP(Tabla35_2[[#This Row],[Concat]],Tabla3_2[],9,0)</f>
        <v>5000</v>
      </c>
      <c r="N861" s="24">
        <f>+Tabla35_2[[#This Row],[Precio (pesos nominales con IVA)]]/Tabla35_2[[#This Row],[Kg]]</f>
        <v>312.5</v>
      </c>
      <c r="O861" s="6">
        <f>+VLOOKUP(Tabla35_2[[#This Row],[Cod_fecha]],Cod_fecha[],2,0)</f>
        <v>44106</v>
      </c>
      <c r="P861" s="27">
        <f>+VLOOKUP(Tabla35_2[[#This Row],[Mercado]],Codigos_mercados_mayoristas[],3,0)</f>
        <v>8</v>
      </c>
      <c r="Q861" s="24" t="str">
        <f>+_xlfn.CONCAT(Tabla35_2[[#This Row],[Semana]],Tabla35_2[[#This Row],[Atributo]])</f>
        <v>44106Viernes</v>
      </c>
    </row>
    <row r="862" spans="1:17" x14ac:dyDescent="0.35">
      <c r="A862" s="24" t="str">
        <f t="shared" si="13"/>
        <v>44099LimónSin especificarMercado Mayorista Lo Valledor de Santiagomalla-18Lunes</v>
      </c>
      <c r="B862" s="6">
        <v>44099</v>
      </c>
      <c r="C862" s="24" t="s">
        <v>28</v>
      </c>
      <c r="D862" s="24" t="s">
        <v>18</v>
      </c>
      <c r="E862" s="24" t="s">
        <v>19</v>
      </c>
      <c r="F862" s="24" t="s">
        <v>38</v>
      </c>
      <c r="G862" s="24" t="str">
        <f>+VLOOKUP(Tabla35_2[[#This Row],[Unidad de
comercialización ]],Cod_empaque[],2,0)</f>
        <v>malla-18</v>
      </c>
      <c r="H862" s="24">
        <f>+VLOOKUP(Tabla35_2[[#This Row],[Unidad de
comercialización ]],Tabla9[],2,0)</f>
        <v>18</v>
      </c>
      <c r="I862" s="24" t="s">
        <v>2</v>
      </c>
      <c r="J862">
        <v>1160</v>
      </c>
      <c r="K862" s="24">
        <f>+Tabla35_2[[#This Row],[Valor]]*Tabla35_2[[#This Row],[Kg]]</f>
        <v>20880</v>
      </c>
      <c r="L862" s="24">
        <f>+Tabla35_2[[#This Row],[Volumen (Kg)]]/1000</f>
        <v>20.88</v>
      </c>
      <c r="M862" s="24">
        <f>+VLOOKUP(Tabla35_2[[#This Row],[Concat]],Tabla3_2[],9,0)</f>
        <v>4931</v>
      </c>
      <c r="N862" s="24">
        <f>+Tabla35_2[[#This Row],[Precio (pesos nominales con IVA)]]/Tabla35_2[[#This Row],[Kg]]</f>
        <v>273.94444444444446</v>
      </c>
      <c r="O862" s="6">
        <f>+VLOOKUP(Tabla35_2[[#This Row],[Cod_fecha]],Cod_fecha[],2,0)</f>
        <v>44095</v>
      </c>
      <c r="P862" s="27">
        <f>+VLOOKUP(Tabla35_2[[#This Row],[Mercado]],Codigos_mercados_mayoristas[],3,0)</f>
        <v>13</v>
      </c>
      <c r="Q862" s="24" t="str">
        <f>+_xlfn.CONCAT(Tabla35_2[[#This Row],[Semana]],Tabla35_2[[#This Row],[Atributo]])</f>
        <v>44099Lunes</v>
      </c>
    </row>
    <row r="863" spans="1:17" x14ac:dyDescent="0.35">
      <c r="A863" s="24" t="str">
        <f t="shared" si="13"/>
        <v>44099LimónSin especificarMercado Mayorista Lo Valledor de Santiagomalla-18Martes</v>
      </c>
      <c r="B863" s="6">
        <v>44099</v>
      </c>
      <c r="C863" s="24" t="s">
        <v>28</v>
      </c>
      <c r="D863" s="24" t="s">
        <v>18</v>
      </c>
      <c r="E863" s="24" t="s">
        <v>19</v>
      </c>
      <c r="F863" s="24" t="s">
        <v>38</v>
      </c>
      <c r="G863" s="24" t="str">
        <f>+VLOOKUP(Tabla35_2[[#This Row],[Unidad de
comercialización ]],Cod_empaque[],2,0)</f>
        <v>malla-18</v>
      </c>
      <c r="H863" s="24">
        <f>+VLOOKUP(Tabla35_2[[#This Row],[Unidad de
comercialización ]],Tabla9[],2,0)</f>
        <v>18</v>
      </c>
      <c r="I863" s="24" t="s">
        <v>3</v>
      </c>
      <c r="J863">
        <v>4610</v>
      </c>
      <c r="K863" s="24">
        <f>+Tabla35_2[[#This Row],[Valor]]*Tabla35_2[[#This Row],[Kg]]</f>
        <v>82980</v>
      </c>
      <c r="L863" s="24">
        <f>+Tabla35_2[[#This Row],[Volumen (Kg)]]/1000</f>
        <v>82.98</v>
      </c>
      <c r="M863" s="24">
        <f>+VLOOKUP(Tabla35_2[[#This Row],[Concat]],Tabla3_2[],9,0)</f>
        <v>4688</v>
      </c>
      <c r="N863" s="24">
        <f>+Tabla35_2[[#This Row],[Precio (pesos nominales con IVA)]]/Tabla35_2[[#This Row],[Kg]]</f>
        <v>260.44444444444446</v>
      </c>
      <c r="O863" s="6">
        <f>+VLOOKUP(Tabla35_2[[#This Row],[Cod_fecha]],Cod_fecha[],2,0)</f>
        <v>44096</v>
      </c>
      <c r="P863" s="27">
        <f>+VLOOKUP(Tabla35_2[[#This Row],[Mercado]],Codigos_mercados_mayoristas[],3,0)</f>
        <v>13</v>
      </c>
      <c r="Q863" s="24" t="str">
        <f>+_xlfn.CONCAT(Tabla35_2[[#This Row],[Semana]],Tabla35_2[[#This Row],[Atributo]])</f>
        <v>44099Martes</v>
      </c>
    </row>
    <row r="864" spans="1:17" x14ac:dyDescent="0.35">
      <c r="A864" s="24" t="str">
        <f t="shared" si="13"/>
        <v>44099LimónSin especificarMercado Mayorista Lo Valledor de Santiagomalla-18Miércoles</v>
      </c>
      <c r="B864" s="6">
        <v>44099</v>
      </c>
      <c r="C864" s="24" t="s">
        <v>28</v>
      </c>
      <c r="D864" s="24" t="s">
        <v>18</v>
      </c>
      <c r="E864" s="24" t="s">
        <v>19</v>
      </c>
      <c r="F864" s="24" t="s">
        <v>38</v>
      </c>
      <c r="G864" s="24" t="str">
        <f>+VLOOKUP(Tabla35_2[[#This Row],[Unidad de
comercialización ]],Cod_empaque[],2,0)</f>
        <v>malla-18</v>
      </c>
      <c r="H864" s="24">
        <f>+VLOOKUP(Tabla35_2[[#This Row],[Unidad de
comercialización ]],Tabla9[],2,0)</f>
        <v>18</v>
      </c>
      <c r="I864" s="24" t="s">
        <v>4</v>
      </c>
      <c r="J864">
        <v>3440</v>
      </c>
      <c r="K864" s="24">
        <f>+Tabla35_2[[#This Row],[Valor]]*Tabla35_2[[#This Row],[Kg]]</f>
        <v>61920</v>
      </c>
      <c r="L864" s="24">
        <f>+Tabla35_2[[#This Row],[Volumen (Kg)]]/1000</f>
        <v>61.92</v>
      </c>
      <c r="M864" s="24">
        <f>+VLOOKUP(Tabla35_2[[#This Row],[Concat]],Tabla3_2[],9,0)</f>
        <v>4850</v>
      </c>
      <c r="N864" s="24">
        <f>+Tabla35_2[[#This Row],[Precio (pesos nominales con IVA)]]/Tabla35_2[[#This Row],[Kg]]</f>
        <v>269.44444444444446</v>
      </c>
      <c r="O864" s="6">
        <f>+VLOOKUP(Tabla35_2[[#This Row],[Cod_fecha]],Cod_fecha[],2,0)</f>
        <v>44097</v>
      </c>
      <c r="P864" s="27">
        <f>+VLOOKUP(Tabla35_2[[#This Row],[Mercado]],Codigos_mercados_mayoristas[],3,0)</f>
        <v>13</v>
      </c>
      <c r="Q864" s="24" t="str">
        <f>+_xlfn.CONCAT(Tabla35_2[[#This Row],[Semana]],Tabla35_2[[#This Row],[Atributo]])</f>
        <v>44099Miércoles</v>
      </c>
    </row>
    <row r="865" spans="1:17" x14ac:dyDescent="0.35">
      <c r="A865" s="24" t="str">
        <f t="shared" si="13"/>
        <v>44099LimónSin especificarMercado Mayorista Lo Valledor de Santiagomalla-18Jueves</v>
      </c>
      <c r="B865" s="6">
        <v>44099</v>
      </c>
      <c r="C865" s="24" t="s">
        <v>28</v>
      </c>
      <c r="D865" s="24" t="s">
        <v>18</v>
      </c>
      <c r="E865" s="24" t="s">
        <v>19</v>
      </c>
      <c r="F865" s="24" t="s">
        <v>38</v>
      </c>
      <c r="G865" s="24" t="str">
        <f>+VLOOKUP(Tabla35_2[[#This Row],[Unidad de
comercialización ]],Cod_empaque[],2,0)</f>
        <v>malla-18</v>
      </c>
      <c r="H865" s="24">
        <f>+VLOOKUP(Tabla35_2[[#This Row],[Unidad de
comercialización ]],Tabla9[],2,0)</f>
        <v>18</v>
      </c>
      <c r="I865" s="24" t="s">
        <v>5</v>
      </c>
      <c r="J865">
        <v>4830</v>
      </c>
      <c r="K865" s="24">
        <f>+Tabla35_2[[#This Row],[Valor]]*Tabla35_2[[#This Row],[Kg]]</f>
        <v>86940</v>
      </c>
      <c r="L865" s="24">
        <f>+Tabla35_2[[#This Row],[Volumen (Kg)]]/1000</f>
        <v>86.94</v>
      </c>
      <c r="M865" s="24">
        <f>+VLOOKUP(Tabla35_2[[#This Row],[Concat]],Tabla3_2[],9,0)</f>
        <v>4672</v>
      </c>
      <c r="N865" s="24">
        <f>+Tabla35_2[[#This Row],[Precio (pesos nominales con IVA)]]/Tabla35_2[[#This Row],[Kg]]</f>
        <v>259.55555555555554</v>
      </c>
      <c r="O865" s="6">
        <f>+VLOOKUP(Tabla35_2[[#This Row],[Cod_fecha]],Cod_fecha[],2,0)</f>
        <v>44098</v>
      </c>
      <c r="P865" s="27">
        <f>+VLOOKUP(Tabla35_2[[#This Row],[Mercado]],Codigos_mercados_mayoristas[],3,0)</f>
        <v>13</v>
      </c>
      <c r="Q865" s="24" t="str">
        <f>+_xlfn.CONCAT(Tabla35_2[[#This Row],[Semana]],Tabla35_2[[#This Row],[Atributo]])</f>
        <v>44099Jueves</v>
      </c>
    </row>
    <row r="866" spans="1:17" x14ac:dyDescent="0.35">
      <c r="A866" s="24" t="str">
        <f t="shared" si="13"/>
        <v>44099LimónSin especificarMercado Mayorista Lo Valledor de Santiagomalla-18Viernes</v>
      </c>
      <c r="B866" s="6">
        <v>44099</v>
      </c>
      <c r="C866" s="24" t="s">
        <v>28</v>
      </c>
      <c r="D866" s="24" t="s">
        <v>18</v>
      </c>
      <c r="E866" s="24" t="s">
        <v>19</v>
      </c>
      <c r="F866" s="24" t="s">
        <v>38</v>
      </c>
      <c r="G866" s="24" t="str">
        <f>+VLOOKUP(Tabla35_2[[#This Row],[Unidad de
comercialización ]],Cod_empaque[],2,0)</f>
        <v>malla-18</v>
      </c>
      <c r="H866" s="24">
        <f>+VLOOKUP(Tabla35_2[[#This Row],[Unidad de
comercialización ]],Tabla9[],2,0)</f>
        <v>18</v>
      </c>
      <c r="I866" s="24" t="s">
        <v>6</v>
      </c>
      <c r="J866">
        <v>3760</v>
      </c>
      <c r="K866" s="24">
        <f>+Tabla35_2[[#This Row],[Valor]]*Tabla35_2[[#This Row],[Kg]]</f>
        <v>67680</v>
      </c>
      <c r="L866" s="24">
        <f>+Tabla35_2[[#This Row],[Volumen (Kg)]]/1000</f>
        <v>67.680000000000007</v>
      </c>
      <c r="M866" s="24">
        <f>+VLOOKUP(Tabla35_2[[#This Row],[Concat]],Tabla3_2[],9,0)</f>
        <v>4580</v>
      </c>
      <c r="N866" s="24">
        <f>+Tabla35_2[[#This Row],[Precio (pesos nominales con IVA)]]/Tabla35_2[[#This Row],[Kg]]</f>
        <v>254.44444444444446</v>
      </c>
      <c r="O866" s="6">
        <f>+VLOOKUP(Tabla35_2[[#This Row],[Cod_fecha]],Cod_fecha[],2,0)</f>
        <v>44099</v>
      </c>
      <c r="P866" s="27">
        <f>+VLOOKUP(Tabla35_2[[#This Row],[Mercado]],Codigos_mercados_mayoristas[],3,0)</f>
        <v>13</v>
      </c>
      <c r="Q866" s="24" t="str">
        <f>+_xlfn.CONCAT(Tabla35_2[[#This Row],[Semana]],Tabla35_2[[#This Row],[Atributo]])</f>
        <v>44099Viernes</v>
      </c>
    </row>
    <row r="867" spans="1:17" x14ac:dyDescent="0.35">
      <c r="A867" s="24" t="str">
        <f t="shared" si="13"/>
        <v>44099LimónSin especificarComercializadora del Agro de Limarímalla-18Lunes</v>
      </c>
      <c r="B867" s="6">
        <v>44099</v>
      </c>
      <c r="C867" s="24" t="s">
        <v>28</v>
      </c>
      <c r="D867" s="24" t="s">
        <v>18</v>
      </c>
      <c r="E867" s="24" t="s">
        <v>21</v>
      </c>
      <c r="F867" s="24" t="s">
        <v>38</v>
      </c>
      <c r="G867" s="24" t="str">
        <f>+VLOOKUP(Tabla35_2[[#This Row],[Unidad de
comercialización ]],Cod_empaque[],2,0)</f>
        <v>malla-18</v>
      </c>
      <c r="H867" s="24">
        <f>+VLOOKUP(Tabla35_2[[#This Row],[Unidad de
comercialización ]],Tabla9[],2,0)</f>
        <v>18</v>
      </c>
      <c r="I867" s="24" t="s">
        <v>2</v>
      </c>
      <c r="J867">
        <v>0</v>
      </c>
      <c r="K867" s="24">
        <f>+Tabla35_2[[#This Row],[Valor]]*Tabla35_2[[#This Row],[Kg]]</f>
        <v>0</v>
      </c>
      <c r="L867" s="24">
        <f>+Tabla35_2[[#This Row],[Volumen (Kg)]]/1000</f>
        <v>0</v>
      </c>
      <c r="M867" s="24">
        <f>+VLOOKUP(Tabla35_2[[#This Row],[Concat]],Tabla3_2[],9,0)</f>
        <v>0</v>
      </c>
      <c r="N867" s="24">
        <f>+Tabla35_2[[#This Row],[Precio (pesos nominales con IVA)]]/Tabla35_2[[#This Row],[Kg]]</f>
        <v>0</v>
      </c>
      <c r="O867" s="6">
        <f>+VLOOKUP(Tabla35_2[[#This Row],[Cod_fecha]],Cod_fecha[],2,0)</f>
        <v>44095</v>
      </c>
      <c r="P867" s="27">
        <f>+VLOOKUP(Tabla35_2[[#This Row],[Mercado]],Codigos_mercados_mayoristas[],3,0)</f>
        <v>4</v>
      </c>
      <c r="Q867" s="24" t="str">
        <f>+_xlfn.CONCAT(Tabla35_2[[#This Row],[Semana]],Tabla35_2[[#This Row],[Atributo]])</f>
        <v>44099Lunes</v>
      </c>
    </row>
    <row r="868" spans="1:17" x14ac:dyDescent="0.35">
      <c r="A868" s="24" t="str">
        <f t="shared" si="13"/>
        <v>44099LimónSin especificarComercializadora del Agro de Limarímalla-18Martes</v>
      </c>
      <c r="B868" s="6">
        <v>44099</v>
      </c>
      <c r="C868" s="24" t="s">
        <v>28</v>
      </c>
      <c r="D868" s="24" t="s">
        <v>18</v>
      </c>
      <c r="E868" s="24" t="s">
        <v>21</v>
      </c>
      <c r="F868" s="24" t="s">
        <v>38</v>
      </c>
      <c r="G868" s="24" t="str">
        <f>+VLOOKUP(Tabla35_2[[#This Row],[Unidad de
comercialización ]],Cod_empaque[],2,0)</f>
        <v>malla-18</v>
      </c>
      <c r="H868" s="24">
        <f>+VLOOKUP(Tabla35_2[[#This Row],[Unidad de
comercialización ]],Tabla9[],2,0)</f>
        <v>18</v>
      </c>
      <c r="I868" s="24" t="s">
        <v>3</v>
      </c>
      <c r="J868">
        <v>600</v>
      </c>
      <c r="K868" s="24">
        <f>+Tabla35_2[[#This Row],[Valor]]*Tabla35_2[[#This Row],[Kg]]</f>
        <v>10800</v>
      </c>
      <c r="L868" s="24">
        <f>+Tabla35_2[[#This Row],[Volumen (Kg)]]/1000</f>
        <v>10.8</v>
      </c>
      <c r="M868" s="24">
        <f>+VLOOKUP(Tabla35_2[[#This Row],[Concat]],Tabla3_2[],9,0)</f>
        <v>3900</v>
      </c>
      <c r="N868" s="24">
        <f>+Tabla35_2[[#This Row],[Precio (pesos nominales con IVA)]]/Tabla35_2[[#This Row],[Kg]]</f>
        <v>216.66666666666666</v>
      </c>
      <c r="O868" s="6">
        <f>+VLOOKUP(Tabla35_2[[#This Row],[Cod_fecha]],Cod_fecha[],2,0)</f>
        <v>44096</v>
      </c>
      <c r="P868" s="27">
        <f>+VLOOKUP(Tabla35_2[[#This Row],[Mercado]],Codigos_mercados_mayoristas[],3,0)</f>
        <v>4</v>
      </c>
      <c r="Q868" s="24" t="str">
        <f>+_xlfn.CONCAT(Tabla35_2[[#This Row],[Semana]],Tabla35_2[[#This Row],[Atributo]])</f>
        <v>44099Martes</v>
      </c>
    </row>
    <row r="869" spans="1:17" x14ac:dyDescent="0.35">
      <c r="A869" s="24" t="str">
        <f t="shared" si="13"/>
        <v>44099LimónSin especificarComercializadora del Agro de Limarímalla-18Miércoles</v>
      </c>
      <c r="B869" s="6">
        <v>44099</v>
      </c>
      <c r="C869" s="24" t="s">
        <v>28</v>
      </c>
      <c r="D869" s="24" t="s">
        <v>18</v>
      </c>
      <c r="E869" s="24" t="s">
        <v>21</v>
      </c>
      <c r="F869" s="24" t="s">
        <v>38</v>
      </c>
      <c r="G869" s="24" t="str">
        <f>+VLOOKUP(Tabla35_2[[#This Row],[Unidad de
comercialización ]],Cod_empaque[],2,0)</f>
        <v>malla-18</v>
      </c>
      <c r="H869" s="24">
        <f>+VLOOKUP(Tabla35_2[[#This Row],[Unidad de
comercialización ]],Tabla9[],2,0)</f>
        <v>18</v>
      </c>
      <c r="I869" s="24" t="s">
        <v>4</v>
      </c>
      <c r="J869">
        <v>510</v>
      </c>
      <c r="K869" s="24">
        <f>+Tabla35_2[[#This Row],[Valor]]*Tabla35_2[[#This Row],[Kg]]</f>
        <v>9180</v>
      </c>
      <c r="L869" s="24">
        <f>+Tabla35_2[[#This Row],[Volumen (Kg)]]/1000</f>
        <v>9.18</v>
      </c>
      <c r="M869" s="24">
        <f>+VLOOKUP(Tabla35_2[[#This Row],[Concat]],Tabla3_2[],9,0)</f>
        <v>3894</v>
      </c>
      <c r="N869" s="24">
        <f>+Tabla35_2[[#This Row],[Precio (pesos nominales con IVA)]]/Tabla35_2[[#This Row],[Kg]]</f>
        <v>216.33333333333334</v>
      </c>
      <c r="O869" s="6">
        <f>+VLOOKUP(Tabla35_2[[#This Row],[Cod_fecha]],Cod_fecha[],2,0)</f>
        <v>44097</v>
      </c>
      <c r="P869" s="27">
        <f>+VLOOKUP(Tabla35_2[[#This Row],[Mercado]],Codigos_mercados_mayoristas[],3,0)</f>
        <v>4</v>
      </c>
      <c r="Q869" s="24" t="str">
        <f>+_xlfn.CONCAT(Tabla35_2[[#This Row],[Semana]],Tabla35_2[[#This Row],[Atributo]])</f>
        <v>44099Miércoles</v>
      </c>
    </row>
    <row r="870" spans="1:17" x14ac:dyDescent="0.35">
      <c r="A870" s="24" t="str">
        <f t="shared" si="13"/>
        <v>44099LimónSin especificarComercializadora del Agro de Limarímalla-18Jueves</v>
      </c>
      <c r="B870" s="6">
        <v>44099</v>
      </c>
      <c r="C870" s="24" t="s">
        <v>28</v>
      </c>
      <c r="D870" s="24" t="s">
        <v>18</v>
      </c>
      <c r="E870" s="24" t="s">
        <v>21</v>
      </c>
      <c r="F870" s="24" t="s">
        <v>38</v>
      </c>
      <c r="G870" s="24" t="str">
        <f>+VLOOKUP(Tabla35_2[[#This Row],[Unidad de
comercialización ]],Cod_empaque[],2,0)</f>
        <v>malla-18</v>
      </c>
      <c r="H870" s="24">
        <f>+VLOOKUP(Tabla35_2[[#This Row],[Unidad de
comercialización ]],Tabla9[],2,0)</f>
        <v>18</v>
      </c>
      <c r="I870" s="24" t="s">
        <v>5</v>
      </c>
      <c r="J870">
        <v>0</v>
      </c>
      <c r="K870" s="24">
        <f>+Tabla35_2[[#This Row],[Valor]]*Tabla35_2[[#This Row],[Kg]]</f>
        <v>0</v>
      </c>
      <c r="L870" s="24">
        <f>+Tabla35_2[[#This Row],[Volumen (Kg)]]/1000</f>
        <v>0</v>
      </c>
      <c r="M870" s="24">
        <f>+VLOOKUP(Tabla35_2[[#This Row],[Concat]],Tabla3_2[],9,0)</f>
        <v>0</v>
      </c>
      <c r="N870" s="24">
        <f>+Tabla35_2[[#This Row],[Precio (pesos nominales con IVA)]]/Tabla35_2[[#This Row],[Kg]]</f>
        <v>0</v>
      </c>
      <c r="O870" s="6">
        <f>+VLOOKUP(Tabla35_2[[#This Row],[Cod_fecha]],Cod_fecha[],2,0)</f>
        <v>44098</v>
      </c>
      <c r="P870" s="27">
        <f>+VLOOKUP(Tabla35_2[[#This Row],[Mercado]],Codigos_mercados_mayoristas[],3,0)</f>
        <v>4</v>
      </c>
      <c r="Q870" s="24" t="str">
        <f>+_xlfn.CONCAT(Tabla35_2[[#This Row],[Semana]],Tabla35_2[[#This Row],[Atributo]])</f>
        <v>44099Jueves</v>
      </c>
    </row>
    <row r="871" spans="1:17" x14ac:dyDescent="0.35">
      <c r="A871" s="24" t="str">
        <f t="shared" si="13"/>
        <v>44099LimónSin especificarComercializadora del Agro de Limarímalla-18Viernes</v>
      </c>
      <c r="B871" s="6">
        <v>44099</v>
      </c>
      <c r="C871" s="24" t="s">
        <v>28</v>
      </c>
      <c r="D871" s="24" t="s">
        <v>18</v>
      </c>
      <c r="E871" s="24" t="s">
        <v>21</v>
      </c>
      <c r="F871" s="24" t="s">
        <v>38</v>
      </c>
      <c r="G871" s="24" t="str">
        <f>+VLOOKUP(Tabla35_2[[#This Row],[Unidad de
comercialización ]],Cod_empaque[],2,0)</f>
        <v>malla-18</v>
      </c>
      <c r="H871" s="24">
        <f>+VLOOKUP(Tabla35_2[[#This Row],[Unidad de
comercialización ]],Tabla9[],2,0)</f>
        <v>18</v>
      </c>
      <c r="I871" s="24" t="s">
        <v>6</v>
      </c>
      <c r="J871">
        <v>0</v>
      </c>
      <c r="K871" s="24">
        <f>+Tabla35_2[[#This Row],[Valor]]*Tabla35_2[[#This Row],[Kg]]</f>
        <v>0</v>
      </c>
      <c r="L871" s="24">
        <f>+Tabla35_2[[#This Row],[Volumen (Kg)]]/1000</f>
        <v>0</v>
      </c>
      <c r="M871" s="24">
        <f>+VLOOKUP(Tabla35_2[[#This Row],[Concat]],Tabla3_2[],9,0)</f>
        <v>0</v>
      </c>
      <c r="N871" s="24">
        <f>+Tabla35_2[[#This Row],[Precio (pesos nominales con IVA)]]/Tabla35_2[[#This Row],[Kg]]</f>
        <v>0</v>
      </c>
      <c r="O871" s="6">
        <f>+VLOOKUP(Tabla35_2[[#This Row],[Cod_fecha]],Cod_fecha[],2,0)</f>
        <v>44099</v>
      </c>
      <c r="P871" s="27">
        <f>+VLOOKUP(Tabla35_2[[#This Row],[Mercado]],Codigos_mercados_mayoristas[],3,0)</f>
        <v>4</v>
      </c>
      <c r="Q871" s="24" t="str">
        <f>+_xlfn.CONCAT(Tabla35_2[[#This Row],[Semana]],Tabla35_2[[#This Row],[Atributo]])</f>
        <v>44099Viernes</v>
      </c>
    </row>
    <row r="872" spans="1:17" x14ac:dyDescent="0.35">
      <c r="A872" s="24" t="str">
        <f t="shared" si="13"/>
        <v>44099LimónSin especificarTerminal Hortofrutícola Agro Chillánmalla-18Lunes</v>
      </c>
      <c r="B872" s="6">
        <v>44099</v>
      </c>
      <c r="C872" s="24" t="s">
        <v>28</v>
      </c>
      <c r="D872" s="24" t="s">
        <v>18</v>
      </c>
      <c r="E872" s="24" t="s">
        <v>25</v>
      </c>
      <c r="F872" s="24" t="s">
        <v>38</v>
      </c>
      <c r="G872" s="24" t="str">
        <f>+VLOOKUP(Tabla35_2[[#This Row],[Unidad de
comercialización ]],Cod_empaque[],2,0)</f>
        <v>malla-18</v>
      </c>
      <c r="H872" s="24">
        <f>+VLOOKUP(Tabla35_2[[#This Row],[Unidad de
comercialización ]],Tabla9[],2,0)</f>
        <v>18</v>
      </c>
      <c r="I872" s="24" t="s">
        <v>2</v>
      </c>
      <c r="J872">
        <v>0</v>
      </c>
      <c r="K872" s="24">
        <f>+Tabla35_2[[#This Row],[Valor]]*Tabla35_2[[#This Row],[Kg]]</f>
        <v>0</v>
      </c>
      <c r="L872" s="24">
        <f>+Tabla35_2[[#This Row],[Volumen (Kg)]]/1000</f>
        <v>0</v>
      </c>
      <c r="M872" s="24">
        <f>+VLOOKUP(Tabla35_2[[#This Row],[Concat]],Tabla3_2[],9,0)</f>
        <v>0</v>
      </c>
      <c r="N872" s="24">
        <f>+Tabla35_2[[#This Row],[Precio (pesos nominales con IVA)]]/Tabla35_2[[#This Row],[Kg]]</f>
        <v>0</v>
      </c>
      <c r="O872" s="6">
        <f>+VLOOKUP(Tabla35_2[[#This Row],[Cod_fecha]],Cod_fecha[],2,0)</f>
        <v>44095</v>
      </c>
      <c r="P872" s="27">
        <f>+VLOOKUP(Tabla35_2[[#This Row],[Mercado]],Codigos_mercados_mayoristas[],3,0)</f>
        <v>16</v>
      </c>
      <c r="Q872" s="24" t="str">
        <f>+_xlfn.CONCAT(Tabla35_2[[#This Row],[Semana]],Tabla35_2[[#This Row],[Atributo]])</f>
        <v>44099Lunes</v>
      </c>
    </row>
    <row r="873" spans="1:17" x14ac:dyDescent="0.35">
      <c r="A873" s="24" t="str">
        <f t="shared" si="13"/>
        <v>44099LimónSin especificarTerminal Hortofrutícola Agro Chillánmalla-18Martes</v>
      </c>
      <c r="B873" s="6">
        <v>44099</v>
      </c>
      <c r="C873" s="24" t="s">
        <v>28</v>
      </c>
      <c r="D873" s="24" t="s">
        <v>18</v>
      </c>
      <c r="E873" s="24" t="s">
        <v>25</v>
      </c>
      <c r="F873" s="24" t="s">
        <v>38</v>
      </c>
      <c r="G873" s="24" t="str">
        <f>+VLOOKUP(Tabla35_2[[#This Row],[Unidad de
comercialización ]],Cod_empaque[],2,0)</f>
        <v>malla-18</v>
      </c>
      <c r="H873" s="24">
        <f>+VLOOKUP(Tabla35_2[[#This Row],[Unidad de
comercialización ]],Tabla9[],2,0)</f>
        <v>18</v>
      </c>
      <c r="I873" s="24" t="s">
        <v>3</v>
      </c>
      <c r="J873">
        <v>0</v>
      </c>
      <c r="K873" s="24">
        <f>+Tabla35_2[[#This Row],[Valor]]*Tabla35_2[[#This Row],[Kg]]</f>
        <v>0</v>
      </c>
      <c r="L873" s="24">
        <f>+Tabla35_2[[#This Row],[Volumen (Kg)]]/1000</f>
        <v>0</v>
      </c>
      <c r="M873" s="24">
        <f>+VLOOKUP(Tabla35_2[[#This Row],[Concat]],Tabla3_2[],9,0)</f>
        <v>0</v>
      </c>
      <c r="N873" s="24">
        <f>+Tabla35_2[[#This Row],[Precio (pesos nominales con IVA)]]/Tabla35_2[[#This Row],[Kg]]</f>
        <v>0</v>
      </c>
      <c r="O873" s="6">
        <f>+VLOOKUP(Tabla35_2[[#This Row],[Cod_fecha]],Cod_fecha[],2,0)</f>
        <v>44096</v>
      </c>
      <c r="P873" s="27">
        <f>+VLOOKUP(Tabla35_2[[#This Row],[Mercado]],Codigos_mercados_mayoristas[],3,0)</f>
        <v>16</v>
      </c>
      <c r="Q873" s="24" t="str">
        <f>+_xlfn.CONCAT(Tabla35_2[[#This Row],[Semana]],Tabla35_2[[#This Row],[Atributo]])</f>
        <v>44099Martes</v>
      </c>
    </row>
    <row r="874" spans="1:17" x14ac:dyDescent="0.35">
      <c r="A874" s="24" t="str">
        <f t="shared" si="13"/>
        <v>44099LimónSin especificarTerminal Hortofrutícola Agro Chillánmalla-18Miércoles</v>
      </c>
      <c r="B874" s="6">
        <v>44099</v>
      </c>
      <c r="C874" s="24" t="s">
        <v>28</v>
      </c>
      <c r="D874" s="24" t="s">
        <v>18</v>
      </c>
      <c r="E874" s="24" t="s">
        <v>25</v>
      </c>
      <c r="F874" s="24" t="s">
        <v>38</v>
      </c>
      <c r="G874" s="24" t="str">
        <f>+VLOOKUP(Tabla35_2[[#This Row],[Unidad de
comercialización ]],Cod_empaque[],2,0)</f>
        <v>malla-18</v>
      </c>
      <c r="H874" s="24">
        <f>+VLOOKUP(Tabla35_2[[#This Row],[Unidad de
comercialización ]],Tabla9[],2,0)</f>
        <v>18</v>
      </c>
      <c r="I874" s="24" t="s">
        <v>4</v>
      </c>
      <c r="J874">
        <v>240</v>
      </c>
      <c r="K874" s="24">
        <f>+Tabla35_2[[#This Row],[Valor]]*Tabla35_2[[#This Row],[Kg]]</f>
        <v>4320</v>
      </c>
      <c r="L874" s="24">
        <f>+Tabla35_2[[#This Row],[Volumen (Kg)]]/1000</f>
        <v>4.32</v>
      </c>
      <c r="M874" s="24">
        <f>+VLOOKUP(Tabla35_2[[#This Row],[Concat]],Tabla3_2[],9,0)</f>
        <v>4792</v>
      </c>
      <c r="N874" s="24">
        <f>+Tabla35_2[[#This Row],[Precio (pesos nominales con IVA)]]/Tabla35_2[[#This Row],[Kg]]</f>
        <v>266.22222222222223</v>
      </c>
      <c r="O874" s="6">
        <f>+VLOOKUP(Tabla35_2[[#This Row],[Cod_fecha]],Cod_fecha[],2,0)</f>
        <v>44097</v>
      </c>
      <c r="P874" s="27">
        <f>+VLOOKUP(Tabla35_2[[#This Row],[Mercado]],Codigos_mercados_mayoristas[],3,0)</f>
        <v>16</v>
      </c>
      <c r="Q874" s="24" t="str">
        <f>+_xlfn.CONCAT(Tabla35_2[[#This Row],[Semana]],Tabla35_2[[#This Row],[Atributo]])</f>
        <v>44099Miércoles</v>
      </c>
    </row>
    <row r="875" spans="1:17" x14ac:dyDescent="0.35">
      <c r="A875" s="24" t="str">
        <f t="shared" si="13"/>
        <v>44099LimónSin especificarTerminal Hortofrutícola Agro Chillánmalla-18Jueves</v>
      </c>
      <c r="B875" s="6">
        <v>44099</v>
      </c>
      <c r="C875" s="24" t="s">
        <v>28</v>
      </c>
      <c r="D875" s="24" t="s">
        <v>18</v>
      </c>
      <c r="E875" s="24" t="s">
        <v>25</v>
      </c>
      <c r="F875" s="24" t="s">
        <v>38</v>
      </c>
      <c r="G875" s="24" t="str">
        <f>+VLOOKUP(Tabla35_2[[#This Row],[Unidad de
comercialización ]],Cod_empaque[],2,0)</f>
        <v>malla-18</v>
      </c>
      <c r="H875" s="24">
        <f>+VLOOKUP(Tabla35_2[[#This Row],[Unidad de
comercialización ]],Tabla9[],2,0)</f>
        <v>18</v>
      </c>
      <c r="I875" s="24" t="s">
        <v>5</v>
      </c>
      <c r="J875">
        <v>0</v>
      </c>
      <c r="K875" s="24">
        <f>+Tabla35_2[[#This Row],[Valor]]*Tabla35_2[[#This Row],[Kg]]</f>
        <v>0</v>
      </c>
      <c r="L875" s="24">
        <f>+Tabla35_2[[#This Row],[Volumen (Kg)]]/1000</f>
        <v>0</v>
      </c>
      <c r="M875" s="24">
        <f>+VLOOKUP(Tabla35_2[[#This Row],[Concat]],Tabla3_2[],9,0)</f>
        <v>0</v>
      </c>
      <c r="N875" s="24">
        <f>+Tabla35_2[[#This Row],[Precio (pesos nominales con IVA)]]/Tabla35_2[[#This Row],[Kg]]</f>
        <v>0</v>
      </c>
      <c r="O875" s="6">
        <f>+VLOOKUP(Tabla35_2[[#This Row],[Cod_fecha]],Cod_fecha[],2,0)</f>
        <v>44098</v>
      </c>
      <c r="P875" s="27">
        <f>+VLOOKUP(Tabla35_2[[#This Row],[Mercado]],Codigos_mercados_mayoristas[],3,0)</f>
        <v>16</v>
      </c>
      <c r="Q875" s="24" t="str">
        <f>+_xlfn.CONCAT(Tabla35_2[[#This Row],[Semana]],Tabla35_2[[#This Row],[Atributo]])</f>
        <v>44099Jueves</v>
      </c>
    </row>
    <row r="876" spans="1:17" x14ac:dyDescent="0.35">
      <c r="A876" s="24" t="str">
        <f t="shared" si="13"/>
        <v>44099LimónSin especificarTerminal Hortofrutícola Agro Chillánmalla-18Viernes</v>
      </c>
      <c r="B876" s="6">
        <v>44099</v>
      </c>
      <c r="C876" s="24" t="s">
        <v>28</v>
      </c>
      <c r="D876" s="24" t="s">
        <v>18</v>
      </c>
      <c r="E876" s="24" t="s">
        <v>25</v>
      </c>
      <c r="F876" s="24" t="s">
        <v>38</v>
      </c>
      <c r="G876" s="24" t="str">
        <f>+VLOOKUP(Tabla35_2[[#This Row],[Unidad de
comercialización ]],Cod_empaque[],2,0)</f>
        <v>malla-18</v>
      </c>
      <c r="H876" s="24">
        <f>+VLOOKUP(Tabla35_2[[#This Row],[Unidad de
comercialización ]],Tabla9[],2,0)</f>
        <v>18</v>
      </c>
      <c r="I876" s="24" t="s">
        <v>6</v>
      </c>
      <c r="J876">
        <v>0</v>
      </c>
      <c r="K876" s="24">
        <f>+Tabla35_2[[#This Row],[Valor]]*Tabla35_2[[#This Row],[Kg]]</f>
        <v>0</v>
      </c>
      <c r="L876" s="24">
        <f>+Tabla35_2[[#This Row],[Volumen (Kg)]]/1000</f>
        <v>0</v>
      </c>
      <c r="M876" s="24">
        <f>+VLOOKUP(Tabla35_2[[#This Row],[Concat]],Tabla3_2[],9,0)</f>
        <v>0</v>
      </c>
      <c r="N876" s="24">
        <f>+Tabla35_2[[#This Row],[Precio (pesos nominales con IVA)]]/Tabla35_2[[#This Row],[Kg]]</f>
        <v>0</v>
      </c>
      <c r="O876" s="6">
        <f>+VLOOKUP(Tabla35_2[[#This Row],[Cod_fecha]],Cod_fecha[],2,0)</f>
        <v>44099</v>
      </c>
      <c r="P876" s="27">
        <f>+VLOOKUP(Tabla35_2[[#This Row],[Mercado]],Codigos_mercados_mayoristas[],3,0)</f>
        <v>16</v>
      </c>
      <c r="Q876" s="24" t="str">
        <f>+_xlfn.CONCAT(Tabla35_2[[#This Row],[Semana]],Tabla35_2[[#This Row],[Atributo]])</f>
        <v>44099Viernes</v>
      </c>
    </row>
    <row r="877" spans="1:17" x14ac:dyDescent="0.35">
      <c r="A877" s="24" t="str">
        <f t="shared" si="13"/>
        <v>44099LimónSin especificarTerminal La Palmera de La Serenamalla-18Lunes</v>
      </c>
      <c r="B877" s="6">
        <v>44099</v>
      </c>
      <c r="C877" s="24" t="s">
        <v>28</v>
      </c>
      <c r="D877" s="24" t="s">
        <v>18</v>
      </c>
      <c r="E877" s="24" t="s">
        <v>22</v>
      </c>
      <c r="F877" s="24" t="s">
        <v>38</v>
      </c>
      <c r="G877" s="24" t="str">
        <f>+VLOOKUP(Tabla35_2[[#This Row],[Unidad de
comercialización ]],Cod_empaque[],2,0)</f>
        <v>malla-18</v>
      </c>
      <c r="H877" s="24">
        <f>+VLOOKUP(Tabla35_2[[#This Row],[Unidad de
comercialización ]],Tabla9[],2,0)</f>
        <v>18</v>
      </c>
      <c r="I877" s="24" t="s">
        <v>2</v>
      </c>
      <c r="J877">
        <v>960</v>
      </c>
      <c r="K877" s="24">
        <f>+Tabla35_2[[#This Row],[Valor]]*Tabla35_2[[#This Row],[Kg]]</f>
        <v>17280</v>
      </c>
      <c r="L877" s="24">
        <f>+Tabla35_2[[#This Row],[Volumen (Kg)]]/1000</f>
        <v>17.28</v>
      </c>
      <c r="M877" s="24">
        <f>+VLOOKUP(Tabla35_2[[#This Row],[Concat]],Tabla3_2[],9,0)</f>
        <v>3900</v>
      </c>
      <c r="N877" s="24">
        <f>+Tabla35_2[[#This Row],[Precio (pesos nominales con IVA)]]/Tabla35_2[[#This Row],[Kg]]</f>
        <v>216.66666666666666</v>
      </c>
      <c r="O877" s="6">
        <f>+VLOOKUP(Tabla35_2[[#This Row],[Cod_fecha]],Cod_fecha[],2,0)</f>
        <v>44095</v>
      </c>
      <c r="P877" s="27">
        <f>+VLOOKUP(Tabla35_2[[#This Row],[Mercado]],Codigos_mercados_mayoristas[],3,0)</f>
        <v>4</v>
      </c>
      <c r="Q877" s="24" t="str">
        <f>+_xlfn.CONCAT(Tabla35_2[[#This Row],[Semana]],Tabla35_2[[#This Row],[Atributo]])</f>
        <v>44099Lunes</v>
      </c>
    </row>
    <row r="878" spans="1:17" x14ac:dyDescent="0.35">
      <c r="A878" s="24" t="str">
        <f t="shared" si="13"/>
        <v>44099LimónSin especificarTerminal La Palmera de La Serenamalla-18Martes</v>
      </c>
      <c r="B878" s="6">
        <v>44099</v>
      </c>
      <c r="C878" s="24" t="s">
        <v>28</v>
      </c>
      <c r="D878" s="24" t="s">
        <v>18</v>
      </c>
      <c r="E878" s="24" t="s">
        <v>22</v>
      </c>
      <c r="F878" s="24" t="s">
        <v>38</v>
      </c>
      <c r="G878" s="24" t="str">
        <f>+VLOOKUP(Tabla35_2[[#This Row],[Unidad de
comercialización ]],Cod_empaque[],2,0)</f>
        <v>malla-18</v>
      </c>
      <c r="H878" s="24">
        <f>+VLOOKUP(Tabla35_2[[#This Row],[Unidad de
comercialización ]],Tabla9[],2,0)</f>
        <v>18</v>
      </c>
      <c r="I878" s="24" t="s">
        <v>3</v>
      </c>
      <c r="J878">
        <v>0</v>
      </c>
      <c r="K878" s="24">
        <f>+Tabla35_2[[#This Row],[Valor]]*Tabla35_2[[#This Row],[Kg]]</f>
        <v>0</v>
      </c>
      <c r="L878" s="24">
        <f>+Tabla35_2[[#This Row],[Volumen (Kg)]]/1000</f>
        <v>0</v>
      </c>
      <c r="M878" s="24">
        <f>+VLOOKUP(Tabla35_2[[#This Row],[Concat]],Tabla3_2[],9,0)</f>
        <v>0</v>
      </c>
      <c r="N878" s="24">
        <f>+Tabla35_2[[#This Row],[Precio (pesos nominales con IVA)]]/Tabla35_2[[#This Row],[Kg]]</f>
        <v>0</v>
      </c>
      <c r="O878" s="6">
        <f>+VLOOKUP(Tabla35_2[[#This Row],[Cod_fecha]],Cod_fecha[],2,0)</f>
        <v>44096</v>
      </c>
      <c r="P878" s="27">
        <f>+VLOOKUP(Tabla35_2[[#This Row],[Mercado]],Codigos_mercados_mayoristas[],3,0)</f>
        <v>4</v>
      </c>
      <c r="Q878" s="24" t="str">
        <f>+_xlfn.CONCAT(Tabla35_2[[#This Row],[Semana]],Tabla35_2[[#This Row],[Atributo]])</f>
        <v>44099Martes</v>
      </c>
    </row>
    <row r="879" spans="1:17" x14ac:dyDescent="0.35">
      <c r="A879" s="24" t="str">
        <f t="shared" si="13"/>
        <v>44099LimónSin especificarTerminal La Palmera de La Serenamalla-18Miércoles</v>
      </c>
      <c r="B879" s="6">
        <v>44099</v>
      </c>
      <c r="C879" s="24" t="s">
        <v>28</v>
      </c>
      <c r="D879" s="24" t="s">
        <v>18</v>
      </c>
      <c r="E879" s="24" t="s">
        <v>22</v>
      </c>
      <c r="F879" s="24" t="s">
        <v>38</v>
      </c>
      <c r="G879" s="24" t="str">
        <f>+VLOOKUP(Tabla35_2[[#This Row],[Unidad de
comercialización ]],Cod_empaque[],2,0)</f>
        <v>malla-18</v>
      </c>
      <c r="H879" s="24">
        <f>+VLOOKUP(Tabla35_2[[#This Row],[Unidad de
comercialización ]],Tabla9[],2,0)</f>
        <v>18</v>
      </c>
      <c r="I879" s="24" t="s">
        <v>4</v>
      </c>
      <c r="J879">
        <v>540</v>
      </c>
      <c r="K879" s="24">
        <f>+Tabla35_2[[#This Row],[Valor]]*Tabla35_2[[#This Row],[Kg]]</f>
        <v>9720</v>
      </c>
      <c r="L879" s="24">
        <f>+Tabla35_2[[#This Row],[Volumen (Kg)]]/1000</f>
        <v>9.7200000000000006</v>
      </c>
      <c r="M879" s="24">
        <f>+VLOOKUP(Tabla35_2[[#This Row],[Concat]],Tabla3_2[],9,0)</f>
        <v>3900</v>
      </c>
      <c r="N879" s="24">
        <f>+Tabla35_2[[#This Row],[Precio (pesos nominales con IVA)]]/Tabla35_2[[#This Row],[Kg]]</f>
        <v>216.66666666666666</v>
      </c>
      <c r="O879" s="6">
        <f>+VLOOKUP(Tabla35_2[[#This Row],[Cod_fecha]],Cod_fecha[],2,0)</f>
        <v>44097</v>
      </c>
      <c r="P879" s="27">
        <f>+VLOOKUP(Tabla35_2[[#This Row],[Mercado]],Codigos_mercados_mayoristas[],3,0)</f>
        <v>4</v>
      </c>
      <c r="Q879" s="24" t="str">
        <f>+_xlfn.CONCAT(Tabla35_2[[#This Row],[Semana]],Tabla35_2[[#This Row],[Atributo]])</f>
        <v>44099Miércoles</v>
      </c>
    </row>
    <row r="880" spans="1:17" x14ac:dyDescent="0.35">
      <c r="A880" s="24" t="str">
        <f t="shared" si="13"/>
        <v>44099LimónSin especificarTerminal La Palmera de La Serenamalla-18Jueves</v>
      </c>
      <c r="B880" s="6">
        <v>44099</v>
      </c>
      <c r="C880" s="24" t="s">
        <v>28</v>
      </c>
      <c r="D880" s="24" t="s">
        <v>18</v>
      </c>
      <c r="E880" s="24" t="s">
        <v>22</v>
      </c>
      <c r="F880" s="24" t="s">
        <v>38</v>
      </c>
      <c r="G880" s="24" t="str">
        <f>+VLOOKUP(Tabla35_2[[#This Row],[Unidad de
comercialización ]],Cod_empaque[],2,0)</f>
        <v>malla-18</v>
      </c>
      <c r="H880" s="24">
        <f>+VLOOKUP(Tabla35_2[[#This Row],[Unidad de
comercialización ]],Tabla9[],2,0)</f>
        <v>18</v>
      </c>
      <c r="I880" s="24" t="s">
        <v>5</v>
      </c>
      <c r="J880">
        <v>1180</v>
      </c>
      <c r="K880" s="24">
        <f>+Tabla35_2[[#This Row],[Valor]]*Tabla35_2[[#This Row],[Kg]]</f>
        <v>21240</v>
      </c>
      <c r="L880" s="24">
        <f>+Tabla35_2[[#This Row],[Volumen (Kg)]]/1000</f>
        <v>21.24</v>
      </c>
      <c r="M880" s="24">
        <f>+VLOOKUP(Tabla35_2[[#This Row],[Concat]],Tabla3_2[],9,0)</f>
        <v>3900</v>
      </c>
      <c r="N880" s="24">
        <f>+Tabla35_2[[#This Row],[Precio (pesos nominales con IVA)]]/Tabla35_2[[#This Row],[Kg]]</f>
        <v>216.66666666666666</v>
      </c>
      <c r="O880" s="6">
        <f>+VLOOKUP(Tabla35_2[[#This Row],[Cod_fecha]],Cod_fecha[],2,0)</f>
        <v>44098</v>
      </c>
      <c r="P880" s="27">
        <f>+VLOOKUP(Tabla35_2[[#This Row],[Mercado]],Codigos_mercados_mayoristas[],3,0)</f>
        <v>4</v>
      </c>
      <c r="Q880" s="24" t="str">
        <f>+_xlfn.CONCAT(Tabla35_2[[#This Row],[Semana]],Tabla35_2[[#This Row],[Atributo]])</f>
        <v>44099Jueves</v>
      </c>
    </row>
    <row r="881" spans="1:17" x14ac:dyDescent="0.35">
      <c r="A881" s="24" t="str">
        <f t="shared" si="13"/>
        <v>44099LimónSin especificarTerminal La Palmera de La Serenamalla-18Viernes</v>
      </c>
      <c r="B881" s="6">
        <v>44099</v>
      </c>
      <c r="C881" s="24" t="s">
        <v>28</v>
      </c>
      <c r="D881" s="24" t="s">
        <v>18</v>
      </c>
      <c r="E881" s="24" t="s">
        <v>22</v>
      </c>
      <c r="F881" s="24" t="s">
        <v>38</v>
      </c>
      <c r="G881" s="24" t="str">
        <f>+VLOOKUP(Tabla35_2[[#This Row],[Unidad de
comercialización ]],Cod_empaque[],2,0)</f>
        <v>malla-18</v>
      </c>
      <c r="H881" s="24">
        <f>+VLOOKUP(Tabla35_2[[#This Row],[Unidad de
comercialización ]],Tabla9[],2,0)</f>
        <v>18</v>
      </c>
      <c r="I881" s="24" t="s">
        <v>6</v>
      </c>
      <c r="J881">
        <v>1110</v>
      </c>
      <c r="K881" s="24">
        <f>+Tabla35_2[[#This Row],[Valor]]*Tabla35_2[[#This Row],[Kg]]</f>
        <v>19980</v>
      </c>
      <c r="L881" s="24">
        <f>+Tabla35_2[[#This Row],[Volumen (Kg)]]/1000</f>
        <v>19.98</v>
      </c>
      <c r="M881" s="24">
        <f>+VLOOKUP(Tabla35_2[[#This Row],[Concat]],Tabla3_2[],9,0)</f>
        <v>3900</v>
      </c>
      <c r="N881" s="24">
        <f>+Tabla35_2[[#This Row],[Precio (pesos nominales con IVA)]]/Tabla35_2[[#This Row],[Kg]]</f>
        <v>216.66666666666666</v>
      </c>
      <c r="O881" s="6">
        <f>+VLOOKUP(Tabla35_2[[#This Row],[Cod_fecha]],Cod_fecha[],2,0)</f>
        <v>44099</v>
      </c>
      <c r="P881" s="27">
        <f>+VLOOKUP(Tabla35_2[[#This Row],[Mercado]],Codigos_mercados_mayoristas[],3,0)</f>
        <v>4</v>
      </c>
      <c r="Q881" s="24" t="str">
        <f>+_xlfn.CONCAT(Tabla35_2[[#This Row],[Semana]],Tabla35_2[[#This Row],[Atributo]])</f>
        <v>44099Viernes</v>
      </c>
    </row>
    <row r="882" spans="1:17" x14ac:dyDescent="0.35">
      <c r="A882" s="24" t="str">
        <f t="shared" si="13"/>
        <v>44099LimónSin especificarVega Central Mapocho de Santiagomalla-18Lunes</v>
      </c>
      <c r="B882" s="6">
        <v>44099</v>
      </c>
      <c r="C882" s="24" t="s">
        <v>28</v>
      </c>
      <c r="D882" s="24" t="s">
        <v>18</v>
      </c>
      <c r="E882" s="24" t="s">
        <v>23</v>
      </c>
      <c r="F882" s="24" t="s">
        <v>38</v>
      </c>
      <c r="G882" s="24" t="str">
        <f>+VLOOKUP(Tabla35_2[[#This Row],[Unidad de
comercialización ]],Cod_empaque[],2,0)</f>
        <v>malla-18</v>
      </c>
      <c r="H882" s="24">
        <f>+VLOOKUP(Tabla35_2[[#This Row],[Unidad de
comercialización ]],Tabla9[],2,0)</f>
        <v>18</v>
      </c>
      <c r="I882" s="24" t="s">
        <v>2</v>
      </c>
      <c r="J882">
        <v>170</v>
      </c>
      <c r="K882" s="24">
        <f>+Tabla35_2[[#This Row],[Valor]]*Tabla35_2[[#This Row],[Kg]]</f>
        <v>3060</v>
      </c>
      <c r="L882" s="24">
        <f>+Tabla35_2[[#This Row],[Volumen (Kg)]]/1000</f>
        <v>3.06</v>
      </c>
      <c r="M882" s="24">
        <f>+VLOOKUP(Tabla35_2[[#This Row],[Concat]],Tabla3_2[],9,0)</f>
        <v>4906</v>
      </c>
      <c r="N882" s="24">
        <f>+Tabla35_2[[#This Row],[Precio (pesos nominales con IVA)]]/Tabla35_2[[#This Row],[Kg]]</f>
        <v>272.55555555555554</v>
      </c>
      <c r="O882" s="6">
        <f>+VLOOKUP(Tabla35_2[[#This Row],[Cod_fecha]],Cod_fecha[],2,0)</f>
        <v>44095</v>
      </c>
      <c r="P882" s="27">
        <f>+VLOOKUP(Tabla35_2[[#This Row],[Mercado]],Codigos_mercados_mayoristas[],3,0)</f>
        <v>13</v>
      </c>
      <c r="Q882" s="24" t="str">
        <f>+_xlfn.CONCAT(Tabla35_2[[#This Row],[Semana]],Tabla35_2[[#This Row],[Atributo]])</f>
        <v>44099Lunes</v>
      </c>
    </row>
    <row r="883" spans="1:17" x14ac:dyDescent="0.35">
      <c r="A883" s="24" t="str">
        <f t="shared" si="13"/>
        <v>44099LimónSin especificarVega Central Mapocho de Santiagomalla-18Martes</v>
      </c>
      <c r="B883" s="6">
        <v>44099</v>
      </c>
      <c r="C883" s="24" t="s">
        <v>28</v>
      </c>
      <c r="D883" s="24" t="s">
        <v>18</v>
      </c>
      <c r="E883" s="24" t="s">
        <v>23</v>
      </c>
      <c r="F883" s="24" t="s">
        <v>38</v>
      </c>
      <c r="G883" s="24" t="str">
        <f>+VLOOKUP(Tabla35_2[[#This Row],[Unidad de
comercialización ]],Cod_empaque[],2,0)</f>
        <v>malla-18</v>
      </c>
      <c r="H883" s="24">
        <f>+VLOOKUP(Tabla35_2[[#This Row],[Unidad de
comercialización ]],Tabla9[],2,0)</f>
        <v>18</v>
      </c>
      <c r="I883" s="24" t="s">
        <v>3</v>
      </c>
      <c r="J883">
        <v>520</v>
      </c>
      <c r="K883" s="24">
        <f>+Tabla35_2[[#This Row],[Valor]]*Tabla35_2[[#This Row],[Kg]]</f>
        <v>9360</v>
      </c>
      <c r="L883" s="24">
        <f>+Tabla35_2[[#This Row],[Volumen (Kg)]]/1000</f>
        <v>9.36</v>
      </c>
      <c r="M883" s="24">
        <f>+VLOOKUP(Tabla35_2[[#This Row],[Concat]],Tabla3_2[],9,0)</f>
        <v>5573</v>
      </c>
      <c r="N883" s="24">
        <f>+Tabla35_2[[#This Row],[Precio (pesos nominales con IVA)]]/Tabla35_2[[#This Row],[Kg]]</f>
        <v>309.61111111111109</v>
      </c>
      <c r="O883" s="6">
        <f>+VLOOKUP(Tabla35_2[[#This Row],[Cod_fecha]],Cod_fecha[],2,0)</f>
        <v>44096</v>
      </c>
      <c r="P883" s="27">
        <f>+VLOOKUP(Tabla35_2[[#This Row],[Mercado]],Codigos_mercados_mayoristas[],3,0)</f>
        <v>13</v>
      </c>
      <c r="Q883" s="24" t="str">
        <f>+_xlfn.CONCAT(Tabla35_2[[#This Row],[Semana]],Tabla35_2[[#This Row],[Atributo]])</f>
        <v>44099Martes</v>
      </c>
    </row>
    <row r="884" spans="1:17" x14ac:dyDescent="0.35">
      <c r="A884" s="24" t="str">
        <f t="shared" si="13"/>
        <v>44099LimónSin especificarVega Central Mapocho de Santiagomalla-18Miércoles</v>
      </c>
      <c r="B884" s="6">
        <v>44099</v>
      </c>
      <c r="C884" s="24" t="s">
        <v>28</v>
      </c>
      <c r="D884" s="24" t="s">
        <v>18</v>
      </c>
      <c r="E884" s="24" t="s">
        <v>23</v>
      </c>
      <c r="F884" s="24" t="s">
        <v>38</v>
      </c>
      <c r="G884" s="24" t="str">
        <f>+VLOOKUP(Tabla35_2[[#This Row],[Unidad de
comercialización ]],Cod_empaque[],2,0)</f>
        <v>malla-18</v>
      </c>
      <c r="H884" s="24">
        <f>+VLOOKUP(Tabla35_2[[#This Row],[Unidad de
comercialización ]],Tabla9[],2,0)</f>
        <v>18</v>
      </c>
      <c r="I884" s="24" t="s">
        <v>4</v>
      </c>
      <c r="J884">
        <v>400</v>
      </c>
      <c r="K884" s="24">
        <f>+Tabla35_2[[#This Row],[Valor]]*Tabla35_2[[#This Row],[Kg]]</f>
        <v>7200</v>
      </c>
      <c r="L884" s="24">
        <f>+Tabla35_2[[#This Row],[Volumen (Kg)]]/1000</f>
        <v>7.2</v>
      </c>
      <c r="M884" s="24">
        <f>+VLOOKUP(Tabla35_2[[#This Row],[Concat]],Tabla3_2[],9,0)</f>
        <v>5455</v>
      </c>
      <c r="N884" s="24">
        <f>+Tabla35_2[[#This Row],[Precio (pesos nominales con IVA)]]/Tabla35_2[[#This Row],[Kg]]</f>
        <v>303.05555555555554</v>
      </c>
      <c r="O884" s="6">
        <f>+VLOOKUP(Tabla35_2[[#This Row],[Cod_fecha]],Cod_fecha[],2,0)</f>
        <v>44097</v>
      </c>
      <c r="P884" s="27">
        <f>+VLOOKUP(Tabla35_2[[#This Row],[Mercado]],Codigos_mercados_mayoristas[],3,0)</f>
        <v>13</v>
      </c>
      <c r="Q884" s="24" t="str">
        <f>+_xlfn.CONCAT(Tabla35_2[[#This Row],[Semana]],Tabla35_2[[#This Row],[Atributo]])</f>
        <v>44099Miércoles</v>
      </c>
    </row>
    <row r="885" spans="1:17" x14ac:dyDescent="0.35">
      <c r="A885" s="24" t="str">
        <f t="shared" si="13"/>
        <v>44099LimónSin especificarVega Central Mapocho de Santiagomalla-18Jueves</v>
      </c>
      <c r="B885" s="6">
        <v>44099</v>
      </c>
      <c r="C885" s="24" t="s">
        <v>28</v>
      </c>
      <c r="D885" s="24" t="s">
        <v>18</v>
      </c>
      <c r="E885" s="24" t="s">
        <v>23</v>
      </c>
      <c r="F885" s="24" t="s">
        <v>38</v>
      </c>
      <c r="G885" s="24" t="str">
        <f>+VLOOKUP(Tabla35_2[[#This Row],[Unidad de
comercialización ]],Cod_empaque[],2,0)</f>
        <v>malla-18</v>
      </c>
      <c r="H885" s="24">
        <f>+VLOOKUP(Tabla35_2[[#This Row],[Unidad de
comercialización ]],Tabla9[],2,0)</f>
        <v>18</v>
      </c>
      <c r="I885" s="24" t="s">
        <v>5</v>
      </c>
      <c r="J885">
        <v>260</v>
      </c>
      <c r="K885" s="24">
        <f>+Tabla35_2[[#This Row],[Valor]]*Tabla35_2[[#This Row],[Kg]]</f>
        <v>4680</v>
      </c>
      <c r="L885" s="24">
        <f>+Tabla35_2[[#This Row],[Volumen (Kg)]]/1000</f>
        <v>4.68</v>
      </c>
      <c r="M885" s="24">
        <f>+VLOOKUP(Tabla35_2[[#This Row],[Concat]],Tabla3_2[],9,0)</f>
        <v>5123</v>
      </c>
      <c r="N885" s="24">
        <f>+Tabla35_2[[#This Row],[Precio (pesos nominales con IVA)]]/Tabla35_2[[#This Row],[Kg]]</f>
        <v>284.61111111111109</v>
      </c>
      <c r="O885" s="6">
        <f>+VLOOKUP(Tabla35_2[[#This Row],[Cod_fecha]],Cod_fecha[],2,0)</f>
        <v>44098</v>
      </c>
      <c r="P885" s="27">
        <f>+VLOOKUP(Tabla35_2[[#This Row],[Mercado]],Codigos_mercados_mayoristas[],3,0)</f>
        <v>13</v>
      </c>
      <c r="Q885" s="24" t="str">
        <f>+_xlfn.CONCAT(Tabla35_2[[#This Row],[Semana]],Tabla35_2[[#This Row],[Atributo]])</f>
        <v>44099Jueves</v>
      </c>
    </row>
    <row r="886" spans="1:17" x14ac:dyDescent="0.35">
      <c r="A886" s="24" t="str">
        <f t="shared" si="13"/>
        <v>44099LimónSin especificarVega Central Mapocho de Santiagomalla-18Viernes</v>
      </c>
      <c r="B886" s="6">
        <v>44099</v>
      </c>
      <c r="C886" s="24" t="s">
        <v>28</v>
      </c>
      <c r="D886" s="24" t="s">
        <v>18</v>
      </c>
      <c r="E886" s="24" t="s">
        <v>23</v>
      </c>
      <c r="F886" s="24" t="s">
        <v>38</v>
      </c>
      <c r="G886" s="24" t="str">
        <f>+VLOOKUP(Tabla35_2[[#This Row],[Unidad de
comercialización ]],Cod_empaque[],2,0)</f>
        <v>malla-18</v>
      </c>
      <c r="H886" s="24">
        <f>+VLOOKUP(Tabla35_2[[#This Row],[Unidad de
comercialización ]],Tabla9[],2,0)</f>
        <v>18</v>
      </c>
      <c r="I886" s="24" t="s">
        <v>6</v>
      </c>
      <c r="J886">
        <v>440</v>
      </c>
      <c r="K886" s="24">
        <f>+Tabla35_2[[#This Row],[Valor]]*Tabla35_2[[#This Row],[Kg]]</f>
        <v>7920</v>
      </c>
      <c r="L886" s="24">
        <f>+Tabla35_2[[#This Row],[Volumen (Kg)]]/1000</f>
        <v>7.92</v>
      </c>
      <c r="M886" s="24">
        <f>+VLOOKUP(Tabla35_2[[#This Row],[Concat]],Tabla3_2[],9,0)</f>
        <v>5109</v>
      </c>
      <c r="N886" s="24">
        <f>+Tabla35_2[[#This Row],[Precio (pesos nominales con IVA)]]/Tabla35_2[[#This Row],[Kg]]</f>
        <v>283.83333333333331</v>
      </c>
      <c r="O886" s="6">
        <f>+VLOOKUP(Tabla35_2[[#This Row],[Cod_fecha]],Cod_fecha[],2,0)</f>
        <v>44099</v>
      </c>
      <c r="P886" s="27">
        <f>+VLOOKUP(Tabla35_2[[#This Row],[Mercado]],Codigos_mercados_mayoristas[],3,0)</f>
        <v>13</v>
      </c>
      <c r="Q886" s="24" t="str">
        <f>+_xlfn.CONCAT(Tabla35_2[[#This Row],[Semana]],Tabla35_2[[#This Row],[Atributo]])</f>
        <v>44099Viernes</v>
      </c>
    </row>
    <row r="887" spans="1:17" x14ac:dyDescent="0.35">
      <c r="A887" s="24" t="str">
        <f t="shared" si="13"/>
        <v>44099LimónSin especificarFemacal de La Caleramalla-16Lunes</v>
      </c>
      <c r="B887" s="6">
        <v>44099</v>
      </c>
      <c r="C887" s="24" t="s">
        <v>28</v>
      </c>
      <c r="D887" s="24" t="s">
        <v>18</v>
      </c>
      <c r="E887" s="24" t="s">
        <v>9</v>
      </c>
      <c r="F887" s="24" t="s">
        <v>40</v>
      </c>
      <c r="G887" s="24" t="str">
        <f>+VLOOKUP(Tabla35_2[[#This Row],[Unidad de
comercialización ]],Cod_empaque[],2,0)</f>
        <v>malla-16</v>
      </c>
      <c r="H887" s="24">
        <f>+VLOOKUP(Tabla35_2[[#This Row],[Unidad de
comercialización ]],Tabla9[],2,0)</f>
        <v>16</v>
      </c>
      <c r="I887" s="24" t="s">
        <v>2</v>
      </c>
      <c r="J887">
        <v>263</v>
      </c>
      <c r="K887" s="24">
        <f>+Tabla35_2[[#This Row],[Valor]]*Tabla35_2[[#This Row],[Kg]]</f>
        <v>4208</v>
      </c>
      <c r="L887" s="24">
        <f>+Tabla35_2[[#This Row],[Volumen (Kg)]]/1000</f>
        <v>4.2080000000000002</v>
      </c>
      <c r="M887" s="24">
        <f>+VLOOKUP(Tabla35_2[[#This Row],[Concat]],Tabla3_2[],9,0)</f>
        <v>3783</v>
      </c>
      <c r="N887" s="24">
        <f>+Tabla35_2[[#This Row],[Precio (pesos nominales con IVA)]]/Tabla35_2[[#This Row],[Kg]]</f>
        <v>236.4375</v>
      </c>
      <c r="O887" s="6">
        <f>+VLOOKUP(Tabla35_2[[#This Row],[Cod_fecha]],Cod_fecha[],2,0)</f>
        <v>44095</v>
      </c>
      <c r="P887" s="27">
        <f>+VLOOKUP(Tabla35_2[[#This Row],[Mercado]],Codigos_mercados_mayoristas[],3,0)</f>
        <v>5</v>
      </c>
      <c r="Q887" s="24" t="str">
        <f>+_xlfn.CONCAT(Tabla35_2[[#This Row],[Semana]],Tabla35_2[[#This Row],[Atributo]])</f>
        <v>44099Lunes</v>
      </c>
    </row>
    <row r="888" spans="1:17" x14ac:dyDescent="0.35">
      <c r="A888" s="24" t="str">
        <f t="shared" si="13"/>
        <v>44099LimónSin especificarFemacal de La Caleramalla-16Martes</v>
      </c>
      <c r="B888" s="6">
        <v>44099</v>
      </c>
      <c r="C888" s="24" t="s">
        <v>28</v>
      </c>
      <c r="D888" s="24" t="s">
        <v>18</v>
      </c>
      <c r="E888" s="24" t="s">
        <v>9</v>
      </c>
      <c r="F888" s="24" t="s">
        <v>40</v>
      </c>
      <c r="G888" s="24" t="str">
        <f>+VLOOKUP(Tabla35_2[[#This Row],[Unidad de
comercialización ]],Cod_empaque[],2,0)</f>
        <v>malla-16</v>
      </c>
      <c r="H888" s="24">
        <f>+VLOOKUP(Tabla35_2[[#This Row],[Unidad de
comercialización ]],Tabla9[],2,0)</f>
        <v>16</v>
      </c>
      <c r="I888" s="24" t="s">
        <v>3</v>
      </c>
      <c r="J888">
        <v>244</v>
      </c>
      <c r="K888" s="24">
        <f>+Tabla35_2[[#This Row],[Valor]]*Tabla35_2[[#This Row],[Kg]]</f>
        <v>3904</v>
      </c>
      <c r="L888" s="24">
        <f>+Tabla35_2[[#This Row],[Volumen (Kg)]]/1000</f>
        <v>3.9039999999999999</v>
      </c>
      <c r="M888" s="24">
        <f>+VLOOKUP(Tabla35_2[[#This Row],[Concat]],Tabla3_2[],9,0)</f>
        <v>3760</v>
      </c>
      <c r="N888" s="24">
        <f>+Tabla35_2[[#This Row],[Precio (pesos nominales con IVA)]]/Tabla35_2[[#This Row],[Kg]]</f>
        <v>235</v>
      </c>
      <c r="O888" s="6">
        <f>+VLOOKUP(Tabla35_2[[#This Row],[Cod_fecha]],Cod_fecha[],2,0)</f>
        <v>44096</v>
      </c>
      <c r="P888" s="27">
        <f>+VLOOKUP(Tabla35_2[[#This Row],[Mercado]],Codigos_mercados_mayoristas[],3,0)</f>
        <v>5</v>
      </c>
      <c r="Q888" s="24" t="str">
        <f>+_xlfn.CONCAT(Tabla35_2[[#This Row],[Semana]],Tabla35_2[[#This Row],[Atributo]])</f>
        <v>44099Martes</v>
      </c>
    </row>
    <row r="889" spans="1:17" x14ac:dyDescent="0.35">
      <c r="A889" s="24" t="str">
        <f t="shared" si="13"/>
        <v>44099LimónSin especificarFemacal de La Caleramalla-16Miércoles</v>
      </c>
      <c r="B889" s="6">
        <v>44099</v>
      </c>
      <c r="C889" s="24" t="s">
        <v>28</v>
      </c>
      <c r="D889" s="24" t="s">
        <v>18</v>
      </c>
      <c r="E889" s="24" t="s">
        <v>9</v>
      </c>
      <c r="F889" s="24" t="s">
        <v>40</v>
      </c>
      <c r="G889" s="24" t="str">
        <f>+VLOOKUP(Tabla35_2[[#This Row],[Unidad de
comercialización ]],Cod_empaque[],2,0)</f>
        <v>malla-16</v>
      </c>
      <c r="H889" s="24">
        <f>+VLOOKUP(Tabla35_2[[#This Row],[Unidad de
comercialización ]],Tabla9[],2,0)</f>
        <v>16</v>
      </c>
      <c r="I889" s="24" t="s">
        <v>4</v>
      </c>
      <c r="J889">
        <v>285</v>
      </c>
      <c r="K889" s="24">
        <f>+Tabla35_2[[#This Row],[Valor]]*Tabla35_2[[#This Row],[Kg]]</f>
        <v>4560</v>
      </c>
      <c r="L889" s="24">
        <f>+Tabla35_2[[#This Row],[Volumen (Kg)]]/1000</f>
        <v>4.5599999999999996</v>
      </c>
      <c r="M889" s="24">
        <f>+VLOOKUP(Tabla35_2[[#This Row],[Concat]],Tabla3_2[],9,0)</f>
        <v>3774</v>
      </c>
      <c r="N889" s="24">
        <f>+Tabla35_2[[#This Row],[Precio (pesos nominales con IVA)]]/Tabla35_2[[#This Row],[Kg]]</f>
        <v>235.875</v>
      </c>
      <c r="O889" s="6">
        <f>+VLOOKUP(Tabla35_2[[#This Row],[Cod_fecha]],Cod_fecha[],2,0)</f>
        <v>44097</v>
      </c>
      <c r="P889" s="27">
        <f>+VLOOKUP(Tabla35_2[[#This Row],[Mercado]],Codigos_mercados_mayoristas[],3,0)</f>
        <v>5</v>
      </c>
      <c r="Q889" s="24" t="str">
        <f>+_xlfn.CONCAT(Tabla35_2[[#This Row],[Semana]],Tabla35_2[[#This Row],[Atributo]])</f>
        <v>44099Miércoles</v>
      </c>
    </row>
    <row r="890" spans="1:17" x14ac:dyDescent="0.35">
      <c r="A890" s="24" t="str">
        <f t="shared" si="13"/>
        <v>44099LimónSin especificarFemacal de La Caleramalla-16Jueves</v>
      </c>
      <c r="B890" s="6">
        <v>44099</v>
      </c>
      <c r="C890" s="24" t="s">
        <v>28</v>
      </c>
      <c r="D890" s="24" t="s">
        <v>18</v>
      </c>
      <c r="E890" s="24" t="s">
        <v>9</v>
      </c>
      <c r="F890" s="24" t="s">
        <v>40</v>
      </c>
      <c r="G890" s="24" t="str">
        <f>+VLOOKUP(Tabla35_2[[#This Row],[Unidad de
comercialización ]],Cod_empaque[],2,0)</f>
        <v>malla-16</v>
      </c>
      <c r="H890" s="24">
        <f>+VLOOKUP(Tabla35_2[[#This Row],[Unidad de
comercialización ]],Tabla9[],2,0)</f>
        <v>16</v>
      </c>
      <c r="I890" s="24" t="s">
        <v>5</v>
      </c>
      <c r="J890">
        <v>270</v>
      </c>
      <c r="K890" s="24">
        <f>+Tabla35_2[[#This Row],[Valor]]*Tabla35_2[[#This Row],[Kg]]</f>
        <v>4320</v>
      </c>
      <c r="L890" s="24">
        <f>+Tabla35_2[[#This Row],[Volumen (Kg)]]/1000</f>
        <v>4.32</v>
      </c>
      <c r="M890" s="24">
        <f>+VLOOKUP(Tabla35_2[[#This Row],[Concat]],Tabla3_2[],9,0)</f>
        <v>3448</v>
      </c>
      <c r="N890" s="24">
        <f>+Tabla35_2[[#This Row],[Precio (pesos nominales con IVA)]]/Tabla35_2[[#This Row],[Kg]]</f>
        <v>215.5</v>
      </c>
      <c r="O890" s="6">
        <f>+VLOOKUP(Tabla35_2[[#This Row],[Cod_fecha]],Cod_fecha[],2,0)</f>
        <v>44098</v>
      </c>
      <c r="P890" s="27">
        <f>+VLOOKUP(Tabla35_2[[#This Row],[Mercado]],Codigos_mercados_mayoristas[],3,0)</f>
        <v>5</v>
      </c>
      <c r="Q890" s="24" t="str">
        <f>+_xlfn.CONCAT(Tabla35_2[[#This Row],[Semana]],Tabla35_2[[#This Row],[Atributo]])</f>
        <v>44099Jueves</v>
      </c>
    </row>
    <row r="891" spans="1:17" x14ac:dyDescent="0.35">
      <c r="A891" s="24" t="str">
        <f t="shared" si="13"/>
        <v>44099LimónSin especificarFemacal de La Caleramalla-16Viernes</v>
      </c>
      <c r="B891" s="6">
        <v>44099</v>
      </c>
      <c r="C891" s="24" t="s">
        <v>28</v>
      </c>
      <c r="D891" s="24" t="s">
        <v>18</v>
      </c>
      <c r="E891" s="24" t="s">
        <v>9</v>
      </c>
      <c r="F891" s="24" t="s">
        <v>40</v>
      </c>
      <c r="G891" s="24" t="str">
        <f>+VLOOKUP(Tabla35_2[[#This Row],[Unidad de
comercialización ]],Cod_empaque[],2,0)</f>
        <v>malla-16</v>
      </c>
      <c r="H891" s="24">
        <f>+VLOOKUP(Tabla35_2[[#This Row],[Unidad de
comercialización ]],Tabla9[],2,0)</f>
        <v>16</v>
      </c>
      <c r="I891" s="24" t="s">
        <v>6</v>
      </c>
      <c r="J891">
        <v>300</v>
      </c>
      <c r="K891" s="24">
        <f>+Tabla35_2[[#This Row],[Valor]]*Tabla35_2[[#This Row],[Kg]]</f>
        <v>4800</v>
      </c>
      <c r="L891" s="24">
        <f>+Tabla35_2[[#This Row],[Volumen (Kg)]]/1000</f>
        <v>4.8</v>
      </c>
      <c r="M891" s="24">
        <f>+VLOOKUP(Tabla35_2[[#This Row],[Concat]],Tabla3_2[],9,0)</f>
        <v>3418</v>
      </c>
      <c r="N891" s="24">
        <f>+Tabla35_2[[#This Row],[Precio (pesos nominales con IVA)]]/Tabla35_2[[#This Row],[Kg]]</f>
        <v>213.625</v>
      </c>
      <c r="O891" s="6">
        <f>+VLOOKUP(Tabla35_2[[#This Row],[Cod_fecha]],Cod_fecha[],2,0)</f>
        <v>44099</v>
      </c>
      <c r="P891" s="27">
        <f>+VLOOKUP(Tabla35_2[[#This Row],[Mercado]],Codigos_mercados_mayoristas[],3,0)</f>
        <v>5</v>
      </c>
      <c r="Q891" s="24" t="str">
        <f>+_xlfn.CONCAT(Tabla35_2[[#This Row],[Semana]],Tabla35_2[[#This Row],[Atributo]])</f>
        <v>44099Viernes</v>
      </c>
    </row>
    <row r="892" spans="1:17" x14ac:dyDescent="0.35">
      <c r="A892" s="24" t="str">
        <f t="shared" si="13"/>
        <v>44099LimónSin especificarFeria Lagunitas de Puerto Monttmalla-16Lunes</v>
      </c>
      <c r="B892" s="6">
        <v>44099</v>
      </c>
      <c r="C892" s="24" t="s">
        <v>28</v>
      </c>
      <c r="D892" s="24" t="s">
        <v>18</v>
      </c>
      <c r="E892" s="24" t="s">
        <v>11</v>
      </c>
      <c r="F892" s="24" t="s">
        <v>40</v>
      </c>
      <c r="G892" s="24" t="str">
        <f>+VLOOKUP(Tabla35_2[[#This Row],[Unidad de
comercialización ]],Cod_empaque[],2,0)</f>
        <v>malla-16</v>
      </c>
      <c r="H892" s="24">
        <f>+VLOOKUP(Tabla35_2[[#This Row],[Unidad de
comercialización ]],Tabla9[],2,0)</f>
        <v>16</v>
      </c>
      <c r="I892" s="24" t="s">
        <v>2</v>
      </c>
      <c r="J892">
        <v>400</v>
      </c>
      <c r="K892" s="24">
        <f>+Tabla35_2[[#This Row],[Valor]]*Tabla35_2[[#This Row],[Kg]]</f>
        <v>6400</v>
      </c>
      <c r="L892" s="24">
        <f>+Tabla35_2[[#This Row],[Volumen (Kg)]]/1000</f>
        <v>6.4</v>
      </c>
      <c r="M892" s="24">
        <f>+VLOOKUP(Tabla35_2[[#This Row],[Concat]],Tabla3_2[],9,0)</f>
        <v>9000</v>
      </c>
      <c r="N892" s="24">
        <f>+Tabla35_2[[#This Row],[Precio (pesos nominales con IVA)]]/Tabla35_2[[#This Row],[Kg]]</f>
        <v>562.5</v>
      </c>
      <c r="O892" s="6">
        <f>+VLOOKUP(Tabla35_2[[#This Row],[Cod_fecha]],Cod_fecha[],2,0)</f>
        <v>44095</v>
      </c>
      <c r="P892" s="27">
        <f>+VLOOKUP(Tabla35_2[[#This Row],[Mercado]],Codigos_mercados_mayoristas[],3,0)</f>
        <v>10</v>
      </c>
      <c r="Q892" s="24" t="str">
        <f>+_xlfn.CONCAT(Tabla35_2[[#This Row],[Semana]],Tabla35_2[[#This Row],[Atributo]])</f>
        <v>44099Lunes</v>
      </c>
    </row>
    <row r="893" spans="1:17" x14ac:dyDescent="0.35">
      <c r="A893" s="24" t="str">
        <f t="shared" si="13"/>
        <v>44099LimónSin especificarFeria Lagunitas de Puerto Monttmalla-16Martes</v>
      </c>
      <c r="B893" s="6">
        <v>44099</v>
      </c>
      <c r="C893" s="24" t="s">
        <v>28</v>
      </c>
      <c r="D893" s="24" t="s">
        <v>18</v>
      </c>
      <c r="E893" s="24" t="s">
        <v>11</v>
      </c>
      <c r="F893" s="24" t="s">
        <v>40</v>
      </c>
      <c r="G893" s="24" t="str">
        <f>+VLOOKUP(Tabla35_2[[#This Row],[Unidad de
comercialización ]],Cod_empaque[],2,0)</f>
        <v>malla-16</v>
      </c>
      <c r="H893" s="24">
        <f>+VLOOKUP(Tabla35_2[[#This Row],[Unidad de
comercialización ]],Tabla9[],2,0)</f>
        <v>16</v>
      </c>
      <c r="I893" s="24" t="s">
        <v>3</v>
      </c>
      <c r="J893">
        <v>800</v>
      </c>
      <c r="K893" s="24">
        <f>+Tabla35_2[[#This Row],[Valor]]*Tabla35_2[[#This Row],[Kg]]</f>
        <v>12800</v>
      </c>
      <c r="L893" s="24">
        <f>+Tabla35_2[[#This Row],[Volumen (Kg)]]/1000</f>
        <v>12.8</v>
      </c>
      <c r="M893" s="24">
        <f>+VLOOKUP(Tabla35_2[[#This Row],[Concat]],Tabla3_2[],9,0)</f>
        <v>8500</v>
      </c>
      <c r="N893" s="24">
        <f>+Tabla35_2[[#This Row],[Precio (pesos nominales con IVA)]]/Tabla35_2[[#This Row],[Kg]]</f>
        <v>531.25</v>
      </c>
      <c r="O893" s="6">
        <f>+VLOOKUP(Tabla35_2[[#This Row],[Cod_fecha]],Cod_fecha[],2,0)</f>
        <v>44096</v>
      </c>
      <c r="P893" s="27">
        <f>+VLOOKUP(Tabla35_2[[#This Row],[Mercado]],Codigos_mercados_mayoristas[],3,0)</f>
        <v>10</v>
      </c>
      <c r="Q893" s="24" t="str">
        <f>+_xlfn.CONCAT(Tabla35_2[[#This Row],[Semana]],Tabla35_2[[#This Row],[Atributo]])</f>
        <v>44099Martes</v>
      </c>
    </row>
    <row r="894" spans="1:17" x14ac:dyDescent="0.35">
      <c r="A894" s="24" t="str">
        <f t="shared" si="13"/>
        <v>44099LimónSin especificarFeria Lagunitas de Puerto Monttmalla-16Miércoles</v>
      </c>
      <c r="B894" s="6">
        <v>44099</v>
      </c>
      <c r="C894" s="24" t="s">
        <v>28</v>
      </c>
      <c r="D894" s="24" t="s">
        <v>18</v>
      </c>
      <c r="E894" s="24" t="s">
        <v>11</v>
      </c>
      <c r="F894" s="24" t="s">
        <v>40</v>
      </c>
      <c r="G894" s="24" t="str">
        <f>+VLOOKUP(Tabla35_2[[#This Row],[Unidad de
comercialización ]],Cod_empaque[],2,0)</f>
        <v>malla-16</v>
      </c>
      <c r="H894" s="24">
        <f>+VLOOKUP(Tabla35_2[[#This Row],[Unidad de
comercialización ]],Tabla9[],2,0)</f>
        <v>16</v>
      </c>
      <c r="I894" s="24" t="s">
        <v>4</v>
      </c>
      <c r="J894">
        <v>150</v>
      </c>
      <c r="K894" s="24">
        <f>+Tabla35_2[[#This Row],[Valor]]*Tabla35_2[[#This Row],[Kg]]</f>
        <v>2400</v>
      </c>
      <c r="L894" s="24">
        <f>+Tabla35_2[[#This Row],[Volumen (Kg)]]/1000</f>
        <v>2.4</v>
      </c>
      <c r="M894" s="24">
        <f>+VLOOKUP(Tabla35_2[[#This Row],[Concat]],Tabla3_2[],9,0)</f>
        <v>8500</v>
      </c>
      <c r="N894" s="24">
        <f>+Tabla35_2[[#This Row],[Precio (pesos nominales con IVA)]]/Tabla35_2[[#This Row],[Kg]]</f>
        <v>531.25</v>
      </c>
      <c r="O894" s="6">
        <f>+VLOOKUP(Tabla35_2[[#This Row],[Cod_fecha]],Cod_fecha[],2,0)</f>
        <v>44097</v>
      </c>
      <c r="P894" s="27">
        <f>+VLOOKUP(Tabla35_2[[#This Row],[Mercado]],Codigos_mercados_mayoristas[],3,0)</f>
        <v>10</v>
      </c>
      <c r="Q894" s="24" t="str">
        <f>+_xlfn.CONCAT(Tabla35_2[[#This Row],[Semana]],Tabla35_2[[#This Row],[Atributo]])</f>
        <v>44099Miércoles</v>
      </c>
    </row>
    <row r="895" spans="1:17" x14ac:dyDescent="0.35">
      <c r="A895" s="24" t="str">
        <f t="shared" si="13"/>
        <v>44099LimónSin especificarFeria Lagunitas de Puerto Monttmalla-16Jueves</v>
      </c>
      <c r="B895" s="6">
        <v>44099</v>
      </c>
      <c r="C895" s="24" t="s">
        <v>28</v>
      </c>
      <c r="D895" s="24" t="s">
        <v>18</v>
      </c>
      <c r="E895" s="24" t="s">
        <v>11</v>
      </c>
      <c r="F895" s="24" t="s">
        <v>40</v>
      </c>
      <c r="G895" s="24" t="str">
        <f>+VLOOKUP(Tabla35_2[[#This Row],[Unidad de
comercialización ]],Cod_empaque[],2,0)</f>
        <v>malla-16</v>
      </c>
      <c r="H895" s="24">
        <f>+VLOOKUP(Tabla35_2[[#This Row],[Unidad de
comercialización ]],Tabla9[],2,0)</f>
        <v>16</v>
      </c>
      <c r="I895" s="24" t="s">
        <v>5</v>
      </c>
      <c r="J895">
        <v>700</v>
      </c>
      <c r="K895" s="24">
        <f>+Tabla35_2[[#This Row],[Valor]]*Tabla35_2[[#This Row],[Kg]]</f>
        <v>11200</v>
      </c>
      <c r="L895" s="24">
        <f>+Tabla35_2[[#This Row],[Volumen (Kg)]]/1000</f>
        <v>11.2</v>
      </c>
      <c r="M895" s="24">
        <f>+VLOOKUP(Tabla35_2[[#This Row],[Concat]],Tabla3_2[],9,0)</f>
        <v>8500</v>
      </c>
      <c r="N895" s="24">
        <f>+Tabla35_2[[#This Row],[Precio (pesos nominales con IVA)]]/Tabla35_2[[#This Row],[Kg]]</f>
        <v>531.25</v>
      </c>
      <c r="O895" s="6">
        <f>+VLOOKUP(Tabla35_2[[#This Row],[Cod_fecha]],Cod_fecha[],2,0)</f>
        <v>44098</v>
      </c>
      <c r="P895" s="27">
        <f>+VLOOKUP(Tabla35_2[[#This Row],[Mercado]],Codigos_mercados_mayoristas[],3,0)</f>
        <v>10</v>
      </c>
      <c r="Q895" s="24" t="str">
        <f>+_xlfn.CONCAT(Tabla35_2[[#This Row],[Semana]],Tabla35_2[[#This Row],[Atributo]])</f>
        <v>44099Jueves</v>
      </c>
    </row>
    <row r="896" spans="1:17" x14ac:dyDescent="0.35">
      <c r="A896" s="24" t="str">
        <f t="shared" si="13"/>
        <v>44099LimónSin especificarFeria Lagunitas de Puerto Monttmalla-16Viernes</v>
      </c>
      <c r="B896" s="6">
        <v>44099</v>
      </c>
      <c r="C896" s="24" t="s">
        <v>28</v>
      </c>
      <c r="D896" s="24" t="s">
        <v>18</v>
      </c>
      <c r="E896" s="24" t="s">
        <v>11</v>
      </c>
      <c r="F896" s="24" t="s">
        <v>40</v>
      </c>
      <c r="G896" s="24" t="str">
        <f>+VLOOKUP(Tabla35_2[[#This Row],[Unidad de
comercialización ]],Cod_empaque[],2,0)</f>
        <v>malla-16</v>
      </c>
      <c r="H896" s="24">
        <f>+VLOOKUP(Tabla35_2[[#This Row],[Unidad de
comercialización ]],Tabla9[],2,0)</f>
        <v>16</v>
      </c>
      <c r="I896" s="24" t="s">
        <v>6</v>
      </c>
      <c r="J896">
        <v>1200</v>
      </c>
      <c r="K896" s="24">
        <f>+Tabla35_2[[#This Row],[Valor]]*Tabla35_2[[#This Row],[Kg]]</f>
        <v>19200</v>
      </c>
      <c r="L896" s="24">
        <f>+Tabla35_2[[#This Row],[Volumen (Kg)]]/1000</f>
        <v>19.2</v>
      </c>
      <c r="M896" s="24">
        <f>+VLOOKUP(Tabla35_2[[#This Row],[Concat]],Tabla3_2[],9,0)</f>
        <v>8000</v>
      </c>
      <c r="N896" s="24">
        <f>+Tabla35_2[[#This Row],[Precio (pesos nominales con IVA)]]/Tabla35_2[[#This Row],[Kg]]</f>
        <v>500</v>
      </c>
      <c r="O896" s="6">
        <f>+VLOOKUP(Tabla35_2[[#This Row],[Cod_fecha]],Cod_fecha[],2,0)</f>
        <v>44099</v>
      </c>
      <c r="P896" s="27">
        <f>+VLOOKUP(Tabla35_2[[#This Row],[Mercado]],Codigos_mercados_mayoristas[],3,0)</f>
        <v>10</v>
      </c>
      <c r="Q896" s="24" t="str">
        <f>+_xlfn.CONCAT(Tabla35_2[[#This Row],[Semana]],Tabla35_2[[#This Row],[Atributo]])</f>
        <v>44099Viernes</v>
      </c>
    </row>
    <row r="897" spans="1:17" x14ac:dyDescent="0.35">
      <c r="A897" s="24" t="str">
        <f t="shared" si="13"/>
        <v>44099LimónSin especificarMacroferia Regional de Talcamalla-16Lunes</v>
      </c>
      <c r="B897" s="6">
        <v>44099</v>
      </c>
      <c r="C897" s="24" t="s">
        <v>28</v>
      </c>
      <c r="D897" s="24" t="s">
        <v>18</v>
      </c>
      <c r="E897" s="24" t="s">
        <v>13</v>
      </c>
      <c r="F897" s="24" t="s">
        <v>40</v>
      </c>
      <c r="G897" s="24" t="str">
        <f>+VLOOKUP(Tabla35_2[[#This Row],[Unidad de
comercialización ]],Cod_empaque[],2,0)</f>
        <v>malla-16</v>
      </c>
      <c r="H897" s="24">
        <f>+VLOOKUP(Tabla35_2[[#This Row],[Unidad de
comercialización ]],Tabla9[],2,0)</f>
        <v>16</v>
      </c>
      <c r="I897" s="24" t="s">
        <v>2</v>
      </c>
      <c r="J897">
        <v>0</v>
      </c>
      <c r="K897" s="24">
        <f>+Tabla35_2[[#This Row],[Valor]]*Tabla35_2[[#This Row],[Kg]]</f>
        <v>0</v>
      </c>
      <c r="L897" s="24">
        <f>+Tabla35_2[[#This Row],[Volumen (Kg)]]/1000</f>
        <v>0</v>
      </c>
      <c r="M897" s="24">
        <f>+VLOOKUP(Tabla35_2[[#This Row],[Concat]],Tabla3_2[],9,0)</f>
        <v>0</v>
      </c>
      <c r="N897" s="24">
        <f>+Tabla35_2[[#This Row],[Precio (pesos nominales con IVA)]]/Tabla35_2[[#This Row],[Kg]]</f>
        <v>0</v>
      </c>
      <c r="O897" s="6">
        <f>+VLOOKUP(Tabla35_2[[#This Row],[Cod_fecha]],Cod_fecha[],2,0)</f>
        <v>44095</v>
      </c>
      <c r="P897" s="27">
        <f>+VLOOKUP(Tabla35_2[[#This Row],[Mercado]],Codigos_mercados_mayoristas[],3,0)</f>
        <v>7</v>
      </c>
      <c r="Q897" s="24" t="str">
        <f>+_xlfn.CONCAT(Tabla35_2[[#This Row],[Semana]],Tabla35_2[[#This Row],[Atributo]])</f>
        <v>44099Lunes</v>
      </c>
    </row>
    <row r="898" spans="1:17" x14ac:dyDescent="0.35">
      <c r="A898" s="24" t="str">
        <f t="shared" ref="A898:A961" si="14">+_xlfn.CONCAT(B898:C898,D898,E898,G898,I898)</f>
        <v>44099LimónSin especificarMacroferia Regional de Talcamalla-16Martes</v>
      </c>
      <c r="B898" s="6">
        <v>44099</v>
      </c>
      <c r="C898" s="24" t="s">
        <v>28</v>
      </c>
      <c r="D898" s="24" t="s">
        <v>18</v>
      </c>
      <c r="E898" s="24" t="s">
        <v>13</v>
      </c>
      <c r="F898" s="24" t="s">
        <v>40</v>
      </c>
      <c r="G898" s="24" t="str">
        <f>+VLOOKUP(Tabla35_2[[#This Row],[Unidad de
comercialización ]],Cod_empaque[],2,0)</f>
        <v>malla-16</v>
      </c>
      <c r="H898" s="24">
        <f>+VLOOKUP(Tabla35_2[[#This Row],[Unidad de
comercialización ]],Tabla9[],2,0)</f>
        <v>16</v>
      </c>
      <c r="I898" s="24" t="s">
        <v>3</v>
      </c>
      <c r="J898">
        <v>0</v>
      </c>
      <c r="K898" s="24">
        <f>+Tabla35_2[[#This Row],[Valor]]*Tabla35_2[[#This Row],[Kg]]</f>
        <v>0</v>
      </c>
      <c r="L898" s="24">
        <f>+Tabla35_2[[#This Row],[Volumen (Kg)]]/1000</f>
        <v>0</v>
      </c>
      <c r="M898" s="24">
        <f>+VLOOKUP(Tabla35_2[[#This Row],[Concat]],Tabla3_2[],9,0)</f>
        <v>0</v>
      </c>
      <c r="N898" s="24">
        <f>+Tabla35_2[[#This Row],[Precio (pesos nominales con IVA)]]/Tabla35_2[[#This Row],[Kg]]</f>
        <v>0</v>
      </c>
      <c r="O898" s="6">
        <f>+VLOOKUP(Tabla35_2[[#This Row],[Cod_fecha]],Cod_fecha[],2,0)</f>
        <v>44096</v>
      </c>
      <c r="P898" s="27">
        <f>+VLOOKUP(Tabla35_2[[#This Row],[Mercado]],Codigos_mercados_mayoristas[],3,0)</f>
        <v>7</v>
      </c>
      <c r="Q898" s="24" t="str">
        <f>+_xlfn.CONCAT(Tabla35_2[[#This Row],[Semana]],Tabla35_2[[#This Row],[Atributo]])</f>
        <v>44099Martes</v>
      </c>
    </row>
    <row r="899" spans="1:17" x14ac:dyDescent="0.35">
      <c r="A899" s="24" t="str">
        <f t="shared" si="14"/>
        <v>44099LimónSin especificarMacroferia Regional de Talcamalla-16Miércoles</v>
      </c>
      <c r="B899" s="6">
        <v>44099</v>
      </c>
      <c r="C899" s="24" t="s">
        <v>28</v>
      </c>
      <c r="D899" s="24" t="s">
        <v>18</v>
      </c>
      <c r="E899" s="24" t="s">
        <v>13</v>
      </c>
      <c r="F899" s="24" t="s">
        <v>40</v>
      </c>
      <c r="G899" s="24" t="str">
        <f>+VLOOKUP(Tabla35_2[[#This Row],[Unidad de
comercialización ]],Cod_empaque[],2,0)</f>
        <v>malla-16</v>
      </c>
      <c r="H899" s="24">
        <f>+VLOOKUP(Tabla35_2[[#This Row],[Unidad de
comercialización ]],Tabla9[],2,0)</f>
        <v>16</v>
      </c>
      <c r="I899" s="24" t="s">
        <v>4</v>
      </c>
      <c r="J899">
        <v>860</v>
      </c>
      <c r="K899" s="24">
        <f>+Tabla35_2[[#This Row],[Valor]]*Tabla35_2[[#This Row],[Kg]]</f>
        <v>13760</v>
      </c>
      <c r="L899" s="24">
        <f>+Tabla35_2[[#This Row],[Volumen (Kg)]]/1000</f>
        <v>13.76</v>
      </c>
      <c r="M899" s="24">
        <f>+VLOOKUP(Tabla35_2[[#This Row],[Concat]],Tabla3_2[],9,0)</f>
        <v>4000</v>
      </c>
      <c r="N899" s="24">
        <f>+Tabla35_2[[#This Row],[Precio (pesos nominales con IVA)]]/Tabla35_2[[#This Row],[Kg]]</f>
        <v>250</v>
      </c>
      <c r="O899" s="6">
        <f>+VLOOKUP(Tabla35_2[[#This Row],[Cod_fecha]],Cod_fecha[],2,0)</f>
        <v>44097</v>
      </c>
      <c r="P899" s="27">
        <f>+VLOOKUP(Tabla35_2[[#This Row],[Mercado]],Codigos_mercados_mayoristas[],3,0)</f>
        <v>7</v>
      </c>
      <c r="Q899" s="24" t="str">
        <f>+_xlfn.CONCAT(Tabla35_2[[#This Row],[Semana]],Tabla35_2[[#This Row],[Atributo]])</f>
        <v>44099Miércoles</v>
      </c>
    </row>
    <row r="900" spans="1:17" x14ac:dyDescent="0.35">
      <c r="A900" s="24" t="str">
        <f t="shared" si="14"/>
        <v>44099LimónSin especificarMacroferia Regional de Talcamalla-16Jueves</v>
      </c>
      <c r="B900" s="6">
        <v>44099</v>
      </c>
      <c r="C900" s="24" t="s">
        <v>28</v>
      </c>
      <c r="D900" s="24" t="s">
        <v>18</v>
      </c>
      <c r="E900" s="24" t="s">
        <v>13</v>
      </c>
      <c r="F900" s="24" t="s">
        <v>40</v>
      </c>
      <c r="G900" s="24" t="str">
        <f>+VLOOKUP(Tabla35_2[[#This Row],[Unidad de
comercialización ]],Cod_empaque[],2,0)</f>
        <v>malla-16</v>
      </c>
      <c r="H900" s="24">
        <f>+VLOOKUP(Tabla35_2[[#This Row],[Unidad de
comercialización ]],Tabla9[],2,0)</f>
        <v>16</v>
      </c>
      <c r="I900" s="24" t="s">
        <v>5</v>
      </c>
      <c r="J900">
        <v>0</v>
      </c>
      <c r="K900" s="24">
        <f>+Tabla35_2[[#This Row],[Valor]]*Tabla35_2[[#This Row],[Kg]]</f>
        <v>0</v>
      </c>
      <c r="L900" s="24">
        <f>+Tabla35_2[[#This Row],[Volumen (Kg)]]/1000</f>
        <v>0</v>
      </c>
      <c r="M900" s="24">
        <f>+VLOOKUP(Tabla35_2[[#This Row],[Concat]],Tabla3_2[],9,0)</f>
        <v>0</v>
      </c>
      <c r="N900" s="24">
        <f>+Tabla35_2[[#This Row],[Precio (pesos nominales con IVA)]]/Tabla35_2[[#This Row],[Kg]]</f>
        <v>0</v>
      </c>
      <c r="O900" s="6">
        <f>+VLOOKUP(Tabla35_2[[#This Row],[Cod_fecha]],Cod_fecha[],2,0)</f>
        <v>44098</v>
      </c>
      <c r="P900" s="27">
        <f>+VLOOKUP(Tabla35_2[[#This Row],[Mercado]],Codigos_mercados_mayoristas[],3,0)</f>
        <v>7</v>
      </c>
      <c r="Q900" s="24" t="str">
        <f>+_xlfn.CONCAT(Tabla35_2[[#This Row],[Semana]],Tabla35_2[[#This Row],[Atributo]])</f>
        <v>44099Jueves</v>
      </c>
    </row>
    <row r="901" spans="1:17" x14ac:dyDescent="0.35">
      <c r="A901" s="24" t="str">
        <f t="shared" si="14"/>
        <v>44099LimónSin especificarMacroferia Regional de Talcamalla-16Viernes</v>
      </c>
      <c r="B901" s="6">
        <v>44099</v>
      </c>
      <c r="C901" s="24" t="s">
        <v>28</v>
      </c>
      <c r="D901" s="24" t="s">
        <v>18</v>
      </c>
      <c r="E901" s="24" t="s">
        <v>13</v>
      </c>
      <c r="F901" s="24" t="s">
        <v>40</v>
      </c>
      <c r="G901" s="24" t="str">
        <f>+VLOOKUP(Tabla35_2[[#This Row],[Unidad de
comercialización ]],Cod_empaque[],2,0)</f>
        <v>malla-16</v>
      </c>
      <c r="H901" s="24">
        <f>+VLOOKUP(Tabla35_2[[#This Row],[Unidad de
comercialización ]],Tabla9[],2,0)</f>
        <v>16</v>
      </c>
      <c r="I901" s="24" t="s">
        <v>6</v>
      </c>
      <c r="J901">
        <v>0</v>
      </c>
      <c r="K901" s="24">
        <f>+Tabla35_2[[#This Row],[Valor]]*Tabla35_2[[#This Row],[Kg]]</f>
        <v>0</v>
      </c>
      <c r="L901" s="24">
        <f>+Tabla35_2[[#This Row],[Volumen (Kg)]]/1000</f>
        <v>0</v>
      </c>
      <c r="M901" s="24">
        <f>+VLOOKUP(Tabla35_2[[#This Row],[Concat]],Tabla3_2[],9,0)</f>
        <v>0</v>
      </c>
      <c r="N901" s="24">
        <f>+Tabla35_2[[#This Row],[Precio (pesos nominales con IVA)]]/Tabla35_2[[#This Row],[Kg]]</f>
        <v>0</v>
      </c>
      <c r="O901" s="6">
        <f>+VLOOKUP(Tabla35_2[[#This Row],[Cod_fecha]],Cod_fecha[],2,0)</f>
        <v>44099</v>
      </c>
      <c r="P901" s="27">
        <f>+VLOOKUP(Tabla35_2[[#This Row],[Mercado]],Codigos_mercados_mayoristas[],3,0)</f>
        <v>7</v>
      </c>
      <c r="Q901" s="24" t="str">
        <f>+_xlfn.CONCAT(Tabla35_2[[#This Row],[Semana]],Tabla35_2[[#This Row],[Atributo]])</f>
        <v>44099Viernes</v>
      </c>
    </row>
    <row r="902" spans="1:17" x14ac:dyDescent="0.35">
      <c r="A902" s="24" t="str">
        <f t="shared" si="14"/>
        <v>44099LimónSin especificarTerminal Hortofrutícola Agro Chillánmalla-16Lunes</v>
      </c>
      <c r="B902" s="6">
        <v>44099</v>
      </c>
      <c r="C902" s="24" t="s">
        <v>28</v>
      </c>
      <c r="D902" s="24" t="s">
        <v>18</v>
      </c>
      <c r="E902" s="24" t="s">
        <v>25</v>
      </c>
      <c r="F902" s="24" t="s">
        <v>40</v>
      </c>
      <c r="G902" s="24" t="str">
        <f>+VLOOKUP(Tabla35_2[[#This Row],[Unidad de
comercialización ]],Cod_empaque[],2,0)</f>
        <v>malla-16</v>
      </c>
      <c r="H902" s="24">
        <f>+VLOOKUP(Tabla35_2[[#This Row],[Unidad de
comercialización ]],Tabla9[],2,0)</f>
        <v>16</v>
      </c>
      <c r="I902" s="24" t="s">
        <v>2</v>
      </c>
      <c r="J902">
        <v>0</v>
      </c>
      <c r="K902" s="24">
        <f>+Tabla35_2[[#This Row],[Valor]]*Tabla35_2[[#This Row],[Kg]]</f>
        <v>0</v>
      </c>
      <c r="L902" s="24">
        <f>+Tabla35_2[[#This Row],[Volumen (Kg)]]/1000</f>
        <v>0</v>
      </c>
      <c r="M902" s="24">
        <f>+VLOOKUP(Tabla35_2[[#This Row],[Concat]],Tabla3_2[],9,0)</f>
        <v>0</v>
      </c>
      <c r="N902" s="24">
        <f>+Tabla35_2[[#This Row],[Precio (pesos nominales con IVA)]]/Tabla35_2[[#This Row],[Kg]]</f>
        <v>0</v>
      </c>
      <c r="O902" s="6">
        <f>+VLOOKUP(Tabla35_2[[#This Row],[Cod_fecha]],Cod_fecha[],2,0)</f>
        <v>44095</v>
      </c>
      <c r="P902" s="27">
        <f>+VLOOKUP(Tabla35_2[[#This Row],[Mercado]],Codigos_mercados_mayoristas[],3,0)</f>
        <v>16</v>
      </c>
      <c r="Q902" s="24" t="str">
        <f>+_xlfn.CONCAT(Tabla35_2[[#This Row],[Semana]],Tabla35_2[[#This Row],[Atributo]])</f>
        <v>44099Lunes</v>
      </c>
    </row>
    <row r="903" spans="1:17" x14ac:dyDescent="0.35">
      <c r="A903" s="24" t="str">
        <f t="shared" si="14"/>
        <v>44099LimónSin especificarTerminal Hortofrutícola Agro Chillánmalla-16Martes</v>
      </c>
      <c r="B903" s="6">
        <v>44099</v>
      </c>
      <c r="C903" s="24" t="s">
        <v>28</v>
      </c>
      <c r="D903" s="24" t="s">
        <v>18</v>
      </c>
      <c r="E903" s="24" t="s">
        <v>25</v>
      </c>
      <c r="F903" s="24" t="s">
        <v>40</v>
      </c>
      <c r="G903" s="24" t="str">
        <f>+VLOOKUP(Tabla35_2[[#This Row],[Unidad de
comercialización ]],Cod_empaque[],2,0)</f>
        <v>malla-16</v>
      </c>
      <c r="H903" s="24">
        <f>+VLOOKUP(Tabla35_2[[#This Row],[Unidad de
comercialización ]],Tabla9[],2,0)</f>
        <v>16</v>
      </c>
      <c r="I903" s="24" t="s">
        <v>3</v>
      </c>
      <c r="J903">
        <v>170</v>
      </c>
      <c r="K903" s="24">
        <f>+Tabla35_2[[#This Row],[Valor]]*Tabla35_2[[#This Row],[Kg]]</f>
        <v>2720</v>
      </c>
      <c r="L903" s="24">
        <f>+Tabla35_2[[#This Row],[Volumen (Kg)]]/1000</f>
        <v>2.72</v>
      </c>
      <c r="M903" s="24">
        <f>+VLOOKUP(Tabla35_2[[#This Row],[Concat]],Tabla3_2[],9,0)</f>
        <v>4859</v>
      </c>
      <c r="N903" s="24">
        <f>+Tabla35_2[[#This Row],[Precio (pesos nominales con IVA)]]/Tabla35_2[[#This Row],[Kg]]</f>
        <v>303.6875</v>
      </c>
      <c r="O903" s="6">
        <f>+VLOOKUP(Tabla35_2[[#This Row],[Cod_fecha]],Cod_fecha[],2,0)</f>
        <v>44096</v>
      </c>
      <c r="P903" s="27">
        <f>+VLOOKUP(Tabla35_2[[#This Row],[Mercado]],Codigos_mercados_mayoristas[],3,0)</f>
        <v>16</v>
      </c>
      <c r="Q903" s="24" t="str">
        <f>+_xlfn.CONCAT(Tabla35_2[[#This Row],[Semana]],Tabla35_2[[#This Row],[Atributo]])</f>
        <v>44099Martes</v>
      </c>
    </row>
    <row r="904" spans="1:17" x14ac:dyDescent="0.35">
      <c r="A904" s="24" t="str">
        <f t="shared" si="14"/>
        <v>44099LimónSin especificarTerminal Hortofrutícola Agro Chillánmalla-16Miércoles</v>
      </c>
      <c r="B904" s="6">
        <v>44099</v>
      </c>
      <c r="C904" s="24" t="s">
        <v>28</v>
      </c>
      <c r="D904" s="24" t="s">
        <v>18</v>
      </c>
      <c r="E904" s="24" t="s">
        <v>25</v>
      </c>
      <c r="F904" s="24" t="s">
        <v>40</v>
      </c>
      <c r="G904" s="24" t="str">
        <f>+VLOOKUP(Tabla35_2[[#This Row],[Unidad de
comercialización ]],Cod_empaque[],2,0)</f>
        <v>malla-16</v>
      </c>
      <c r="H904" s="24">
        <f>+VLOOKUP(Tabla35_2[[#This Row],[Unidad de
comercialización ]],Tabla9[],2,0)</f>
        <v>16</v>
      </c>
      <c r="I904" s="24" t="s">
        <v>4</v>
      </c>
      <c r="J904">
        <v>150</v>
      </c>
      <c r="K904" s="24">
        <f>+Tabla35_2[[#This Row],[Valor]]*Tabla35_2[[#This Row],[Kg]]</f>
        <v>2400</v>
      </c>
      <c r="L904" s="24">
        <f>+Tabla35_2[[#This Row],[Volumen (Kg)]]/1000</f>
        <v>2.4</v>
      </c>
      <c r="M904" s="24">
        <f>+VLOOKUP(Tabla35_2[[#This Row],[Concat]],Tabla3_2[],9,0)</f>
        <v>4500</v>
      </c>
      <c r="N904" s="24">
        <f>+Tabla35_2[[#This Row],[Precio (pesos nominales con IVA)]]/Tabla35_2[[#This Row],[Kg]]</f>
        <v>281.25</v>
      </c>
      <c r="O904" s="6">
        <f>+VLOOKUP(Tabla35_2[[#This Row],[Cod_fecha]],Cod_fecha[],2,0)</f>
        <v>44097</v>
      </c>
      <c r="P904" s="27">
        <f>+VLOOKUP(Tabla35_2[[#This Row],[Mercado]],Codigos_mercados_mayoristas[],3,0)</f>
        <v>16</v>
      </c>
      <c r="Q904" s="24" t="str">
        <f>+_xlfn.CONCAT(Tabla35_2[[#This Row],[Semana]],Tabla35_2[[#This Row],[Atributo]])</f>
        <v>44099Miércoles</v>
      </c>
    </row>
    <row r="905" spans="1:17" x14ac:dyDescent="0.35">
      <c r="A905" s="24" t="str">
        <f t="shared" si="14"/>
        <v>44099LimónSin especificarTerminal Hortofrutícola Agro Chillánmalla-16Jueves</v>
      </c>
      <c r="B905" s="6">
        <v>44099</v>
      </c>
      <c r="C905" s="24" t="s">
        <v>28</v>
      </c>
      <c r="D905" s="24" t="s">
        <v>18</v>
      </c>
      <c r="E905" s="24" t="s">
        <v>25</v>
      </c>
      <c r="F905" s="24" t="s">
        <v>40</v>
      </c>
      <c r="G905" s="24" t="str">
        <f>+VLOOKUP(Tabla35_2[[#This Row],[Unidad de
comercialización ]],Cod_empaque[],2,0)</f>
        <v>malla-16</v>
      </c>
      <c r="H905" s="24">
        <f>+VLOOKUP(Tabla35_2[[#This Row],[Unidad de
comercialización ]],Tabla9[],2,0)</f>
        <v>16</v>
      </c>
      <c r="I905" s="24" t="s">
        <v>5</v>
      </c>
      <c r="J905">
        <v>170</v>
      </c>
      <c r="K905" s="24">
        <f>+Tabla35_2[[#This Row],[Valor]]*Tabla35_2[[#This Row],[Kg]]</f>
        <v>2720</v>
      </c>
      <c r="L905" s="24">
        <f>+Tabla35_2[[#This Row],[Volumen (Kg)]]/1000</f>
        <v>2.72</v>
      </c>
      <c r="M905" s="24">
        <f>+VLOOKUP(Tabla35_2[[#This Row],[Concat]],Tabla3_2[],9,0)</f>
        <v>4500</v>
      </c>
      <c r="N905" s="24">
        <f>+Tabla35_2[[#This Row],[Precio (pesos nominales con IVA)]]/Tabla35_2[[#This Row],[Kg]]</f>
        <v>281.25</v>
      </c>
      <c r="O905" s="6">
        <f>+VLOOKUP(Tabla35_2[[#This Row],[Cod_fecha]],Cod_fecha[],2,0)</f>
        <v>44098</v>
      </c>
      <c r="P905" s="27">
        <f>+VLOOKUP(Tabla35_2[[#This Row],[Mercado]],Codigos_mercados_mayoristas[],3,0)</f>
        <v>16</v>
      </c>
      <c r="Q905" s="24" t="str">
        <f>+_xlfn.CONCAT(Tabla35_2[[#This Row],[Semana]],Tabla35_2[[#This Row],[Atributo]])</f>
        <v>44099Jueves</v>
      </c>
    </row>
    <row r="906" spans="1:17" x14ac:dyDescent="0.35">
      <c r="A906" s="24" t="str">
        <f t="shared" si="14"/>
        <v>44099LimónSin especificarTerminal Hortofrutícola Agro Chillánmalla-16Viernes</v>
      </c>
      <c r="B906" s="6">
        <v>44099</v>
      </c>
      <c r="C906" s="24" t="s">
        <v>28</v>
      </c>
      <c r="D906" s="24" t="s">
        <v>18</v>
      </c>
      <c r="E906" s="24" t="s">
        <v>25</v>
      </c>
      <c r="F906" s="24" t="s">
        <v>40</v>
      </c>
      <c r="G906" s="24" t="str">
        <f>+VLOOKUP(Tabla35_2[[#This Row],[Unidad de
comercialización ]],Cod_empaque[],2,0)</f>
        <v>malla-16</v>
      </c>
      <c r="H906" s="24">
        <f>+VLOOKUP(Tabla35_2[[#This Row],[Unidad de
comercialización ]],Tabla9[],2,0)</f>
        <v>16</v>
      </c>
      <c r="I906" s="24" t="s">
        <v>6</v>
      </c>
      <c r="J906">
        <v>250</v>
      </c>
      <c r="K906" s="24">
        <f>+Tabla35_2[[#This Row],[Valor]]*Tabla35_2[[#This Row],[Kg]]</f>
        <v>4000</v>
      </c>
      <c r="L906" s="24">
        <f>+Tabla35_2[[#This Row],[Volumen (Kg)]]/1000</f>
        <v>4</v>
      </c>
      <c r="M906" s="24">
        <f>+VLOOKUP(Tabla35_2[[#This Row],[Concat]],Tabla3_2[],9,0)</f>
        <v>4420</v>
      </c>
      <c r="N906" s="24">
        <f>+Tabla35_2[[#This Row],[Precio (pesos nominales con IVA)]]/Tabla35_2[[#This Row],[Kg]]</f>
        <v>276.25</v>
      </c>
      <c r="O906" s="6">
        <f>+VLOOKUP(Tabla35_2[[#This Row],[Cod_fecha]],Cod_fecha[],2,0)</f>
        <v>44099</v>
      </c>
      <c r="P906" s="27">
        <f>+VLOOKUP(Tabla35_2[[#This Row],[Mercado]],Codigos_mercados_mayoristas[],3,0)</f>
        <v>16</v>
      </c>
      <c r="Q906" s="24" t="str">
        <f>+_xlfn.CONCAT(Tabla35_2[[#This Row],[Semana]],Tabla35_2[[#This Row],[Atributo]])</f>
        <v>44099Viernes</v>
      </c>
    </row>
    <row r="907" spans="1:17" x14ac:dyDescent="0.35">
      <c r="A907" s="24" t="str">
        <f t="shared" si="14"/>
        <v>44099LimónSin especificarVega Monumental Concepciónmalla-16Lunes</v>
      </c>
      <c r="B907" s="6">
        <v>44099</v>
      </c>
      <c r="C907" s="24" t="s">
        <v>28</v>
      </c>
      <c r="D907" s="24" t="s">
        <v>18</v>
      </c>
      <c r="E907" s="24" t="s">
        <v>26</v>
      </c>
      <c r="F907" s="24" t="s">
        <v>40</v>
      </c>
      <c r="G907" s="24" t="str">
        <f>+VLOOKUP(Tabla35_2[[#This Row],[Unidad de
comercialización ]],Cod_empaque[],2,0)</f>
        <v>malla-16</v>
      </c>
      <c r="H907" s="24">
        <f>+VLOOKUP(Tabla35_2[[#This Row],[Unidad de
comercialización ]],Tabla9[],2,0)</f>
        <v>16</v>
      </c>
      <c r="I907" s="24" t="s">
        <v>2</v>
      </c>
      <c r="J907">
        <v>0</v>
      </c>
      <c r="K907" s="24">
        <f>+Tabla35_2[[#This Row],[Valor]]*Tabla35_2[[#This Row],[Kg]]</f>
        <v>0</v>
      </c>
      <c r="L907" s="24">
        <f>+Tabla35_2[[#This Row],[Volumen (Kg)]]/1000</f>
        <v>0</v>
      </c>
      <c r="M907" s="24">
        <f>+VLOOKUP(Tabla35_2[[#This Row],[Concat]],Tabla3_2[],9,0)</f>
        <v>0</v>
      </c>
      <c r="N907" s="24">
        <f>+Tabla35_2[[#This Row],[Precio (pesos nominales con IVA)]]/Tabla35_2[[#This Row],[Kg]]</f>
        <v>0</v>
      </c>
      <c r="O907" s="6">
        <f>+VLOOKUP(Tabla35_2[[#This Row],[Cod_fecha]],Cod_fecha[],2,0)</f>
        <v>44095</v>
      </c>
      <c r="P907" s="27">
        <f>+VLOOKUP(Tabla35_2[[#This Row],[Mercado]],Codigos_mercados_mayoristas[],3,0)</f>
        <v>8</v>
      </c>
      <c r="Q907" s="24" t="str">
        <f>+_xlfn.CONCAT(Tabla35_2[[#This Row],[Semana]],Tabla35_2[[#This Row],[Atributo]])</f>
        <v>44099Lunes</v>
      </c>
    </row>
    <row r="908" spans="1:17" x14ac:dyDescent="0.35">
      <c r="A908" s="24" t="str">
        <f t="shared" si="14"/>
        <v>44099LimónSin especificarVega Monumental Concepciónmalla-16Martes</v>
      </c>
      <c r="B908" s="6">
        <v>44099</v>
      </c>
      <c r="C908" s="24" t="s">
        <v>28</v>
      </c>
      <c r="D908" s="24" t="s">
        <v>18</v>
      </c>
      <c r="E908" s="24" t="s">
        <v>26</v>
      </c>
      <c r="F908" s="24" t="s">
        <v>40</v>
      </c>
      <c r="G908" s="24" t="str">
        <f>+VLOOKUP(Tabla35_2[[#This Row],[Unidad de
comercialización ]],Cod_empaque[],2,0)</f>
        <v>malla-16</v>
      </c>
      <c r="H908" s="24">
        <f>+VLOOKUP(Tabla35_2[[#This Row],[Unidad de
comercialización ]],Tabla9[],2,0)</f>
        <v>16</v>
      </c>
      <c r="I908" s="24" t="s">
        <v>3</v>
      </c>
      <c r="J908">
        <v>400</v>
      </c>
      <c r="K908" s="24">
        <f>+Tabla35_2[[#This Row],[Valor]]*Tabla35_2[[#This Row],[Kg]]</f>
        <v>6400</v>
      </c>
      <c r="L908" s="24">
        <f>+Tabla35_2[[#This Row],[Volumen (Kg)]]/1000</f>
        <v>6.4</v>
      </c>
      <c r="M908" s="24">
        <f>+VLOOKUP(Tabla35_2[[#This Row],[Concat]],Tabla3_2[],9,0)</f>
        <v>5500</v>
      </c>
      <c r="N908" s="24">
        <f>+Tabla35_2[[#This Row],[Precio (pesos nominales con IVA)]]/Tabla35_2[[#This Row],[Kg]]</f>
        <v>343.75</v>
      </c>
      <c r="O908" s="6">
        <f>+VLOOKUP(Tabla35_2[[#This Row],[Cod_fecha]],Cod_fecha[],2,0)</f>
        <v>44096</v>
      </c>
      <c r="P908" s="27">
        <f>+VLOOKUP(Tabla35_2[[#This Row],[Mercado]],Codigos_mercados_mayoristas[],3,0)</f>
        <v>8</v>
      </c>
      <c r="Q908" s="24" t="str">
        <f>+_xlfn.CONCAT(Tabla35_2[[#This Row],[Semana]],Tabla35_2[[#This Row],[Atributo]])</f>
        <v>44099Martes</v>
      </c>
    </row>
    <row r="909" spans="1:17" x14ac:dyDescent="0.35">
      <c r="A909" s="24" t="str">
        <f t="shared" si="14"/>
        <v>44099LimónSin especificarVega Monumental Concepciónmalla-16Miércoles</v>
      </c>
      <c r="B909" s="6">
        <v>44099</v>
      </c>
      <c r="C909" s="24" t="s">
        <v>28</v>
      </c>
      <c r="D909" s="24" t="s">
        <v>18</v>
      </c>
      <c r="E909" s="24" t="s">
        <v>26</v>
      </c>
      <c r="F909" s="24" t="s">
        <v>40</v>
      </c>
      <c r="G909" s="24" t="str">
        <f>+VLOOKUP(Tabla35_2[[#This Row],[Unidad de
comercialización ]],Cod_empaque[],2,0)</f>
        <v>malla-16</v>
      </c>
      <c r="H909" s="24">
        <f>+VLOOKUP(Tabla35_2[[#This Row],[Unidad de
comercialización ]],Tabla9[],2,0)</f>
        <v>16</v>
      </c>
      <c r="I909" s="24" t="s">
        <v>4</v>
      </c>
      <c r="J909">
        <v>200</v>
      </c>
      <c r="K909" s="24">
        <f>+Tabla35_2[[#This Row],[Valor]]*Tabla35_2[[#This Row],[Kg]]</f>
        <v>3200</v>
      </c>
      <c r="L909" s="24">
        <f>+Tabla35_2[[#This Row],[Volumen (Kg)]]/1000</f>
        <v>3.2</v>
      </c>
      <c r="M909" s="24">
        <f>+VLOOKUP(Tabla35_2[[#This Row],[Concat]],Tabla3_2[],9,0)</f>
        <v>5000</v>
      </c>
      <c r="N909" s="24">
        <f>+Tabla35_2[[#This Row],[Precio (pesos nominales con IVA)]]/Tabla35_2[[#This Row],[Kg]]</f>
        <v>312.5</v>
      </c>
      <c r="O909" s="6">
        <f>+VLOOKUP(Tabla35_2[[#This Row],[Cod_fecha]],Cod_fecha[],2,0)</f>
        <v>44097</v>
      </c>
      <c r="P909" s="27">
        <f>+VLOOKUP(Tabla35_2[[#This Row],[Mercado]],Codigos_mercados_mayoristas[],3,0)</f>
        <v>8</v>
      </c>
      <c r="Q909" s="24" t="str">
        <f>+_xlfn.CONCAT(Tabla35_2[[#This Row],[Semana]],Tabla35_2[[#This Row],[Atributo]])</f>
        <v>44099Miércoles</v>
      </c>
    </row>
    <row r="910" spans="1:17" x14ac:dyDescent="0.35">
      <c r="A910" s="24" t="str">
        <f t="shared" si="14"/>
        <v>44099LimónSin especificarVega Monumental Concepciónmalla-16Jueves</v>
      </c>
      <c r="B910" s="6">
        <v>44099</v>
      </c>
      <c r="C910" s="24" t="s">
        <v>28</v>
      </c>
      <c r="D910" s="24" t="s">
        <v>18</v>
      </c>
      <c r="E910" s="24" t="s">
        <v>26</v>
      </c>
      <c r="F910" s="24" t="s">
        <v>40</v>
      </c>
      <c r="G910" s="24" t="str">
        <f>+VLOOKUP(Tabla35_2[[#This Row],[Unidad de
comercialización ]],Cod_empaque[],2,0)</f>
        <v>malla-16</v>
      </c>
      <c r="H910" s="24">
        <f>+VLOOKUP(Tabla35_2[[#This Row],[Unidad de
comercialización ]],Tabla9[],2,0)</f>
        <v>16</v>
      </c>
      <c r="I910" s="24" t="s">
        <v>5</v>
      </c>
      <c r="J910">
        <v>300</v>
      </c>
      <c r="K910" s="24">
        <f>+Tabla35_2[[#This Row],[Valor]]*Tabla35_2[[#This Row],[Kg]]</f>
        <v>4800</v>
      </c>
      <c r="L910" s="24">
        <f>+Tabla35_2[[#This Row],[Volumen (Kg)]]/1000</f>
        <v>4.8</v>
      </c>
      <c r="M910" s="24">
        <f>+VLOOKUP(Tabla35_2[[#This Row],[Concat]],Tabla3_2[],9,0)</f>
        <v>5000</v>
      </c>
      <c r="N910" s="24">
        <f>+Tabla35_2[[#This Row],[Precio (pesos nominales con IVA)]]/Tabla35_2[[#This Row],[Kg]]</f>
        <v>312.5</v>
      </c>
      <c r="O910" s="6">
        <f>+VLOOKUP(Tabla35_2[[#This Row],[Cod_fecha]],Cod_fecha[],2,0)</f>
        <v>44098</v>
      </c>
      <c r="P910" s="27">
        <f>+VLOOKUP(Tabla35_2[[#This Row],[Mercado]],Codigos_mercados_mayoristas[],3,0)</f>
        <v>8</v>
      </c>
      <c r="Q910" s="24" t="str">
        <f>+_xlfn.CONCAT(Tabla35_2[[#This Row],[Semana]],Tabla35_2[[#This Row],[Atributo]])</f>
        <v>44099Jueves</v>
      </c>
    </row>
    <row r="911" spans="1:17" x14ac:dyDescent="0.35">
      <c r="A911" s="24" t="str">
        <f t="shared" si="14"/>
        <v>44099LimónSin especificarVega Monumental Concepciónmalla-16Viernes</v>
      </c>
      <c r="B911" s="6">
        <v>44099</v>
      </c>
      <c r="C911" s="24" t="s">
        <v>28</v>
      </c>
      <c r="D911" s="24" t="s">
        <v>18</v>
      </c>
      <c r="E911" s="24" t="s">
        <v>26</v>
      </c>
      <c r="F911" s="24" t="s">
        <v>40</v>
      </c>
      <c r="G911" s="24" t="str">
        <f>+VLOOKUP(Tabla35_2[[#This Row],[Unidad de
comercialización ]],Cod_empaque[],2,0)</f>
        <v>malla-16</v>
      </c>
      <c r="H911" s="24">
        <f>+VLOOKUP(Tabla35_2[[#This Row],[Unidad de
comercialización ]],Tabla9[],2,0)</f>
        <v>16</v>
      </c>
      <c r="I911" s="24" t="s">
        <v>6</v>
      </c>
      <c r="J911">
        <v>300</v>
      </c>
      <c r="K911" s="24">
        <f>+Tabla35_2[[#This Row],[Valor]]*Tabla35_2[[#This Row],[Kg]]</f>
        <v>4800</v>
      </c>
      <c r="L911" s="24">
        <f>+Tabla35_2[[#This Row],[Volumen (Kg)]]/1000</f>
        <v>4.8</v>
      </c>
      <c r="M911" s="24">
        <f>+VLOOKUP(Tabla35_2[[#This Row],[Concat]],Tabla3_2[],9,0)</f>
        <v>5000</v>
      </c>
      <c r="N911" s="24">
        <f>+Tabla35_2[[#This Row],[Precio (pesos nominales con IVA)]]/Tabla35_2[[#This Row],[Kg]]</f>
        <v>312.5</v>
      </c>
      <c r="O911" s="6">
        <f>+VLOOKUP(Tabla35_2[[#This Row],[Cod_fecha]],Cod_fecha[],2,0)</f>
        <v>44099</v>
      </c>
      <c r="P911" s="27">
        <f>+VLOOKUP(Tabla35_2[[#This Row],[Mercado]],Codigos_mercados_mayoristas[],3,0)</f>
        <v>8</v>
      </c>
      <c r="Q911" s="24" t="str">
        <f>+_xlfn.CONCAT(Tabla35_2[[#This Row],[Semana]],Tabla35_2[[#This Row],[Atributo]])</f>
        <v>44099Viernes</v>
      </c>
    </row>
    <row r="912" spans="1:17" x14ac:dyDescent="0.35">
      <c r="A912" s="24" t="str">
        <f t="shared" si="14"/>
        <v>44099NaranjaLane LateMercado Mayorista Lo Valledor de SantiagobinLunes</v>
      </c>
      <c r="B912" s="6">
        <v>44099</v>
      </c>
      <c r="C912" s="24" t="s">
        <v>36</v>
      </c>
      <c r="D912" s="24" t="s">
        <v>32</v>
      </c>
      <c r="E912" s="24" t="s">
        <v>19</v>
      </c>
      <c r="F912" s="24" t="s">
        <v>37</v>
      </c>
      <c r="G912" s="24" t="str">
        <f>+VLOOKUP(Tabla35_2[[#This Row],[Unidad de
comercialización ]],Cod_empaque[],2,0)</f>
        <v>bin</v>
      </c>
      <c r="H912" s="24">
        <f>+VLOOKUP(Tabla35_2[[#This Row],[Unidad de
comercialización ]],Tabla9[],2,0)</f>
        <v>400</v>
      </c>
      <c r="I912" s="24" t="s">
        <v>2</v>
      </c>
      <c r="J912">
        <v>40</v>
      </c>
      <c r="K912" s="24">
        <f>+Tabla35_2[[#This Row],[Valor]]*Tabla35_2[[#This Row],[Kg]]</f>
        <v>16000</v>
      </c>
      <c r="L912" s="24">
        <f>+Tabla35_2[[#This Row],[Volumen (Kg)]]/1000</f>
        <v>16</v>
      </c>
      <c r="M912" s="24">
        <f>+VLOOKUP(Tabla35_2[[#This Row],[Concat]],Tabla3_2[],9,0)</f>
        <v>203500</v>
      </c>
      <c r="N912" s="24">
        <f>+Tabla35_2[[#This Row],[Precio (pesos nominales con IVA)]]/Tabla35_2[[#This Row],[Kg]]</f>
        <v>508.75</v>
      </c>
      <c r="O912" s="6">
        <f>+VLOOKUP(Tabla35_2[[#This Row],[Cod_fecha]],Cod_fecha[],2,0)</f>
        <v>44095</v>
      </c>
      <c r="P912" s="27">
        <f>+VLOOKUP(Tabla35_2[[#This Row],[Mercado]],Codigos_mercados_mayoristas[],3,0)</f>
        <v>13</v>
      </c>
      <c r="Q912" s="24" t="str">
        <f>+_xlfn.CONCAT(Tabla35_2[[#This Row],[Semana]],Tabla35_2[[#This Row],[Atributo]])</f>
        <v>44099Lunes</v>
      </c>
    </row>
    <row r="913" spans="1:17" x14ac:dyDescent="0.35">
      <c r="A913" s="24" t="str">
        <f t="shared" si="14"/>
        <v>44099NaranjaLane LateMercado Mayorista Lo Valledor de SantiagobinMartes</v>
      </c>
      <c r="B913" s="6">
        <v>44099</v>
      </c>
      <c r="C913" s="24" t="s">
        <v>36</v>
      </c>
      <c r="D913" s="24" t="s">
        <v>32</v>
      </c>
      <c r="E913" s="24" t="s">
        <v>19</v>
      </c>
      <c r="F913" s="24" t="s">
        <v>37</v>
      </c>
      <c r="G913" s="24" t="str">
        <f>+VLOOKUP(Tabla35_2[[#This Row],[Unidad de
comercialización ]],Cod_empaque[],2,0)</f>
        <v>bin</v>
      </c>
      <c r="H913" s="24">
        <f>+VLOOKUP(Tabla35_2[[#This Row],[Unidad de
comercialización ]],Tabla9[],2,0)</f>
        <v>400</v>
      </c>
      <c r="I913" s="24" t="s">
        <v>3</v>
      </c>
      <c r="J913">
        <v>46</v>
      </c>
      <c r="K913" s="24">
        <f>+Tabla35_2[[#This Row],[Valor]]*Tabla35_2[[#This Row],[Kg]]</f>
        <v>18400</v>
      </c>
      <c r="L913" s="24">
        <f>+Tabla35_2[[#This Row],[Volumen (Kg)]]/1000</f>
        <v>18.399999999999999</v>
      </c>
      <c r="M913" s="24">
        <f>+VLOOKUP(Tabla35_2[[#This Row],[Concat]],Tabla3_2[],9,0)</f>
        <v>244565</v>
      </c>
      <c r="N913" s="24">
        <f>+Tabla35_2[[#This Row],[Precio (pesos nominales con IVA)]]/Tabla35_2[[#This Row],[Kg]]</f>
        <v>611.41250000000002</v>
      </c>
      <c r="O913" s="6">
        <f>+VLOOKUP(Tabla35_2[[#This Row],[Cod_fecha]],Cod_fecha[],2,0)</f>
        <v>44096</v>
      </c>
      <c r="P913" s="27">
        <f>+VLOOKUP(Tabla35_2[[#This Row],[Mercado]],Codigos_mercados_mayoristas[],3,0)</f>
        <v>13</v>
      </c>
      <c r="Q913" s="24" t="str">
        <f>+_xlfn.CONCAT(Tabla35_2[[#This Row],[Semana]],Tabla35_2[[#This Row],[Atributo]])</f>
        <v>44099Martes</v>
      </c>
    </row>
    <row r="914" spans="1:17" x14ac:dyDescent="0.35">
      <c r="A914" s="24" t="str">
        <f t="shared" si="14"/>
        <v>44099NaranjaLane LateMercado Mayorista Lo Valledor de SantiagobinMiércoles</v>
      </c>
      <c r="B914" s="6">
        <v>44099</v>
      </c>
      <c r="C914" s="24" t="s">
        <v>36</v>
      </c>
      <c r="D914" s="24" t="s">
        <v>32</v>
      </c>
      <c r="E914" s="24" t="s">
        <v>19</v>
      </c>
      <c r="F914" s="24" t="s">
        <v>37</v>
      </c>
      <c r="G914" s="24" t="str">
        <f>+VLOOKUP(Tabla35_2[[#This Row],[Unidad de
comercialización ]],Cod_empaque[],2,0)</f>
        <v>bin</v>
      </c>
      <c r="H914" s="24">
        <f>+VLOOKUP(Tabla35_2[[#This Row],[Unidad de
comercialización ]],Tabla9[],2,0)</f>
        <v>400</v>
      </c>
      <c r="I914" s="24" t="s">
        <v>4</v>
      </c>
      <c r="J914">
        <v>39</v>
      </c>
      <c r="K914" s="24">
        <f>+Tabla35_2[[#This Row],[Valor]]*Tabla35_2[[#This Row],[Kg]]</f>
        <v>15600</v>
      </c>
      <c r="L914" s="24">
        <f>+Tabla35_2[[#This Row],[Volumen (Kg)]]/1000</f>
        <v>15.6</v>
      </c>
      <c r="M914" s="24">
        <f>+VLOOKUP(Tabla35_2[[#This Row],[Concat]],Tabla3_2[],9,0)</f>
        <v>246154</v>
      </c>
      <c r="N914" s="24">
        <f>+Tabla35_2[[#This Row],[Precio (pesos nominales con IVA)]]/Tabla35_2[[#This Row],[Kg]]</f>
        <v>615.38499999999999</v>
      </c>
      <c r="O914" s="6">
        <f>+VLOOKUP(Tabla35_2[[#This Row],[Cod_fecha]],Cod_fecha[],2,0)</f>
        <v>44097</v>
      </c>
      <c r="P914" s="27">
        <f>+VLOOKUP(Tabla35_2[[#This Row],[Mercado]],Codigos_mercados_mayoristas[],3,0)</f>
        <v>13</v>
      </c>
      <c r="Q914" s="24" t="str">
        <f>+_xlfn.CONCAT(Tabla35_2[[#This Row],[Semana]],Tabla35_2[[#This Row],[Atributo]])</f>
        <v>44099Miércoles</v>
      </c>
    </row>
    <row r="915" spans="1:17" x14ac:dyDescent="0.35">
      <c r="A915" s="24" t="str">
        <f t="shared" si="14"/>
        <v>44099NaranjaLane LateMercado Mayorista Lo Valledor de SantiagobinJueves</v>
      </c>
      <c r="B915" s="6">
        <v>44099</v>
      </c>
      <c r="C915" s="24" t="s">
        <v>36</v>
      </c>
      <c r="D915" s="24" t="s">
        <v>32</v>
      </c>
      <c r="E915" s="24" t="s">
        <v>19</v>
      </c>
      <c r="F915" s="24" t="s">
        <v>37</v>
      </c>
      <c r="G915" s="24" t="str">
        <f>+VLOOKUP(Tabla35_2[[#This Row],[Unidad de
comercialización ]],Cod_empaque[],2,0)</f>
        <v>bin</v>
      </c>
      <c r="H915" s="24">
        <f>+VLOOKUP(Tabla35_2[[#This Row],[Unidad de
comercialización ]],Tabla9[],2,0)</f>
        <v>400</v>
      </c>
      <c r="I915" s="24" t="s">
        <v>5</v>
      </c>
      <c r="J915">
        <v>54</v>
      </c>
      <c r="K915" s="24">
        <f>+Tabla35_2[[#This Row],[Valor]]*Tabla35_2[[#This Row],[Kg]]</f>
        <v>21600</v>
      </c>
      <c r="L915" s="24">
        <f>+Tabla35_2[[#This Row],[Volumen (Kg)]]/1000</f>
        <v>21.6</v>
      </c>
      <c r="M915" s="24">
        <f>+VLOOKUP(Tabla35_2[[#This Row],[Concat]],Tabla3_2[],9,0)</f>
        <v>250926</v>
      </c>
      <c r="N915" s="24">
        <f>+Tabla35_2[[#This Row],[Precio (pesos nominales con IVA)]]/Tabla35_2[[#This Row],[Kg]]</f>
        <v>627.31500000000005</v>
      </c>
      <c r="O915" s="6">
        <f>+VLOOKUP(Tabla35_2[[#This Row],[Cod_fecha]],Cod_fecha[],2,0)</f>
        <v>44098</v>
      </c>
      <c r="P915" s="27">
        <f>+VLOOKUP(Tabla35_2[[#This Row],[Mercado]],Codigos_mercados_mayoristas[],3,0)</f>
        <v>13</v>
      </c>
      <c r="Q915" s="24" t="str">
        <f>+_xlfn.CONCAT(Tabla35_2[[#This Row],[Semana]],Tabla35_2[[#This Row],[Atributo]])</f>
        <v>44099Jueves</v>
      </c>
    </row>
    <row r="916" spans="1:17" x14ac:dyDescent="0.35">
      <c r="A916" s="24" t="str">
        <f t="shared" si="14"/>
        <v>44099NaranjaLane LateMercado Mayorista Lo Valledor de SantiagobinViernes</v>
      </c>
      <c r="B916" s="6">
        <v>44099</v>
      </c>
      <c r="C916" s="24" t="s">
        <v>36</v>
      </c>
      <c r="D916" s="24" t="s">
        <v>32</v>
      </c>
      <c r="E916" s="24" t="s">
        <v>19</v>
      </c>
      <c r="F916" s="24" t="s">
        <v>37</v>
      </c>
      <c r="G916" s="24" t="str">
        <f>+VLOOKUP(Tabla35_2[[#This Row],[Unidad de
comercialización ]],Cod_empaque[],2,0)</f>
        <v>bin</v>
      </c>
      <c r="H916" s="24">
        <f>+VLOOKUP(Tabla35_2[[#This Row],[Unidad de
comercialización ]],Tabla9[],2,0)</f>
        <v>400</v>
      </c>
      <c r="I916" s="24" t="s">
        <v>6</v>
      </c>
      <c r="J916">
        <v>24</v>
      </c>
      <c r="K916" s="24">
        <f>+Tabla35_2[[#This Row],[Valor]]*Tabla35_2[[#This Row],[Kg]]</f>
        <v>9600</v>
      </c>
      <c r="L916" s="24">
        <f>+Tabla35_2[[#This Row],[Volumen (Kg)]]/1000</f>
        <v>9.6</v>
      </c>
      <c r="M916" s="24">
        <f>+VLOOKUP(Tabla35_2[[#This Row],[Concat]],Tabla3_2[],9,0)</f>
        <v>255000</v>
      </c>
      <c r="N916" s="24">
        <f>+Tabla35_2[[#This Row],[Precio (pesos nominales con IVA)]]/Tabla35_2[[#This Row],[Kg]]</f>
        <v>637.5</v>
      </c>
      <c r="O916" s="6">
        <f>+VLOOKUP(Tabla35_2[[#This Row],[Cod_fecha]],Cod_fecha[],2,0)</f>
        <v>44099</v>
      </c>
      <c r="P916" s="27">
        <f>+VLOOKUP(Tabla35_2[[#This Row],[Mercado]],Codigos_mercados_mayoristas[],3,0)</f>
        <v>13</v>
      </c>
      <c r="Q916" s="24" t="str">
        <f>+_xlfn.CONCAT(Tabla35_2[[#This Row],[Semana]],Tabla35_2[[#This Row],[Atributo]])</f>
        <v>44099Viernes</v>
      </c>
    </row>
    <row r="917" spans="1:17" x14ac:dyDescent="0.35">
      <c r="A917" s="24" t="str">
        <f t="shared" si="14"/>
        <v>44099NaranjaLane LateComercializadora del Agro de LimaríbinLunes</v>
      </c>
      <c r="B917" s="6">
        <v>44099</v>
      </c>
      <c r="C917" s="24" t="s">
        <v>36</v>
      </c>
      <c r="D917" s="24" t="s">
        <v>32</v>
      </c>
      <c r="E917" s="24" t="s">
        <v>21</v>
      </c>
      <c r="F917" s="24" t="s">
        <v>37</v>
      </c>
      <c r="G917" s="24" t="str">
        <f>+VLOOKUP(Tabla35_2[[#This Row],[Unidad de
comercialización ]],Cod_empaque[],2,0)</f>
        <v>bin</v>
      </c>
      <c r="H917" s="24">
        <f>+VLOOKUP(Tabla35_2[[#This Row],[Unidad de
comercialización ]],Tabla9[],2,0)</f>
        <v>400</v>
      </c>
      <c r="I917" s="24" t="s">
        <v>2</v>
      </c>
      <c r="J917">
        <v>0</v>
      </c>
      <c r="K917" s="24">
        <f>+Tabla35_2[[#This Row],[Valor]]*Tabla35_2[[#This Row],[Kg]]</f>
        <v>0</v>
      </c>
      <c r="L917" s="24">
        <f>+Tabla35_2[[#This Row],[Volumen (Kg)]]/1000</f>
        <v>0</v>
      </c>
      <c r="M917" s="24">
        <f>+VLOOKUP(Tabla35_2[[#This Row],[Concat]],Tabla3_2[],9,0)</f>
        <v>0</v>
      </c>
      <c r="N917" s="24">
        <f>+Tabla35_2[[#This Row],[Precio (pesos nominales con IVA)]]/Tabla35_2[[#This Row],[Kg]]</f>
        <v>0</v>
      </c>
      <c r="O917" s="6">
        <f>+VLOOKUP(Tabla35_2[[#This Row],[Cod_fecha]],Cod_fecha[],2,0)</f>
        <v>44095</v>
      </c>
      <c r="P917" s="27">
        <f>+VLOOKUP(Tabla35_2[[#This Row],[Mercado]],Codigos_mercados_mayoristas[],3,0)</f>
        <v>4</v>
      </c>
      <c r="Q917" s="24" t="str">
        <f>+_xlfn.CONCAT(Tabla35_2[[#This Row],[Semana]],Tabla35_2[[#This Row],[Atributo]])</f>
        <v>44099Lunes</v>
      </c>
    </row>
    <row r="918" spans="1:17" x14ac:dyDescent="0.35">
      <c r="A918" s="24" t="str">
        <f t="shared" si="14"/>
        <v>44099NaranjaLane LateComercializadora del Agro de LimaríbinMartes</v>
      </c>
      <c r="B918" s="6">
        <v>44099</v>
      </c>
      <c r="C918" s="24" t="s">
        <v>36</v>
      </c>
      <c r="D918" s="24" t="s">
        <v>32</v>
      </c>
      <c r="E918" s="24" t="s">
        <v>21</v>
      </c>
      <c r="F918" s="24" t="s">
        <v>37</v>
      </c>
      <c r="G918" s="24" t="str">
        <f>+VLOOKUP(Tabla35_2[[#This Row],[Unidad de
comercialización ]],Cod_empaque[],2,0)</f>
        <v>bin</v>
      </c>
      <c r="H918" s="24">
        <f>+VLOOKUP(Tabla35_2[[#This Row],[Unidad de
comercialización ]],Tabla9[],2,0)</f>
        <v>400</v>
      </c>
      <c r="I918" s="24" t="s">
        <v>3</v>
      </c>
      <c r="J918">
        <v>20</v>
      </c>
      <c r="K918" s="24">
        <f>+Tabla35_2[[#This Row],[Valor]]*Tabla35_2[[#This Row],[Kg]]</f>
        <v>8000</v>
      </c>
      <c r="L918" s="24">
        <f>+Tabla35_2[[#This Row],[Volumen (Kg)]]/1000</f>
        <v>8</v>
      </c>
      <c r="M918" s="24">
        <f>+VLOOKUP(Tabla35_2[[#This Row],[Concat]],Tabla3_2[],9,0)</f>
        <v>237500</v>
      </c>
      <c r="N918" s="24">
        <f>+Tabla35_2[[#This Row],[Precio (pesos nominales con IVA)]]/Tabla35_2[[#This Row],[Kg]]</f>
        <v>593.75</v>
      </c>
      <c r="O918" s="6">
        <f>+VLOOKUP(Tabla35_2[[#This Row],[Cod_fecha]],Cod_fecha[],2,0)</f>
        <v>44096</v>
      </c>
      <c r="P918" s="27">
        <f>+VLOOKUP(Tabla35_2[[#This Row],[Mercado]],Codigos_mercados_mayoristas[],3,0)</f>
        <v>4</v>
      </c>
      <c r="Q918" s="24" t="str">
        <f>+_xlfn.CONCAT(Tabla35_2[[#This Row],[Semana]],Tabla35_2[[#This Row],[Atributo]])</f>
        <v>44099Martes</v>
      </c>
    </row>
    <row r="919" spans="1:17" x14ac:dyDescent="0.35">
      <c r="A919" s="24" t="str">
        <f t="shared" si="14"/>
        <v>44099NaranjaLane LateComercializadora del Agro de LimaríbinMiércoles</v>
      </c>
      <c r="B919" s="6">
        <v>44099</v>
      </c>
      <c r="C919" s="24" t="s">
        <v>36</v>
      </c>
      <c r="D919" s="24" t="s">
        <v>32</v>
      </c>
      <c r="E919" s="24" t="s">
        <v>21</v>
      </c>
      <c r="F919" s="24" t="s">
        <v>37</v>
      </c>
      <c r="G919" s="24" t="str">
        <f>+VLOOKUP(Tabla35_2[[#This Row],[Unidad de
comercialización ]],Cod_empaque[],2,0)</f>
        <v>bin</v>
      </c>
      <c r="H919" s="24">
        <f>+VLOOKUP(Tabla35_2[[#This Row],[Unidad de
comercialización ]],Tabla9[],2,0)</f>
        <v>400</v>
      </c>
      <c r="I919" s="24" t="s">
        <v>4</v>
      </c>
      <c r="J919">
        <v>20</v>
      </c>
      <c r="K919" s="24">
        <f>+Tabla35_2[[#This Row],[Valor]]*Tabla35_2[[#This Row],[Kg]]</f>
        <v>8000</v>
      </c>
      <c r="L919" s="24">
        <f>+Tabla35_2[[#This Row],[Volumen (Kg)]]/1000</f>
        <v>8</v>
      </c>
      <c r="M919" s="24">
        <f>+VLOOKUP(Tabla35_2[[#This Row],[Concat]],Tabla3_2[],9,0)</f>
        <v>237500</v>
      </c>
      <c r="N919" s="24">
        <f>+Tabla35_2[[#This Row],[Precio (pesos nominales con IVA)]]/Tabla35_2[[#This Row],[Kg]]</f>
        <v>593.75</v>
      </c>
      <c r="O919" s="6">
        <f>+VLOOKUP(Tabla35_2[[#This Row],[Cod_fecha]],Cod_fecha[],2,0)</f>
        <v>44097</v>
      </c>
      <c r="P919" s="27">
        <f>+VLOOKUP(Tabla35_2[[#This Row],[Mercado]],Codigos_mercados_mayoristas[],3,0)</f>
        <v>4</v>
      </c>
      <c r="Q919" s="24" t="str">
        <f>+_xlfn.CONCAT(Tabla35_2[[#This Row],[Semana]],Tabla35_2[[#This Row],[Atributo]])</f>
        <v>44099Miércoles</v>
      </c>
    </row>
    <row r="920" spans="1:17" x14ac:dyDescent="0.35">
      <c r="A920" s="24" t="str">
        <f t="shared" si="14"/>
        <v>44099NaranjaLane LateComercializadora del Agro de LimaríbinJueves</v>
      </c>
      <c r="B920" s="6">
        <v>44099</v>
      </c>
      <c r="C920" s="24" t="s">
        <v>36</v>
      </c>
      <c r="D920" s="24" t="s">
        <v>32</v>
      </c>
      <c r="E920" s="24" t="s">
        <v>21</v>
      </c>
      <c r="F920" s="24" t="s">
        <v>37</v>
      </c>
      <c r="G920" s="24" t="str">
        <f>+VLOOKUP(Tabla35_2[[#This Row],[Unidad de
comercialización ]],Cod_empaque[],2,0)</f>
        <v>bin</v>
      </c>
      <c r="H920" s="24">
        <f>+VLOOKUP(Tabla35_2[[#This Row],[Unidad de
comercialización ]],Tabla9[],2,0)</f>
        <v>400</v>
      </c>
      <c r="I920" s="24" t="s">
        <v>5</v>
      </c>
      <c r="J920">
        <v>0</v>
      </c>
      <c r="K920" s="24">
        <f>+Tabla35_2[[#This Row],[Valor]]*Tabla35_2[[#This Row],[Kg]]</f>
        <v>0</v>
      </c>
      <c r="L920" s="24">
        <f>+Tabla35_2[[#This Row],[Volumen (Kg)]]/1000</f>
        <v>0</v>
      </c>
      <c r="M920" s="24">
        <f>+VLOOKUP(Tabla35_2[[#This Row],[Concat]],Tabla3_2[],9,0)</f>
        <v>0</v>
      </c>
      <c r="N920" s="24">
        <f>+Tabla35_2[[#This Row],[Precio (pesos nominales con IVA)]]/Tabla35_2[[#This Row],[Kg]]</f>
        <v>0</v>
      </c>
      <c r="O920" s="6">
        <f>+VLOOKUP(Tabla35_2[[#This Row],[Cod_fecha]],Cod_fecha[],2,0)</f>
        <v>44098</v>
      </c>
      <c r="P920" s="27">
        <f>+VLOOKUP(Tabla35_2[[#This Row],[Mercado]],Codigos_mercados_mayoristas[],3,0)</f>
        <v>4</v>
      </c>
      <c r="Q920" s="24" t="str">
        <f>+_xlfn.CONCAT(Tabla35_2[[#This Row],[Semana]],Tabla35_2[[#This Row],[Atributo]])</f>
        <v>44099Jueves</v>
      </c>
    </row>
    <row r="921" spans="1:17" x14ac:dyDescent="0.35">
      <c r="A921" s="24" t="str">
        <f t="shared" si="14"/>
        <v>44099NaranjaLane LateComercializadora del Agro de LimaríbinViernes</v>
      </c>
      <c r="B921" s="6">
        <v>44099</v>
      </c>
      <c r="C921" s="24" t="s">
        <v>36</v>
      </c>
      <c r="D921" s="24" t="s">
        <v>32</v>
      </c>
      <c r="E921" s="24" t="s">
        <v>21</v>
      </c>
      <c r="F921" s="24" t="s">
        <v>37</v>
      </c>
      <c r="G921" s="24" t="str">
        <f>+VLOOKUP(Tabla35_2[[#This Row],[Unidad de
comercialización ]],Cod_empaque[],2,0)</f>
        <v>bin</v>
      </c>
      <c r="H921" s="24">
        <f>+VLOOKUP(Tabla35_2[[#This Row],[Unidad de
comercialización ]],Tabla9[],2,0)</f>
        <v>400</v>
      </c>
      <c r="I921" s="24" t="s">
        <v>6</v>
      </c>
      <c r="J921">
        <v>0</v>
      </c>
      <c r="K921" s="24">
        <f>+Tabla35_2[[#This Row],[Valor]]*Tabla35_2[[#This Row],[Kg]]</f>
        <v>0</v>
      </c>
      <c r="L921" s="24">
        <f>+Tabla35_2[[#This Row],[Volumen (Kg)]]/1000</f>
        <v>0</v>
      </c>
      <c r="M921" s="24">
        <f>+VLOOKUP(Tabla35_2[[#This Row],[Concat]],Tabla3_2[],9,0)</f>
        <v>0</v>
      </c>
      <c r="N921" s="24">
        <f>+Tabla35_2[[#This Row],[Precio (pesos nominales con IVA)]]/Tabla35_2[[#This Row],[Kg]]</f>
        <v>0</v>
      </c>
      <c r="O921" s="6">
        <f>+VLOOKUP(Tabla35_2[[#This Row],[Cod_fecha]],Cod_fecha[],2,0)</f>
        <v>44099</v>
      </c>
      <c r="P921" s="27">
        <f>+VLOOKUP(Tabla35_2[[#This Row],[Mercado]],Codigos_mercados_mayoristas[],3,0)</f>
        <v>4</v>
      </c>
      <c r="Q921" s="24" t="str">
        <f>+_xlfn.CONCAT(Tabla35_2[[#This Row],[Semana]],Tabla35_2[[#This Row],[Atributo]])</f>
        <v>44099Viernes</v>
      </c>
    </row>
    <row r="922" spans="1:17" x14ac:dyDescent="0.35">
      <c r="A922" s="24" t="str">
        <f t="shared" si="14"/>
        <v>44099NaranjaLane LateTerminal La Palmera de La SerenabinLunes</v>
      </c>
      <c r="B922" s="6">
        <v>44099</v>
      </c>
      <c r="C922" s="24" t="s">
        <v>36</v>
      </c>
      <c r="D922" s="24" t="s">
        <v>32</v>
      </c>
      <c r="E922" s="24" t="s">
        <v>22</v>
      </c>
      <c r="F922" s="24" t="s">
        <v>37</v>
      </c>
      <c r="G922" s="24" t="str">
        <f>+VLOOKUP(Tabla35_2[[#This Row],[Unidad de
comercialización ]],Cod_empaque[],2,0)</f>
        <v>bin</v>
      </c>
      <c r="H922" s="24">
        <f>+VLOOKUP(Tabla35_2[[#This Row],[Unidad de
comercialización ]],Tabla9[],2,0)</f>
        <v>400</v>
      </c>
      <c r="I922" s="24" t="s">
        <v>2</v>
      </c>
      <c r="J922">
        <v>20</v>
      </c>
      <c r="K922" s="24">
        <f>+Tabla35_2[[#This Row],[Valor]]*Tabla35_2[[#This Row],[Kg]]</f>
        <v>8000</v>
      </c>
      <c r="L922" s="24">
        <f>+Tabla35_2[[#This Row],[Volumen (Kg)]]/1000</f>
        <v>8</v>
      </c>
      <c r="M922" s="24">
        <f>+VLOOKUP(Tabla35_2[[#This Row],[Concat]],Tabla3_2[],9,0)</f>
        <v>247500</v>
      </c>
      <c r="N922" s="24">
        <f>+Tabla35_2[[#This Row],[Precio (pesos nominales con IVA)]]/Tabla35_2[[#This Row],[Kg]]</f>
        <v>618.75</v>
      </c>
      <c r="O922" s="6">
        <f>+VLOOKUP(Tabla35_2[[#This Row],[Cod_fecha]],Cod_fecha[],2,0)</f>
        <v>44095</v>
      </c>
      <c r="P922" s="27">
        <f>+VLOOKUP(Tabla35_2[[#This Row],[Mercado]],Codigos_mercados_mayoristas[],3,0)</f>
        <v>4</v>
      </c>
      <c r="Q922" s="24" t="str">
        <f>+_xlfn.CONCAT(Tabla35_2[[#This Row],[Semana]],Tabla35_2[[#This Row],[Atributo]])</f>
        <v>44099Lunes</v>
      </c>
    </row>
    <row r="923" spans="1:17" x14ac:dyDescent="0.35">
      <c r="A923" s="24" t="str">
        <f t="shared" si="14"/>
        <v>44099NaranjaLane LateTerminal La Palmera de La SerenabinMartes</v>
      </c>
      <c r="B923" s="6">
        <v>44099</v>
      </c>
      <c r="C923" s="24" t="s">
        <v>36</v>
      </c>
      <c r="D923" s="24" t="s">
        <v>32</v>
      </c>
      <c r="E923" s="24" t="s">
        <v>22</v>
      </c>
      <c r="F923" s="24" t="s">
        <v>37</v>
      </c>
      <c r="G923" s="24" t="str">
        <f>+VLOOKUP(Tabla35_2[[#This Row],[Unidad de
comercialización ]],Cod_empaque[],2,0)</f>
        <v>bin</v>
      </c>
      <c r="H923" s="24">
        <f>+VLOOKUP(Tabla35_2[[#This Row],[Unidad de
comercialización ]],Tabla9[],2,0)</f>
        <v>400</v>
      </c>
      <c r="I923" s="24" t="s">
        <v>3</v>
      </c>
      <c r="J923">
        <v>0</v>
      </c>
      <c r="K923" s="24">
        <f>+Tabla35_2[[#This Row],[Valor]]*Tabla35_2[[#This Row],[Kg]]</f>
        <v>0</v>
      </c>
      <c r="L923" s="24">
        <f>+Tabla35_2[[#This Row],[Volumen (Kg)]]/1000</f>
        <v>0</v>
      </c>
      <c r="M923" s="24">
        <f>+VLOOKUP(Tabla35_2[[#This Row],[Concat]],Tabla3_2[],9,0)</f>
        <v>0</v>
      </c>
      <c r="N923" s="24">
        <f>+Tabla35_2[[#This Row],[Precio (pesos nominales con IVA)]]/Tabla35_2[[#This Row],[Kg]]</f>
        <v>0</v>
      </c>
      <c r="O923" s="6">
        <f>+VLOOKUP(Tabla35_2[[#This Row],[Cod_fecha]],Cod_fecha[],2,0)</f>
        <v>44096</v>
      </c>
      <c r="P923" s="27">
        <f>+VLOOKUP(Tabla35_2[[#This Row],[Mercado]],Codigos_mercados_mayoristas[],3,0)</f>
        <v>4</v>
      </c>
      <c r="Q923" s="24" t="str">
        <f>+_xlfn.CONCAT(Tabla35_2[[#This Row],[Semana]],Tabla35_2[[#This Row],[Atributo]])</f>
        <v>44099Martes</v>
      </c>
    </row>
    <row r="924" spans="1:17" x14ac:dyDescent="0.35">
      <c r="A924" s="24" t="str">
        <f t="shared" si="14"/>
        <v>44099NaranjaLane LateTerminal La Palmera de La SerenabinMiércoles</v>
      </c>
      <c r="B924" s="6">
        <v>44099</v>
      </c>
      <c r="C924" s="24" t="s">
        <v>36</v>
      </c>
      <c r="D924" s="24" t="s">
        <v>32</v>
      </c>
      <c r="E924" s="24" t="s">
        <v>22</v>
      </c>
      <c r="F924" s="24" t="s">
        <v>37</v>
      </c>
      <c r="G924" s="24" t="str">
        <f>+VLOOKUP(Tabla35_2[[#This Row],[Unidad de
comercialización ]],Cod_empaque[],2,0)</f>
        <v>bin</v>
      </c>
      <c r="H924" s="24">
        <f>+VLOOKUP(Tabla35_2[[#This Row],[Unidad de
comercialización ]],Tabla9[],2,0)</f>
        <v>400</v>
      </c>
      <c r="I924" s="24" t="s">
        <v>4</v>
      </c>
      <c r="J924">
        <v>0</v>
      </c>
      <c r="K924" s="24">
        <f>+Tabla35_2[[#This Row],[Valor]]*Tabla35_2[[#This Row],[Kg]]</f>
        <v>0</v>
      </c>
      <c r="L924" s="24">
        <f>+Tabla35_2[[#This Row],[Volumen (Kg)]]/1000</f>
        <v>0</v>
      </c>
      <c r="M924" s="24">
        <f>+VLOOKUP(Tabla35_2[[#This Row],[Concat]],Tabla3_2[],9,0)</f>
        <v>0</v>
      </c>
      <c r="N924" s="24">
        <f>+Tabla35_2[[#This Row],[Precio (pesos nominales con IVA)]]/Tabla35_2[[#This Row],[Kg]]</f>
        <v>0</v>
      </c>
      <c r="O924" s="6">
        <f>+VLOOKUP(Tabla35_2[[#This Row],[Cod_fecha]],Cod_fecha[],2,0)</f>
        <v>44097</v>
      </c>
      <c r="P924" s="27">
        <f>+VLOOKUP(Tabla35_2[[#This Row],[Mercado]],Codigos_mercados_mayoristas[],3,0)</f>
        <v>4</v>
      </c>
      <c r="Q924" s="24" t="str">
        <f>+_xlfn.CONCAT(Tabla35_2[[#This Row],[Semana]],Tabla35_2[[#This Row],[Atributo]])</f>
        <v>44099Miércoles</v>
      </c>
    </row>
    <row r="925" spans="1:17" x14ac:dyDescent="0.35">
      <c r="A925" s="24" t="str">
        <f t="shared" si="14"/>
        <v>44099NaranjaLane LateTerminal La Palmera de La SerenabinJueves</v>
      </c>
      <c r="B925" s="6">
        <v>44099</v>
      </c>
      <c r="C925" s="24" t="s">
        <v>36</v>
      </c>
      <c r="D925" s="24" t="s">
        <v>32</v>
      </c>
      <c r="E925" s="24" t="s">
        <v>22</v>
      </c>
      <c r="F925" s="24" t="s">
        <v>37</v>
      </c>
      <c r="G925" s="24" t="str">
        <f>+VLOOKUP(Tabla35_2[[#This Row],[Unidad de
comercialización ]],Cod_empaque[],2,0)</f>
        <v>bin</v>
      </c>
      <c r="H925" s="24">
        <f>+VLOOKUP(Tabla35_2[[#This Row],[Unidad de
comercialización ]],Tabla9[],2,0)</f>
        <v>400</v>
      </c>
      <c r="I925" s="24" t="s">
        <v>5</v>
      </c>
      <c r="J925">
        <v>20</v>
      </c>
      <c r="K925" s="24">
        <f>+Tabla35_2[[#This Row],[Valor]]*Tabla35_2[[#This Row],[Kg]]</f>
        <v>8000</v>
      </c>
      <c r="L925" s="24">
        <f>+Tabla35_2[[#This Row],[Volumen (Kg)]]/1000</f>
        <v>8</v>
      </c>
      <c r="M925" s="24">
        <f>+VLOOKUP(Tabla35_2[[#This Row],[Concat]],Tabla3_2[],9,0)</f>
        <v>247500</v>
      </c>
      <c r="N925" s="24">
        <f>+Tabla35_2[[#This Row],[Precio (pesos nominales con IVA)]]/Tabla35_2[[#This Row],[Kg]]</f>
        <v>618.75</v>
      </c>
      <c r="O925" s="6">
        <f>+VLOOKUP(Tabla35_2[[#This Row],[Cod_fecha]],Cod_fecha[],2,0)</f>
        <v>44098</v>
      </c>
      <c r="P925" s="27">
        <f>+VLOOKUP(Tabla35_2[[#This Row],[Mercado]],Codigos_mercados_mayoristas[],3,0)</f>
        <v>4</v>
      </c>
      <c r="Q925" s="24" t="str">
        <f>+_xlfn.CONCAT(Tabla35_2[[#This Row],[Semana]],Tabla35_2[[#This Row],[Atributo]])</f>
        <v>44099Jueves</v>
      </c>
    </row>
    <row r="926" spans="1:17" x14ac:dyDescent="0.35">
      <c r="A926" s="24" t="str">
        <f t="shared" si="14"/>
        <v>44099NaranjaLane LateTerminal La Palmera de La SerenabinViernes</v>
      </c>
      <c r="B926" s="6">
        <v>44099</v>
      </c>
      <c r="C926" s="24" t="s">
        <v>36</v>
      </c>
      <c r="D926" s="24" t="s">
        <v>32</v>
      </c>
      <c r="E926" s="24" t="s">
        <v>22</v>
      </c>
      <c r="F926" s="24" t="s">
        <v>37</v>
      </c>
      <c r="G926" s="24" t="str">
        <f>+VLOOKUP(Tabla35_2[[#This Row],[Unidad de
comercialización ]],Cod_empaque[],2,0)</f>
        <v>bin</v>
      </c>
      <c r="H926" s="24">
        <f>+VLOOKUP(Tabla35_2[[#This Row],[Unidad de
comercialización ]],Tabla9[],2,0)</f>
        <v>400</v>
      </c>
      <c r="I926" s="24" t="s">
        <v>6</v>
      </c>
      <c r="J926">
        <v>20</v>
      </c>
      <c r="K926" s="24">
        <f>+Tabla35_2[[#This Row],[Valor]]*Tabla35_2[[#This Row],[Kg]]</f>
        <v>8000</v>
      </c>
      <c r="L926" s="24">
        <f>+Tabla35_2[[#This Row],[Volumen (Kg)]]/1000</f>
        <v>8</v>
      </c>
      <c r="M926" s="24">
        <f>+VLOOKUP(Tabla35_2[[#This Row],[Concat]],Tabla3_2[],9,0)</f>
        <v>247500</v>
      </c>
      <c r="N926" s="24">
        <f>+Tabla35_2[[#This Row],[Precio (pesos nominales con IVA)]]/Tabla35_2[[#This Row],[Kg]]</f>
        <v>618.75</v>
      </c>
      <c r="O926" s="6">
        <f>+VLOOKUP(Tabla35_2[[#This Row],[Cod_fecha]],Cod_fecha[],2,0)</f>
        <v>44099</v>
      </c>
      <c r="P926" s="27">
        <f>+VLOOKUP(Tabla35_2[[#This Row],[Mercado]],Codigos_mercados_mayoristas[],3,0)</f>
        <v>4</v>
      </c>
      <c r="Q926" s="24" t="str">
        <f>+_xlfn.CONCAT(Tabla35_2[[#This Row],[Semana]],Tabla35_2[[#This Row],[Atributo]])</f>
        <v>44099Viernes</v>
      </c>
    </row>
    <row r="927" spans="1:17" x14ac:dyDescent="0.35">
      <c r="A927" s="24" t="str">
        <f t="shared" si="14"/>
        <v>44099NaranjaNavel LateMercado Mayorista Lo Valledor de SantiagobinLunes</v>
      </c>
      <c r="B927" s="6">
        <v>44099</v>
      </c>
      <c r="C927" s="24" t="s">
        <v>36</v>
      </c>
      <c r="D927" s="24" t="s">
        <v>34</v>
      </c>
      <c r="E927" s="24" t="s">
        <v>19</v>
      </c>
      <c r="F927" s="24" t="s">
        <v>37</v>
      </c>
      <c r="G927" s="24" t="str">
        <f>+VLOOKUP(Tabla35_2[[#This Row],[Unidad de
comercialización ]],Cod_empaque[],2,0)</f>
        <v>bin</v>
      </c>
      <c r="H927" s="24">
        <f>+VLOOKUP(Tabla35_2[[#This Row],[Unidad de
comercialización ]],Tabla9[],2,0)</f>
        <v>400</v>
      </c>
      <c r="I927" s="24" t="s">
        <v>2</v>
      </c>
      <c r="J927">
        <v>58</v>
      </c>
      <c r="K927" s="24">
        <f>+Tabla35_2[[#This Row],[Valor]]*Tabla35_2[[#This Row],[Kg]]</f>
        <v>23200</v>
      </c>
      <c r="L927" s="24">
        <f>+Tabla35_2[[#This Row],[Volumen (Kg)]]/1000</f>
        <v>23.2</v>
      </c>
      <c r="M927" s="24">
        <f>+VLOOKUP(Tabla35_2[[#This Row],[Concat]],Tabla3_2[],9,0)</f>
        <v>246379</v>
      </c>
      <c r="N927" s="24">
        <f>+Tabla35_2[[#This Row],[Precio (pesos nominales con IVA)]]/Tabla35_2[[#This Row],[Kg]]</f>
        <v>615.94749999999999</v>
      </c>
      <c r="O927" s="6">
        <f>+VLOOKUP(Tabla35_2[[#This Row],[Cod_fecha]],Cod_fecha[],2,0)</f>
        <v>44095</v>
      </c>
      <c r="P927" s="27">
        <f>+VLOOKUP(Tabla35_2[[#This Row],[Mercado]],Codigos_mercados_mayoristas[],3,0)</f>
        <v>13</v>
      </c>
      <c r="Q927" s="24" t="str">
        <f>+_xlfn.CONCAT(Tabla35_2[[#This Row],[Semana]],Tabla35_2[[#This Row],[Atributo]])</f>
        <v>44099Lunes</v>
      </c>
    </row>
    <row r="928" spans="1:17" x14ac:dyDescent="0.35">
      <c r="A928" s="24" t="str">
        <f t="shared" si="14"/>
        <v>44099NaranjaNavel LateMercado Mayorista Lo Valledor de SantiagobinMartes</v>
      </c>
      <c r="B928" s="6">
        <v>44099</v>
      </c>
      <c r="C928" s="24" t="s">
        <v>36</v>
      </c>
      <c r="D928" s="24" t="s">
        <v>34</v>
      </c>
      <c r="E928" s="24" t="s">
        <v>19</v>
      </c>
      <c r="F928" s="24" t="s">
        <v>37</v>
      </c>
      <c r="G928" s="24" t="str">
        <f>+VLOOKUP(Tabla35_2[[#This Row],[Unidad de
comercialización ]],Cod_empaque[],2,0)</f>
        <v>bin</v>
      </c>
      <c r="H928" s="24">
        <f>+VLOOKUP(Tabla35_2[[#This Row],[Unidad de
comercialización ]],Tabla9[],2,0)</f>
        <v>400</v>
      </c>
      <c r="I928" s="24" t="s">
        <v>3</v>
      </c>
      <c r="J928">
        <v>20</v>
      </c>
      <c r="K928" s="24">
        <f>+Tabla35_2[[#This Row],[Valor]]*Tabla35_2[[#This Row],[Kg]]</f>
        <v>8000</v>
      </c>
      <c r="L928" s="24">
        <f>+Tabla35_2[[#This Row],[Volumen (Kg)]]/1000</f>
        <v>8</v>
      </c>
      <c r="M928" s="24">
        <f>+VLOOKUP(Tabla35_2[[#This Row],[Concat]],Tabla3_2[],9,0)</f>
        <v>240000</v>
      </c>
      <c r="N928" s="24">
        <f>+Tabla35_2[[#This Row],[Precio (pesos nominales con IVA)]]/Tabla35_2[[#This Row],[Kg]]</f>
        <v>600</v>
      </c>
      <c r="O928" s="6">
        <f>+VLOOKUP(Tabla35_2[[#This Row],[Cod_fecha]],Cod_fecha[],2,0)</f>
        <v>44096</v>
      </c>
      <c r="P928" s="27">
        <f>+VLOOKUP(Tabla35_2[[#This Row],[Mercado]],Codigos_mercados_mayoristas[],3,0)</f>
        <v>13</v>
      </c>
      <c r="Q928" s="24" t="str">
        <f>+_xlfn.CONCAT(Tabla35_2[[#This Row],[Semana]],Tabla35_2[[#This Row],[Atributo]])</f>
        <v>44099Martes</v>
      </c>
    </row>
    <row r="929" spans="1:17" x14ac:dyDescent="0.35">
      <c r="A929" s="24" t="str">
        <f t="shared" si="14"/>
        <v>44099NaranjaNavel LateMercado Mayorista Lo Valledor de SantiagobinMiércoles</v>
      </c>
      <c r="B929" s="6">
        <v>44099</v>
      </c>
      <c r="C929" s="24" t="s">
        <v>36</v>
      </c>
      <c r="D929" s="24" t="s">
        <v>34</v>
      </c>
      <c r="E929" s="24" t="s">
        <v>19</v>
      </c>
      <c r="F929" s="24" t="s">
        <v>37</v>
      </c>
      <c r="G929" s="24" t="str">
        <f>+VLOOKUP(Tabla35_2[[#This Row],[Unidad de
comercialización ]],Cod_empaque[],2,0)</f>
        <v>bin</v>
      </c>
      <c r="H929" s="24">
        <f>+VLOOKUP(Tabla35_2[[#This Row],[Unidad de
comercialización ]],Tabla9[],2,0)</f>
        <v>400</v>
      </c>
      <c r="I929" s="24" t="s">
        <v>4</v>
      </c>
      <c r="J929">
        <v>12</v>
      </c>
      <c r="K929" s="24">
        <f>+Tabla35_2[[#This Row],[Valor]]*Tabla35_2[[#This Row],[Kg]]</f>
        <v>4800</v>
      </c>
      <c r="L929" s="24">
        <f>+Tabla35_2[[#This Row],[Volumen (Kg)]]/1000</f>
        <v>4.8</v>
      </c>
      <c r="M929" s="24">
        <f>+VLOOKUP(Tabla35_2[[#This Row],[Concat]],Tabla3_2[],9,0)</f>
        <v>240000</v>
      </c>
      <c r="N929" s="24">
        <f>+Tabla35_2[[#This Row],[Precio (pesos nominales con IVA)]]/Tabla35_2[[#This Row],[Kg]]</f>
        <v>600</v>
      </c>
      <c r="O929" s="6">
        <f>+VLOOKUP(Tabla35_2[[#This Row],[Cod_fecha]],Cod_fecha[],2,0)</f>
        <v>44097</v>
      </c>
      <c r="P929" s="27">
        <f>+VLOOKUP(Tabla35_2[[#This Row],[Mercado]],Codigos_mercados_mayoristas[],3,0)</f>
        <v>13</v>
      </c>
      <c r="Q929" s="24" t="str">
        <f>+_xlfn.CONCAT(Tabla35_2[[#This Row],[Semana]],Tabla35_2[[#This Row],[Atributo]])</f>
        <v>44099Miércoles</v>
      </c>
    </row>
    <row r="930" spans="1:17" x14ac:dyDescent="0.35">
      <c r="A930" s="24" t="str">
        <f t="shared" si="14"/>
        <v>44099NaranjaNavel LateMercado Mayorista Lo Valledor de SantiagobinJueves</v>
      </c>
      <c r="B930" s="6">
        <v>44099</v>
      </c>
      <c r="C930" s="24" t="s">
        <v>36</v>
      </c>
      <c r="D930" s="24" t="s">
        <v>34</v>
      </c>
      <c r="E930" s="24" t="s">
        <v>19</v>
      </c>
      <c r="F930" s="24" t="s">
        <v>37</v>
      </c>
      <c r="G930" s="24" t="str">
        <f>+VLOOKUP(Tabla35_2[[#This Row],[Unidad de
comercialización ]],Cod_empaque[],2,0)</f>
        <v>bin</v>
      </c>
      <c r="H930" s="24">
        <f>+VLOOKUP(Tabla35_2[[#This Row],[Unidad de
comercialización ]],Tabla9[],2,0)</f>
        <v>400</v>
      </c>
      <c r="I930" s="24" t="s">
        <v>5</v>
      </c>
      <c r="J930">
        <v>17</v>
      </c>
      <c r="K930" s="24">
        <f>+Tabla35_2[[#This Row],[Valor]]*Tabla35_2[[#This Row],[Kg]]</f>
        <v>6800</v>
      </c>
      <c r="L930" s="24">
        <f>+Tabla35_2[[#This Row],[Volumen (Kg)]]/1000</f>
        <v>6.8</v>
      </c>
      <c r="M930" s="24">
        <f>+VLOOKUP(Tabla35_2[[#This Row],[Concat]],Tabla3_2[],9,0)</f>
        <v>250000</v>
      </c>
      <c r="N930" s="24">
        <f>+Tabla35_2[[#This Row],[Precio (pesos nominales con IVA)]]/Tabla35_2[[#This Row],[Kg]]</f>
        <v>625</v>
      </c>
      <c r="O930" s="6">
        <f>+VLOOKUP(Tabla35_2[[#This Row],[Cod_fecha]],Cod_fecha[],2,0)</f>
        <v>44098</v>
      </c>
      <c r="P930" s="27">
        <f>+VLOOKUP(Tabla35_2[[#This Row],[Mercado]],Codigos_mercados_mayoristas[],3,0)</f>
        <v>13</v>
      </c>
      <c r="Q930" s="24" t="str">
        <f>+_xlfn.CONCAT(Tabla35_2[[#This Row],[Semana]],Tabla35_2[[#This Row],[Atributo]])</f>
        <v>44099Jueves</v>
      </c>
    </row>
    <row r="931" spans="1:17" x14ac:dyDescent="0.35">
      <c r="A931" s="24" t="str">
        <f t="shared" si="14"/>
        <v>44099NaranjaNavel LateMercado Mayorista Lo Valledor de SantiagobinViernes</v>
      </c>
      <c r="B931" s="6">
        <v>44099</v>
      </c>
      <c r="C931" s="24" t="s">
        <v>36</v>
      </c>
      <c r="D931" s="24" t="s">
        <v>34</v>
      </c>
      <c r="E931" s="24" t="s">
        <v>19</v>
      </c>
      <c r="F931" s="24" t="s">
        <v>37</v>
      </c>
      <c r="G931" s="24" t="str">
        <f>+VLOOKUP(Tabla35_2[[#This Row],[Unidad de
comercialización ]],Cod_empaque[],2,0)</f>
        <v>bin</v>
      </c>
      <c r="H931" s="24">
        <f>+VLOOKUP(Tabla35_2[[#This Row],[Unidad de
comercialización ]],Tabla9[],2,0)</f>
        <v>400</v>
      </c>
      <c r="I931" s="24" t="s">
        <v>6</v>
      </c>
      <c r="J931">
        <v>20</v>
      </c>
      <c r="K931" s="24">
        <f>+Tabla35_2[[#This Row],[Valor]]*Tabla35_2[[#This Row],[Kg]]</f>
        <v>8000</v>
      </c>
      <c r="L931" s="24">
        <f>+Tabla35_2[[#This Row],[Volumen (Kg)]]/1000</f>
        <v>8</v>
      </c>
      <c r="M931" s="24">
        <f>+VLOOKUP(Tabla35_2[[#This Row],[Concat]],Tabla3_2[],9,0)</f>
        <v>250000</v>
      </c>
      <c r="N931" s="24">
        <f>+Tabla35_2[[#This Row],[Precio (pesos nominales con IVA)]]/Tabla35_2[[#This Row],[Kg]]</f>
        <v>625</v>
      </c>
      <c r="O931" s="6">
        <f>+VLOOKUP(Tabla35_2[[#This Row],[Cod_fecha]],Cod_fecha[],2,0)</f>
        <v>44099</v>
      </c>
      <c r="P931" s="27">
        <f>+VLOOKUP(Tabla35_2[[#This Row],[Mercado]],Codigos_mercados_mayoristas[],3,0)</f>
        <v>13</v>
      </c>
      <c r="Q931" s="24" t="str">
        <f>+_xlfn.CONCAT(Tabla35_2[[#This Row],[Semana]],Tabla35_2[[#This Row],[Atributo]])</f>
        <v>44099Viernes</v>
      </c>
    </row>
    <row r="932" spans="1:17" x14ac:dyDescent="0.35">
      <c r="A932" s="24" t="str">
        <f t="shared" si="14"/>
        <v>44099NaranjaNavel LateComercializadora del Agro de LimaríbinLunes</v>
      </c>
      <c r="B932" s="6">
        <v>44099</v>
      </c>
      <c r="C932" s="24" t="s">
        <v>36</v>
      </c>
      <c r="D932" s="24" t="s">
        <v>34</v>
      </c>
      <c r="E932" s="24" t="s">
        <v>21</v>
      </c>
      <c r="F932" s="24" t="s">
        <v>37</v>
      </c>
      <c r="G932" s="24" t="str">
        <f>+VLOOKUP(Tabla35_2[[#This Row],[Unidad de
comercialización ]],Cod_empaque[],2,0)</f>
        <v>bin</v>
      </c>
      <c r="H932" s="24">
        <f>+VLOOKUP(Tabla35_2[[#This Row],[Unidad de
comercialización ]],Tabla9[],2,0)</f>
        <v>400</v>
      </c>
      <c r="I932" s="24" t="s">
        <v>2</v>
      </c>
      <c r="J932">
        <v>0</v>
      </c>
      <c r="K932" s="24">
        <f>+Tabla35_2[[#This Row],[Valor]]*Tabla35_2[[#This Row],[Kg]]</f>
        <v>0</v>
      </c>
      <c r="L932" s="24">
        <f>+Tabla35_2[[#This Row],[Volumen (Kg)]]/1000</f>
        <v>0</v>
      </c>
      <c r="M932" s="24">
        <f>+VLOOKUP(Tabla35_2[[#This Row],[Concat]],Tabla3_2[],9,0)</f>
        <v>0</v>
      </c>
      <c r="N932" s="24">
        <f>+Tabla35_2[[#This Row],[Precio (pesos nominales con IVA)]]/Tabla35_2[[#This Row],[Kg]]</f>
        <v>0</v>
      </c>
      <c r="O932" s="6">
        <f>+VLOOKUP(Tabla35_2[[#This Row],[Cod_fecha]],Cod_fecha[],2,0)</f>
        <v>44095</v>
      </c>
      <c r="P932" s="27">
        <f>+VLOOKUP(Tabla35_2[[#This Row],[Mercado]],Codigos_mercados_mayoristas[],3,0)</f>
        <v>4</v>
      </c>
      <c r="Q932" s="24" t="str">
        <f>+_xlfn.CONCAT(Tabla35_2[[#This Row],[Semana]],Tabla35_2[[#This Row],[Atributo]])</f>
        <v>44099Lunes</v>
      </c>
    </row>
    <row r="933" spans="1:17" x14ac:dyDescent="0.35">
      <c r="A933" s="24" t="str">
        <f t="shared" si="14"/>
        <v>44099NaranjaNavel LateComercializadora del Agro de LimaríbinMartes</v>
      </c>
      <c r="B933" s="6">
        <v>44099</v>
      </c>
      <c r="C933" s="24" t="s">
        <v>36</v>
      </c>
      <c r="D933" s="24" t="s">
        <v>34</v>
      </c>
      <c r="E933" s="24" t="s">
        <v>21</v>
      </c>
      <c r="F933" s="24" t="s">
        <v>37</v>
      </c>
      <c r="G933" s="24" t="str">
        <f>+VLOOKUP(Tabla35_2[[#This Row],[Unidad de
comercialización ]],Cod_empaque[],2,0)</f>
        <v>bin</v>
      </c>
      <c r="H933" s="24">
        <f>+VLOOKUP(Tabla35_2[[#This Row],[Unidad de
comercialización ]],Tabla9[],2,0)</f>
        <v>400</v>
      </c>
      <c r="I933" s="24" t="s">
        <v>3</v>
      </c>
      <c r="J933">
        <v>20</v>
      </c>
      <c r="K933" s="24">
        <f>+Tabla35_2[[#This Row],[Valor]]*Tabla35_2[[#This Row],[Kg]]</f>
        <v>8000</v>
      </c>
      <c r="L933" s="24">
        <f>+Tabla35_2[[#This Row],[Volumen (Kg)]]/1000</f>
        <v>8</v>
      </c>
      <c r="M933" s="24">
        <f>+VLOOKUP(Tabla35_2[[#This Row],[Concat]],Tabla3_2[],9,0)</f>
        <v>227500</v>
      </c>
      <c r="N933" s="24">
        <f>+Tabla35_2[[#This Row],[Precio (pesos nominales con IVA)]]/Tabla35_2[[#This Row],[Kg]]</f>
        <v>568.75</v>
      </c>
      <c r="O933" s="6">
        <f>+VLOOKUP(Tabla35_2[[#This Row],[Cod_fecha]],Cod_fecha[],2,0)</f>
        <v>44096</v>
      </c>
      <c r="P933" s="27">
        <f>+VLOOKUP(Tabla35_2[[#This Row],[Mercado]],Codigos_mercados_mayoristas[],3,0)</f>
        <v>4</v>
      </c>
      <c r="Q933" s="24" t="str">
        <f>+_xlfn.CONCAT(Tabla35_2[[#This Row],[Semana]],Tabla35_2[[#This Row],[Atributo]])</f>
        <v>44099Martes</v>
      </c>
    </row>
    <row r="934" spans="1:17" x14ac:dyDescent="0.35">
      <c r="A934" s="24" t="str">
        <f t="shared" si="14"/>
        <v>44099NaranjaNavel LateComercializadora del Agro de LimaríbinMiércoles</v>
      </c>
      <c r="B934" s="6">
        <v>44099</v>
      </c>
      <c r="C934" s="24" t="s">
        <v>36</v>
      </c>
      <c r="D934" s="24" t="s">
        <v>34</v>
      </c>
      <c r="E934" s="24" t="s">
        <v>21</v>
      </c>
      <c r="F934" s="24" t="s">
        <v>37</v>
      </c>
      <c r="G934" s="24" t="str">
        <f>+VLOOKUP(Tabla35_2[[#This Row],[Unidad de
comercialización ]],Cod_empaque[],2,0)</f>
        <v>bin</v>
      </c>
      <c r="H934" s="24">
        <f>+VLOOKUP(Tabla35_2[[#This Row],[Unidad de
comercialización ]],Tabla9[],2,0)</f>
        <v>400</v>
      </c>
      <c r="I934" s="24" t="s">
        <v>4</v>
      </c>
      <c r="J934">
        <v>20</v>
      </c>
      <c r="K934" s="24">
        <f>+Tabla35_2[[#This Row],[Valor]]*Tabla35_2[[#This Row],[Kg]]</f>
        <v>8000</v>
      </c>
      <c r="L934" s="24">
        <f>+Tabla35_2[[#This Row],[Volumen (Kg)]]/1000</f>
        <v>8</v>
      </c>
      <c r="M934" s="24">
        <f>+VLOOKUP(Tabla35_2[[#This Row],[Concat]],Tabla3_2[],9,0)</f>
        <v>227500</v>
      </c>
      <c r="N934" s="24">
        <f>+Tabla35_2[[#This Row],[Precio (pesos nominales con IVA)]]/Tabla35_2[[#This Row],[Kg]]</f>
        <v>568.75</v>
      </c>
      <c r="O934" s="6">
        <f>+VLOOKUP(Tabla35_2[[#This Row],[Cod_fecha]],Cod_fecha[],2,0)</f>
        <v>44097</v>
      </c>
      <c r="P934" s="27">
        <f>+VLOOKUP(Tabla35_2[[#This Row],[Mercado]],Codigos_mercados_mayoristas[],3,0)</f>
        <v>4</v>
      </c>
      <c r="Q934" s="24" t="str">
        <f>+_xlfn.CONCAT(Tabla35_2[[#This Row],[Semana]],Tabla35_2[[#This Row],[Atributo]])</f>
        <v>44099Miércoles</v>
      </c>
    </row>
    <row r="935" spans="1:17" x14ac:dyDescent="0.35">
      <c r="A935" s="24" t="str">
        <f t="shared" si="14"/>
        <v>44099NaranjaNavel LateComercializadora del Agro de LimaríbinJueves</v>
      </c>
      <c r="B935" s="6">
        <v>44099</v>
      </c>
      <c r="C935" s="24" t="s">
        <v>36</v>
      </c>
      <c r="D935" s="24" t="s">
        <v>34</v>
      </c>
      <c r="E935" s="24" t="s">
        <v>21</v>
      </c>
      <c r="F935" s="24" t="s">
        <v>37</v>
      </c>
      <c r="G935" s="24" t="str">
        <f>+VLOOKUP(Tabla35_2[[#This Row],[Unidad de
comercialización ]],Cod_empaque[],2,0)</f>
        <v>bin</v>
      </c>
      <c r="H935" s="24">
        <f>+VLOOKUP(Tabla35_2[[#This Row],[Unidad de
comercialización ]],Tabla9[],2,0)</f>
        <v>400</v>
      </c>
      <c r="I935" s="24" t="s">
        <v>5</v>
      </c>
      <c r="J935">
        <v>0</v>
      </c>
      <c r="K935" s="24">
        <f>+Tabla35_2[[#This Row],[Valor]]*Tabla35_2[[#This Row],[Kg]]</f>
        <v>0</v>
      </c>
      <c r="L935" s="24">
        <f>+Tabla35_2[[#This Row],[Volumen (Kg)]]/1000</f>
        <v>0</v>
      </c>
      <c r="M935" s="24">
        <f>+VLOOKUP(Tabla35_2[[#This Row],[Concat]],Tabla3_2[],9,0)</f>
        <v>0</v>
      </c>
      <c r="N935" s="24">
        <f>+Tabla35_2[[#This Row],[Precio (pesos nominales con IVA)]]/Tabla35_2[[#This Row],[Kg]]</f>
        <v>0</v>
      </c>
      <c r="O935" s="6">
        <f>+VLOOKUP(Tabla35_2[[#This Row],[Cod_fecha]],Cod_fecha[],2,0)</f>
        <v>44098</v>
      </c>
      <c r="P935" s="27">
        <f>+VLOOKUP(Tabla35_2[[#This Row],[Mercado]],Codigos_mercados_mayoristas[],3,0)</f>
        <v>4</v>
      </c>
      <c r="Q935" s="24" t="str">
        <f>+_xlfn.CONCAT(Tabla35_2[[#This Row],[Semana]],Tabla35_2[[#This Row],[Atributo]])</f>
        <v>44099Jueves</v>
      </c>
    </row>
    <row r="936" spans="1:17" x14ac:dyDescent="0.35">
      <c r="A936" s="24" t="str">
        <f t="shared" si="14"/>
        <v>44099NaranjaNavel LateComercializadora del Agro de LimaríbinViernes</v>
      </c>
      <c r="B936" s="6">
        <v>44099</v>
      </c>
      <c r="C936" s="24" t="s">
        <v>36</v>
      </c>
      <c r="D936" s="24" t="s">
        <v>34</v>
      </c>
      <c r="E936" s="24" t="s">
        <v>21</v>
      </c>
      <c r="F936" s="24" t="s">
        <v>37</v>
      </c>
      <c r="G936" s="24" t="str">
        <f>+VLOOKUP(Tabla35_2[[#This Row],[Unidad de
comercialización ]],Cod_empaque[],2,0)</f>
        <v>bin</v>
      </c>
      <c r="H936" s="24">
        <f>+VLOOKUP(Tabla35_2[[#This Row],[Unidad de
comercialización ]],Tabla9[],2,0)</f>
        <v>400</v>
      </c>
      <c r="I936" s="24" t="s">
        <v>6</v>
      </c>
      <c r="J936">
        <v>0</v>
      </c>
      <c r="K936" s="24">
        <f>+Tabla35_2[[#This Row],[Valor]]*Tabla35_2[[#This Row],[Kg]]</f>
        <v>0</v>
      </c>
      <c r="L936" s="24">
        <f>+Tabla35_2[[#This Row],[Volumen (Kg)]]/1000</f>
        <v>0</v>
      </c>
      <c r="M936" s="24">
        <f>+VLOOKUP(Tabla35_2[[#This Row],[Concat]],Tabla3_2[],9,0)</f>
        <v>0</v>
      </c>
      <c r="N936" s="24">
        <f>+Tabla35_2[[#This Row],[Precio (pesos nominales con IVA)]]/Tabla35_2[[#This Row],[Kg]]</f>
        <v>0</v>
      </c>
      <c r="O936" s="6">
        <f>+VLOOKUP(Tabla35_2[[#This Row],[Cod_fecha]],Cod_fecha[],2,0)</f>
        <v>44099</v>
      </c>
      <c r="P936" s="27">
        <f>+VLOOKUP(Tabla35_2[[#This Row],[Mercado]],Codigos_mercados_mayoristas[],3,0)</f>
        <v>4</v>
      </c>
      <c r="Q936" s="24" t="str">
        <f>+_xlfn.CONCAT(Tabla35_2[[#This Row],[Semana]],Tabla35_2[[#This Row],[Atributo]])</f>
        <v>44099Viernes</v>
      </c>
    </row>
    <row r="937" spans="1:17" x14ac:dyDescent="0.35">
      <c r="A937" s="24" t="str">
        <f t="shared" si="14"/>
        <v>44099NaranjaNavel LateTerminal La Palmera de La SerenabinLunes</v>
      </c>
      <c r="B937" s="6">
        <v>44099</v>
      </c>
      <c r="C937" s="24" t="s">
        <v>36</v>
      </c>
      <c r="D937" s="24" t="s">
        <v>34</v>
      </c>
      <c r="E937" s="24" t="s">
        <v>22</v>
      </c>
      <c r="F937" s="24" t="s">
        <v>37</v>
      </c>
      <c r="G937" s="24" t="str">
        <f>+VLOOKUP(Tabla35_2[[#This Row],[Unidad de
comercialización ]],Cod_empaque[],2,0)</f>
        <v>bin</v>
      </c>
      <c r="H937" s="24">
        <f>+VLOOKUP(Tabla35_2[[#This Row],[Unidad de
comercialización ]],Tabla9[],2,0)</f>
        <v>400</v>
      </c>
      <c r="I937" s="24" t="s">
        <v>2</v>
      </c>
      <c r="J937">
        <v>20</v>
      </c>
      <c r="K937" s="24">
        <f>+Tabla35_2[[#This Row],[Valor]]*Tabla35_2[[#This Row],[Kg]]</f>
        <v>8000</v>
      </c>
      <c r="L937" s="24">
        <f>+Tabla35_2[[#This Row],[Volumen (Kg)]]/1000</f>
        <v>8</v>
      </c>
      <c r="M937" s="24">
        <f>+VLOOKUP(Tabla35_2[[#This Row],[Concat]],Tabla3_2[],9,0)</f>
        <v>247500</v>
      </c>
      <c r="N937" s="24">
        <f>+Tabla35_2[[#This Row],[Precio (pesos nominales con IVA)]]/Tabla35_2[[#This Row],[Kg]]</f>
        <v>618.75</v>
      </c>
      <c r="O937" s="6">
        <f>+VLOOKUP(Tabla35_2[[#This Row],[Cod_fecha]],Cod_fecha[],2,0)</f>
        <v>44095</v>
      </c>
      <c r="P937" s="27">
        <f>+VLOOKUP(Tabla35_2[[#This Row],[Mercado]],Codigos_mercados_mayoristas[],3,0)</f>
        <v>4</v>
      </c>
      <c r="Q937" s="24" t="str">
        <f>+_xlfn.CONCAT(Tabla35_2[[#This Row],[Semana]],Tabla35_2[[#This Row],[Atributo]])</f>
        <v>44099Lunes</v>
      </c>
    </row>
    <row r="938" spans="1:17" x14ac:dyDescent="0.35">
      <c r="A938" s="24" t="str">
        <f t="shared" si="14"/>
        <v>44099NaranjaNavel LateTerminal La Palmera de La SerenabinMartes</v>
      </c>
      <c r="B938" s="6">
        <v>44099</v>
      </c>
      <c r="C938" s="24" t="s">
        <v>36</v>
      </c>
      <c r="D938" s="24" t="s">
        <v>34</v>
      </c>
      <c r="E938" s="24" t="s">
        <v>22</v>
      </c>
      <c r="F938" s="24" t="s">
        <v>37</v>
      </c>
      <c r="G938" s="24" t="str">
        <f>+VLOOKUP(Tabla35_2[[#This Row],[Unidad de
comercialización ]],Cod_empaque[],2,0)</f>
        <v>bin</v>
      </c>
      <c r="H938" s="24">
        <f>+VLOOKUP(Tabla35_2[[#This Row],[Unidad de
comercialización ]],Tabla9[],2,0)</f>
        <v>400</v>
      </c>
      <c r="I938" s="24" t="s">
        <v>3</v>
      </c>
      <c r="J938">
        <v>24</v>
      </c>
      <c r="K938" s="24">
        <f>+Tabla35_2[[#This Row],[Valor]]*Tabla35_2[[#This Row],[Kg]]</f>
        <v>9600</v>
      </c>
      <c r="L938" s="24">
        <f>+Tabla35_2[[#This Row],[Volumen (Kg)]]/1000</f>
        <v>9.6</v>
      </c>
      <c r="M938" s="24">
        <f>+VLOOKUP(Tabla35_2[[#This Row],[Concat]],Tabla3_2[],9,0)</f>
        <v>247500</v>
      </c>
      <c r="N938" s="24">
        <f>+Tabla35_2[[#This Row],[Precio (pesos nominales con IVA)]]/Tabla35_2[[#This Row],[Kg]]</f>
        <v>618.75</v>
      </c>
      <c r="O938" s="6">
        <f>+VLOOKUP(Tabla35_2[[#This Row],[Cod_fecha]],Cod_fecha[],2,0)</f>
        <v>44096</v>
      </c>
      <c r="P938" s="27">
        <f>+VLOOKUP(Tabla35_2[[#This Row],[Mercado]],Codigos_mercados_mayoristas[],3,0)</f>
        <v>4</v>
      </c>
      <c r="Q938" s="24" t="str">
        <f>+_xlfn.CONCAT(Tabla35_2[[#This Row],[Semana]],Tabla35_2[[#This Row],[Atributo]])</f>
        <v>44099Martes</v>
      </c>
    </row>
    <row r="939" spans="1:17" x14ac:dyDescent="0.35">
      <c r="A939" s="24" t="str">
        <f t="shared" si="14"/>
        <v>44099NaranjaNavel LateTerminal La Palmera de La SerenabinMiércoles</v>
      </c>
      <c r="B939" s="6">
        <v>44099</v>
      </c>
      <c r="C939" s="24" t="s">
        <v>36</v>
      </c>
      <c r="D939" s="24" t="s">
        <v>34</v>
      </c>
      <c r="E939" s="24" t="s">
        <v>22</v>
      </c>
      <c r="F939" s="24" t="s">
        <v>37</v>
      </c>
      <c r="G939" s="24" t="str">
        <f>+VLOOKUP(Tabla35_2[[#This Row],[Unidad de
comercialización ]],Cod_empaque[],2,0)</f>
        <v>bin</v>
      </c>
      <c r="H939" s="24">
        <f>+VLOOKUP(Tabla35_2[[#This Row],[Unidad de
comercialización ]],Tabla9[],2,0)</f>
        <v>400</v>
      </c>
      <c r="I939" s="24" t="s">
        <v>4</v>
      </c>
      <c r="J939">
        <v>26</v>
      </c>
      <c r="K939" s="24">
        <f>+Tabla35_2[[#This Row],[Valor]]*Tabla35_2[[#This Row],[Kg]]</f>
        <v>10400</v>
      </c>
      <c r="L939" s="24">
        <f>+Tabla35_2[[#This Row],[Volumen (Kg)]]/1000</f>
        <v>10.4</v>
      </c>
      <c r="M939" s="24">
        <f>+VLOOKUP(Tabla35_2[[#This Row],[Concat]],Tabla3_2[],9,0)</f>
        <v>247500</v>
      </c>
      <c r="N939" s="24">
        <f>+Tabla35_2[[#This Row],[Precio (pesos nominales con IVA)]]/Tabla35_2[[#This Row],[Kg]]</f>
        <v>618.75</v>
      </c>
      <c r="O939" s="6">
        <f>+VLOOKUP(Tabla35_2[[#This Row],[Cod_fecha]],Cod_fecha[],2,0)</f>
        <v>44097</v>
      </c>
      <c r="P939" s="27">
        <f>+VLOOKUP(Tabla35_2[[#This Row],[Mercado]],Codigos_mercados_mayoristas[],3,0)</f>
        <v>4</v>
      </c>
      <c r="Q939" s="24" t="str">
        <f>+_xlfn.CONCAT(Tabla35_2[[#This Row],[Semana]],Tabla35_2[[#This Row],[Atributo]])</f>
        <v>44099Miércoles</v>
      </c>
    </row>
    <row r="940" spans="1:17" x14ac:dyDescent="0.35">
      <c r="A940" s="24" t="str">
        <f t="shared" si="14"/>
        <v>44099NaranjaNavel LateTerminal La Palmera de La SerenabinJueves</v>
      </c>
      <c r="B940" s="6">
        <v>44099</v>
      </c>
      <c r="C940" s="24" t="s">
        <v>36</v>
      </c>
      <c r="D940" s="24" t="s">
        <v>34</v>
      </c>
      <c r="E940" s="24" t="s">
        <v>22</v>
      </c>
      <c r="F940" s="24" t="s">
        <v>37</v>
      </c>
      <c r="G940" s="24" t="str">
        <f>+VLOOKUP(Tabla35_2[[#This Row],[Unidad de
comercialización ]],Cod_empaque[],2,0)</f>
        <v>bin</v>
      </c>
      <c r="H940" s="24">
        <f>+VLOOKUP(Tabla35_2[[#This Row],[Unidad de
comercialización ]],Tabla9[],2,0)</f>
        <v>400</v>
      </c>
      <c r="I940" s="24" t="s">
        <v>5</v>
      </c>
      <c r="J940">
        <v>20</v>
      </c>
      <c r="K940" s="24">
        <f>+Tabla35_2[[#This Row],[Valor]]*Tabla35_2[[#This Row],[Kg]]</f>
        <v>8000</v>
      </c>
      <c r="L940" s="24">
        <f>+Tabla35_2[[#This Row],[Volumen (Kg)]]/1000</f>
        <v>8</v>
      </c>
      <c r="M940" s="24">
        <f>+VLOOKUP(Tabla35_2[[#This Row],[Concat]],Tabla3_2[],9,0)</f>
        <v>247500</v>
      </c>
      <c r="N940" s="24">
        <f>+Tabla35_2[[#This Row],[Precio (pesos nominales con IVA)]]/Tabla35_2[[#This Row],[Kg]]</f>
        <v>618.75</v>
      </c>
      <c r="O940" s="6">
        <f>+VLOOKUP(Tabla35_2[[#This Row],[Cod_fecha]],Cod_fecha[],2,0)</f>
        <v>44098</v>
      </c>
      <c r="P940" s="27">
        <f>+VLOOKUP(Tabla35_2[[#This Row],[Mercado]],Codigos_mercados_mayoristas[],3,0)</f>
        <v>4</v>
      </c>
      <c r="Q940" s="24" t="str">
        <f>+_xlfn.CONCAT(Tabla35_2[[#This Row],[Semana]],Tabla35_2[[#This Row],[Atributo]])</f>
        <v>44099Jueves</v>
      </c>
    </row>
    <row r="941" spans="1:17" x14ac:dyDescent="0.35">
      <c r="A941" s="24" t="str">
        <f t="shared" si="14"/>
        <v>44099NaranjaNavel LateTerminal La Palmera de La SerenabinViernes</v>
      </c>
      <c r="B941" s="6">
        <v>44099</v>
      </c>
      <c r="C941" s="24" t="s">
        <v>36</v>
      </c>
      <c r="D941" s="24" t="s">
        <v>34</v>
      </c>
      <c r="E941" s="24" t="s">
        <v>22</v>
      </c>
      <c r="F941" s="24" t="s">
        <v>37</v>
      </c>
      <c r="G941" s="24" t="str">
        <f>+VLOOKUP(Tabla35_2[[#This Row],[Unidad de
comercialización ]],Cod_empaque[],2,0)</f>
        <v>bin</v>
      </c>
      <c r="H941" s="24">
        <f>+VLOOKUP(Tabla35_2[[#This Row],[Unidad de
comercialización ]],Tabla9[],2,0)</f>
        <v>400</v>
      </c>
      <c r="I941" s="24" t="s">
        <v>6</v>
      </c>
      <c r="J941">
        <v>20</v>
      </c>
      <c r="K941" s="24">
        <f>+Tabla35_2[[#This Row],[Valor]]*Tabla35_2[[#This Row],[Kg]]</f>
        <v>8000</v>
      </c>
      <c r="L941" s="24">
        <f>+Tabla35_2[[#This Row],[Volumen (Kg)]]/1000</f>
        <v>8</v>
      </c>
      <c r="M941" s="24">
        <f>+VLOOKUP(Tabla35_2[[#This Row],[Concat]],Tabla3_2[],9,0)</f>
        <v>247500</v>
      </c>
      <c r="N941" s="24">
        <f>+Tabla35_2[[#This Row],[Precio (pesos nominales con IVA)]]/Tabla35_2[[#This Row],[Kg]]</f>
        <v>618.75</v>
      </c>
      <c r="O941" s="6">
        <f>+VLOOKUP(Tabla35_2[[#This Row],[Cod_fecha]],Cod_fecha[],2,0)</f>
        <v>44099</v>
      </c>
      <c r="P941" s="27">
        <f>+VLOOKUP(Tabla35_2[[#This Row],[Mercado]],Codigos_mercados_mayoristas[],3,0)</f>
        <v>4</v>
      </c>
      <c r="Q941" s="24" t="str">
        <f>+_xlfn.CONCAT(Tabla35_2[[#This Row],[Semana]],Tabla35_2[[#This Row],[Atributo]])</f>
        <v>44099Viernes</v>
      </c>
    </row>
    <row r="942" spans="1:17" x14ac:dyDescent="0.35">
      <c r="A942" s="24" t="str">
        <f t="shared" si="14"/>
        <v>44099NaranjaNavel LateVega Modelo de TemucobinLunes</v>
      </c>
      <c r="B942" s="6">
        <v>44099</v>
      </c>
      <c r="C942" s="24" t="s">
        <v>36</v>
      </c>
      <c r="D942" s="24" t="s">
        <v>34</v>
      </c>
      <c r="E942" s="24" t="s">
        <v>14</v>
      </c>
      <c r="F942" s="24" t="s">
        <v>37</v>
      </c>
      <c r="G942" s="24" t="str">
        <f>+VLOOKUP(Tabla35_2[[#This Row],[Unidad de
comercialización ]],Cod_empaque[],2,0)</f>
        <v>bin</v>
      </c>
      <c r="H942" s="24">
        <f>+VLOOKUP(Tabla35_2[[#This Row],[Unidad de
comercialización ]],Tabla9[],2,0)</f>
        <v>400</v>
      </c>
      <c r="I942" s="24" t="s">
        <v>2</v>
      </c>
      <c r="J942">
        <v>5</v>
      </c>
      <c r="K942" s="24">
        <f>+Tabla35_2[[#This Row],[Valor]]*Tabla35_2[[#This Row],[Kg]]</f>
        <v>2000</v>
      </c>
      <c r="L942" s="24">
        <f>+Tabla35_2[[#This Row],[Volumen (Kg)]]/1000</f>
        <v>2</v>
      </c>
      <c r="M942" s="24">
        <f>+VLOOKUP(Tabla35_2[[#This Row],[Concat]],Tabla3_2[],9,0)</f>
        <v>300000</v>
      </c>
      <c r="N942" s="24">
        <f>+Tabla35_2[[#This Row],[Precio (pesos nominales con IVA)]]/Tabla35_2[[#This Row],[Kg]]</f>
        <v>750</v>
      </c>
      <c r="O942" s="6">
        <f>+VLOOKUP(Tabla35_2[[#This Row],[Cod_fecha]],Cod_fecha[],2,0)</f>
        <v>44095</v>
      </c>
      <c r="P942" s="27">
        <f>+VLOOKUP(Tabla35_2[[#This Row],[Mercado]],Codigos_mercados_mayoristas[],3,0)</f>
        <v>9</v>
      </c>
      <c r="Q942" s="24" t="str">
        <f>+_xlfn.CONCAT(Tabla35_2[[#This Row],[Semana]],Tabla35_2[[#This Row],[Atributo]])</f>
        <v>44099Lunes</v>
      </c>
    </row>
    <row r="943" spans="1:17" x14ac:dyDescent="0.35">
      <c r="A943" s="24" t="str">
        <f t="shared" si="14"/>
        <v>44099NaranjaNavel LateVega Modelo de TemucobinMartes</v>
      </c>
      <c r="B943" s="6">
        <v>44099</v>
      </c>
      <c r="C943" s="24" t="s">
        <v>36</v>
      </c>
      <c r="D943" s="24" t="s">
        <v>34</v>
      </c>
      <c r="E943" s="24" t="s">
        <v>14</v>
      </c>
      <c r="F943" s="24" t="s">
        <v>37</v>
      </c>
      <c r="G943" s="24" t="str">
        <f>+VLOOKUP(Tabla35_2[[#This Row],[Unidad de
comercialización ]],Cod_empaque[],2,0)</f>
        <v>bin</v>
      </c>
      <c r="H943" s="24">
        <f>+VLOOKUP(Tabla35_2[[#This Row],[Unidad de
comercialización ]],Tabla9[],2,0)</f>
        <v>400</v>
      </c>
      <c r="I943" s="24" t="s">
        <v>3</v>
      </c>
      <c r="J943">
        <v>10</v>
      </c>
      <c r="K943" s="24">
        <f>+Tabla35_2[[#This Row],[Valor]]*Tabla35_2[[#This Row],[Kg]]</f>
        <v>4000</v>
      </c>
      <c r="L943" s="24">
        <f>+Tabla35_2[[#This Row],[Volumen (Kg)]]/1000</f>
        <v>4</v>
      </c>
      <c r="M943" s="24">
        <f>+VLOOKUP(Tabla35_2[[#This Row],[Concat]],Tabla3_2[],9,0)</f>
        <v>300000</v>
      </c>
      <c r="N943" s="24">
        <f>+Tabla35_2[[#This Row],[Precio (pesos nominales con IVA)]]/Tabla35_2[[#This Row],[Kg]]</f>
        <v>750</v>
      </c>
      <c r="O943" s="6">
        <f>+VLOOKUP(Tabla35_2[[#This Row],[Cod_fecha]],Cod_fecha[],2,0)</f>
        <v>44096</v>
      </c>
      <c r="P943" s="27">
        <f>+VLOOKUP(Tabla35_2[[#This Row],[Mercado]],Codigos_mercados_mayoristas[],3,0)</f>
        <v>9</v>
      </c>
      <c r="Q943" s="24" t="str">
        <f>+_xlfn.CONCAT(Tabla35_2[[#This Row],[Semana]],Tabla35_2[[#This Row],[Atributo]])</f>
        <v>44099Martes</v>
      </c>
    </row>
    <row r="944" spans="1:17" x14ac:dyDescent="0.35">
      <c r="A944" s="24" t="str">
        <f t="shared" si="14"/>
        <v>44099NaranjaNavel LateVega Modelo de TemucobinMiércoles</v>
      </c>
      <c r="B944" s="6">
        <v>44099</v>
      </c>
      <c r="C944" s="24" t="s">
        <v>36</v>
      </c>
      <c r="D944" s="24" t="s">
        <v>34</v>
      </c>
      <c r="E944" s="24" t="s">
        <v>14</v>
      </c>
      <c r="F944" s="24" t="s">
        <v>37</v>
      </c>
      <c r="G944" s="24" t="str">
        <f>+VLOOKUP(Tabla35_2[[#This Row],[Unidad de
comercialización ]],Cod_empaque[],2,0)</f>
        <v>bin</v>
      </c>
      <c r="H944" s="24">
        <f>+VLOOKUP(Tabla35_2[[#This Row],[Unidad de
comercialización ]],Tabla9[],2,0)</f>
        <v>400</v>
      </c>
      <c r="I944" s="24" t="s">
        <v>4</v>
      </c>
      <c r="J944">
        <v>5</v>
      </c>
      <c r="K944" s="24">
        <f>+Tabla35_2[[#This Row],[Valor]]*Tabla35_2[[#This Row],[Kg]]</f>
        <v>2000</v>
      </c>
      <c r="L944" s="24">
        <f>+Tabla35_2[[#This Row],[Volumen (Kg)]]/1000</f>
        <v>2</v>
      </c>
      <c r="M944" s="24">
        <f>+VLOOKUP(Tabla35_2[[#This Row],[Concat]],Tabla3_2[],9,0)</f>
        <v>300000</v>
      </c>
      <c r="N944" s="24">
        <f>+Tabla35_2[[#This Row],[Precio (pesos nominales con IVA)]]/Tabla35_2[[#This Row],[Kg]]</f>
        <v>750</v>
      </c>
      <c r="O944" s="6">
        <f>+VLOOKUP(Tabla35_2[[#This Row],[Cod_fecha]],Cod_fecha[],2,0)</f>
        <v>44097</v>
      </c>
      <c r="P944" s="27">
        <f>+VLOOKUP(Tabla35_2[[#This Row],[Mercado]],Codigos_mercados_mayoristas[],3,0)</f>
        <v>9</v>
      </c>
      <c r="Q944" s="24" t="str">
        <f>+_xlfn.CONCAT(Tabla35_2[[#This Row],[Semana]],Tabla35_2[[#This Row],[Atributo]])</f>
        <v>44099Miércoles</v>
      </c>
    </row>
    <row r="945" spans="1:17" x14ac:dyDescent="0.35">
      <c r="A945" s="24" t="str">
        <f t="shared" si="14"/>
        <v>44099NaranjaNavel LateVega Modelo de TemucobinJueves</v>
      </c>
      <c r="B945" s="6">
        <v>44099</v>
      </c>
      <c r="C945" s="24" t="s">
        <v>36</v>
      </c>
      <c r="D945" s="24" t="s">
        <v>34</v>
      </c>
      <c r="E945" s="24" t="s">
        <v>14</v>
      </c>
      <c r="F945" s="24" t="s">
        <v>37</v>
      </c>
      <c r="G945" s="24" t="str">
        <f>+VLOOKUP(Tabla35_2[[#This Row],[Unidad de
comercialización ]],Cod_empaque[],2,0)</f>
        <v>bin</v>
      </c>
      <c r="H945" s="24">
        <f>+VLOOKUP(Tabla35_2[[#This Row],[Unidad de
comercialización ]],Tabla9[],2,0)</f>
        <v>400</v>
      </c>
      <c r="I945" s="24" t="s">
        <v>5</v>
      </c>
      <c r="J945">
        <v>10</v>
      </c>
      <c r="K945" s="24">
        <f>+Tabla35_2[[#This Row],[Valor]]*Tabla35_2[[#This Row],[Kg]]</f>
        <v>4000</v>
      </c>
      <c r="L945" s="24">
        <f>+Tabla35_2[[#This Row],[Volumen (Kg)]]/1000</f>
        <v>4</v>
      </c>
      <c r="M945" s="24">
        <f>+VLOOKUP(Tabla35_2[[#This Row],[Concat]],Tabla3_2[],9,0)</f>
        <v>295000</v>
      </c>
      <c r="N945" s="24">
        <f>+Tabla35_2[[#This Row],[Precio (pesos nominales con IVA)]]/Tabla35_2[[#This Row],[Kg]]</f>
        <v>737.5</v>
      </c>
      <c r="O945" s="6">
        <f>+VLOOKUP(Tabla35_2[[#This Row],[Cod_fecha]],Cod_fecha[],2,0)</f>
        <v>44098</v>
      </c>
      <c r="P945" s="27">
        <f>+VLOOKUP(Tabla35_2[[#This Row],[Mercado]],Codigos_mercados_mayoristas[],3,0)</f>
        <v>9</v>
      </c>
      <c r="Q945" s="24" t="str">
        <f>+_xlfn.CONCAT(Tabla35_2[[#This Row],[Semana]],Tabla35_2[[#This Row],[Atributo]])</f>
        <v>44099Jueves</v>
      </c>
    </row>
    <row r="946" spans="1:17" x14ac:dyDescent="0.35">
      <c r="A946" s="24" t="str">
        <f t="shared" si="14"/>
        <v>44099NaranjaNavel LateVega Modelo de TemucobinViernes</v>
      </c>
      <c r="B946" s="6">
        <v>44099</v>
      </c>
      <c r="C946" s="24" t="s">
        <v>36</v>
      </c>
      <c r="D946" s="24" t="s">
        <v>34</v>
      </c>
      <c r="E946" s="24" t="s">
        <v>14</v>
      </c>
      <c r="F946" s="24" t="s">
        <v>37</v>
      </c>
      <c r="G946" s="24" t="str">
        <f>+VLOOKUP(Tabla35_2[[#This Row],[Unidad de
comercialización ]],Cod_empaque[],2,0)</f>
        <v>bin</v>
      </c>
      <c r="H946" s="24">
        <f>+VLOOKUP(Tabla35_2[[#This Row],[Unidad de
comercialización ]],Tabla9[],2,0)</f>
        <v>400</v>
      </c>
      <c r="I946" s="24" t="s">
        <v>6</v>
      </c>
      <c r="J946">
        <v>0</v>
      </c>
      <c r="K946" s="24">
        <f>+Tabla35_2[[#This Row],[Valor]]*Tabla35_2[[#This Row],[Kg]]</f>
        <v>0</v>
      </c>
      <c r="L946" s="24">
        <f>+Tabla35_2[[#This Row],[Volumen (Kg)]]/1000</f>
        <v>0</v>
      </c>
      <c r="M946" s="24">
        <f>+VLOOKUP(Tabla35_2[[#This Row],[Concat]],Tabla3_2[],9,0)</f>
        <v>0</v>
      </c>
      <c r="N946" s="24">
        <f>+Tabla35_2[[#This Row],[Precio (pesos nominales con IVA)]]/Tabla35_2[[#This Row],[Kg]]</f>
        <v>0</v>
      </c>
      <c r="O946" s="6">
        <f>+VLOOKUP(Tabla35_2[[#This Row],[Cod_fecha]],Cod_fecha[],2,0)</f>
        <v>44099</v>
      </c>
      <c r="P946" s="27">
        <f>+VLOOKUP(Tabla35_2[[#This Row],[Mercado]],Codigos_mercados_mayoristas[],3,0)</f>
        <v>9</v>
      </c>
      <c r="Q946" s="24" t="str">
        <f>+_xlfn.CONCAT(Tabla35_2[[#This Row],[Semana]],Tabla35_2[[#This Row],[Atributo]])</f>
        <v>44099Viernes</v>
      </c>
    </row>
    <row r="947" spans="1:17" x14ac:dyDescent="0.35">
      <c r="A947" s="24" t="str">
        <f t="shared" si="14"/>
        <v>44099NaranjaLane LateVega Central Mapocho de Santiagomalla-18Lunes</v>
      </c>
      <c r="B947" s="6">
        <v>44099</v>
      </c>
      <c r="C947" s="24" t="s">
        <v>36</v>
      </c>
      <c r="D947" s="24" t="s">
        <v>32</v>
      </c>
      <c r="E947" s="24" t="s">
        <v>23</v>
      </c>
      <c r="F947" s="24" t="s">
        <v>38</v>
      </c>
      <c r="G947" s="24" t="str">
        <f>+VLOOKUP(Tabla35_2[[#This Row],[Unidad de
comercialización ]],Cod_empaque[],2,0)</f>
        <v>malla-18</v>
      </c>
      <c r="H947" s="24">
        <f>+VLOOKUP(Tabla35_2[[#This Row],[Unidad de
comercialización ]],Tabla9[],2,0)</f>
        <v>18</v>
      </c>
      <c r="I947" s="24" t="s">
        <v>2</v>
      </c>
      <c r="J947">
        <v>105</v>
      </c>
      <c r="K947" s="24">
        <f>+Tabla35_2[[#This Row],[Valor]]*Tabla35_2[[#This Row],[Kg]]</f>
        <v>1890</v>
      </c>
      <c r="L947" s="24">
        <f>+Tabla35_2[[#This Row],[Volumen (Kg)]]/1000</f>
        <v>1.89</v>
      </c>
      <c r="M947" s="24">
        <f>+VLOOKUP(Tabla35_2[[#This Row],[Concat]],Tabla3_2[],9,0)</f>
        <v>9786</v>
      </c>
      <c r="N947" s="24">
        <f>+Tabla35_2[[#This Row],[Precio (pesos nominales con IVA)]]/Tabla35_2[[#This Row],[Kg]]</f>
        <v>543.66666666666663</v>
      </c>
      <c r="O947" s="6">
        <f>+VLOOKUP(Tabla35_2[[#This Row],[Cod_fecha]],Cod_fecha[],2,0)</f>
        <v>44095</v>
      </c>
      <c r="P947" s="27">
        <f>+VLOOKUP(Tabla35_2[[#This Row],[Mercado]],Codigos_mercados_mayoristas[],3,0)</f>
        <v>13</v>
      </c>
      <c r="Q947" s="24" t="str">
        <f>+_xlfn.CONCAT(Tabla35_2[[#This Row],[Semana]],Tabla35_2[[#This Row],[Atributo]])</f>
        <v>44099Lunes</v>
      </c>
    </row>
    <row r="948" spans="1:17" x14ac:dyDescent="0.35">
      <c r="A948" s="24" t="str">
        <f t="shared" si="14"/>
        <v>44099NaranjaLane LateVega Central Mapocho de Santiagomalla-18Martes</v>
      </c>
      <c r="B948" s="6">
        <v>44099</v>
      </c>
      <c r="C948" s="24" t="s">
        <v>36</v>
      </c>
      <c r="D948" s="24" t="s">
        <v>32</v>
      </c>
      <c r="E948" s="24" t="s">
        <v>23</v>
      </c>
      <c r="F948" s="24" t="s">
        <v>38</v>
      </c>
      <c r="G948" s="24" t="str">
        <f>+VLOOKUP(Tabla35_2[[#This Row],[Unidad de
comercialización ]],Cod_empaque[],2,0)</f>
        <v>malla-18</v>
      </c>
      <c r="H948" s="24">
        <f>+VLOOKUP(Tabla35_2[[#This Row],[Unidad de
comercialización ]],Tabla9[],2,0)</f>
        <v>18</v>
      </c>
      <c r="I948" s="24" t="s">
        <v>3</v>
      </c>
      <c r="J948">
        <v>340</v>
      </c>
      <c r="K948" s="24">
        <f>+Tabla35_2[[#This Row],[Valor]]*Tabla35_2[[#This Row],[Kg]]</f>
        <v>6120</v>
      </c>
      <c r="L948" s="24">
        <f>+Tabla35_2[[#This Row],[Volumen (Kg)]]/1000</f>
        <v>6.12</v>
      </c>
      <c r="M948" s="24">
        <f>+VLOOKUP(Tabla35_2[[#This Row],[Concat]],Tabla3_2[],9,0)</f>
        <v>9706</v>
      </c>
      <c r="N948" s="24">
        <f>+Tabla35_2[[#This Row],[Precio (pesos nominales con IVA)]]/Tabla35_2[[#This Row],[Kg]]</f>
        <v>539.22222222222217</v>
      </c>
      <c r="O948" s="6">
        <f>+VLOOKUP(Tabla35_2[[#This Row],[Cod_fecha]],Cod_fecha[],2,0)</f>
        <v>44096</v>
      </c>
      <c r="P948" s="27">
        <f>+VLOOKUP(Tabla35_2[[#This Row],[Mercado]],Codigos_mercados_mayoristas[],3,0)</f>
        <v>13</v>
      </c>
      <c r="Q948" s="24" t="str">
        <f>+_xlfn.CONCAT(Tabla35_2[[#This Row],[Semana]],Tabla35_2[[#This Row],[Atributo]])</f>
        <v>44099Martes</v>
      </c>
    </row>
    <row r="949" spans="1:17" x14ac:dyDescent="0.35">
      <c r="A949" s="24" t="str">
        <f t="shared" si="14"/>
        <v>44099NaranjaLane LateVega Central Mapocho de Santiagomalla-18Miércoles</v>
      </c>
      <c r="B949" s="6">
        <v>44099</v>
      </c>
      <c r="C949" s="24" t="s">
        <v>36</v>
      </c>
      <c r="D949" s="24" t="s">
        <v>32</v>
      </c>
      <c r="E949" s="24" t="s">
        <v>23</v>
      </c>
      <c r="F949" s="24" t="s">
        <v>38</v>
      </c>
      <c r="G949" s="24" t="str">
        <f>+VLOOKUP(Tabla35_2[[#This Row],[Unidad de
comercialización ]],Cod_empaque[],2,0)</f>
        <v>malla-18</v>
      </c>
      <c r="H949" s="24">
        <f>+VLOOKUP(Tabla35_2[[#This Row],[Unidad de
comercialización ]],Tabla9[],2,0)</f>
        <v>18</v>
      </c>
      <c r="I949" s="24" t="s">
        <v>4</v>
      </c>
      <c r="J949">
        <v>0</v>
      </c>
      <c r="K949" s="24">
        <f>+Tabla35_2[[#This Row],[Valor]]*Tabla35_2[[#This Row],[Kg]]</f>
        <v>0</v>
      </c>
      <c r="L949" s="24">
        <f>+Tabla35_2[[#This Row],[Volumen (Kg)]]/1000</f>
        <v>0</v>
      </c>
      <c r="M949" s="24">
        <f>+VLOOKUP(Tabla35_2[[#This Row],[Concat]],Tabla3_2[],9,0)</f>
        <v>0</v>
      </c>
      <c r="N949" s="24">
        <f>+Tabla35_2[[#This Row],[Precio (pesos nominales con IVA)]]/Tabla35_2[[#This Row],[Kg]]</f>
        <v>0</v>
      </c>
      <c r="O949" s="6">
        <f>+VLOOKUP(Tabla35_2[[#This Row],[Cod_fecha]],Cod_fecha[],2,0)</f>
        <v>44097</v>
      </c>
      <c r="P949" s="27">
        <f>+VLOOKUP(Tabla35_2[[#This Row],[Mercado]],Codigos_mercados_mayoristas[],3,0)</f>
        <v>13</v>
      </c>
      <c r="Q949" s="24" t="str">
        <f>+_xlfn.CONCAT(Tabla35_2[[#This Row],[Semana]],Tabla35_2[[#This Row],[Atributo]])</f>
        <v>44099Miércoles</v>
      </c>
    </row>
    <row r="950" spans="1:17" x14ac:dyDescent="0.35">
      <c r="A950" s="24" t="str">
        <f t="shared" si="14"/>
        <v>44099NaranjaLane LateVega Central Mapocho de Santiagomalla-18Jueves</v>
      </c>
      <c r="B950" s="6">
        <v>44099</v>
      </c>
      <c r="C950" s="24" t="s">
        <v>36</v>
      </c>
      <c r="D950" s="24" t="s">
        <v>32</v>
      </c>
      <c r="E950" s="24" t="s">
        <v>23</v>
      </c>
      <c r="F950" s="24" t="s">
        <v>38</v>
      </c>
      <c r="G950" s="24" t="str">
        <f>+VLOOKUP(Tabla35_2[[#This Row],[Unidad de
comercialización ]],Cod_empaque[],2,0)</f>
        <v>malla-18</v>
      </c>
      <c r="H950" s="24">
        <f>+VLOOKUP(Tabla35_2[[#This Row],[Unidad de
comercialización ]],Tabla9[],2,0)</f>
        <v>18</v>
      </c>
      <c r="I950" s="24" t="s">
        <v>5</v>
      </c>
      <c r="J950">
        <v>0</v>
      </c>
      <c r="K950" s="24">
        <f>+Tabla35_2[[#This Row],[Valor]]*Tabla35_2[[#This Row],[Kg]]</f>
        <v>0</v>
      </c>
      <c r="L950" s="24">
        <f>+Tabla35_2[[#This Row],[Volumen (Kg)]]/1000</f>
        <v>0</v>
      </c>
      <c r="M950" s="24">
        <f>+VLOOKUP(Tabla35_2[[#This Row],[Concat]],Tabla3_2[],9,0)</f>
        <v>0</v>
      </c>
      <c r="N950" s="24">
        <f>+Tabla35_2[[#This Row],[Precio (pesos nominales con IVA)]]/Tabla35_2[[#This Row],[Kg]]</f>
        <v>0</v>
      </c>
      <c r="O950" s="6">
        <f>+VLOOKUP(Tabla35_2[[#This Row],[Cod_fecha]],Cod_fecha[],2,0)</f>
        <v>44098</v>
      </c>
      <c r="P950" s="27">
        <f>+VLOOKUP(Tabla35_2[[#This Row],[Mercado]],Codigos_mercados_mayoristas[],3,0)</f>
        <v>13</v>
      </c>
      <c r="Q950" s="24" t="str">
        <f>+_xlfn.CONCAT(Tabla35_2[[#This Row],[Semana]],Tabla35_2[[#This Row],[Atributo]])</f>
        <v>44099Jueves</v>
      </c>
    </row>
    <row r="951" spans="1:17" x14ac:dyDescent="0.35">
      <c r="A951" s="24" t="str">
        <f t="shared" si="14"/>
        <v>44099NaranjaLane LateVega Central Mapocho de Santiagomalla-18Viernes</v>
      </c>
      <c r="B951" s="6">
        <v>44099</v>
      </c>
      <c r="C951" s="24" t="s">
        <v>36</v>
      </c>
      <c r="D951" s="24" t="s">
        <v>32</v>
      </c>
      <c r="E951" s="24" t="s">
        <v>23</v>
      </c>
      <c r="F951" s="24" t="s">
        <v>38</v>
      </c>
      <c r="G951" s="24" t="str">
        <f>+VLOOKUP(Tabla35_2[[#This Row],[Unidad de
comercialización ]],Cod_empaque[],2,0)</f>
        <v>malla-18</v>
      </c>
      <c r="H951" s="24">
        <f>+VLOOKUP(Tabla35_2[[#This Row],[Unidad de
comercialización ]],Tabla9[],2,0)</f>
        <v>18</v>
      </c>
      <c r="I951" s="24" t="s">
        <v>6</v>
      </c>
      <c r="J951">
        <v>0</v>
      </c>
      <c r="K951" s="24">
        <f>+Tabla35_2[[#This Row],[Valor]]*Tabla35_2[[#This Row],[Kg]]</f>
        <v>0</v>
      </c>
      <c r="L951" s="24">
        <f>+Tabla35_2[[#This Row],[Volumen (Kg)]]/1000</f>
        <v>0</v>
      </c>
      <c r="M951" s="24">
        <f>+VLOOKUP(Tabla35_2[[#This Row],[Concat]],Tabla3_2[],9,0)</f>
        <v>0</v>
      </c>
      <c r="N951" s="24">
        <f>+Tabla35_2[[#This Row],[Precio (pesos nominales con IVA)]]/Tabla35_2[[#This Row],[Kg]]</f>
        <v>0</v>
      </c>
      <c r="O951" s="6">
        <f>+VLOOKUP(Tabla35_2[[#This Row],[Cod_fecha]],Cod_fecha[],2,0)</f>
        <v>44099</v>
      </c>
      <c r="P951" s="27">
        <f>+VLOOKUP(Tabla35_2[[#This Row],[Mercado]],Codigos_mercados_mayoristas[],3,0)</f>
        <v>13</v>
      </c>
      <c r="Q951" s="24" t="str">
        <f>+_xlfn.CONCAT(Tabla35_2[[#This Row],[Semana]],Tabla35_2[[#This Row],[Atributo]])</f>
        <v>44099Viernes</v>
      </c>
    </row>
    <row r="952" spans="1:17" x14ac:dyDescent="0.35">
      <c r="A952" s="24" t="str">
        <f t="shared" si="14"/>
        <v>44099NaranjaNavel LateVega Central Mapocho de Santiagomalla-18Lunes</v>
      </c>
      <c r="B952" s="6">
        <v>44099</v>
      </c>
      <c r="C952" s="24" t="s">
        <v>36</v>
      </c>
      <c r="D952" s="24" t="s">
        <v>34</v>
      </c>
      <c r="E952" s="24" t="s">
        <v>23</v>
      </c>
      <c r="F952" s="24" t="s">
        <v>38</v>
      </c>
      <c r="G952" s="24" t="str">
        <f>+VLOOKUP(Tabla35_2[[#This Row],[Unidad de
comercialización ]],Cod_empaque[],2,0)</f>
        <v>malla-18</v>
      </c>
      <c r="H952" s="24">
        <f>+VLOOKUP(Tabla35_2[[#This Row],[Unidad de
comercialización ]],Tabla9[],2,0)</f>
        <v>18</v>
      </c>
      <c r="I952" s="24" t="s">
        <v>2</v>
      </c>
      <c r="J952">
        <v>0</v>
      </c>
      <c r="K952" s="24">
        <f>+Tabla35_2[[#This Row],[Valor]]*Tabla35_2[[#This Row],[Kg]]</f>
        <v>0</v>
      </c>
      <c r="L952" s="24">
        <f>+Tabla35_2[[#This Row],[Volumen (Kg)]]/1000</f>
        <v>0</v>
      </c>
      <c r="M952" s="24">
        <f>+VLOOKUP(Tabla35_2[[#This Row],[Concat]],Tabla3_2[],9,0)</f>
        <v>0</v>
      </c>
      <c r="N952" s="24">
        <f>+Tabla35_2[[#This Row],[Precio (pesos nominales con IVA)]]/Tabla35_2[[#This Row],[Kg]]</f>
        <v>0</v>
      </c>
      <c r="O952" s="6">
        <f>+VLOOKUP(Tabla35_2[[#This Row],[Cod_fecha]],Cod_fecha[],2,0)</f>
        <v>44095</v>
      </c>
      <c r="P952" s="27">
        <f>+VLOOKUP(Tabla35_2[[#This Row],[Mercado]],Codigos_mercados_mayoristas[],3,0)</f>
        <v>13</v>
      </c>
      <c r="Q952" s="24" t="str">
        <f>+_xlfn.CONCAT(Tabla35_2[[#This Row],[Semana]],Tabla35_2[[#This Row],[Atributo]])</f>
        <v>44099Lunes</v>
      </c>
    </row>
    <row r="953" spans="1:17" x14ac:dyDescent="0.35">
      <c r="A953" s="24" t="str">
        <f t="shared" si="14"/>
        <v>44099NaranjaNavel LateVega Central Mapocho de Santiagomalla-18Martes</v>
      </c>
      <c r="B953" s="6">
        <v>44099</v>
      </c>
      <c r="C953" s="24" t="s">
        <v>36</v>
      </c>
      <c r="D953" s="24" t="s">
        <v>34</v>
      </c>
      <c r="E953" s="24" t="s">
        <v>23</v>
      </c>
      <c r="F953" s="24" t="s">
        <v>38</v>
      </c>
      <c r="G953" s="24" t="str">
        <f>+VLOOKUP(Tabla35_2[[#This Row],[Unidad de
comercialización ]],Cod_empaque[],2,0)</f>
        <v>malla-18</v>
      </c>
      <c r="H953" s="24">
        <f>+VLOOKUP(Tabla35_2[[#This Row],[Unidad de
comercialización ]],Tabla9[],2,0)</f>
        <v>18</v>
      </c>
      <c r="I953" s="24" t="s">
        <v>3</v>
      </c>
      <c r="J953">
        <v>0</v>
      </c>
      <c r="K953" s="24">
        <f>+Tabla35_2[[#This Row],[Valor]]*Tabla35_2[[#This Row],[Kg]]</f>
        <v>0</v>
      </c>
      <c r="L953" s="24">
        <f>+Tabla35_2[[#This Row],[Volumen (Kg)]]/1000</f>
        <v>0</v>
      </c>
      <c r="M953" s="24">
        <f>+VLOOKUP(Tabla35_2[[#This Row],[Concat]],Tabla3_2[],9,0)</f>
        <v>0</v>
      </c>
      <c r="N953" s="24">
        <f>+Tabla35_2[[#This Row],[Precio (pesos nominales con IVA)]]/Tabla35_2[[#This Row],[Kg]]</f>
        <v>0</v>
      </c>
      <c r="O953" s="6">
        <f>+VLOOKUP(Tabla35_2[[#This Row],[Cod_fecha]],Cod_fecha[],2,0)</f>
        <v>44096</v>
      </c>
      <c r="P953" s="27">
        <f>+VLOOKUP(Tabla35_2[[#This Row],[Mercado]],Codigos_mercados_mayoristas[],3,0)</f>
        <v>13</v>
      </c>
      <c r="Q953" s="24" t="str">
        <f>+_xlfn.CONCAT(Tabla35_2[[#This Row],[Semana]],Tabla35_2[[#This Row],[Atributo]])</f>
        <v>44099Martes</v>
      </c>
    </row>
    <row r="954" spans="1:17" x14ac:dyDescent="0.35">
      <c r="A954" s="24" t="str">
        <f t="shared" si="14"/>
        <v>44099NaranjaNavel LateVega Central Mapocho de Santiagomalla-18Miércoles</v>
      </c>
      <c r="B954" s="6">
        <v>44099</v>
      </c>
      <c r="C954" s="24" t="s">
        <v>36</v>
      </c>
      <c r="D954" s="24" t="s">
        <v>34</v>
      </c>
      <c r="E954" s="24" t="s">
        <v>23</v>
      </c>
      <c r="F954" s="24" t="s">
        <v>38</v>
      </c>
      <c r="G954" s="24" t="str">
        <f>+VLOOKUP(Tabla35_2[[#This Row],[Unidad de
comercialización ]],Cod_empaque[],2,0)</f>
        <v>malla-18</v>
      </c>
      <c r="H954" s="24">
        <f>+VLOOKUP(Tabla35_2[[#This Row],[Unidad de
comercialización ]],Tabla9[],2,0)</f>
        <v>18</v>
      </c>
      <c r="I954" s="24" t="s">
        <v>4</v>
      </c>
      <c r="J954">
        <v>320</v>
      </c>
      <c r="K954" s="24">
        <f>+Tabla35_2[[#This Row],[Valor]]*Tabla35_2[[#This Row],[Kg]]</f>
        <v>5760</v>
      </c>
      <c r="L954" s="24">
        <f>+Tabla35_2[[#This Row],[Volumen (Kg)]]/1000</f>
        <v>5.76</v>
      </c>
      <c r="M954" s="24">
        <f>+VLOOKUP(Tabla35_2[[#This Row],[Concat]],Tabla3_2[],9,0)</f>
        <v>9719</v>
      </c>
      <c r="N954" s="24">
        <f>+Tabla35_2[[#This Row],[Precio (pesos nominales con IVA)]]/Tabla35_2[[#This Row],[Kg]]</f>
        <v>539.94444444444446</v>
      </c>
      <c r="O954" s="6">
        <f>+VLOOKUP(Tabla35_2[[#This Row],[Cod_fecha]],Cod_fecha[],2,0)</f>
        <v>44097</v>
      </c>
      <c r="P954" s="27">
        <f>+VLOOKUP(Tabla35_2[[#This Row],[Mercado]],Codigos_mercados_mayoristas[],3,0)</f>
        <v>13</v>
      </c>
      <c r="Q954" s="24" t="str">
        <f>+_xlfn.CONCAT(Tabla35_2[[#This Row],[Semana]],Tabla35_2[[#This Row],[Atributo]])</f>
        <v>44099Miércoles</v>
      </c>
    </row>
    <row r="955" spans="1:17" x14ac:dyDescent="0.35">
      <c r="A955" s="24" t="str">
        <f t="shared" si="14"/>
        <v>44099NaranjaNavel LateVega Central Mapocho de Santiagomalla-18Jueves</v>
      </c>
      <c r="B955" s="6">
        <v>44099</v>
      </c>
      <c r="C955" s="24" t="s">
        <v>36</v>
      </c>
      <c r="D955" s="24" t="s">
        <v>34</v>
      </c>
      <c r="E955" s="24" t="s">
        <v>23</v>
      </c>
      <c r="F955" s="24" t="s">
        <v>38</v>
      </c>
      <c r="G955" s="24" t="str">
        <f>+VLOOKUP(Tabla35_2[[#This Row],[Unidad de
comercialización ]],Cod_empaque[],2,0)</f>
        <v>malla-18</v>
      </c>
      <c r="H955" s="24">
        <f>+VLOOKUP(Tabla35_2[[#This Row],[Unidad de
comercialización ]],Tabla9[],2,0)</f>
        <v>18</v>
      </c>
      <c r="I955" s="24" t="s">
        <v>5</v>
      </c>
      <c r="J955">
        <v>0</v>
      </c>
      <c r="K955" s="24">
        <f>+Tabla35_2[[#This Row],[Valor]]*Tabla35_2[[#This Row],[Kg]]</f>
        <v>0</v>
      </c>
      <c r="L955" s="24">
        <f>+Tabla35_2[[#This Row],[Volumen (Kg)]]/1000</f>
        <v>0</v>
      </c>
      <c r="M955" s="24">
        <f>+VLOOKUP(Tabla35_2[[#This Row],[Concat]],Tabla3_2[],9,0)</f>
        <v>0</v>
      </c>
      <c r="N955" s="24">
        <f>+Tabla35_2[[#This Row],[Precio (pesos nominales con IVA)]]/Tabla35_2[[#This Row],[Kg]]</f>
        <v>0</v>
      </c>
      <c r="O955" s="6">
        <f>+VLOOKUP(Tabla35_2[[#This Row],[Cod_fecha]],Cod_fecha[],2,0)</f>
        <v>44098</v>
      </c>
      <c r="P955" s="27">
        <f>+VLOOKUP(Tabla35_2[[#This Row],[Mercado]],Codigos_mercados_mayoristas[],3,0)</f>
        <v>13</v>
      </c>
      <c r="Q955" s="24" t="str">
        <f>+_xlfn.CONCAT(Tabla35_2[[#This Row],[Semana]],Tabla35_2[[#This Row],[Atributo]])</f>
        <v>44099Jueves</v>
      </c>
    </row>
    <row r="956" spans="1:17" x14ac:dyDescent="0.35">
      <c r="A956" s="24" t="str">
        <f t="shared" si="14"/>
        <v>44099NaranjaNavel LateVega Central Mapocho de Santiagomalla-18Viernes</v>
      </c>
      <c r="B956" s="6">
        <v>44099</v>
      </c>
      <c r="C956" s="24" t="s">
        <v>36</v>
      </c>
      <c r="D956" s="24" t="s">
        <v>34</v>
      </c>
      <c r="E956" s="24" t="s">
        <v>23</v>
      </c>
      <c r="F956" s="24" t="s">
        <v>38</v>
      </c>
      <c r="G956" s="24" t="str">
        <f>+VLOOKUP(Tabla35_2[[#This Row],[Unidad de
comercialización ]],Cod_empaque[],2,0)</f>
        <v>malla-18</v>
      </c>
      <c r="H956" s="24">
        <f>+VLOOKUP(Tabla35_2[[#This Row],[Unidad de
comercialización ]],Tabla9[],2,0)</f>
        <v>18</v>
      </c>
      <c r="I956" s="24" t="s">
        <v>6</v>
      </c>
      <c r="J956">
        <v>105</v>
      </c>
      <c r="K956" s="24">
        <f>+Tabla35_2[[#This Row],[Valor]]*Tabla35_2[[#This Row],[Kg]]</f>
        <v>1890</v>
      </c>
      <c r="L956" s="24">
        <f>+Tabla35_2[[#This Row],[Volumen (Kg)]]/1000</f>
        <v>1.89</v>
      </c>
      <c r="M956" s="24">
        <f>+VLOOKUP(Tabla35_2[[#This Row],[Concat]],Tabla3_2[],9,0)</f>
        <v>9786</v>
      </c>
      <c r="N956" s="24">
        <f>+Tabla35_2[[#This Row],[Precio (pesos nominales con IVA)]]/Tabla35_2[[#This Row],[Kg]]</f>
        <v>543.66666666666663</v>
      </c>
      <c r="O956" s="6">
        <f>+VLOOKUP(Tabla35_2[[#This Row],[Cod_fecha]],Cod_fecha[],2,0)</f>
        <v>44099</v>
      </c>
      <c r="P956" s="27">
        <f>+VLOOKUP(Tabla35_2[[#This Row],[Mercado]],Codigos_mercados_mayoristas[],3,0)</f>
        <v>13</v>
      </c>
      <c r="Q956" s="24" t="str">
        <f>+_xlfn.CONCAT(Tabla35_2[[#This Row],[Semana]],Tabla35_2[[#This Row],[Atributo]])</f>
        <v>44099Viernes</v>
      </c>
    </row>
    <row r="957" spans="1:17" x14ac:dyDescent="0.35">
      <c r="A957" s="24" t="str">
        <f t="shared" si="14"/>
        <v>44176LimónSin especificarMercado Mayorista Lo Valledor de Santiagomalla-18Lunes</v>
      </c>
      <c r="B957" s="6">
        <v>44176</v>
      </c>
      <c r="C957" s="24" t="s">
        <v>28</v>
      </c>
      <c r="D957" s="24" t="s">
        <v>18</v>
      </c>
      <c r="E957" s="24" t="s">
        <v>19</v>
      </c>
      <c r="F957" s="24" t="s">
        <v>38</v>
      </c>
      <c r="G957" s="24" t="str">
        <f>+VLOOKUP(Tabla35_2[[#This Row],[Unidad de
comercialización ]],Cod_empaque[],2,0)</f>
        <v>malla-18</v>
      </c>
      <c r="H957" s="24">
        <f>+VLOOKUP(Tabla35_2[[#This Row],[Unidad de
comercialización ]],Tabla9[],2,0)</f>
        <v>18</v>
      </c>
      <c r="I957" s="24" t="s">
        <v>2</v>
      </c>
      <c r="J957">
        <v>1950</v>
      </c>
      <c r="K957" s="24">
        <f>+Tabla35_2[[#This Row],[Valor]]*Tabla35_2[[#This Row],[Kg]]</f>
        <v>35100</v>
      </c>
      <c r="L957" s="24">
        <f>+Tabla35_2[[#This Row],[Volumen (Kg)]]/1000</f>
        <v>35.1</v>
      </c>
      <c r="M957" s="24">
        <f>+VLOOKUP(Tabla35_2[[#This Row],[Concat]],Tabla3_2[],9,0)</f>
        <v>8410</v>
      </c>
      <c r="N957" s="24">
        <f>+Tabla35_2[[#This Row],[Precio (pesos nominales con IVA)]]/Tabla35_2[[#This Row],[Kg]]</f>
        <v>467.22222222222223</v>
      </c>
      <c r="O957" s="6">
        <f>+VLOOKUP(Tabla35_2[[#This Row],[Cod_fecha]],Cod_fecha[],2,0)</f>
        <v>44172</v>
      </c>
      <c r="P957" s="27">
        <f>+VLOOKUP(Tabla35_2[[#This Row],[Mercado]],Codigos_mercados_mayoristas[],3,0)</f>
        <v>13</v>
      </c>
      <c r="Q957" s="24" t="str">
        <f>+_xlfn.CONCAT(Tabla35_2[[#This Row],[Semana]],Tabla35_2[[#This Row],[Atributo]])</f>
        <v>44176Lunes</v>
      </c>
    </row>
    <row r="958" spans="1:17" x14ac:dyDescent="0.35">
      <c r="A958" s="24" t="str">
        <f t="shared" si="14"/>
        <v>44176LimónSin especificarMercado Mayorista Lo Valledor de Santiagomalla-18Martes</v>
      </c>
      <c r="B958" s="6">
        <v>44176</v>
      </c>
      <c r="C958" s="24" t="s">
        <v>28</v>
      </c>
      <c r="D958" s="24" t="s">
        <v>18</v>
      </c>
      <c r="E958" s="24" t="s">
        <v>19</v>
      </c>
      <c r="F958" s="24" t="s">
        <v>38</v>
      </c>
      <c r="G958" s="24" t="str">
        <f>+VLOOKUP(Tabla35_2[[#This Row],[Unidad de
comercialización ]],Cod_empaque[],2,0)</f>
        <v>malla-18</v>
      </c>
      <c r="H958" s="24">
        <f>+VLOOKUP(Tabla35_2[[#This Row],[Unidad de
comercialización ]],Tabla9[],2,0)</f>
        <v>18</v>
      </c>
      <c r="I958" s="24" t="s">
        <v>3</v>
      </c>
      <c r="J958">
        <v>0</v>
      </c>
      <c r="K958" s="24">
        <f>+Tabla35_2[[#This Row],[Valor]]*Tabla35_2[[#This Row],[Kg]]</f>
        <v>0</v>
      </c>
      <c r="L958" s="24">
        <f>+Tabla35_2[[#This Row],[Volumen (Kg)]]/1000</f>
        <v>0</v>
      </c>
      <c r="M958" s="24">
        <f>+VLOOKUP(Tabla35_2[[#This Row],[Concat]],Tabla3_2[],9,0)</f>
        <v>0</v>
      </c>
      <c r="N958" s="24">
        <f>+Tabla35_2[[#This Row],[Precio (pesos nominales con IVA)]]/Tabla35_2[[#This Row],[Kg]]</f>
        <v>0</v>
      </c>
      <c r="O958" s="6">
        <f>+VLOOKUP(Tabla35_2[[#This Row],[Cod_fecha]],Cod_fecha[],2,0)</f>
        <v>44173</v>
      </c>
      <c r="P958" s="27">
        <f>+VLOOKUP(Tabla35_2[[#This Row],[Mercado]],Codigos_mercados_mayoristas[],3,0)</f>
        <v>13</v>
      </c>
      <c r="Q958" s="24" t="str">
        <f>+_xlfn.CONCAT(Tabla35_2[[#This Row],[Semana]],Tabla35_2[[#This Row],[Atributo]])</f>
        <v>44176Martes</v>
      </c>
    </row>
    <row r="959" spans="1:17" x14ac:dyDescent="0.35">
      <c r="A959" s="24" t="str">
        <f t="shared" si="14"/>
        <v>44176LimónSin especificarMercado Mayorista Lo Valledor de Santiagomalla-18Miércoles</v>
      </c>
      <c r="B959" s="6">
        <v>44176</v>
      </c>
      <c r="C959" s="24" t="s">
        <v>28</v>
      </c>
      <c r="D959" s="24" t="s">
        <v>18</v>
      </c>
      <c r="E959" s="24" t="s">
        <v>19</v>
      </c>
      <c r="F959" s="24" t="s">
        <v>38</v>
      </c>
      <c r="G959" s="24" t="str">
        <f>+VLOOKUP(Tabla35_2[[#This Row],[Unidad de
comercialización ]],Cod_empaque[],2,0)</f>
        <v>malla-18</v>
      </c>
      <c r="H959" s="24">
        <f>+VLOOKUP(Tabla35_2[[#This Row],[Unidad de
comercialización ]],Tabla9[],2,0)</f>
        <v>18</v>
      </c>
      <c r="I959" s="24" t="s">
        <v>4</v>
      </c>
      <c r="J959">
        <v>1420</v>
      </c>
      <c r="K959" s="24">
        <f>+Tabla35_2[[#This Row],[Valor]]*Tabla35_2[[#This Row],[Kg]]</f>
        <v>25560</v>
      </c>
      <c r="L959" s="24">
        <f>+Tabla35_2[[#This Row],[Volumen (Kg)]]/1000</f>
        <v>25.56</v>
      </c>
      <c r="M959" s="24">
        <f>+VLOOKUP(Tabla35_2[[#This Row],[Concat]],Tabla3_2[],9,0)</f>
        <v>9842</v>
      </c>
      <c r="N959" s="24">
        <f>+Tabla35_2[[#This Row],[Precio (pesos nominales con IVA)]]/Tabla35_2[[#This Row],[Kg]]</f>
        <v>546.77777777777783</v>
      </c>
      <c r="O959" s="6">
        <f>+VLOOKUP(Tabla35_2[[#This Row],[Cod_fecha]],Cod_fecha[],2,0)</f>
        <v>44174</v>
      </c>
      <c r="P959" s="27">
        <f>+VLOOKUP(Tabla35_2[[#This Row],[Mercado]],Codigos_mercados_mayoristas[],3,0)</f>
        <v>13</v>
      </c>
      <c r="Q959" s="24" t="str">
        <f>+_xlfn.CONCAT(Tabla35_2[[#This Row],[Semana]],Tabla35_2[[#This Row],[Atributo]])</f>
        <v>44176Miércoles</v>
      </c>
    </row>
    <row r="960" spans="1:17" x14ac:dyDescent="0.35">
      <c r="A960" s="24" t="str">
        <f t="shared" si="14"/>
        <v>44176LimónSin especificarMercado Mayorista Lo Valledor de Santiagomalla-18Jueves</v>
      </c>
      <c r="B960" s="6">
        <v>44176</v>
      </c>
      <c r="C960" s="24" t="s">
        <v>28</v>
      </c>
      <c r="D960" s="24" t="s">
        <v>18</v>
      </c>
      <c r="E960" s="24" t="s">
        <v>19</v>
      </c>
      <c r="F960" s="24" t="s">
        <v>38</v>
      </c>
      <c r="G960" s="24" t="str">
        <f>+VLOOKUP(Tabla35_2[[#This Row],[Unidad de
comercialización ]],Cod_empaque[],2,0)</f>
        <v>malla-18</v>
      </c>
      <c r="H960" s="24">
        <f>+VLOOKUP(Tabla35_2[[#This Row],[Unidad de
comercialización ]],Tabla9[],2,0)</f>
        <v>18</v>
      </c>
      <c r="I960" s="24" t="s">
        <v>5</v>
      </c>
      <c r="J960">
        <v>605</v>
      </c>
      <c r="K960" s="24">
        <f>+Tabla35_2[[#This Row],[Valor]]*Tabla35_2[[#This Row],[Kg]]</f>
        <v>10890</v>
      </c>
      <c r="L960" s="24">
        <f>+Tabla35_2[[#This Row],[Volumen (Kg)]]/1000</f>
        <v>10.89</v>
      </c>
      <c r="M960" s="24">
        <f>+VLOOKUP(Tabla35_2[[#This Row],[Concat]],Tabla3_2[],9,0)</f>
        <v>9645</v>
      </c>
      <c r="N960" s="24">
        <f>+Tabla35_2[[#This Row],[Precio (pesos nominales con IVA)]]/Tabla35_2[[#This Row],[Kg]]</f>
        <v>535.83333333333337</v>
      </c>
      <c r="O960" s="6">
        <f>+VLOOKUP(Tabla35_2[[#This Row],[Cod_fecha]],Cod_fecha[],2,0)</f>
        <v>44175</v>
      </c>
      <c r="P960" s="27">
        <f>+VLOOKUP(Tabla35_2[[#This Row],[Mercado]],Codigos_mercados_mayoristas[],3,0)</f>
        <v>13</v>
      </c>
      <c r="Q960" s="24" t="str">
        <f>+_xlfn.CONCAT(Tabla35_2[[#This Row],[Semana]],Tabla35_2[[#This Row],[Atributo]])</f>
        <v>44176Jueves</v>
      </c>
    </row>
    <row r="961" spans="1:17" x14ac:dyDescent="0.35">
      <c r="A961" s="24" t="str">
        <f t="shared" si="14"/>
        <v>44176LimónSin especificarMercado Mayorista Lo Valledor de Santiagomalla-18Viernes</v>
      </c>
      <c r="B961" s="6">
        <v>44176</v>
      </c>
      <c r="C961" s="24" t="s">
        <v>28</v>
      </c>
      <c r="D961" s="24" t="s">
        <v>18</v>
      </c>
      <c r="E961" s="24" t="s">
        <v>19</v>
      </c>
      <c r="F961" s="24" t="s">
        <v>38</v>
      </c>
      <c r="G961" s="24" t="str">
        <f>+VLOOKUP(Tabla35_2[[#This Row],[Unidad de
comercialización ]],Cod_empaque[],2,0)</f>
        <v>malla-18</v>
      </c>
      <c r="H961" s="24">
        <f>+VLOOKUP(Tabla35_2[[#This Row],[Unidad de
comercialización ]],Tabla9[],2,0)</f>
        <v>18</v>
      </c>
      <c r="I961" s="24" t="s">
        <v>6</v>
      </c>
      <c r="J961">
        <v>540</v>
      </c>
      <c r="K961" s="24">
        <f>+Tabla35_2[[#This Row],[Valor]]*Tabla35_2[[#This Row],[Kg]]</f>
        <v>9720</v>
      </c>
      <c r="L961" s="24">
        <f>+Tabla35_2[[#This Row],[Volumen (Kg)]]/1000</f>
        <v>9.7200000000000006</v>
      </c>
      <c r="M961" s="24">
        <f>+VLOOKUP(Tabla35_2[[#This Row],[Concat]],Tabla3_2[],9,0)</f>
        <v>10000</v>
      </c>
      <c r="N961" s="24">
        <f>+Tabla35_2[[#This Row],[Precio (pesos nominales con IVA)]]/Tabla35_2[[#This Row],[Kg]]</f>
        <v>555.55555555555554</v>
      </c>
      <c r="O961" s="6">
        <f>+VLOOKUP(Tabla35_2[[#This Row],[Cod_fecha]],Cod_fecha[],2,0)</f>
        <v>44176</v>
      </c>
      <c r="P961" s="27">
        <f>+VLOOKUP(Tabla35_2[[#This Row],[Mercado]],Codigos_mercados_mayoristas[],3,0)</f>
        <v>13</v>
      </c>
      <c r="Q961" s="24" t="str">
        <f>+_xlfn.CONCAT(Tabla35_2[[#This Row],[Semana]],Tabla35_2[[#This Row],[Atributo]])</f>
        <v>44176Viernes</v>
      </c>
    </row>
    <row r="962" spans="1:17" x14ac:dyDescent="0.35">
      <c r="A962" s="24" t="str">
        <f t="shared" ref="A962:A1025" si="15">+_xlfn.CONCAT(B962:C962,D962,E962,G962,I962)</f>
        <v>44176LimónSin especificarComercializadora del Agro de Limarímalla-18Lunes</v>
      </c>
      <c r="B962" s="6">
        <v>44176</v>
      </c>
      <c r="C962" s="24" t="s">
        <v>28</v>
      </c>
      <c r="D962" s="24" t="s">
        <v>18</v>
      </c>
      <c r="E962" s="24" t="s">
        <v>21</v>
      </c>
      <c r="F962" s="24" t="s">
        <v>38</v>
      </c>
      <c r="G962" s="24" t="str">
        <f>+VLOOKUP(Tabla35_2[[#This Row],[Unidad de
comercialización ]],Cod_empaque[],2,0)</f>
        <v>malla-18</v>
      </c>
      <c r="H962" s="24">
        <f>+VLOOKUP(Tabla35_2[[#This Row],[Unidad de
comercialización ]],Tabla9[],2,0)</f>
        <v>18</v>
      </c>
      <c r="I962" s="24" t="s">
        <v>2</v>
      </c>
      <c r="J962">
        <v>0</v>
      </c>
      <c r="K962" s="24">
        <f>+Tabla35_2[[#This Row],[Valor]]*Tabla35_2[[#This Row],[Kg]]</f>
        <v>0</v>
      </c>
      <c r="L962" s="24">
        <f>+Tabla35_2[[#This Row],[Volumen (Kg)]]/1000</f>
        <v>0</v>
      </c>
      <c r="M962" s="24">
        <f>+VLOOKUP(Tabla35_2[[#This Row],[Concat]],Tabla3_2[],9,0)</f>
        <v>0</v>
      </c>
      <c r="N962" s="24">
        <f>+Tabla35_2[[#This Row],[Precio (pesos nominales con IVA)]]/Tabla35_2[[#This Row],[Kg]]</f>
        <v>0</v>
      </c>
      <c r="O962" s="6">
        <f>+VLOOKUP(Tabla35_2[[#This Row],[Cod_fecha]],Cod_fecha[],2,0)</f>
        <v>44172</v>
      </c>
      <c r="P962" s="27">
        <f>+VLOOKUP(Tabla35_2[[#This Row],[Mercado]],Codigos_mercados_mayoristas[],3,0)</f>
        <v>4</v>
      </c>
      <c r="Q962" s="24" t="str">
        <f>+_xlfn.CONCAT(Tabla35_2[[#This Row],[Semana]],Tabla35_2[[#This Row],[Atributo]])</f>
        <v>44176Lunes</v>
      </c>
    </row>
    <row r="963" spans="1:17" x14ac:dyDescent="0.35">
      <c r="A963" s="24" t="str">
        <f t="shared" si="15"/>
        <v>44176LimónSin especificarComercializadora del Agro de Limarímalla-18Martes</v>
      </c>
      <c r="B963" s="6">
        <v>44176</v>
      </c>
      <c r="C963" s="24" t="s">
        <v>28</v>
      </c>
      <c r="D963" s="24" t="s">
        <v>18</v>
      </c>
      <c r="E963" s="24" t="s">
        <v>21</v>
      </c>
      <c r="F963" s="24" t="s">
        <v>38</v>
      </c>
      <c r="G963" s="24" t="str">
        <f>+VLOOKUP(Tabla35_2[[#This Row],[Unidad de
comercialización ]],Cod_empaque[],2,0)</f>
        <v>malla-18</v>
      </c>
      <c r="H963" s="24">
        <f>+VLOOKUP(Tabla35_2[[#This Row],[Unidad de
comercialización ]],Tabla9[],2,0)</f>
        <v>18</v>
      </c>
      <c r="I963" s="24" t="s">
        <v>3</v>
      </c>
      <c r="J963">
        <v>0</v>
      </c>
      <c r="K963" s="24">
        <f>+Tabla35_2[[#This Row],[Valor]]*Tabla35_2[[#This Row],[Kg]]</f>
        <v>0</v>
      </c>
      <c r="L963" s="24">
        <f>+Tabla35_2[[#This Row],[Volumen (Kg)]]/1000</f>
        <v>0</v>
      </c>
      <c r="M963" s="24">
        <f>+VLOOKUP(Tabla35_2[[#This Row],[Concat]],Tabla3_2[],9,0)</f>
        <v>0</v>
      </c>
      <c r="N963" s="24">
        <f>+Tabla35_2[[#This Row],[Precio (pesos nominales con IVA)]]/Tabla35_2[[#This Row],[Kg]]</f>
        <v>0</v>
      </c>
      <c r="O963" s="6">
        <f>+VLOOKUP(Tabla35_2[[#This Row],[Cod_fecha]],Cod_fecha[],2,0)</f>
        <v>44173</v>
      </c>
      <c r="P963" s="27">
        <f>+VLOOKUP(Tabla35_2[[#This Row],[Mercado]],Codigos_mercados_mayoristas[],3,0)</f>
        <v>4</v>
      </c>
      <c r="Q963" s="24" t="str">
        <f>+_xlfn.CONCAT(Tabla35_2[[#This Row],[Semana]],Tabla35_2[[#This Row],[Atributo]])</f>
        <v>44176Martes</v>
      </c>
    </row>
    <row r="964" spans="1:17" x14ac:dyDescent="0.35">
      <c r="A964" s="24" t="str">
        <f t="shared" si="15"/>
        <v>44176LimónSin especificarComercializadora del Agro de Limarímalla-18Miércoles</v>
      </c>
      <c r="B964" s="6">
        <v>44176</v>
      </c>
      <c r="C964" s="24" t="s">
        <v>28</v>
      </c>
      <c r="D964" s="24" t="s">
        <v>18</v>
      </c>
      <c r="E964" s="24" t="s">
        <v>21</v>
      </c>
      <c r="F964" s="24" t="s">
        <v>38</v>
      </c>
      <c r="G964" s="24" t="str">
        <f>+VLOOKUP(Tabla35_2[[#This Row],[Unidad de
comercialización ]],Cod_empaque[],2,0)</f>
        <v>malla-18</v>
      </c>
      <c r="H964" s="24">
        <f>+VLOOKUP(Tabla35_2[[#This Row],[Unidad de
comercialización ]],Tabla9[],2,0)</f>
        <v>18</v>
      </c>
      <c r="I964" s="24" t="s">
        <v>4</v>
      </c>
      <c r="J964">
        <v>600</v>
      </c>
      <c r="K964" s="24">
        <f>+Tabla35_2[[#This Row],[Valor]]*Tabla35_2[[#This Row],[Kg]]</f>
        <v>10800</v>
      </c>
      <c r="L964" s="24">
        <f>+Tabla35_2[[#This Row],[Volumen (Kg)]]/1000</f>
        <v>10.8</v>
      </c>
      <c r="M964" s="24">
        <f>+VLOOKUP(Tabla35_2[[#This Row],[Concat]],Tabla3_2[],9,0)</f>
        <v>8900</v>
      </c>
      <c r="N964" s="24">
        <f>+Tabla35_2[[#This Row],[Precio (pesos nominales con IVA)]]/Tabla35_2[[#This Row],[Kg]]</f>
        <v>494.44444444444446</v>
      </c>
      <c r="O964" s="6">
        <f>+VLOOKUP(Tabla35_2[[#This Row],[Cod_fecha]],Cod_fecha[],2,0)</f>
        <v>44174</v>
      </c>
      <c r="P964" s="27">
        <f>+VLOOKUP(Tabla35_2[[#This Row],[Mercado]],Codigos_mercados_mayoristas[],3,0)</f>
        <v>4</v>
      </c>
      <c r="Q964" s="24" t="str">
        <f>+_xlfn.CONCAT(Tabla35_2[[#This Row],[Semana]],Tabla35_2[[#This Row],[Atributo]])</f>
        <v>44176Miércoles</v>
      </c>
    </row>
    <row r="965" spans="1:17" x14ac:dyDescent="0.35">
      <c r="A965" s="24" t="str">
        <f t="shared" si="15"/>
        <v>44176LimónSin especificarComercializadora del Agro de Limarímalla-18Jueves</v>
      </c>
      <c r="B965" s="6">
        <v>44176</v>
      </c>
      <c r="C965" s="24" t="s">
        <v>28</v>
      </c>
      <c r="D965" s="24" t="s">
        <v>18</v>
      </c>
      <c r="E965" s="24" t="s">
        <v>21</v>
      </c>
      <c r="F965" s="24" t="s">
        <v>38</v>
      </c>
      <c r="G965" s="24" t="str">
        <f>+VLOOKUP(Tabla35_2[[#This Row],[Unidad de
comercialización ]],Cod_empaque[],2,0)</f>
        <v>malla-18</v>
      </c>
      <c r="H965" s="24">
        <f>+VLOOKUP(Tabla35_2[[#This Row],[Unidad de
comercialización ]],Tabla9[],2,0)</f>
        <v>18</v>
      </c>
      <c r="I965" s="24" t="s">
        <v>5</v>
      </c>
      <c r="J965">
        <v>0</v>
      </c>
      <c r="K965" s="24">
        <f>+Tabla35_2[[#This Row],[Valor]]*Tabla35_2[[#This Row],[Kg]]</f>
        <v>0</v>
      </c>
      <c r="L965" s="24">
        <f>+Tabla35_2[[#This Row],[Volumen (Kg)]]/1000</f>
        <v>0</v>
      </c>
      <c r="M965" s="24">
        <f>+VLOOKUP(Tabla35_2[[#This Row],[Concat]],Tabla3_2[],9,0)</f>
        <v>0</v>
      </c>
      <c r="N965" s="24">
        <f>+Tabla35_2[[#This Row],[Precio (pesos nominales con IVA)]]/Tabla35_2[[#This Row],[Kg]]</f>
        <v>0</v>
      </c>
      <c r="O965" s="6">
        <f>+VLOOKUP(Tabla35_2[[#This Row],[Cod_fecha]],Cod_fecha[],2,0)</f>
        <v>44175</v>
      </c>
      <c r="P965" s="27">
        <f>+VLOOKUP(Tabla35_2[[#This Row],[Mercado]],Codigos_mercados_mayoristas[],3,0)</f>
        <v>4</v>
      </c>
      <c r="Q965" s="24" t="str">
        <f>+_xlfn.CONCAT(Tabla35_2[[#This Row],[Semana]],Tabla35_2[[#This Row],[Atributo]])</f>
        <v>44176Jueves</v>
      </c>
    </row>
    <row r="966" spans="1:17" x14ac:dyDescent="0.35">
      <c r="A966" s="24" t="str">
        <f t="shared" si="15"/>
        <v>44176LimónSin especificarComercializadora del Agro de Limarímalla-18Viernes</v>
      </c>
      <c r="B966" s="6">
        <v>44176</v>
      </c>
      <c r="C966" s="24" t="s">
        <v>28</v>
      </c>
      <c r="D966" s="24" t="s">
        <v>18</v>
      </c>
      <c r="E966" s="24" t="s">
        <v>21</v>
      </c>
      <c r="F966" s="24" t="s">
        <v>38</v>
      </c>
      <c r="G966" s="24" t="str">
        <f>+VLOOKUP(Tabla35_2[[#This Row],[Unidad de
comercialización ]],Cod_empaque[],2,0)</f>
        <v>malla-18</v>
      </c>
      <c r="H966" s="24">
        <f>+VLOOKUP(Tabla35_2[[#This Row],[Unidad de
comercialización ]],Tabla9[],2,0)</f>
        <v>18</v>
      </c>
      <c r="I966" s="24" t="s">
        <v>6</v>
      </c>
      <c r="J966">
        <v>0</v>
      </c>
      <c r="K966" s="24">
        <f>+Tabla35_2[[#This Row],[Valor]]*Tabla35_2[[#This Row],[Kg]]</f>
        <v>0</v>
      </c>
      <c r="L966" s="24">
        <f>+Tabla35_2[[#This Row],[Volumen (Kg)]]/1000</f>
        <v>0</v>
      </c>
      <c r="M966" s="24">
        <f>+VLOOKUP(Tabla35_2[[#This Row],[Concat]],Tabla3_2[],9,0)</f>
        <v>0</v>
      </c>
      <c r="N966" s="24">
        <f>+Tabla35_2[[#This Row],[Precio (pesos nominales con IVA)]]/Tabla35_2[[#This Row],[Kg]]</f>
        <v>0</v>
      </c>
      <c r="O966" s="6">
        <f>+VLOOKUP(Tabla35_2[[#This Row],[Cod_fecha]],Cod_fecha[],2,0)</f>
        <v>44176</v>
      </c>
      <c r="P966" s="27">
        <f>+VLOOKUP(Tabla35_2[[#This Row],[Mercado]],Codigos_mercados_mayoristas[],3,0)</f>
        <v>4</v>
      </c>
      <c r="Q966" s="24" t="str">
        <f>+_xlfn.CONCAT(Tabla35_2[[#This Row],[Semana]],Tabla35_2[[#This Row],[Atributo]])</f>
        <v>44176Viernes</v>
      </c>
    </row>
    <row r="967" spans="1:17" x14ac:dyDescent="0.35">
      <c r="A967" s="24" t="str">
        <f t="shared" si="15"/>
        <v>44176LimónSin especificarTerminal La Palmera de La Serenamalla-18Lunes</v>
      </c>
      <c r="B967" s="6">
        <v>44176</v>
      </c>
      <c r="C967" s="24" t="s">
        <v>28</v>
      </c>
      <c r="D967" s="24" t="s">
        <v>18</v>
      </c>
      <c r="E967" s="24" t="s">
        <v>22</v>
      </c>
      <c r="F967" s="24" t="s">
        <v>38</v>
      </c>
      <c r="G967" s="24" t="str">
        <f>+VLOOKUP(Tabla35_2[[#This Row],[Unidad de
comercialización ]],Cod_empaque[],2,0)</f>
        <v>malla-18</v>
      </c>
      <c r="H967" s="24">
        <f>+VLOOKUP(Tabla35_2[[#This Row],[Unidad de
comercialización ]],Tabla9[],2,0)</f>
        <v>18</v>
      </c>
      <c r="I967" s="24" t="s">
        <v>2</v>
      </c>
      <c r="J967">
        <v>1030</v>
      </c>
      <c r="K967" s="24">
        <f>+Tabla35_2[[#This Row],[Valor]]*Tabla35_2[[#This Row],[Kg]]</f>
        <v>18540</v>
      </c>
      <c r="L967" s="24">
        <f>+Tabla35_2[[#This Row],[Volumen (Kg)]]/1000</f>
        <v>18.54</v>
      </c>
      <c r="M967" s="24">
        <f>+VLOOKUP(Tabla35_2[[#This Row],[Concat]],Tabla3_2[],9,0)</f>
        <v>8900</v>
      </c>
      <c r="N967" s="24">
        <f>+Tabla35_2[[#This Row],[Precio (pesos nominales con IVA)]]/Tabla35_2[[#This Row],[Kg]]</f>
        <v>494.44444444444446</v>
      </c>
      <c r="O967" s="6">
        <f>+VLOOKUP(Tabla35_2[[#This Row],[Cod_fecha]],Cod_fecha[],2,0)</f>
        <v>44172</v>
      </c>
      <c r="P967" s="27">
        <f>+VLOOKUP(Tabla35_2[[#This Row],[Mercado]],Codigos_mercados_mayoristas[],3,0)</f>
        <v>4</v>
      </c>
      <c r="Q967" s="24" t="str">
        <f>+_xlfn.CONCAT(Tabla35_2[[#This Row],[Semana]],Tabla35_2[[#This Row],[Atributo]])</f>
        <v>44176Lunes</v>
      </c>
    </row>
    <row r="968" spans="1:17" x14ac:dyDescent="0.35">
      <c r="A968" s="24" t="str">
        <f t="shared" si="15"/>
        <v>44176LimónSin especificarTerminal La Palmera de La Serenamalla-18Martes</v>
      </c>
      <c r="B968" s="6">
        <v>44176</v>
      </c>
      <c r="C968" s="24" t="s">
        <v>28</v>
      </c>
      <c r="D968" s="24" t="s">
        <v>18</v>
      </c>
      <c r="E968" s="24" t="s">
        <v>22</v>
      </c>
      <c r="F968" s="24" t="s">
        <v>38</v>
      </c>
      <c r="G968" s="24" t="str">
        <f>+VLOOKUP(Tabla35_2[[#This Row],[Unidad de
comercialización ]],Cod_empaque[],2,0)</f>
        <v>malla-18</v>
      </c>
      <c r="H968" s="24">
        <f>+VLOOKUP(Tabla35_2[[#This Row],[Unidad de
comercialización ]],Tabla9[],2,0)</f>
        <v>18</v>
      </c>
      <c r="I968" s="24" t="s">
        <v>3</v>
      </c>
      <c r="J968">
        <v>0</v>
      </c>
      <c r="K968" s="24">
        <f>+Tabla35_2[[#This Row],[Valor]]*Tabla35_2[[#This Row],[Kg]]</f>
        <v>0</v>
      </c>
      <c r="L968" s="24">
        <f>+Tabla35_2[[#This Row],[Volumen (Kg)]]/1000</f>
        <v>0</v>
      </c>
      <c r="M968" s="24">
        <f>+VLOOKUP(Tabla35_2[[#This Row],[Concat]],Tabla3_2[],9,0)</f>
        <v>0</v>
      </c>
      <c r="N968" s="24">
        <f>+Tabla35_2[[#This Row],[Precio (pesos nominales con IVA)]]/Tabla35_2[[#This Row],[Kg]]</f>
        <v>0</v>
      </c>
      <c r="O968" s="6">
        <f>+VLOOKUP(Tabla35_2[[#This Row],[Cod_fecha]],Cod_fecha[],2,0)</f>
        <v>44173</v>
      </c>
      <c r="P968" s="27">
        <f>+VLOOKUP(Tabla35_2[[#This Row],[Mercado]],Codigos_mercados_mayoristas[],3,0)</f>
        <v>4</v>
      </c>
      <c r="Q968" s="24" t="str">
        <f>+_xlfn.CONCAT(Tabla35_2[[#This Row],[Semana]],Tabla35_2[[#This Row],[Atributo]])</f>
        <v>44176Martes</v>
      </c>
    </row>
    <row r="969" spans="1:17" x14ac:dyDescent="0.35">
      <c r="A969" s="24" t="str">
        <f t="shared" si="15"/>
        <v>44176LimónSin especificarTerminal La Palmera de La Serenamalla-18Miércoles</v>
      </c>
      <c r="B969" s="6">
        <v>44176</v>
      </c>
      <c r="C969" s="24" t="s">
        <v>28</v>
      </c>
      <c r="D969" s="24" t="s">
        <v>18</v>
      </c>
      <c r="E969" s="24" t="s">
        <v>22</v>
      </c>
      <c r="F969" s="24" t="s">
        <v>38</v>
      </c>
      <c r="G969" s="24" t="str">
        <f>+VLOOKUP(Tabla35_2[[#This Row],[Unidad de
comercialización ]],Cod_empaque[],2,0)</f>
        <v>malla-18</v>
      </c>
      <c r="H969" s="24">
        <f>+VLOOKUP(Tabla35_2[[#This Row],[Unidad de
comercialización ]],Tabla9[],2,0)</f>
        <v>18</v>
      </c>
      <c r="I969" s="24" t="s">
        <v>4</v>
      </c>
      <c r="J969">
        <v>0</v>
      </c>
      <c r="K969" s="24">
        <f>+Tabla35_2[[#This Row],[Valor]]*Tabla35_2[[#This Row],[Kg]]</f>
        <v>0</v>
      </c>
      <c r="L969" s="24">
        <f>+Tabla35_2[[#This Row],[Volumen (Kg)]]/1000</f>
        <v>0</v>
      </c>
      <c r="M969" s="24">
        <f>+VLOOKUP(Tabla35_2[[#This Row],[Concat]],Tabla3_2[],9,0)</f>
        <v>0</v>
      </c>
      <c r="N969" s="24">
        <f>+Tabla35_2[[#This Row],[Precio (pesos nominales con IVA)]]/Tabla35_2[[#This Row],[Kg]]</f>
        <v>0</v>
      </c>
      <c r="O969" s="6">
        <f>+VLOOKUP(Tabla35_2[[#This Row],[Cod_fecha]],Cod_fecha[],2,0)</f>
        <v>44174</v>
      </c>
      <c r="P969" s="27">
        <f>+VLOOKUP(Tabla35_2[[#This Row],[Mercado]],Codigos_mercados_mayoristas[],3,0)</f>
        <v>4</v>
      </c>
      <c r="Q969" s="24" t="str">
        <f>+_xlfn.CONCAT(Tabla35_2[[#This Row],[Semana]],Tabla35_2[[#This Row],[Atributo]])</f>
        <v>44176Miércoles</v>
      </c>
    </row>
    <row r="970" spans="1:17" x14ac:dyDescent="0.35">
      <c r="A970" s="24" t="str">
        <f t="shared" si="15"/>
        <v>44176LimónSin especificarTerminal La Palmera de La Serenamalla-18Jueves</v>
      </c>
      <c r="B970" s="6">
        <v>44176</v>
      </c>
      <c r="C970" s="24" t="s">
        <v>28</v>
      </c>
      <c r="D970" s="24" t="s">
        <v>18</v>
      </c>
      <c r="E970" s="24" t="s">
        <v>22</v>
      </c>
      <c r="F970" s="24" t="s">
        <v>38</v>
      </c>
      <c r="G970" s="24" t="str">
        <f>+VLOOKUP(Tabla35_2[[#This Row],[Unidad de
comercialización ]],Cod_empaque[],2,0)</f>
        <v>malla-18</v>
      </c>
      <c r="H970" s="24">
        <f>+VLOOKUP(Tabla35_2[[#This Row],[Unidad de
comercialización ]],Tabla9[],2,0)</f>
        <v>18</v>
      </c>
      <c r="I970" s="24" t="s">
        <v>5</v>
      </c>
      <c r="J970">
        <v>1090</v>
      </c>
      <c r="K970" s="24">
        <f>+Tabla35_2[[#This Row],[Valor]]*Tabla35_2[[#This Row],[Kg]]</f>
        <v>19620</v>
      </c>
      <c r="L970" s="24">
        <f>+Tabla35_2[[#This Row],[Volumen (Kg)]]/1000</f>
        <v>19.62</v>
      </c>
      <c r="M970" s="24">
        <f>+VLOOKUP(Tabla35_2[[#This Row],[Concat]],Tabla3_2[],9,0)</f>
        <v>8900</v>
      </c>
      <c r="N970" s="24">
        <f>+Tabla35_2[[#This Row],[Precio (pesos nominales con IVA)]]/Tabla35_2[[#This Row],[Kg]]</f>
        <v>494.44444444444446</v>
      </c>
      <c r="O970" s="6">
        <f>+VLOOKUP(Tabla35_2[[#This Row],[Cod_fecha]],Cod_fecha[],2,0)</f>
        <v>44175</v>
      </c>
      <c r="P970" s="27">
        <f>+VLOOKUP(Tabla35_2[[#This Row],[Mercado]],Codigos_mercados_mayoristas[],3,0)</f>
        <v>4</v>
      </c>
      <c r="Q970" s="24" t="str">
        <f>+_xlfn.CONCAT(Tabla35_2[[#This Row],[Semana]],Tabla35_2[[#This Row],[Atributo]])</f>
        <v>44176Jueves</v>
      </c>
    </row>
    <row r="971" spans="1:17" x14ac:dyDescent="0.35">
      <c r="A971" s="24" t="str">
        <f t="shared" si="15"/>
        <v>44176LimónSin especificarTerminal La Palmera de La Serenamalla-18Viernes</v>
      </c>
      <c r="B971" s="6">
        <v>44176</v>
      </c>
      <c r="C971" s="24" t="s">
        <v>28</v>
      </c>
      <c r="D971" s="24" t="s">
        <v>18</v>
      </c>
      <c r="E971" s="24" t="s">
        <v>22</v>
      </c>
      <c r="F971" s="24" t="s">
        <v>38</v>
      </c>
      <c r="G971" s="24" t="str">
        <f>+VLOOKUP(Tabla35_2[[#This Row],[Unidad de
comercialización ]],Cod_empaque[],2,0)</f>
        <v>malla-18</v>
      </c>
      <c r="H971" s="24">
        <f>+VLOOKUP(Tabla35_2[[#This Row],[Unidad de
comercialización ]],Tabla9[],2,0)</f>
        <v>18</v>
      </c>
      <c r="I971" s="24" t="s">
        <v>6</v>
      </c>
      <c r="J971">
        <v>1350</v>
      </c>
      <c r="K971" s="24">
        <f>+Tabla35_2[[#This Row],[Valor]]*Tabla35_2[[#This Row],[Kg]]</f>
        <v>24300</v>
      </c>
      <c r="L971" s="24">
        <f>+Tabla35_2[[#This Row],[Volumen (Kg)]]/1000</f>
        <v>24.3</v>
      </c>
      <c r="M971" s="24">
        <f>+VLOOKUP(Tabla35_2[[#This Row],[Concat]],Tabla3_2[],9,0)</f>
        <v>8900</v>
      </c>
      <c r="N971" s="24">
        <f>+Tabla35_2[[#This Row],[Precio (pesos nominales con IVA)]]/Tabla35_2[[#This Row],[Kg]]</f>
        <v>494.44444444444446</v>
      </c>
      <c r="O971" s="6">
        <f>+VLOOKUP(Tabla35_2[[#This Row],[Cod_fecha]],Cod_fecha[],2,0)</f>
        <v>44176</v>
      </c>
      <c r="P971" s="27">
        <f>+VLOOKUP(Tabla35_2[[#This Row],[Mercado]],Codigos_mercados_mayoristas[],3,0)</f>
        <v>4</v>
      </c>
      <c r="Q971" s="24" t="str">
        <f>+_xlfn.CONCAT(Tabla35_2[[#This Row],[Semana]],Tabla35_2[[#This Row],[Atributo]])</f>
        <v>44176Viernes</v>
      </c>
    </row>
    <row r="972" spans="1:17" x14ac:dyDescent="0.35">
      <c r="A972" s="24" t="str">
        <f t="shared" si="15"/>
        <v>44176LimónSin especificarVega Central Mapocho de Santiagomalla-18Lunes</v>
      </c>
      <c r="B972" s="6">
        <v>44176</v>
      </c>
      <c r="C972" s="24" t="s">
        <v>28</v>
      </c>
      <c r="D972" s="24" t="s">
        <v>18</v>
      </c>
      <c r="E972" s="24" t="s">
        <v>23</v>
      </c>
      <c r="F972" s="24" t="s">
        <v>38</v>
      </c>
      <c r="G972" s="24" t="str">
        <f>+VLOOKUP(Tabla35_2[[#This Row],[Unidad de
comercialización ]],Cod_empaque[],2,0)</f>
        <v>malla-18</v>
      </c>
      <c r="H972" s="24">
        <f>+VLOOKUP(Tabla35_2[[#This Row],[Unidad de
comercialización ]],Tabla9[],2,0)</f>
        <v>18</v>
      </c>
      <c r="I972" s="24" t="s">
        <v>2</v>
      </c>
      <c r="J972">
        <v>0</v>
      </c>
      <c r="K972" s="24">
        <f>+Tabla35_2[[#This Row],[Valor]]*Tabla35_2[[#This Row],[Kg]]</f>
        <v>0</v>
      </c>
      <c r="L972" s="24">
        <f>+Tabla35_2[[#This Row],[Volumen (Kg)]]/1000</f>
        <v>0</v>
      </c>
      <c r="M972" s="24">
        <f>+VLOOKUP(Tabla35_2[[#This Row],[Concat]],Tabla3_2[],9,0)</f>
        <v>0</v>
      </c>
      <c r="N972" s="24">
        <f>+Tabla35_2[[#This Row],[Precio (pesos nominales con IVA)]]/Tabla35_2[[#This Row],[Kg]]</f>
        <v>0</v>
      </c>
      <c r="O972" s="6">
        <f>+VLOOKUP(Tabla35_2[[#This Row],[Cod_fecha]],Cod_fecha[],2,0)</f>
        <v>44172</v>
      </c>
      <c r="P972" s="27">
        <f>+VLOOKUP(Tabla35_2[[#This Row],[Mercado]],Codigos_mercados_mayoristas[],3,0)</f>
        <v>13</v>
      </c>
      <c r="Q972" s="24" t="str">
        <f>+_xlfn.CONCAT(Tabla35_2[[#This Row],[Semana]],Tabla35_2[[#This Row],[Atributo]])</f>
        <v>44176Lunes</v>
      </c>
    </row>
    <row r="973" spans="1:17" x14ac:dyDescent="0.35">
      <c r="A973" s="24" t="str">
        <f t="shared" si="15"/>
        <v>44176LimónSin especificarVega Central Mapocho de Santiagomalla-18Martes</v>
      </c>
      <c r="B973" s="6">
        <v>44176</v>
      </c>
      <c r="C973" s="24" t="s">
        <v>28</v>
      </c>
      <c r="D973" s="24" t="s">
        <v>18</v>
      </c>
      <c r="E973" s="24" t="s">
        <v>23</v>
      </c>
      <c r="F973" s="24" t="s">
        <v>38</v>
      </c>
      <c r="G973" s="24" t="str">
        <f>+VLOOKUP(Tabla35_2[[#This Row],[Unidad de
comercialización ]],Cod_empaque[],2,0)</f>
        <v>malla-18</v>
      </c>
      <c r="H973" s="24">
        <f>+VLOOKUP(Tabla35_2[[#This Row],[Unidad de
comercialización ]],Tabla9[],2,0)</f>
        <v>18</v>
      </c>
      <c r="I973" s="24" t="s">
        <v>3</v>
      </c>
      <c r="J973">
        <v>0</v>
      </c>
      <c r="K973" s="24">
        <f>+Tabla35_2[[#This Row],[Valor]]*Tabla35_2[[#This Row],[Kg]]</f>
        <v>0</v>
      </c>
      <c r="L973" s="24">
        <f>+Tabla35_2[[#This Row],[Volumen (Kg)]]/1000</f>
        <v>0</v>
      </c>
      <c r="M973" s="24">
        <f>+VLOOKUP(Tabla35_2[[#This Row],[Concat]],Tabla3_2[],9,0)</f>
        <v>0</v>
      </c>
      <c r="N973" s="24">
        <f>+Tabla35_2[[#This Row],[Precio (pesos nominales con IVA)]]/Tabla35_2[[#This Row],[Kg]]</f>
        <v>0</v>
      </c>
      <c r="O973" s="6">
        <f>+VLOOKUP(Tabla35_2[[#This Row],[Cod_fecha]],Cod_fecha[],2,0)</f>
        <v>44173</v>
      </c>
      <c r="P973" s="27">
        <f>+VLOOKUP(Tabla35_2[[#This Row],[Mercado]],Codigos_mercados_mayoristas[],3,0)</f>
        <v>13</v>
      </c>
      <c r="Q973" s="24" t="str">
        <f>+_xlfn.CONCAT(Tabla35_2[[#This Row],[Semana]],Tabla35_2[[#This Row],[Atributo]])</f>
        <v>44176Martes</v>
      </c>
    </row>
    <row r="974" spans="1:17" x14ac:dyDescent="0.35">
      <c r="A974" s="24" t="str">
        <f t="shared" si="15"/>
        <v>44176LimónSin especificarVega Central Mapocho de Santiagomalla-18Miércoles</v>
      </c>
      <c r="B974" s="6">
        <v>44176</v>
      </c>
      <c r="C974" s="24" t="s">
        <v>28</v>
      </c>
      <c r="D974" s="24" t="s">
        <v>18</v>
      </c>
      <c r="E974" s="24" t="s">
        <v>23</v>
      </c>
      <c r="F974" s="24" t="s">
        <v>38</v>
      </c>
      <c r="G974" s="24" t="str">
        <f>+VLOOKUP(Tabla35_2[[#This Row],[Unidad de
comercialización ]],Cod_empaque[],2,0)</f>
        <v>malla-18</v>
      </c>
      <c r="H974" s="24">
        <f>+VLOOKUP(Tabla35_2[[#This Row],[Unidad de
comercialización ]],Tabla9[],2,0)</f>
        <v>18</v>
      </c>
      <c r="I974" s="24" t="s">
        <v>4</v>
      </c>
      <c r="J974">
        <v>270</v>
      </c>
      <c r="K974" s="24">
        <f>+Tabla35_2[[#This Row],[Valor]]*Tabla35_2[[#This Row],[Kg]]</f>
        <v>4860</v>
      </c>
      <c r="L974" s="24">
        <f>+Tabla35_2[[#This Row],[Volumen (Kg)]]/1000</f>
        <v>4.8600000000000003</v>
      </c>
      <c r="M974" s="24">
        <f>+VLOOKUP(Tabla35_2[[#This Row],[Concat]],Tabla3_2[],9,0)</f>
        <v>10000</v>
      </c>
      <c r="N974" s="24">
        <f>+Tabla35_2[[#This Row],[Precio (pesos nominales con IVA)]]/Tabla35_2[[#This Row],[Kg]]</f>
        <v>555.55555555555554</v>
      </c>
      <c r="O974" s="6">
        <f>+VLOOKUP(Tabla35_2[[#This Row],[Cod_fecha]],Cod_fecha[],2,0)</f>
        <v>44174</v>
      </c>
      <c r="P974" s="27">
        <f>+VLOOKUP(Tabla35_2[[#This Row],[Mercado]],Codigos_mercados_mayoristas[],3,0)</f>
        <v>13</v>
      </c>
      <c r="Q974" s="24" t="str">
        <f>+_xlfn.CONCAT(Tabla35_2[[#This Row],[Semana]],Tabla35_2[[#This Row],[Atributo]])</f>
        <v>44176Miércoles</v>
      </c>
    </row>
    <row r="975" spans="1:17" x14ac:dyDescent="0.35">
      <c r="A975" s="24" t="str">
        <f t="shared" si="15"/>
        <v>44176LimónSin especificarVega Central Mapocho de Santiagomalla-18Jueves</v>
      </c>
      <c r="B975" s="6">
        <v>44176</v>
      </c>
      <c r="C975" s="24" t="s">
        <v>28</v>
      </c>
      <c r="D975" s="24" t="s">
        <v>18</v>
      </c>
      <c r="E975" s="24" t="s">
        <v>23</v>
      </c>
      <c r="F975" s="24" t="s">
        <v>38</v>
      </c>
      <c r="G975" s="24" t="str">
        <f>+VLOOKUP(Tabla35_2[[#This Row],[Unidad de
comercialización ]],Cod_empaque[],2,0)</f>
        <v>malla-18</v>
      </c>
      <c r="H975" s="24">
        <f>+VLOOKUP(Tabla35_2[[#This Row],[Unidad de
comercialización ]],Tabla9[],2,0)</f>
        <v>18</v>
      </c>
      <c r="I975" s="24" t="s">
        <v>5</v>
      </c>
      <c r="J975">
        <v>0</v>
      </c>
      <c r="K975" s="24">
        <f>+Tabla35_2[[#This Row],[Valor]]*Tabla35_2[[#This Row],[Kg]]</f>
        <v>0</v>
      </c>
      <c r="L975" s="24">
        <f>+Tabla35_2[[#This Row],[Volumen (Kg)]]/1000</f>
        <v>0</v>
      </c>
      <c r="M975" s="24">
        <f>+VLOOKUP(Tabla35_2[[#This Row],[Concat]],Tabla3_2[],9,0)</f>
        <v>0</v>
      </c>
      <c r="N975" s="24">
        <f>+Tabla35_2[[#This Row],[Precio (pesos nominales con IVA)]]/Tabla35_2[[#This Row],[Kg]]</f>
        <v>0</v>
      </c>
      <c r="O975" s="6">
        <f>+VLOOKUP(Tabla35_2[[#This Row],[Cod_fecha]],Cod_fecha[],2,0)</f>
        <v>44175</v>
      </c>
      <c r="P975" s="27">
        <f>+VLOOKUP(Tabla35_2[[#This Row],[Mercado]],Codigos_mercados_mayoristas[],3,0)</f>
        <v>13</v>
      </c>
      <c r="Q975" s="24" t="str">
        <f>+_xlfn.CONCAT(Tabla35_2[[#This Row],[Semana]],Tabla35_2[[#This Row],[Atributo]])</f>
        <v>44176Jueves</v>
      </c>
    </row>
    <row r="976" spans="1:17" x14ac:dyDescent="0.35">
      <c r="A976" s="24" t="str">
        <f t="shared" si="15"/>
        <v>44176LimónSin especificarVega Central Mapocho de Santiagomalla-18Viernes</v>
      </c>
      <c r="B976" s="6">
        <v>44176</v>
      </c>
      <c r="C976" s="24" t="s">
        <v>28</v>
      </c>
      <c r="D976" s="24" t="s">
        <v>18</v>
      </c>
      <c r="E976" s="24" t="s">
        <v>23</v>
      </c>
      <c r="F976" s="24" t="s">
        <v>38</v>
      </c>
      <c r="G976" s="24" t="str">
        <f>+VLOOKUP(Tabla35_2[[#This Row],[Unidad de
comercialización ]],Cod_empaque[],2,0)</f>
        <v>malla-18</v>
      </c>
      <c r="H976" s="24">
        <f>+VLOOKUP(Tabla35_2[[#This Row],[Unidad de
comercialización ]],Tabla9[],2,0)</f>
        <v>18</v>
      </c>
      <c r="I976" s="24" t="s">
        <v>6</v>
      </c>
      <c r="J976">
        <v>185</v>
      </c>
      <c r="K976" s="24">
        <f>+Tabla35_2[[#This Row],[Valor]]*Tabla35_2[[#This Row],[Kg]]</f>
        <v>3330</v>
      </c>
      <c r="L976" s="24">
        <f>+Tabla35_2[[#This Row],[Volumen (Kg)]]/1000</f>
        <v>3.33</v>
      </c>
      <c r="M976" s="24">
        <f>+VLOOKUP(Tabla35_2[[#This Row],[Concat]],Tabla3_2[],9,0)</f>
        <v>10541</v>
      </c>
      <c r="N976" s="24">
        <f>+Tabla35_2[[#This Row],[Precio (pesos nominales con IVA)]]/Tabla35_2[[#This Row],[Kg]]</f>
        <v>585.61111111111109</v>
      </c>
      <c r="O976" s="6">
        <f>+VLOOKUP(Tabla35_2[[#This Row],[Cod_fecha]],Cod_fecha[],2,0)</f>
        <v>44176</v>
      </c>
      <c r="P976" s="27">
        <f>+VLOOKUP(Tabla35_2[[#This Row],[Mercado]],Codigos_mercados_mayoristas[],3,0)</f>
        <v>13</v>
      </c>
      <c r="Q976" s="24" t="str">
        <f>+_xlfn.CONCAT(Tabla35_2[[#This Row],[Semana]],Tabla35_2[[#This Row],[Atributo]])</f>
        <v>44176Viernes</v>
      </c>
    </row>
    <row r="977" spans="1:17" x14ac:dyDescent="0.35">
      <c r="A977" s="24" t="str">
        <f t="shared" si="15"/>
        <v>44176LimónSin especificarFemacal de La Caleramalla-16Lunes</v>
      </c>
      <c r="B977" s="6">
        <v>44176</v>
      </c>
      <c r="C977" s="24" t="s">
        <v>28</v>
      </c>
      <c r="D977" s="24" t="s">
        <v>18</v>
      </c>
      <c r="E977" s="24" t="s">
        <v>9</v>
      </c>
      <c r="F977" s="24" t="s">
        <v>40</v>
      </c>
      <c r="G977" s="24" t="str">
        <f>+VLOOKUP(Tabla35_2[[#This Row],[Unidad de
comercialización ]],Cod_empaque[],2,0)</f>
        <v>malla-16</v>
      </c>
      <c r="H977" s="24">
        <f>+VLOOKUP(Tabla35_2[[#This Row],[Unidad de
comercialización ]],Tabla9[],2,0)</f>
        <v>16</v>
      </c>
      <c r="I977" s="24" t="s">
        <v>2</v>
      </c>
      <c r="J977">
        <v>85</v>
      </c>
      <c r="K977" s="24">
        <f>+Tabla35_2[[#This Row],[Valor]]*Tabla35_2[[#This Row],[Kg]]</f>
        <v>1360</v>
      </c>
      <c r="L977" s="24">
        <f>+Tabla35_2[[#This Row],[Volumen (Kg)]]/1000</f>
        <v>1.36</v>
      </c>
      <c r="M977" s="24">
        <f>+VLOOKUP(Tabla35_2[[#This Row],[Concat]],Tabla3_2[],9,0)</f>
        <v>7000</v>
      </c>
      <c r="N977" s="24">
        <f>+Tabla35_2[[#This Row],[Precio (pesos nominales con IVA)]]/Tabla35_2[[#This Row],[Kg]]</f>
        <v>437.5</v>
      </c>
      <c r="O977" s="6">
        <f>+VLOOKUP(Tabla35_2[[#This Row],[Cod_fecha]],Cod_fecha[],2,0)</f>
        <v>44172</v>
      </c>
      <c r="P977" s="27">
        <f>+VLOOKUP(Tabla35_2[[#This Row],[Mercado]],Codigos_mercados_mayoristas[],3,0)</f>
        <v>5</v>
      </c>
      <c r="Q977" s="24" t="str">
        <f>+_xlfn.CONCAT(Tabla35_2[[#This Row],[Semana]],Tabla35_2[[#This Row],[Atributo]])</f>
        <v>44176Lunes</v>
      </c>
    </row>
    <row r="978" spans="1:17" x14ac:dyDescent="0.35">
      <c r="A978" s="24" t="str">
        <f t="shared" si="15"/>
        <v>44176LimónSin especificarFemacal de La Caleramalla-16Martes</v>
      </c>
      <c r="B978" s="6">
        <v>44176</v>
      </c>
      <c r="C978" s="24" t="s">
        <v>28</v>
      </c>
      <c r="D978" s="24" t="s">
        <v>18</v>
      </c>
      <c r="E978" s="24" t="s">
        <v>9</v>
      </c>
      <c r="F978" s="24" t="s">
        <v>40</v>
      </c>
      <c r="G978" s="24" t="str">
        <f>+VLOOKUP(Tabla35_2[[#This Row],[Unidad de
comercialización ]],Cod_empaque[],2,0)</f>
        <v>malla-16</v>
      </c>
      <c r="H978" s="24">
        <f>+VLOOKUP(Tabla35_2[[#This Row],[Unidad de
comercialización ]],Tabla9[],2,0)</f>
        <v>16</v>
      </c>
      <c r="I978" s="24" t="s">
        <v>3</v>
      </c>
      <c r="J978">
        <v>0</v>
      </c>
      <c r="K978" s="24">
        <f>+Tabla35_2[[#This Row],[Valor]]*Tabla35_2[[#This Row],[Kg]]</f>
        <v>0</v>
      </c>
      <c r="L978" s="24">
        <f>+Tabla35_2[[#This Row],[Volumen (Kg)]]/1000</f>
        <v>0</v>
      </c>
      <c r="M978" s="24">
        <f>+VLOOKUP(Tabla35_2[[#This Row],[Concat]],Tabla3_2[],9,0)</f>
        <v>0</v>
      </c>
      <c r="N978" s="24">
        <f>+Tabla35_2[[#This Row],[Precio (pesos nominales con IVA)]]/Tabla35_2[[#This Row],[Kg]]</f>
        <v>0</v>
      </c>
      <c r="O978" s="6">
        <f>+VLOOKUP(Tabla35_2[[#This Row],[Cod_fecha]],Cod_fecha[],2,0)</f>
        <v>44173</v>
      </c>
      <c r="P978" s="27">
        <f>+VLOOKUP(Tabla35_2[[#This Row],[Mercado]],Codigos_mercados_mayoristas[],3,0)</f>
        <v>5</v>
      </c>
      <c r="Q978" s="24" t="str">
        <f>+_xlfn.CONCAT(Tabla35_2[[#This Row],[Semana]],Tabla35_2[[#This Row],[Atributo]])</f>
        <v>44176Martes</v>
      </c>
    </row>
    <row r="979" spans="1:17" x14ac:dyDescent="0.35">
      <c r="A979" s="24" t="str">
        <f t="shared" si="15"/>
        <v>44176LimónSin especificarFemacal de La Caleramalla-16Miércoles</v>
      </c>
      <c r="B979" s="6">
        <v>44176</v>
      </c>
      <c r="C979" s="24" t="s">
        <v>28</v>
      </c>
      <c r="D979" s="24" t="s">
        <v>18</v>
      </c>
      <c r="E979" s="24" t="s">
        <v>9</v>
      </c>
      <c r="F979" s="24" t="s">
        <v>40</v>
      </c>
      <c r="G979" s="24" t="str">
        <f>+VLOOKUP(Tabla35_2[[#This Row],[Unidad de
comercialización ]],Cod_empaque[],2,0)</f>
        <v>malla-16</v>
      </c>
      <c r="H979" s="24">
        <f>+VLOOKUP(Tabla35_2[[#This Row],[Unidad de
comercialización ]],Tabla9[],2,0)</f>
        <v>16</v>
      </c>
      <c r="I979" s="24" t="s">
        <v>4</v>
      </c>
      <c r="J979">
        <v>85</v>
      </c>
      <c r="K979" s="24">
        <f>+Tabla35_2[[#This Row],[Valor]]*Tabla35_2[[#This Row],[Kg]]</f>
        <v>1360</v>
      </c>
      <c r="L979" s="24">
        <f>+Tabla35_2[[#This Row],[Volumen (Kg)]]/1000</f>
        <v>1.36</v>
      </c>
      <c r="M979" s="24">
        <f>+VLOOKUP(Tabla35_2[[#This Row],[Concat]],Tabla3_2[],9,0)</f>
        <v>7000</v>
      </c>
      <c r="N979" s="24">
        <f>+Tabla35_2[[#This Row],[Precio (pesos nominales con IVA)]]/Tabla35_2[[#This Row],[Kg]]</f>
        <v>437.5</v>
      </c>
      <c r="O979" s="6">
        <f>+VLOOKUP(Tabla35_2[[#This Row],[Cod_fecha]],Cod_fecha[],2,0)</f>
        <v>44174</v>
      </c>
      <c r="P979" s="27">
        <f>+VLOOKUP(Tabla35_2[[#This Row],[Mercado]],Codigos_mercados_mayoristas[],3,0)</f>
        <v>5</v>
      </c>
      <c r="Q979" s="24" t="str">
        <f>+_xlfn.CONCAT(Tabla35_2[[#This Row],[Semana]],Tabla35_2[[#This Row],[Atributo]])</f>
        <v>44176Miércoles</v>
      </c>
    </row>
    <row r="980" spans="1:17" x14ac:dyDescent="0.35">
      <c r="A980" s="24" t="str">
        <f t="shared" si="15"/>
        <v>44176LimónSin especificarFemacal de La Caleramalla-16Jueves</v>
      </c>
      <c r="B980" s="6">
        <v>44176</v>
      </c>
      <c r="C980" s="24" t="s">
        <v>28</v>
      </c>
      <c r="D980" s="24" t="s">
        <v>18</v>
      </c>
      <c r="E980" s="24" t="s">
        <v>9</v>
      </c>
      <c r="F980" s="24" t="s">
        <v>40</v>
      </c>
      <c r="G980" s="24" t="str">
        <f>+VLOOKUP(Tabla35_2[[#This Row],[Unidad de
comercialización ]],Cod_empaque[],2,0)</f>
        <v>malla-16</v>
      </c>
      <c r="H980" s="24">
        <f>+VLOOKUP(Tabla35_2[[#This Row],[Unidad de
comercialización ]],Tabla9[],2,0)</f>
        <v>16</v>
      </c>
      <c r="I980" s="24" t="s">
        <v>5</v>
      </c>
      <c r="J980">
        <v>135</v>
      </c>
      <c r="K980" s="24">
        <f>+Tabla35_2[[#This Row],[Valor]]*Tabla35_2[[#This Row],[Kg]]</f>
        <v>2160</v>
      </c>
      <c r="L980" s="24">
        <f>+Tabla35_2[[#This Row],[Volumen (Kg)]]/1000</f>
        <v>2.16</v>
      </c>
      <c r="M980" s="24">
        <f>+VLOOKUP(Tabla35_2[[#This Row],[Concat]],Tabla3_2[],9,0)</f>
        <v>7259</v>
      </c>
      <c r="N980" s="24">
        <f>+Tabla35_2[[#This Row],[Precio (pesos nominales con IVA)]]/Tabla35_2[[#This Row],[Kg]]</f>
        <v>453.6875</v>
      </c>
      <c r="O980" s="6">
        <f>+VLOOKUP(Tabla35_2[[#This Row],[Cod_fecha]],Cod_fecha[],2,0)</f>
        <v>44175</v>
      </c>
      <c r="P980" s="27">
        <f>+VLOOKUP(Tabla35_2[[#This Row],[Mercado]],Codigos_mercados_mayoristas[],3,0)</f>
        <v>5</v>
      </c>
      <c r="Q980" s="24" t="str">
        <f>+_xlfn.CONCAT(Tabla35_2[[#This Row],[Semana]],Tabla35_2[[#This Row],[Atributo]])</f>
        <v>44176Jueves</v>
      </c>
    </row>
    <row r="981" spans="1:17" x14ac:dyDescent="0.35">
      <c r="A981" s="24" t="str">
        <f t="shared" si="15"/>
        <v>44176LimónSin especificarFemacal de La Caleramalla-16Viernes</v>
      </c>
      <c r="B981" s="6">
        <v>44176</v>
      </c>
      <c r="C981" s="24" t="s">
        <v>28</v>
      </c>
      <c r="D981" s="24" t="s">
        <v>18</v>
      </c>
      <c r="E981" s="24" t="s">
        <v>9</v>
      </c>
      <c r="F981" s="24" t="s">
        <v>40</v>
      </c>
      <c r="G981" s="24" t="str">
        <f>+VLOOKUP(Tabla35_2[[#This Row],[Unidad de
comercialización ]],Cod_empaque[],2,0)</f>
        <v>malla-16</v>
      </c>
      <c r="H981" s="24">
        <f>+VLOOKUP(Tabla35_2[[#This Row],[Unidad de
comercialización ]],Tabla9[],2,0)</f>
        <v>16</v>
      </c>
      <c r="I981" s="24" t="s">
        <v>6</v>
      </c>
      <c r="J981">
        <v>153</v>
      </c>
      <c r="K981" s="24">
        <f>+Tabla35_2[[#This Row],[Valor]]*Tabla35_2[[#This Row],[Kg]]</f>
        <v>2448</v>
      </c>
      <c r="L981" s="24">
        <f>+Tabla35_2[[#This Row],[Volumen (Kg)]]/1000</f>
        <v>2.448</v>
      </c>
      <c r="M981" s="24">
        <f>+VLOOKUP(Tabla35_2[[#This Row],[Concat]],Tabla3_2[],9,0)</f>
        <v>7222</v>
      </c>
      <c r="N981" s="24">
        <f>+Tabla35_2[[#This Row],[Precio (pesos nominales con IVA)]]/Tabla35_2[[#This Row],[Kg]]</f>
        <v>451.375</v>
      </c>
      <c r="O981" s="6">
        <f>+VLOOKUP(Tabla35_2[[#This Row],[Cod_fecha]],Cod_fecha[],2,0)</f>
        <v>44176</v>
      </c>
      <c r="P981" s="27">
        <f>+VLOOKUP(Tabla35_2[[#This Row],[Mercado]],Codigos_mercados_mayoristas[],3,0)</f>
        <v>5</v>
      </c>
      <c r="Q981" s="24" t="str">
        <f>+_xlfn.CONCAT(Tabla35_2[[#This Row],[Semana]],Tabla35_2[[#This Row],[Atributo]])</f>
        <v>44176Viernes</v>
      </c>
    </row>
    <row r="982" spans="1:17" x14ac:dyDescent="0.35">
      <c r="A982" s="24" t="str">
        <f t="shared" si="15"/>
        <v>44176NaranjaLane LateMercado Mayorista Lo Valledor de SantiagobinLunes</v>
      </c>
      <c r="B982" s="6">
        <v>44176</v>
      </c>
      <c r="C982" s="24" t="s">
        <v>36</v>
      </c>
      <c r="D982" s="24" t="s">
        <v>32</v>
      </c>
      <c r="E982" s="24" t="s">
        <v>19</v>
      </c>
      <c r="F982" s="24" t="s">
        <v>37</v>
      </c>
      <c r="G982" s="24" t="str">
        <f>+VLOOKUP(Tabla35_2[[#This Row],[Unidad de
comercialización ]],Cod_empaque[],2,0)</f>
        <v>bin</v>
      </c>
      <c r="H982" s="24">
        <f>+VLOOKUP(Tabla35_2[[#This Row],[Unidad de
comercialización ]],Tabla9[],2,0)</f>
        <v>400</v>
      </c>
      <c r="I982" s="24" t="s">
        <v>2</v>
      </c>
      <c r="J982">
        <v>24</v>
      </c>
      <c r="K982" s="24">
        <f>+Tabla35_2[[#This Row],[Valor]]*Tabla35_2[[#This Row],[Kg]]</f>
        <v>9600</v>
      </c>
      <c r="L982" s="24">
        <f>+Tabla35_2[[#This Row],[Volumen (Kg)]]/1000</f>
        <v>9.6</v>
      </c>
      <c r="M982" s="24">
        <f>+VLOOKUP(Tabla35_2[[#This Row],[Concat]],Tabla3_2[],9,0)</f>
        <v>300000</v>
      </c>
      <c r="N982" s="24">
        <f>+Tabla35_2[[#This Row],[Precio (pesos nominales con IVA)]]/Tabla35_2[[#This Row],[Kg]]</f>
        <v>750</v>
      </c>
      <c r="O982" s="6">
        <f>+VLOOKUP(Tabla35_2[[#This Row],[Cod_fecha]],Cod_fecha[],2,0)</f>
        <v>44172</v>
      </c>
      <c r="P982" s="27">
        <f>+VLOOKUP(Tabla35_2[[#This Row],[Mercado]],Codigos_mercados_mayoristas[],3,0)</f>
        <v>13</v>
      </c>
      <c r="Q982" s="24" t="str">
        <f>+_xlfn.CONCAT(Tabla35_2[[#This Row],[Semana]],Tabla35_2[[#This Row],[Atributo]])</f>
        <v>44176Lunes</v>
      </c>
    </row>
    <row r="983" spans="1:17" x14ac:dyDescent="0.35">
      <c r="A983" s="24" t="str">
        <f t="shared" si="15"/>
        <v>44176NaranjaLane LateMercado Mayorista Lo Valledor de SantiagobinMartes</v>
      </c>
      <c r="B983" s="6">
        <v>44176</v>
      </c>
      <c r="C983" s="24" t="s">
        <v>36</v>
      </c>
      <c r="D983" s="24" t="s">
        <v>32</v>
      </c>
      <c r="E983" s="24" t="s">
        <v>19</v>
      </c>
      <c r="F983" s="24" t="s">
        <v>37</v>
      </c>
      <c r="G983" s="24" t="str">
        <f>+VLOOKUP(Tabla35_2[[#This Row],[Unidad de
comercialización ]],Cod_empaque[],2,0)</f>
        <v>bin</v>
      </c>
      <c r="H983" s="24">
        <f>+VLOOKUP(Tabla35_2[[#This Row],[Unidad de
comercialización ]],Tabla9[],2,0)</f>
        <v>400</v>
      </c>
      <c r="I983" s="24" t="s">
        <v>3</v>
      </c>
      <c r="J983">
        <v>0</v>
      </c>
      <c r="K983" s="24">
        <f>+Tabla35_2[[#This Row],[Valor]]*Tabla35_2[[#This Row],[Kg]]</f>
        <v>0</v>
      </c>
      <c r="L983" s="24">
        <f>+Tabla35_2[[#This Row],[Volumen (Kg)]]/1000</f>
        <v>0</v>
      </c>
      <c r="M983" s="24">
        <f>+VLOOKUP(Tabla35_2[[#This Row],[Concat]],Tabla3_2[],9,0)</f>
        <v>0</v>
      </c>
      <c r="N983" s="24">
        <f>+Tabla35_2[[#This Row],[Precio (pesos nominales con IVA)]]/Tabla35_2[[#This Row],[Kg]]</f>
        <v>0</v>
      </c>
      <c r="O983" s="6">
        <f>+VLOOKUP(Tabla35_2[[#This Row],[Cod_fecha]],Cod_fecha[],2,0)</f>
        <v>44173</v>
      </c>
      <c r="P983" s="27">
        <f>+VLOOKUP(Tabla35_2[[#This Row],[Mercado]],Codigos_mercados_mayoristas[],3,0)</f>
        <v>13</v>
      </c>
      <c r="Q983" s="24" t="str">
        <f>+_xlfn.CONCAT(Tabla35_2[[#This Row],[Semana]],Tabla35_2[[#This Row],[Atributo]])</f>
        <v>44176Martes</v>
      </c>
    </row>
    <row r="984" spans="1:17" x14ac:dyDescent="0.35">
      <c r="A984" s="24" t="str">
        <f t="shared" si="15"/>
        <v>44176NaranjaLane LateMercado Mayorista Lo Valledor de SantiagobinMiércoles</v>
      </c>
      <c r="B984" s="6">
        <v>44176</v>
      </c>
      <c r="C984" s="24" t="s">
        <v>36</v>
      </c>
      <c r="D984" s="24" t="s">
        <v>32</v>
      </c>
      <c r="E984" s="24" t="s">
        <v>19</v>
      </c>
      <c r="F984" s="24" t="s">
        <v>37</v>
      </c>
      <c r="G984" s="24" t="str">
        <f>+VLOOKUP(Tabla35_2[[#This Row],[Unidad de
comercialización ]],Cod_empaque[],2,0)</f>
        <v>bin</v>
      </c>
      <c r="H984" s="24">
        <f>+VLOOKUP(Tabla35_2[[#This Row],[Unidad de
comercialización ]],Tabla9[],2,0)</f>
        <v>400</v>
      </c>
      <c r="I984" s="24" t="s">
        <v>4</v>
      </c>
      <c r="J984">
        <v>0</v>
      </c>
      <c r="K984" s="24">
        <f>+Tabla35_2[[#This Row],[Valor]]*Tabla35_2[[#This Row],[Kg]]</f>
        <v>0</v>
      </c>
      <c r="L984" s="24">
        <f>+Tabla35_2[[#This Row],[Volumen (Kg)]]/1000</f>
        <v>0</v>
      </c>
      <c r="M984" s="24">
        <f>+VLOOKUP(Tabla35_2[[#This Row],[Concat]],Tabla3_2[],9,0)</f>
        <v>0</v>
      </c>
      <c r="N984" s="24">
        <f>+Tabla35_2[[#This Row],[Precio (pesos nominales con IVA)]]/Tabla35_2[[#This Row],[Kg]]</f>
        <v>0</v>
      </c>
      <c r="O984" s="6">
        <f>+VLOOKUP(Tabla35_2[[#This Row],[Cod_fecha]],Cod_fecha[],2,0)</f>
        <v>44174</v>
      </c>
      <c r="P984" s="27">
        <f>+VLOOKUP(Tabla35_2[[#This Row],[Mercado]],Codigos_mercados_mayoristas[],3,0)</f>
        <v>13</v>
      </c>
      <c r="Q984" s="24" t="str">
        <f>+_xlfn.CONCAT(Tabla35_2[[#This Row],[Semana]],Tabla35_2[[#This Row],[Atributo]])</f>
        <v>44176Miércoles</v>
      </c>
    </row>
    <row r="985" spans="1:17" x14ac:dyDescent="0.35">
      <c r="A985" s="24" t="str">
        <f t="shared" si="15"/>
        <v>44176NaranjaLane LateMercado Mayorista Lo Valledor de SantiagobinJueves</v>
      </c>
      <c r="B985" s="6">
        <v>44176</v>
      </c>
      <c r="C985" s="24" t="s">
        <v>36</v>
      </c>
      <c r="D985" s="24" t="s">
        <v>32</v>
      </c>
      <c r="E985" s="24" t="s">
        <v>19</v>
      </c>
      <c r="F985" s="24" t="s">
        <v>37</v>
      </c>
      <c r="G985" s="24" t="str">
        <f>+VLOOKUP(Tabla35_2[[#This Row],[Unidad de
comercialización ]],Cod_empaque[],2,0)</f>
        <v>bin</v>
      </c>
      <c r="H985" s="24">
        <f>+VLOOKUP(Tabla35_2[[#This Row],[Unidad de
comercialización ]],Tabla9[],2,0)</f>
        <v>400</v>
      </c>
      <c r="I985" s="24" t="s">
        <v>5</v>
      </c>
      <c r="J985">
        <v>0</v>
      </c>
      <c r="K985" s="24">
        <f>+Tabla35_2[[#This Row],[Valor]]*Tabla35_2[[#This Row],[Kg]]</f>
        <v>0</v>
      </c>
      <c r="L985" s="24">
        <f>+Tabla35_2[[#This Row],[Volumen (Kg)]]/1000</f>
        <v>0</v>
      </c>
      <c r="M985" s="24">
        <f>+VLOOKUP(Tabla35_2[[#This Row],[Concat]],Tabla3_2[],9,0)</f>
        <v>0</v>
      </c>
      <c r="N985" s="24">
        <f>+Tabla35_2[[#This Row],[Precio (pesos nominales con IVA)]]/Tabla35_2[[#This Row],[Kg]]</f>
        <v>0</v>
      </c>
      <c r="O985" s="6">
        <f>+VLOOKUP(Tabla35_2[[#This Row],[Cod_fecha]],Cod_fecha[],2,0)</f>
        <v>44175</v>
      </c>
      <c r="P985" s="27">
        <f>+VLOOKUP(Tabla35_2[[#This Row],[Mercado]],Codigos_mercados_mayoristas[],3,0)</f>
        <v>13</v>
      </c>
      <c r="Q985" s="24" t="str">
        <f>+_xlfn.CONCAT(Tabla35_2[[#This Row],[Semana]],Tabla35_2[[#This Row],[Atributo]])</f>
        <v>44176Jueves</v>
      </c>
    </row>
    <row r="986" spans="1:17" x14ac:dyDescent="0.35">
      <c r="A986" s="24" t="str">
        <f t="shared" si="15"/>
        <v>44176NaranjaLane LateMercado Mayorista Lo Valledor de SantiagobinViernes</v>
      </c>
      <c r="B986" s="6">
        <v>44176</v>
      </c>
      <c r="C986" s="24" t="s">
        <v>36</v>
      </c>
      <c r="D986" s="24" t="s">
        <v>32</v>
      </c>
      <c r="E986" s="24" t="s">
        <v>19</v>
      </c>
      <c r="F986" s="24" t="s">
        <v>37</v>
      </c>
      <c r="G986" s="24" t="str">
        <f>+VLOOKUP(Tabla35_2[[#This Row],[Unidad de
comercialización ]],Cod_empaque[],2,0)</f>
        <v>bin</v>
      </c>
      <c r="H986" s="24">
        <f>+VLOOKUP(Tabla35_2[[#This Row],[Unidad de
comercialización ]],Tabla9[],2,0)</f>
        <v>400</v>
      </c>
      <c r="I986" s="24" t="s">
        <v>6</v>
      </c>
      <c r="J986">
        <v>0</v>
      </c>
      <c r="K986" s="24">
        <f>+Tabla35_2[[#This Row],[Valor]]*Tabla35_2[[#This Row],[Kg]]</f>
        <v>0</v>
      </c>
      <c r="L986" s="24">
        <f>+Tabla35_2[[#This Row],[Volumen (Kg)]]/1000</f>
        <v>0</v>
      </c>
      <c r="M986" s="24">
        <f>+VLOOKUP(Tabla35_2[[#This Row],[Concat]],Tabla3_2[],9,0)</f>
        <v>0</v>
      </c>
      <c r="N986" s="24">
        <f>+Tabla35_2[[#This Row],[Precio (pesos nominales con IVA)]]/Tabla35_2[[#This Row],[Kg]]</f>
        <v>0</v>
      </c>
      <c r="O986" s="6">
        <f>+VLOOKUP(Tabla35_2[[#This Row],[Cod_fecha]],Cod_fecha[],2,0)</f>
        <v>44176</v>
      </c>
      <c r="P986" s="27">
        <f>+VLOOKUP(Tabla35_2[[#This Row],[Mercado]],Codigos_mercados_mayoristas[],3,0)</f>
        <v>13</v>
      </c>
      <c r="Q986" s="24" t="str">
        <f>+_xlfn.CONCAT(Tabla35_2[[#This Row],[Semana]],Tabla35_2[[#This Row],[Atributo]])</f>
        <v>44176Viernes</v>
      </c>
    </row>
    <row r="987" spans="1:17" x14ac:dyDescent="0.35">
      <c r="A987" s="24" t="str">
        <f t="shared" si="15"/>
        <v>44176NaranjaNavel LateMercado Mayorista Lo Valledor de SantiagobinLunes</v>
      </c>
      <c r="B987" s="6">
        <v>44176</v>
      </c>
      <c r="C987" s="24" t="s">
        <v>36</v>
      </c>
      <c r="D987" s="24" t="s">
        <v>34</v>
      </c>
      <c r="E987" s="24" t="s">
        <v>19</v>
      </c>
      <c r="F987" s="24" t="s">
        <v>37</v>
      </c>
      <c r="G987" s="24" t="str">
        <f>+VLOOKUP(Tabla35_2[[#This Row],[Unidad de
comercialización ]],Cod_empaque[],2,0)</f>
        <v>bin</v>
      </c>
      <c r="H987" s="24">
        <f>+VLOOKUP(Tabla35_2[[#This Row],[Unidad de
comercialización ]],Tabla9[],2,0)</f>
        <v>400</v>
      </c>
      <c r="I987" s="24" t="s">
        <v>2</v>
      </c>
      <c r="J987">
        <v>18</v>
      </c>
      <c r="K987" s="24">
        <f>+Tabla35_2[[#This Row],[Valor]]*Tabla35_2[[#This Row],[Kg]]</f>
        <v>7200</v>
      </c>
      <c r="L987" s="24">
        <f>+Tabla35_2[[#This Row],[Volumen (Kg)]]/1000</f>
        <v>7.2</v>
      </c>
      <c r="M987" s="24">
        <f>+VLOOKUP(Tabla35_2[[#This Row],[Concat]],Tabla3_2[],9,0)</f>
        <v>325000</v>
      </c>
      <c r="N987" s="24">
        <f>+Tabla35_2[[#This Row],[Precio (pesos nominales con IVA)]]/Tabla35_2[[#This Row],[Kg]]</f>
        <v>812.5</v>
      </c>
      <c r="O987" s="6">
        <f>+VLOOKUP(Tabla35_2[[#This Row],[Cod_fecha]],Cod_fecha[],2,0)</f>
        <v>44172</v>
      </c>
      <c r="P987" s="27">
        <f>+VLOOKUP(Tabla35_2[[#This Row],[Mercado]],Codigos_mercados_mayoristas[],3,0)</f>
        <v>13</v>
      </c>
      <c r="Q987" s="24" t="str">
        <f>+_xlfn.CONCAT(Tabla35_2[[#This Row],[Semana]],Tabla35_2[[#This Row],[Atributo]])</f>
        <v>44176Lunes</v>
      </c>
    </row>
    <row r="988" spans="1:17" x14ac:dyDescent="0.35">
      <c r="A988" s="24" t="str">
        <f t="shared" si="15"/>
        <v>44176NaranjaNavel LateMercado Mayorista Lo Valledor de SantiagobinMartes</v>
      </c>
      <c r="B988" s="6">
        <v>44176</v>
      </c>
      <c r="C988" s="24" t="s">
        <v>36</v>
      </c>
      <c r="D988" s="24" t="s">
        <v>34</v>
      </c>
      <c r="E988" s="24" t="s">
        <v>19</v>
      </c>
      <c r="F988" s="24" t="s">
        <v>37</v>
      </c>
      <c r="G988" s="24" t="str">
        <f>+VLOOKUP(Tabla35_2[[#This Row],[Unidad de
comercialización ]],Cod_empaque[],2,0)</f>
        <v>bin</v>
      </c>
      <c r="H988" s="24">
        <f>+VLOOKUP(Tabla35_2[[#This Row],[Unidad de
comercialización ]],Tabla9[],2,0)</f>
        <v>400</v>
      </c>
      <c r="I988" s="24" t="s">
        <v>3</v>
      </c>
      <c r="J988">
        <v>0</v>
      </c>
      <c r="K988" s="24">
        <f>+Tabla35_2[[#This Row],[Valor]]*Tabla35_2[[#This Row],[Kg]]</f>
        <v>0</v>
      </c>
      <c r="L988" s="24">
        <f>+Tabla35_2[[#This Row],[Volumen (Kg)]]/1000</f>
        <v>0</v>
      </c>
      <c r="M988" s="24">
        <f>+VLOOKUP(Tabla35_2[[#This Row],[Concat]],Tabla3_2[],9,0)</f>
        <v>0</v>
      </c>
      <c r="N988" s="24">
        <f>+Tabla35_2[[#This Row],[Precio (pesos nominales con IVA)]]/Tabla35_2[[#This Row],[Kg]]</f>
        <v>0</v>
      </c>
      <c r="O988" s="6">
        <f>+VLOOKUP(Tabla35_2[[#This Row],[Cod_fecha]],Cod_fecha[],2,0)</f>
        <v>44173</v>
      </c>
      <c r="P988" s="27">
        <f>+VLOOKUP(Tabla35_2[[#This Row],[Mercado]],Codigos_mercados_mayoristas[],3,0)</f>
        <v>13</v>
      </c>
      <c r="Q988" s="24" t="str">
        <f>+_xlfn.CONCAT(Tabla35_2[[#This Row],[Semana]],Tabla35_2[[#This Row],[Atributo]])</f>
        <v>44176Martes</v>
      </c>
    </row>
    <row r="989" spans="1:17" x14ac:dyDescent="0.35">
      <c r="A989" s="24" t="str">
        <f t="shared" si="15"/>
        <v>44176NaranjaNavel LateMercado Mayorista Lo Valledor de SantiagobinMiércoles</v>
      </c>
      <c r="B989" s="6">
        <v>44176</v>
      </c>
      <c r="C989" s="24" t="s">
        <v>36</v>
      </c>
      <c r="D989" s="24" t="s">
        <v>34</v>
      </c>
      <c r="E989" s="24" t="s">
        <v>19</v>
      </c>
      <c r="F989" s="24" t="s">
        <v>37</v>
      </c>
      <c r="G989" s="24" t="str">
        <f>+VLOOKUP(Tabla35_2[[#This Row],[Unidad de
comercialización ]],Cod_empaque[],2,0)</f>
        <v>bin</v>
      </c>
      <c r="H989" s="24">
        <f>+VLOOKUP(Tabla35_2[[#This Row],[Unidad de
comercialización ]],Tabla9[],2,0)</f>
        <v>400</v>
      </c>
      <c r="I989" s="24" t="s">
        <v>4</v>
      </c>
      <c r="J989">
        <v>30</v>
      </c>
      <c r="K989" s="24">
        <f>+Tabla35_2[[#This Row],[Valor]]*Tabla35_2[[#This Row],[Kg]]</f>
        <v>12000</v>
      </c>
      <c r="L989" s="24">
        <f>+Tabla35_2[[#This Row],[Volumen (Kg)]]/1000</f>
        <v>12</v>
      </c>
      <c r="M989" s="24">
        <f>+VLOOKUP(Tabla35_2[[#This Row],[Concat]],Tabla3_2[],9,0)</f>
        <v>335000</v>
      </c>
      <c r="N989" s="24">
        <f>+Tabla35_2[[#This Row],[Precio (pesos nominales con IVA)]]/Tabla35_2[[#This Row],[Kg]]</f>
        <v>837.5</v>
      </c>
      <c r="O989" s="6">
        <f>+VLOOKUP(Tabla35_2[[#This Row],[Cod_fecha]],Cod_fecha[],2,0)</f>
        <v>44174</v>
      </c>
      <c r="P989" s="27">
        <f>+VLOOKUP(Tabla35_2[[#This Row],[Mercado]],Codigos_mercados_mayoristas[],3,0)</f>
        <v>13</v>
      </c>
      <c r="Q989" s="24" t="str">
        <f>+_xlfn.CONCAT(Tabla35_2[[#This Row],[Semana]],Tabla35_2[[#This Row],[Atributo]])</f>
        <v>44176Miércoles</v>
      </c>
    </row>
    <row r="990" spans="1:17" x14ac:dyDescent="0.35">
      <c r="A990" s="24" t="str">
        <f t="shared" si="15"/>
        <v>44176NaranjaNavel LateMercado Mayorista Lo Valledor de SantiagobinJueves</v>
      </c>
      <c r="B990" s="6">
        <v>44176</v>
      </c>
      <c r="C990" s="24" t="s">
        <v>36</v>
      </c>
      <c r="D990" s="24" t="s">
        <v>34</v>
      </c>
      <c r="E990" s="24" t="s">
        <v>19</v>
      </c>
      <c r="F990" s="24" t="s">
        <v>37</v>
      </c>
      <c r="G990" s="24" t="str">
        <f>+VLOOKUP(Tabla35_2[[#This Row],[Unidad de
comercialización ]],Cod_empaque[],2,0)</f>
        <v>bin</v>
      </c>
      <c r="H990" s="24">
        <f>+VLOOKUP(Tabla35_2[[#This Row],[Unidad de
comercialización ]],Tabla9[],2,0)</f>
        <v>400</v>
      </c>
      <c r="I990" s="24" t="s">
        <v>5</v>
      </c>
      <c r="J990">
        <v>0</v>
      </c>
      <c r="K990" s="24">
        <f>+Tabla35_2[[#This Row],[Valor]]*Tabla35_2[[#This Row],[Kg]]</f>
        <v>0</v>
      </c>
      <c r="L990" s="24">
        <f>+Tabla35_2[[#This Row],[Volumen (Kg)]]/1000</f>
        <v>0</v>
      </c>
      <c r="M990" s="24">
        <f>+VLOOKUP(Tabla35_2[[#This Row],[Concat]],Tabla3_2[],9,0)</f>
        <v>0</v>
      </c>
      <c r="N990" s="24">
        <f>+Tabla35_2[[#This Row],[Precio (pesos nominales con IVA)]]/Tabla35_2[[#This Row],[Kg]]</f>
        <v>0</v>
      </c>
      <c r="O990" s="6">
        <f>+VLOOKUP(Tabla35_2[[#This Row],[Cod_fecha]],Cod_fecha[],2,0)</f>
        <v>44175</v>
      </c>
      <c r="P990" s="27">
        <f>+VLOOKUP(Tabla35_2[[#This Row],[Mercado]],Codigos_mercados_mayoristas[],3,0)</f>
        <v>13</v>
      </c>
      <c r="Q990" s="24" t="str">
        <f>+_xlfn.CONCAT(Tabla35_2[[#This Row],[Semana]],Tabla35_2[[#This Row],[Atributo]])</f>
        <v>44176Jueves</v>
      </c>
    </row>
    <row r="991" spans="1:17" x14ac:dyDescent="0.35">
      <c r="A991" s="24" t="str">
        <f t="shared" si="15"/>
        <v>44176NaranjaNavel LateMercado Mayorista Lo Valledor de SantiagobinViernes</v>
      </c>
      <c r="B991" s="6">
        <v>44176</v>
      </c>
      <c r="C991" s="24" t="s">
        <v>36</v>
      </c>
      <c r="D991" s="24" t="s">
        <v>34</v>
      </c>
      <c r="E991" s="24" t="s">
        <v>19</v>
      </c>
      <c r="F991" s="24" t="s">
        <v>37</v>
      </c>
      <c r="G991" s="24" t="str">
        <f>+VLOOKUP(Tabla35_2[[#This Row],[Unidad de
comercialización ]],Cod_empaque[],2,0)</f>
        <v>bin</v>
      </c>
      <c r="H991" s="24">
        <f>+VLOOKUP(Tabla35_2[[#This Row],[Unidad de
comercialización ]],Tabla9[],2,0)</f>
        <v>400</v>
      </c>
      <c r="I991" s="24" t="s">
        <v>6</v>
      </c>
      <c r="J991">
        <v>25</v>
      </c>
      <c r="K991" s="24">
        <f>+Tabla35_2[[#This Row],[Valor]]*Tabla35_2[[#This Row],[Kg]]</f>
        <v>10000</v>
      </c>
      <c r="L991" s="24">
        <f>+Tabla35_2[[#This Row],[Volumen (Kg)]]/1000</f>
        <v>10</v>
      </c>
      <c r="M991" s="24">
        <f>+VLOOKUP(Tabla35_2[[#This Row],[Concat]],Tabla3_2[],9,0)</f>
        <v>320000</v>
      </c>
      <c r="N991" s="24">
        <f>+Tabla35_2[[#This Row],[Precio (pesos nominales con IVA)]]/Tabla35_2[[#This Row],[Kg]]</f>
        <v>800</v>
      </c>
      <c r="O991" s="6">
        <f>+VLOOKUP(Tabla35_2[[#This Row],[Cod_fecha]],Cod_fecha[],2,0)</f>
        <v>44176</v>
      </c>
      <c r="P991" s="27">
        <f>+VLOOKUP(Tabla35_2[[#This Row],[Mercado]],Codigos_mercados_mayoristas[],3,0)</f>
        <v>13</v>
      </c>
      <c r="Q991" s="24" t="str">
        <f>+_xlfn.CONCAT(Tabla35_2[[#This Row],[Semana]],Tabla35_2[[#This Row],[Atributo]])</f>
        <v>44176Viernes</v>
      </c>
    </row>
    <row r="992" spans="1:17" x14ac:dyDescent="0.35">
      <c r="A992" s="24" t="str">
        <f t="shared" si="15"/>
        <v>44176NaranjaNavel LateComercializadora del Agro de LimaríbinLunes</v>
      </c>
      <c r="B992" s="6">
        <v>44176</v>
      </c>
      <c r="C992" s="24" t="s">
        <v>36</v>
      </c>
      <c r="D992" s="24" t="s">
        <v>34</v>
      </c>
      <c r="E992" s="24" t="s">
        <v>21</v>
      </c>
      <c r="F992" s="24" t="s">
        <v>37</v>
      </c>
      <c r="G992" s="24" t="str">
        <f>+VLOOKUP(Tabla35_2[[#This Row],[Unidad de
comercialización ]],Cod_empaque[],2,0)</f>
        <v>bin</v>
      </c>
      <c r="H992" s="24">
        <f>+VLOOKUP(Tabla35_2[[#This Row],[Unidad de
comercialización ]],Tabla9[],2,0)</f>
        <v>400</v>
      </c>
      <c r="I992" s="24" t="s">
        <v>2</v>
      </c>
      <c r="J992">
        <v>0</v>
      </c>
      <c r="K992" s="24">
        <f>+Tabla35_2[[#This Row],[Valor]]*Tabla35_2[[#This Row],[Kg]]</f>
        <v>0</v>
      </c>
      <c r="L992" s="24">
        <f>+Tabla35_2[[#This Row],[Volumen (Kg)]]/1000</f>
        <v>0</v>
      </c>
      <c r="M992" s="24">
        <f>+VLOOKUP(Tabla35_2[[#This Row],[Concat]],Tabla3_2[],9,0)</f>
        <v>0</v>
      </c>
      <c r="N992" s="24">
        <f>+Tabla35_2[[#This Row],[Precio (pesos nominales con IVA)]]/Tabla35_2[[#This Row],[Kg]]</f>
        <v>0</v>
      </c>
      <c r="O992" s="6">
        <f>+VLOOKUP(Tabla35_2[[#This Row],[Cod_fecha]],Cod_fecha[],2,0)</f>
        <v>44172</v>
      </c>
      <c r="P992" s="27">
        <f>+VLOOKUP(Tabla35_2[[#This Row],[Mercado]],Codigos_mercados_mayoristas[],3,0)</f>
        <v>4</v>
      </c>
      <c r="Q992" s="24" t="str">
        <f>+_xlfn.CONCAT(Tabla35_2[[#This Row],[Semana]],Tabla35_2[[#This Row],[Atributo]])</f>
        <v>44176Lunes</v>
      </c>
    </row>
    <row r="993" spans="1:17" x14ac:dyDescent="0.35">
      <c r="A993" s="24" t="str">
        <f t="shared" si="15"/>
        <v>44176NaranjaNavel LateComercializadora del Agro de LimaríbinMartes</v>
      </c>
      <c r="B993" s="6">
        <v>44176</v>
      </c>
      <c r="C993" s="24" t="s">
        <v>36</v>
      </c>
      <c r="D993" s="24" t="s">
        <v>34</v>
      </c>
      <c r="E993" s="24" t="s">
        <v>21</v>
      </c>
      <c r="F993" s="24" t="s">
        <v>37</v>
      </c>
      <c r="G993" s="24" t="str">
        <f>+VLOOKUP(Tabla35_2[[#This Row],[Unidad de
comercialización ]],Cod_empaque[],2,0)</f>
        <v>bin</v>
      </c>
      <c r="H993" s="24">
        <f>+VLOOKUP(Tabla35_2[[#This Row],[Unidad de
comercialización ]],Tabla9[],2,0)</f>
        <v>400</v>
      </c>
      <c r="I993" s="24" t="s">
        <v>3</v>
      </c>
      <c r="J993">
        <v>0</v>
      </c>
      <c r="K993" s="24">
        <f>+Tabla35_2[[#This Row],[Valor]]*Tabla35_2[[#This Row],[Kg]]</f>
        <v>0</v>
      </c>
      <c r="L993" s="24">
        <f>+Tabla35_2[[#This Row],[Volumen (Kg)]]/1000</f>
        <v>0</v>
      </c>
      <c r="M993" s="24">
        <f>+VLOOKUP(Tabla35_2[[#This Row],[Concat]],Tabla3_2[],9,0)</f>
        <v>0</v>
      </c>
      <c r="N993" s="24">
        <f>+Tabla35_2[[#This Row],[Precio (pesos nominales con IVA)]]/Tabla35_2[[#This Row],[Kg]]</f>
        <v>0</v>
      </c>
      <c r="O993" s="6">
        <f>+VLOOKUP(Tabla35_2[[#This Row],[Cod_fecha]],Cod_fecha[],2,0)</f>
        <v>44173</v>
      </c>
      <c r="P993" s="27">
        <f>+VLOOKUP(Tabla35_2[[#This Row],[Mercado]],Codigos_mercados_mayoristas[],3,0)</f>
        <v>4</v>
      </c>
      <c r="Q993" s="24" t="str">
        <f>+_xlfn.CONCAT(Tabla35_2[[#This Row],[Semana]],Tabla35_2[[#This Row],[Atributo]])</f>
        <v>44176Martes</v>
      </c>
    </row>
    <row r="994" spans="1:17" x14ac:dyDescent="0.35">
      <c r="A994" s="24" t="str">
        <f t="shared" si="15"/>
        <v>44176NaranjaNavel LateComercializadora del Agro de LimaríbinMiércoles</v>
      </c>
      <c r="B994" s="6">
        <v>44176</v>
      </c>
      <c r="C994" s="24" t="s">
        <v>36</v>
      </c>
      <c r="D994" s="24" t="s">
        <v>34</v>
      </c>
      <c r="E994" s="24" t="s">
        <v>21</v>
      </c>
      <c r="F994" s="24" t="s">
        <v>37</v>
      </c>
      <c r="G994" s="24" t="str">
        <f>+VLOOKUP(Tabla35_2[[#This Row],[Unidad de
comercialización ]],Cod_empaque[],2,0)</f>
        <v>bin</v>
      </c>
      <c r="H994" s="24">
        <f>+VLOOKUP(Tabla35_2[[#This Row],[Unidad de
comercialización ]],Tabla9[],2,0)</f>
        <v>400</v>
      </c>
      <c r="I994" s="24" t="s">
        <v>4</v>
      </c>
      <c r="J994">
        <v>20</v>
      </c>
      <c r="K994" s="24">
        <f>+Tabla35_2[[#This Row],[Valor]]*Tabla35_2[[#This Row],[Kg]]</f>
        <v>8000</v>
      </c>
      <c r="L994" s="24">
        <f>+Tabla35_2[[#This Row],[Volumen (Kg)]]/1000</f>
        <v>8</v>
      </c>
      <c r="M994" s="24">
        <f>+VLOOKUP(Tabla35_2[[#This Row],[Concat]],Tabla3_2[],9,0)</f>
        <v>327500</v>
      </c>
      <c r="N994" s="24">
        <f>+Tabla35_2[[#This Row],[Precio (pesos nominales con IVA)]]/Tabla35_2[[#This Row],[Kg]]</f>
        <v>818.75</v>
      </c>
      <c r="O994" s="6">
        <f>+VLOOKUP(Tabla35_2[[#This Row],[Cod_fecha]],Cod_fecha[],2,0)</f>
        <v>44174</v>
      </c>
      <c r="P994" s="27">
        <f>+VLOOKUP(Tabla35_2[[#This Row],[Mercado]],Codigos_mercados_mayoristas[],3,0)</f>
        <v>4</v>
      </c>
      <c r="Q994" s="24" t="str">
        <f>+_xlfn.CONCAT(Tabla35_2[[#This Row],[Semana]],Tabla35_2[[#This Row],[Atributo]])</f>
        <v>44176Miércoles</v>
      </c>
    </row>
    <row r="995" spans="1:17" x14ac:dyDescent="0.35">
      <c r="A995" s="24" t="str">
        <f t="shared" si="15"/>
        <v>44176NaranjaNavel LateComercializadora del Agro de LimaríbinJueves</v>
      </c>
      <c r="B995" s="6">
        <v>44176</v>
      </c>
      <c r="C995" s="24" t="s">
        <v>36</v>
      </c>
      <c r="D995" s="24" t="s">
        <v>34</v>
      </c>
      <c r="E995" s="24" t="s">
        <v>21</v>
      </c>
      <c r="F995" s="24" t="s">
        <v>37</v>
      </c>
      <c r="G995" s="24" t="str">
        <f>+VLOOKUP(Tabla35_2[[#This Row],[Unidad de
comercialización ]],Cod_empaque[],2,0)</f>
        <v>bin</v>
      </c>
      <c r="H995" s="24">
        <f>+VLOOKUP(Tabla35_2[[#This Row],[Unidad de
comercialización ]],Tabla9[],2,0)</f>
        <v>400</v>
      </c>
      <c r="I995" s="24" t="s">
        <v>5</v>
      </c>
      <c r="J995">
        <v>0</v>
      </c>
      <c r="K995" s="24">
        <f>+Tabla35_2[[#This Row],[Valor]]*Tabla35_2[[#This Row],[Kg]]</f>
        <v>0</v>
      </c>
      <c r="L995" s="24">
        <f>+Tabla35_2[[#This Row],[Volumen (Kg)]]/1000</f>
        <v>0</v>
      </c>
      <c r="M995" s="24">
        <f>+VLOOKUP(Tabla35_2[[#This Row],[Concat]],Tabla3_2[],9,0)</f>
        <v>0</v>
      </c>
      <c r="N995" s="24">
        <f>+Tabla35_2[[#This Row],[Precio (pesos nominales con IVA)]]/Tabla35_2[[#This Row],[Kg]]</f>
        <v>0</v>
      </c>
      <c r="O995" s="6">
        <f>+VLOOKUP(Tabla35_2[[#This Row],[Cod_fecha]],Cod_fecha[],2,0)</f>
        <v>44175</v>
      </c>
      <c r="P995" s="27">
        <f>+VLOOKUP(Tabla35_2[[#This Row],[Mercado]],Codigos_mercados_mayoristas[],3,0)</f>
        <v>4</v>
      </c>
      <c r="Q995" s="24" t="str">
        <f>+_xlfn.CONCAT(Tabla35_2[[#This Row],[Semana]],Tabla35_2[[#This Row],[Atributo]])</f>
        <v>44176Jueves</v>
      </c>
    </row>
    <row r="996" spans="1:17" x14ac:dyDescent="0.35">
      <c r="A996" s="24" t="str">
        <f t="shared" si="15"/>
        <v>44176NaranjaNavel LateComercializadora del Agro de LimaríbinViernes</v>
      </c>
      <c r="B996" s="6">
        <v>44176</v>
      </c>
      <c r="C996" s="24" t="s">
        <v>36</v>
      </c>
      <c r="D996" s="24" t="s">
        <v>34</v>
      </c>
      <c r="E996" s="24" t="s">
        <v>21</v>
      </c>
      <c r="F996" s="24" t="s">
        <v>37</v>
      </c>
      <c r="G996" s="24" t="str">
        <f>+VLOOKUP(Tabla35_2[[#This Row],[Unidad de
comercialización ]],Cod_empaque[],2,0)</f>
        <v>bin</v>
      </c>
      <c r="H996" s="24">
        <f>+VLOOKUP(Tabla35_2[[#This Row],[Unidad de
comercialización ]],Tabla9[],2,0)</f>
        <v>400</v>
      </c>
      <c r="I996" s="24" t="s">
        <v>6</v>
      </c>
      <c r="J996">
        <v>0</v>
      </c>
      <c r="K996" s="24">
        <f>+Tabla35_2[[#This Row],[Valor]]*Tabla35_2[[#This Row],[Kg]]</f>
        <v>0</v>
      </c>
      <c r="L996" s="24">
        <f>+Tabla35_2[[#This Row],[Volumen (Kg)]]/1000</f>
        <v>0</v>
      </c>
      <c r="M996" s="24">
        <f>+VLOOKUP(Tabla35_2[[#This Row],[Concat]],Tabla3_2[],9,0)</f>
        <v>0</v>
      </c>
      <c r="N996" s="24">
        <f>+Tabla35_2[[#This Row],[Precio (pesos nominales con IVA)]]/Tabla35_2[[#This Row],[Kg]]</f>
        <v>0</v>
      </c>
      <c r="O996" s="6">
        <f>+VLOOKUP(Tabla35_2[[#This Row],[Cod_fecha]],Cod_fecha[],2,0)</f>
        <v>44176</v>
      </c>
      <c r="P996" s="27">
        <f>+VLOOKUP(Tabla35_2[[#This Row],[Mercado]],Codigos_mercados_mayoristas[],3,0)</f>
        <v>4</v>
      </c>
      <c r="Q996" s="24" t="str">
        <f>+_xlfn.CONCAT(Tabla35_2[[#This Row],[Semana]],Tabla35_2[[#This Row],[Atributo]])</f>
        <v>44176Viernes</v>
      </c>
    </row>
    <row r="997" spans="1:17" x14ac:dyDescent="0.35">
      <c r="A997" s="24" t="str">
        <f t="shared" si="15"/>
        <v>44176NaranjaNavel LateTerminal La Palmera de La SerenabinLunes</v>
      </c>
      <c r="B997" s="6">
        <v>44176</v>
      </c>
      <c r="C997" s="24" t="s">
        <v>36</v>
      </c>
      <c r="D997" s="24" t="s">
        <v>34</v>
      </c>
      <c r="E997" s="24" t="s">
        <v>22</v>
      </c>
      <c r="F997" s="24" t="s">
        <v>37</v>
      </c>
      <c r="G997" s="24" t="str">
        <f>+VLOOKUP(Tabla35_2[[#This Row],[Unidad de
comercialización ]],Cod_empaque[],2,0)</f>
        <v>bin</v>
      </c>
      <c r="H997" s="24">
        <f>+VLOOKUP(Tabla35_2[[#This Row],[Unidad de
comercialización ]],Tabla9[],2,0)</f>
        <v>400</v>
      </c>
      <c r="I997" s="24" t="s">
        <v>2</v>
      </c>
      <c r="J997">
        <v>20</v>
      </c>
      <c r="K997" s="24">
        <f>+Tabla35_2[[#This Row],[Valor]]*Tabla35_2[[#This Row],[Kg]]</f>
        <v>8000</v>
      </c>
      <c r="L997" s="24">
        <f>+Tabla35_2[[#This Row],[Volumen (Kg)]]/1000</f>
        <v>8</v>
      </c>
      <c r="M997" s="24">
        <f>+VLOOKUP(Tabla35_2[[#This Row],[Concat]],Tabla3_2[],9,0)</f>
        <v>327500</v>
      </c>
      <c r="N997" s="24">
        <f>+Tabla35_2[[#This Row],[Precio (pesos nominales con IVA)]]/Tabla35_2[[#This Row],[Kg]]</f>
        <v>818.75</v>
      </c>
      <c r="O997" s="6">
        <f>+VLOOKUP(Tabla35_2[[#This Row],[Cod_fecha]],Cod_fecha[],2,0)</f>
        <v>44172</v>
      </c>
      <c r="P997" s="27">
        <f>+VLOOKUP(Tabla35_2[[#This Row],[Mercado]],Codigos_mercados_mayoristas[],3,0)</f>
        <v>4</v>
      </c>
      <c r="Q997" s="24" t="str">
        <f>+_xlfn.CONCAT(Tabla35_2[[#This Row],[Semana]],Tabla35_2[[#This Row],[Atributo]])</f>
        <v>44176Lunes</v>
      </c>
    </row>
    <row r="998" spans="1:17" x14ac:dyDescent="0.35">
      <c r="A998" s="24" t="str">
        <f t="shared" si="15"/>
        <v>44176NaranjaNavel LateTerminal La Palmera de La SerenabinMartes</v>
      </c>
      <c r="B998" s="6">
        <v>44176</v>
      </c>
      <c r="C998" s="24" t="s">
        <v>36</v>
      </c>
      <c r="D998" s="24" t="s">
        <v>34</v>
      </c>
      <c r="E998" s="24" t="s">
        <v>22</v>
      </c>
      <c r="F998" s="24" t="s">
        <v>37</v>
      </c>
      <c r="G998" s="24" t="str">
        <f>+VLOOKUP(Tabla35_2[[#This Row],[Unidad de
comercialización ]],Cod_empaque[],2,0)</f>
        <v>bin</v>
      </c>
      <c r="H998" s="24">
        <f>+VLOOKUP(Tabla35_2[[#This Row],[Unidad de
comercialización ]],Tabla9[],2,0)</f>
        <v>400</v>
      </c>
      <c r="I998" s="24" t="s">
        <v>3</v>
      </c>
      <c r="J998">
        <v>0</v>
      </c>
      <c r="K998" s="24">
        <f>+Tabla35_2[[#This Row],[Valor]]*Tabla35_2[[#This Row],[Kg]]</f>
        <v>0</v>
      </c>
      <c r="L998" s="24">
        <f>+Tabla35_2[[#This Row],[Volumen (Kg)]]/1000</f>
        <v>0</v>
      </c>
      <c r="M998" s="24">
        <f>+VLOOKUP(Tabla35_2[[#This Row],[Concat]],Tabla3_2[],9,0)</f>
        <v>0</v>
      </c>
      <c r="N998" s="24">
        <f>+Tabla35_2[[#This Row],[Precio (pesos nominales con IVA)]]/Tabla35_2[[#This Row],[Kg]]</f>
        <v>0</v>
      </c>
      <c r="O998" s="6">
        <f>+VLOOKUP(Tabla35_2[[#This Row],[Cod_fecha]],Cod_fecha[],2,0)</f>
        <v>44173</v>
      </c>
      <c r="P998" s="27">
        <f>+VLOOKUP(Tabla35_2[[#This Row],[Mercado]],Codigos_mercados_mayoristas[],3,0)</f>
        <v>4</v>
      </c>
      <c r="Q998" s="24" t="str">
        <f>+_xlfn.CONCAT(Tabla35_2[[#This Row],[Semana]],Tabla35_2[[#This Row],[Atributo]])</f>
        <v>44176Martes</v>
      </c>
    </row>
    <row r="999" spans="1:17" x14ac:dyDescent="0.35">
      <c r="A999" s="24" t="str">
        <f t="shared" si="15"/>
        <v>44176NaranjaNavel LateTerminal La Palmera de La SerenabinMiércoles</v>
      </c>
      <c r="B999" s="6">
        <v>44176</v>
      </c>
      <c r="C999" s="24" t="s">
        <v>36</v>
      </c>
      <c r="D999" s="24" t="s">
        <v>34</v>
      </c>
      <c r="E999" s="24" t="s">
        <v>22</v>
      </c>
      <c r="F999" s="24" t="s">
        <v>37</v>
      </c>
      <c r="G999" s="24" t="str">
        <f>+VLOOKUP(Tabla35_2[[#This Row],[Unidad de
comercialización ]],Cod_empaque[],2,0)</f>
        <v>bin</v>
      </c>
      <c r="H999" s="24">
        <f>+VLOOKUP(Tabla35_2[[#This Row],[Unidad de
comercialización ]],Tabla9[],2,0)</f>
        <v>400</v>
      </c>
      <c r="I999" s="24" t="s">
        <v>4</v>
      </c>
      <c r="J999">
        <v>16</v>
      </c>
      <c r="K999" s="24">
        <f>+Tabla35_2[[#This Row],[Valor]]*Tabla35_2[[#This Row],[Kg]]</f>
        <v>6400</v>
      </c>
      <c r="L999" s="24">
        <f>+Tabla35_2[[#This Row],[Volumen (Kg)]]/1000</f>
        <v>6.4</v>
      </c>
      <c r="M999" s="24">
        <f>+VLOOKUP(Tabla35_2[[#This Row],[Concat]],Tabla3_2[],9,0)</f>
        <v>337500</v>
      </c>
      <c r="N999" s="24">
        <f>+Tabla35_2[[#This Row],[Precio (pesos nominales con IVA)]]/Tabla35_2[[#This Row],[Kg]]</f>
        <v>843.75</v>
      </c>
      <c r="O999" s="6">
        <f>+VLOOKUP(Tabla35_2[[#This Row],[Cod_fecha]],Cod_fecha[],2,0)</f>
        <v>44174</v>
      </c>
      <c r="P999" s="27">
        <f>+VLOOKUP(Tabla35_2[[#This Row],[Mercado]],Codigos_mercados_mayoristas[],3,0)</f>
        <v>4</v>
      </c>
      <c r="Q999" s="24" t="str">
        <f>+_xlfn.CONCAT(Tabla35_2[[#This Row],[Semana]],Tabla35_2[[#This Row],[Atributo]])</f>
        <v>44176Miércoles</v>
      </c>
    </row>
    <row r="1000" spans="1:17" x14ac:dyDescent="0.35">
      <c r="A1000" s="24" t="str">
        <f t="shared" si="15"/>
        <v>44176NaranjaNavel LateTerminal La Palmera de La SerenabinJueves</v>
      </c>
      <c r="B1000" s="6">
        <v>44176</v>
      </c>
      <c r="C1000" s="24" t="s">
        <v>36</v>
      </c>
      <c r="D1000" s="24" t="s">
        <v>34</v>
      </c>
      <c r="E1000" s="24" t="s">
        <v>22</v>
      </c>
      <c r="F1000" s="24" t="s">
        <v>37</v>
      </c>
      <c r="G1000" s="24" t="str">
        <f>+VLOOKUP(Tabla35_2[[#This Row],[Unidad de
comercialización ]],Cod_empaque[],2,0)</f>
        <v>bin</v>
      </c>
      <c r="H1000" s="24">
        <f>+VLOOKUP(Tabla35_2[[#This Row],[Unidad de
comercialización ]],Tabla9[],2,0)</f>
        <v>400</v>
      </c>
      <c r="I1000" s="24" t="s">
        <v>5</v>
      </c>
      <c r="J1000">
        <v>0</v>
      </c>
      <c r="K1000" s="24">
        <f>+Tabla35_2[[#This Row],[Valor]]*Tabla35_2[[#This Row],[Kg]]</f>
        <v>0</v>
      </c>
      <c r="L1000" s="24">
        <f>+Tabla35_2[[#This Row],[Volumen (Kg)]]/1000</f>
        <v>0</v>
      </c>
      <c r="M1000" s="24">
        <f>+VLOOKUP(Tabla35_2[[#This Row],[Concat]],Tabla3_2[],9,0)</f>
        <v>0</v>
      </c>
      <c r="N1000" s="24">
        <f>+Tabla35_2[[#This Row],[Precio (pesos nominales con IVA)]]/Tabla35_2[[#This Row],[Kg]]</f>
        <v>0</v>
      </c>
      <c r="O1000" s="6">
        <f>+VLOOKUP(Tabla35_2[[#This Row],[Cod_fecha]],Cod_fecha[],2,0)</f>
        <v>44175</v>
      </c>
      <c r="P1000" s="27">
        <f>+VLOOKUP(Tabla35_2[[#This Row],[Mercado]],Codigos_mercados_mayoristas[],3,0)</f>
        <v>4</v>
      </c>
      <c r="Q1000" s="24" t="str">
        <f>+_xlfn.CONCAT(Tabla35_2[[#This Row],[Semana]],Tabla35_2[[#This Row],[Atributo]])</f>
        <v>44176Jueves</v>
      </c>
    </row>
    <row r="1001" spans="1:17" x14ac:dyDescent="0.35">
      <c r="A1001" s="24" t="str">
        <f t="shared" si="15"/>
        <v>44176NaranjaNavel LateTerminal La Palmera de La SerenabinViernes</v>
      </c>
      <c r="B1001" s="6">
        <v>44176</v>
      </c>
      <c r="C1001" s="24" t="s">
        <v>36</v>
      </c>
      <c r="D1001" s="24" t="s">
        <v>34</v>
      </c>
      <c r="E1001" s="24" t="s">
        <v>22</v>
      </c>
      <c r="F1001" s="24" t="s">
        <v>37</v>
      </c>
      <c r="G1001" s="24" t="str">
        <f>+VLOOKUP(Tabla35_2[[#This Row],[Unidad de
comercialización ]],Cod_empaque[],2,0)</f>
        <v>bin</v>
      </c>
      <c r="H1001" s="24">
        <f>+VLOOKUP(Tabla35_2[[#This Row],[Unidad de
comercialización ]],Tabla9[],2,0)</f>
        <v>400</v>
      </c>
      <c r="I1001" s="24" t="s">
        <v>6</v>
      </c>
      <c r="J1001">
        <v>0</v>
      </c>
      <c r="K1001" s="24">
        <f>+Tabla35_2[[#This Row],[Valor]]*Tabla35_2[[#This Row],[Kg]]</f>
        <v>0</v>
      </c>
      <c r="L1001" s="24">
        <f>+Tabla35_2[[#This Row],[Volumen (Kg)]]/1000</f>
        <v>0</v>
      </c>
      <c r="M1001" s="24">
        <f>+VLOOKUP(Tabla35_2[[#This Row],[Concat]],Tabla3_2[],9,0)</f>
        <v>0</v>
      </c>
      <c r="N1001" s="24">
        <f>+Tabla35_2[[#This Row],[Precio (pesos nominales con IVA)]]/Tabla35_2[[#This Row],[Kg]]</f>
        <v>0</v>
      </c>
      <c r="O1001" s="6">
        <f>+VLOOKUP(Tabla35_2[[#This Row],[Cod_fecha]],Cod_fecha[],2,0)</f>
        <v>44176</v>
      </c>
      <c r="P1001" s="27">
        <f>+VLOOKUP(Tabla35_2[[#This Row],[Mercado]],Codigos_mercados_mayoristas[],3,0)</f>
        <v>4</v>
      </c>
      <c r="Q1001" s="24" t="str">
        <f>+_xlfn.CONCAT(Tabla35_2[[#This Row],[Semana]],Tabla35_2[[#This Row],[Atributo]])</f>
        <v>44176Viernes</v>
      </c>
    </row>
    <row r="1002" spans="1:17" x14ac:dyDescent="0.35">
      <c r="A1002" s="24" t="str">
        <f t="shared" si="15"/>
        <v>44176NaranjaValenciaMercado Mayorista Lo Valledor de SantiagobinLunes</v>
      </c>
      <c r="B1002" s="6">
        <v>44176</v>
      </c>
      <c r="C1002" s="24" t="s">
        <v>36</v>
      </c>
      <c r="D1002" s="24" t="s">
        <v>35</v>
      </c>
      <c r="E1002" s="24" t="s">
        <v>19</v>
      </c>
      <c r="F1002" s="24" t="s">
        <v>37</v>
      </c>
      <c r="G1002" s="24" t="str">
        <f>+VLOOKUP(Tabla35_2[[#This Row],[Unidad de
comercialización ]],Cod_empaque[],2,0)</f>
        <v>bin</v>
      </c>
      <c r="H1002" s="24">
        <f>+VLOOKUP(Tabla35_2[[#This Row],[Unidad de
comercialización ]],Tabla9[],2,0)</f>
        <v>400</v>
      </c>
      <c r="I1002" s="24" t="s">
        <v>2</v>
      </c>
      <c r="J1002">
        <v>30</v>
      </c>
      <c r="K1002" s="24">
        <f>+Tabla35_2[[#This Row],[Valor]]*Tabla35_2[[#This Row],[Kg]]</f>
        <v>12000</v>
      </c>
      <c r="L1002" s="24">
        <f>+Tabla35_2[[#This Row],[Volumen (Kg)]]/1000</f>
        <v>12</v>
      </c>
      <c r="M1002" s="24">
        <f>+VLOOKUP(Tabla35_2[[#This Row],[Concat]],Tabla3_2[],9,0)</f>
        <v>325000</v>
      </c>
      <c r="N1002" s="24">
        <f>+Tabla35_2[[#This Row],[Precio (pesos nominales con IVA)]]/Tabla35_2[[#This Row],[Kg]]</f>
        <v>812.5</v>
      </c>
      <c r="O1002" s="6">
        <f>+VLOOKUP(Tabla35_2[[#This Row],[Cod_fecha]],Cod_fecha[],2,0)</f>
        <v>44172</v>
      </c>
      <c r="P1002" s="27">
        <f>+VLOOKUP(Tabla35_2[[#This Row],[Mercado]],Codigos_mercados_mayoristas[],3,0)</f>
        <v>13</v>
      </c>
      <c r="Q1002" s="24" t="str">
        <f>+_xlfn.CONCAT(Tabla35_2[[#This Row],[Semana]],Tabla35_2[[#This Row],[Atributo]])</f>
        <v>44176Lunes</v>
      </c>
    </row>
    <row r="1003" spans="1:17" x14ac:dyDescent="0.35">
      <c r="A1003" s="24" t="str">
        <f t="shared" si="15"/>
        <v>44176NaranjaValenciaMercado Mayorista Lo Valledor de SantiagobinMartes</v>
      </c>
      <c r="B1003" s="6">
        <v>44176</v>
      </c>
      <c r="C1003" s="24" t="s">
        <v>36</v>
      </c>
      <c r="D1003" s="24" t="s">
        <v>35</v>
      </c>
      <c r="E1003" s="24" t="s">
        <v>19</v>
      </c>
      <c r="F1003" s="24" t="s">
        <v>37</v>
      </c>
      <c r="G1003" s="24" t="str">
        <f>+VLOOKUP(Tabla35_2[[#This Row],[Unidad de
comercialización ]],Cod_empaque[],2,0)</f>
        <v>bin</v>
      </c>
      <c r="H1003" s="24">
        <f>+VLOOKUP(Tabla35_2[[#This Row],[Unidad de
comercialización ]],Tabla9[],2,0)</f>
        <v>400</v>
      </c>
      <c r="I1003" s="24" t="s">
        <v>3</v>
      </c>
      <c r="J1003">
        <v>0</v>
      </c>
      <c r="K1003" s="24">
        <f>+Tabla35_2[[#This Row],[Valor]]*Tabla35_2[[#This Row],[Kg]]</f>
        <v>0</v>
      </c>
      <c r="L1003" s="24">
        <f>+Tabla35_2[[#This Row],[Volumen (Kg)]]/1000</f>
        <v>0</v>
      </c>
      <c r="M1003" s="24">
        <f>+VLOOKUP(Tabla35_2[[#This Row],[Concat]],Tabla3_2[],9,0)</f>
        <v>0</v>
      </c>
      <c r="N1003" s="24">
        <f>+Tabla35_2[[#This Row],[Precio (pesos nominales con IVA)]]/Tabla35_2[[#This Row],[Kg]]</f>
        <v>0</v>
      </c>
      <c r="O1003" s="6">
        <f>+VLOOKUP(Tabla35_2[[#This Row],[Cod_fecha]],Cod_fecha[],2,0)</f>
        <v>44173</v>
      </c>
      <c r="P1003" s="27">
        <f>+VLOOKUP(Tabla35_2[[#This Row],[Mercado]],Codigos_mercados_mayoristas[],3,0)</f>
        <v>13</v>
      </c>
      <c r="Q1003" s="24" t="str">
        <f>+_xlfn.CONCAT(Tabla35_2[[#This Row],[Semana]],Tabla35_2[[#This Row],[Atributo]])</f>
        <v>44176Martes</v>
      </c>
    </row>
    <row r="1004" spans="1:17" x14ac:dyDescent="0.35">
      <c r="A1004" s="24" t="str">
        <f t="shared" si="15"/>
        <v>44176NaranjaValenciaMercado Mayorista Lo Valledor de SantiagobinMiércoles</v>
      </c>
      <c r="B1004" s="6">
        <v>44176</v>
      </c>
      <c r="C1004" s="24" t="s">
        <v>36</v>
      </c>
      <c r="D1004" s="24" t="s">
        <v>35</v>
      </c>
      <c r="E1004" s="24" t="s">
        <v>19</v>
      </c>
      <c r="F1004" s="24" t="s">
        <v>37</v>
      </c>
      <c r="G1004" s="24" t="str">
        <f>+VLOOKUP(Tabla35_2[[#This Row],[Unidad de
comercialización ]],Cod_empaque[],2,0)</f>
        <v>bin</v>
      </c>
      <c r="H1004" s="24">
        <f>+VLOOKUP(Tabla35_2[[#This Row],[Unidad de
comercialización ]],Tabla9[],2,0)</f>
        <v>400</v>
      </c>
      <c r="I1004" s="24" t="s">
        <v>4</v>
      </c>
      <c r="J1004">
        <v>25</v>
      </c>
      <c r="K1004" s="24">
        <f>+Tabla35_2[[#This Row],[Valor]]*Tabla35_2[[#This Row],[Kg]]</f>
        <v>10000</v>
      </c>
      <c r="L1004" s="24">
        <f>+Tabla35_2[[#This Row],[Volumen (Kg)]]/1000</f>
        <v>10</v>
      </c>
      <c r="M1004" s="24">
        <f>+VLOOKUP(Tabla35_2[[#This Row],[Concat]],Tabla3_2[],9,0)</f>
        <v>350000</v>
      </c>
      <c r="N1004" s="24">
        <f>+Tabla35_2[[#This Row],[Precio (pesos nominales con IVA)]]/Tabla35_2[[#This Row],[Kg]]</f>
        <v>875</v>
      </c>
      <c r="O1004" s="6">
        <f>+VLOOKUP(Tabla35_2[[#This Row],[Cod_fecha]],Cod_fecha[],2,0)</f>
        <v>44174</v>
      </c>
      <c r="P1004" s="27">
        <f>+VLOOKUP(Tabla35_2[[#This Row],[Mercado]],Codigos_mercados_mayoristas[],3,0)</f>
        <v>13</v>
      </c>
      <c r="Q1004" s="24" t="str">
        <f>+_xlfn.CONCAT(Tabla35_2[[#This Row],[Semana]],Tabla35_2[[#This Row],[Atributo]])</f>
        <v>44176Miércoles</v>
      </c>
    </row>
    <row r="1005" spans="1:17" x14ac:dyDescent="0.35">
      <c r="A1005" s="24" t="str">
        <f t="shared" si="15"/>
        <v>44176NaranjaValenciaMercado Mayorista Lo Valledor de SantiagobinJueves</v>
      </c>
      <c r="B1005" s="6">
        <v>44176</v>
      </c>
      <c r="C1005" s="24" t="s">
        <v>36</v>
      </c>
      <c r="D1005" s="24" t="s">
        <v>35</v>
      </c>
      <c r="E1005" s="24" t="s">
        <v>19</v>
      </c>
      <c r="F1005" s="24" t="s">
        <v>37</v>
      </c>
      <c r="G1005" s="24" t="str">
        <f>+VLOOKUP(Tabla35_2[[#This Row],[Unidad de
comercialización ]],Cod_empaque[],2,0)</f>
        <v>bin</v>
      </c>
      <c r="H1005" s="24">
        <f>+VLOOKUP(Tabla35_2[[#This Row],[Unidad de
comercialización ]],Tabla9[],2,0)</f>
        <v>400</v>
      </c>
      <c r="I1005" s="24" t="s">
        <v>5</v>
      </c>
      <c r="J1005">
        <v>44</v>
      </c>
      <c r="K1005" s="24">
        <f>+Tabla35_2[[#This Row],[Valor]]*Tabla35_2[[#This Row],[Kg]]</f>
        <v>17600</v>
      </c>
      <c r="L1005" s="24">
        <f>+Tabla35_2[[#This Row],[Volumen (Kg)]]/1000</f>
        <v>17.600000000000001</v>
      </c>
      <c r="M1005" s="24">
        <f>+VLOOKUP(Tabla35_2[[#This Row],[Concat]],Tabla3_2[],9,0)</f>
        <v>334091</v>
      </c>
      <c r="N1005" s="24">
        <f>+Tabla35_2[[#This Row],[Precio (pesos nominales con IVA)]]/Tabla35_2[[#This Row],[Kg]]</f>
        <v>835.22749999999996</v>
      </c>
      <c r="O1005" s="6">
        <f>+VLOOKUP(Tabla35_2[[#This Row],[Cod_fecha]],Cod_fecha[],2,0)</f>
        <v>44175</v>
      </c>
      <c r="P1005" s="27">
        <f>+VLOOKUP(Tabla35_2[[#This Row],[Mercado]],Codigos_mercados_mayoristas[],3,0)</f>
        <v>13</v>
      </c>
      <c r="Q1005" s="24" t="str">
        <f>+_xlfn.CONCAT(Tabla35_2[[#This Row],[Semana]],Tabla35_2[[#This Row],[Atributo]])</f>
        <v>44176Jueves</v>
      </c>
    </row>
    <row r="1006" spans="1:17" x14ac:dyDescent="0.35">
      <c r="A1006" s="24" t="str">
        <f t="shared" si="15"/>
        <v>44176NaranjaValenciaMercado Mayorista Lo Valledor de SantiagobinViernes</v>
      </c>
      <c r="B1006" s="6">
        <v>44176</v>
      </c>
      <c r="C1006" s="24" t="s">
        <v>36</v>
      </c>
      <c r="D1006" s="24" t="s">
        <v>35</v>
      </c>
      <c r="E1006" s="24" t="s">
        <v>19</v>
      </c>
      <c r="F1006" s="24" t="s">
        <v>37</v>
      </c>
      <c r="G1006" s="24" t="str">
        <f>+VLOOKUP(Tabla35_2[[#This Row],[Unidad de
comercialización ]],Cod_empaque[],2,0)</f>
        <v>bin</v>
      </c>
      <c r="H1006" s="24">
        <f>+VLOOKUP(Tabla35_2[[#This Row],[Unidad de
comercialización ]],Tabla9[],2,0)</f>
        <v>400</v>
      </c>
      <c r="I1006" s="24" t="s">
        <v>6</v>
      </c>
      <c r="J1006">
        <v>0</v>
      </c>
      <c r="K1006" s="24">
        <f>+Tabla35_2[[#This Row],[Valor]]*Tabla35_2[[#This Row],[Kg]]</f>
        <v>0</v>
      </c>
      <c r="L1006" s="24">
        <f>+Tabla35_2[[#This Row],[Volumen (Kg)]]/1000</f>
        <v>0</v>
      </c>
      <c r="M1006" s="24">
        <f>+VLOOKUP(Tabla35_2[[#This Row],[Concat]],Tabla3_2[],9,0)</f>
        <v>0</v>
      </c>
      <c r="N1006" s="24">
        <f>+Tabla35_2[[#This Row],[Precio (pesos nominales con IVA)]]/Tabla35_2[[#This Row],[Kg]]</f>
        <v>0</v>
      </c>
      <c r="O1006" s="6">
        <f>+VLOOKUP(Tabla35_2[[#This Row],[Cod_fecha]],Cod_fecha[],2,0)</f>
        <v>44176</v>
      </c>
      <c r="P1006" s="27">
        <f>+VLOOKUP(Tabla35_2[[#This Row],[Mercado]],Codigos_mercados_mayoristas[],3,0)</f>
        <v>13</v>
      </c>
      <c r="Q1006" s="24" t="str">
        <f>+_xlfn.CONCAT(Tabla35_2[[#This Row],[Semana]],Tabla35_2[[#This Row],[Atributo]])</f>
        <v>44176Viernes</v>
      </c>
    </row>
    <row r="1007" spans="1:17" x14ac:dyDescent="0.35">
      <c r="A1007" s="24" t="str">
        <f t="shared" si="15"/>
        <v>44176NaranjaValenciaComercializadora del Agro de LimaríbinLunes</v>
      </c>
      <c r="B1007" s="6">
        <v>44176</v>
      </c>
      <c r="C1007" s="24" t="s">
        <v>36</v>
      </c>
      <c r="D1007" s="24" t="s">
        <v>35</v>
      </c>
      <c r="E1007" s="24" t="s">
        <v>21</v>
      </c>
      <c r="F1007" s="24" t="s">
        <v>37</v>
      </c>
      <c r="G1007" s="24" t="str">
        <f>+VLOOKUP(Tabla35_2[[#This Row],[Unidad de
comercialización ]],Cod_empaque[],2,0)</f>
        <v>bin</v>
      </c>
      <c r="H1007" s="24">
        <f>+VLOOKUP(Tabla35_2[[#This Row],[Unidad de
comercialización ]],Tabla9[],2,0)</f>
        <v>400</v>
      </c>
      <c r="I1007" s="24" t="s">
        <v>2</v>
      </c>
      <c r="J1007">
        <v>0</v>
      </c>
      <c r="K1007" s="24">
        <f>+Tabla35_2[[#This Row],[Valor]]*Tabla35_2[[#This Row],[Kg]]</f>
        <v>0</v>
      </c>
      <c r="L1007" s="24">
        <f>+Tabla35_2[[#This Row],[Volumen (Kg)]]/1000</f>
        <v>0</v>
      </c>
      <c r="M1007" s="24">
        <f>+VLOOKUP(Tabla35_2[[#This Row],[Concat]],Tabla3_2[],9,0)</f>
        <v>0</v>
      </c>
      <c r="N1007" s="24">
        <f>+Tabla35_2[[#This Row],[Precio (pesos nominales con IVA)]]/Tabla35_2[[#This Row],[Kg]]</f>
        <v>0</v>
      </c>
      <c r="O1007" s="6">
        <f>+VLOOKUP(Tabla35_2[[#This Row],[Cod_fecha]],Cod_fecha[],2,0)</f>
        <v>44172</v>
      </c>
      <c r="P1007" s="27">
        <f>+VLOOKUP(Tabla35_2[[#This Row],[Mercado]],Codigos_mercados_mayoristas[],3,0)</f>
        <v>4</v>
      </c>
      <c r="Q1007" s="24" t="str">
        <f>+_xlfn.CONCAT(Tabla35_2[[#This Row],[Semana]],Tabla35_2[[#This Row],[Atributo]])</f>
        <v>44176Lunes</v>
      </c>
    </row>
    <row r="1008" spans="1:17" x14ac:dyDescent="0.35">
      <c r="A1008" s="24" t="str">
        <f t="shared" si="15"/>
        <v>44176NaranjaValenciaComercializadora del Agro de LimaríbinMartes</v>
      </c>
      <c r="B1008" s="6">
        <v>44176</v>
      </c>
      <c r="C1008" s="24" t="s">
        <v>36</v>
      </c>
      <c r="D1008" s="24" t="s">
        <v>35</v>
      </c>
      <c r="E1008" s="24" t="s">
        <v>21</v>
      </c>
      <c r="F1008" s="24" t="s">
        <v>37</v>
      </c>
      <c r="G1008" s="24" t="str">
        <f>+VLOOKUP(Tabla35_2[[#This Row],[Unidad de
comercialización ]],Cod_empaque[],2,0)</f>
        <v>bin</v>
      </c>
      <c r="H1008" s="24">
        <f>+VLOOKUP(Tabla35_2[[#This Row],[Unidad de
comercialización ]],Tabla9[],2,0)</f>
        <v>400</v>
      </c>
      <c r="I1008" s="24" t="s">
        <v>3</v>
      </c>
      <c r="J1008">
        <v>0</v>
      </c>
      <c r="K1008" s="24">
        <f>+Tabla35_2[[#This Row],[Valor]]*Tabla35_2[[#This Row],[Kg]]</f>
        <v>0</v>
      </c>
      <c r="L1008" s="24">
        <f>+Tabla35_2[[#This Row],[Volumen (Kg)]]/1000</f>
        <v>0</v>
      </c>
      <c r="M1008" s="24">
        <f>+VLOOKUP(Tabla35_2[[#This Row],[Concat]],Tabla3_2[],9,0)</f>
        <v>0</v>
      </c>
      <c r="N1008" s="24">
        <f>+Tabla35_2[[#This Row],[Precio (pesos nominales con IVA)]]/Tabla35_2[[#This Row],[Kg]]</f>
        <v>0</v>
      </c>
      <c r="O1008" s="6">
        <f>+VLOOKUP(Tabla35_2[[#This Row],[Cod_fecha]],Cod_fecha[],2,0)</f>
        <v>44173</v>
      </c>
      <c r="P1008" s="27">
        <f>+VLOOKUP(Tabla35_2[[#This Row],[Mercado]],Codigos_mercados_mayoristas[],3,0)</f>
        <v>4</v>
      </c>
      <c r="Q1008" s="24" t="str">
        <f>+_xlfn.CONCAT(Tabla35_2[[#This Row],[Semana]],Tabla35_2[[#This Row],[Atributo]])</f>
        <v>44176Martes</v>
      </c>
    </row>
    <row r="1009" spans="1:17" x14ac:dyDescent="0.35">
      <c r="A1009" s="24" t="str">
        <f t="shared" si="15"/>
        <v>44176NaranjaValenciaComercializadora del Agro de LimaríbinMiércoles</v>
      </c>
      <c r="B1009" s="6">
        <v>44176</v>
      </c>
      <c r="C1009" s="24" t="s">
        <v>36</v>
      </c>
      <c r="D1009" s="24" t="s">
        <v>35</v>
      </c>
      <c r="E1009" s="24" t="s">
        <v>21</v>
      </c>
      <c r="F1009" s="24" t="s">
        <v>37</v>
      </c>
      <c r="G1009" s="24" t="str">
        <f>+VLOOKUP(Tabla35_2[[#This Row],[Unidad de
comercialización ]],Cod_empaque[],2,0)</f>
        <v>bin</v>
      </c>
      <c r="H1009" s="24">
        <f>+VLOOKUP(Tabla35_2[[#This Row],[Unidad de
comercialización ]],Tabla9[],2,0)</f>
        <v>400</v>
      </c>
      <c r="I1009" s="24" t="s">
        <v>4</v>
      </c>
      <c r="J1009">
        <v>20</v>
      </c>
      <c r="K1009" s="24">
        <f>+Tabla35_2[[#This Row],[Valor]]*Tabla35_2[[#This Row],[Kg]]</f>
        <v>8000</v>
      </c>
      <c r="L1009" s="24">
        <f>+Tabla35_2[[#This Row],[Volumen (Kg)]]/1000</f>
        <v>8</v>
      </c>
      <c r="M1009" s="24">
        <f>+VLOOKUP(Tabla35_2[[#This Row],[Concat]],Tabla3_2[],9,0)</f>
        <v>337500</v>
      </c>
      <c r="N1009" s="24">
        <f>+Tabla35_2[[#This Row],[Precio (pesos nominales con IVA)]]/Tabla35_2[[#This Row],[Kg]]</f>
        <v>843.75</v>
      </c>
      <c r="O1009" s="6">
        <f>+VLOOKUP(Tabla35_2[[#This Row],[Cod_fecha]],Cod_fecha[],2,0)</f>
        <v>44174</v>
      </c>
      <c r="P1009" s="27">
        <f>+VLOOKUP(Tabla35_2[[#This Row],[Mercado]],Codigos_mercados_mayoristas[],3,0)</f>
        <v>4</v>
      </c>
      <c r="Q1009" s="24" t="str">
        <f>+_xlfn.CONCAT(Tabla35_2[[#This Row],[Semana]],Tabla35_2[[#This Row],[Atributo]])</f>
        <v>44176Miércoles</v>
      </c>
    </row>
    <row r="1010" spans="1:17" x14ac:dyDescent="0.35">
      <c r="A1010" s="24" t="str">
        <f t="shared" si="15"/>
        <v>44176NaranjaValenciaComercializadora del Agro de LimaríbinJueves</v>
      </c>
      <c r="B1010" s="6">
        <v>44176</v>
      </c>
      <c r="C1010" s="24" t="s">
        <v>36</v>
      </c>
      <c r="D1010" s="24" t="s">
        <v>35</v>
      </c>
      <c r="E1010" s="24" t="s">
        <v>21</v>
      </c>
      <c r="F1010" s="24" t="s">
        <v>37</v>
      </c>
      <c r="G1010" s="24" t="str">
        <f>+VLOOKUP(Tabla35_2[[#This Row],[Unidad de
comercialización ]],Cod_empaque[],2,0)</f>
        <v>bin</v>
      </c>
      <c r="H1010" s="24">
        <f>+VLOOKUP(Tabla35_2[[#This Row],[Unidad de
comercialización ]],Tabla9[],2,0)</f>
        <v>400</v>
      </c>
      <c r="I1010" s="24" t="s">
        <v>5</v>
      </c>
      <c r="J1010">
        <v>0</v>
      </c>
      <c r="K1010" s="24">
        <f>+Tabla35_2[[#This Row],[Valor]]*Tabla35_2[[#This Row],[Kg]]</f>
        <v>0</v>
      </c>
      <c r="L1010" s="24">
        <f>+Tabla35_2[[#This Row],[Volumen (Kg)]]/1000</f>
        <v>0</v>
      </c>
      <c r="M1010" s="24">
        <f>+VLOOKUP(Tabla35_2[[#This Row],[Concat]],Tabla3_2[],9,0)</f>
        <v>0</v>
      </c>
      <c r="N1010" s="24">
        <f>+Tabla35_2[[#This Row],[Precio (pesos nominales con IVA)]]/Tabla35_2[[#This Row],[Kg]]</f>
        <v>0</v>
      </c>
      <c r="O1010" s="6">
        <f>+VLOOKUP(Tabla35_2[[#This Row],[Cod_fecha]],Cod_fecha[],2,0)</f>
        <v>44175</v>
      </c>
      <c r="P1010" s="27">
        <f>+VLOOKUP(Tabla35_2[[#This Row],[Mercado]],Codigos_mercados_mayoristas[],3,0)</f>
        <v>4</v>
      </c>
      <c r="Q1010" s="24" t="str">
        <f>+_xlfn.CONCAT(Tabla35_2[[#This Row],[Semana]],Tabla35_2[[#This Row],[Atributo]])</f>
        <v>44176Jueves</v>
      </c>
    </row>
    <row r="1011" spans="1:17" x14ac:dyDescent="0.35">
      <c r="A1011" s="24" t="str">
        <f t="shared" si="15"/>
        <v>44176NaranjaValenciaComercializadora del Agro de LimaríbinViernes</v>
      </c>
      <c r="B1011" s="6">
        <v>44176</v>
      </c>
      <c r="C1011" s="24" t="s">
        <v>36</v>
      </c>
      <c r="D1011" s="24" t="s">
        <v>35</v>
      </c>
      <c r="E1011" s="24" t="s">
        <v>21</v>
      </c>
      <c r="F1011" s="24" t="s">
        <v>37</v>
      </c>
      <c r="G1011" s="24" t="str">
        <f>+VLOOKUP(Tabla35_2[[#This Row],[Unidad de
comercialización ]],Cod_empaque[],2,0)</f>
        <v>bin</v>
      </c>
      <c r="H1011" s="24">
        <f>+VLOOKUP(Tabla35_2[[#This Row],[Unidad de
comercialización ]],Tabla9[],2,0)</f>
        <v>400</v>
      </c>
      <c r="I1011" s="24" t="s">
        <v>6</v>
      </c>
      <c r="J1011">
        <v>0</v>
      </c>
      <c r="K1011" s="24">
        <f>+Tabla35_2[[#This Row],[Valor]]*Tabla35_2[[#This Row],[Kg]]</f>
        <v>0</v>
      </c>
      <c r="L1011" s="24">
        <f>+Tabla35_2[[#This Row],[Volumen (Kg)]]/1000</f>
        <v>0</v>
      </c>
      <c r="M1011" s="24">
        <f>+VLOOKUP(Tabla35_2[[#This Row],[Concat]],Tabla3_2[],9,0)</f>
        <v>0</v>
      </c>
      <c r="N1011" s="24">
        <f>+Tabla35_2[[#This Row],[Precio (pesos nominales con IVA)]]/Tabla35_2[[#This Row],[Kg]]</f>
        <v>0</v>
      </c>
      <c r="O1011" s="6">
        <f>+VLOOKUP(Tabla35_2[[#This Row],[Cod_fecha]],Cod_fecha[],2,0)</f>
        <v>44176</v>
      </c>
      <c r="P1011" s="27">
        <f>+VLOOKUP(Tabla35_2[[#This Row],[Mercado]],Codigos_mercados_mayoristas[],3,0)</f>
        <v>4</v>
      </c>
      <c r="Q1011" s="24" t="str">
        <f>+_xlfn.CONCAT(Tabla35_2[[#This Row],[Semana]],Tabla35_2[[#This Row],[Atributo]])</f>
        <v>44176Viernes</v>
      </c>
    </row>
    <row r="1012" spans="1:17" x14ac:dyDescent="0.35">
      <c r="A1012" s="24" t="str">
        <f t="shared" si="15"/>
        <v>44176NaranjaValenciaTerminal La Palmera de La SerenabinLunes</v>
      </c>
      <c r="B1012" s="6">
        <v>44176</v>
      </c>
      <c r="C1012" s="24" t="s">
        <v>36</v>
      </c>
      <c r="D1012" s="24" t="s">
        <v>35</v>
      </c>
      <c r="E1012" s="24" t="s">
        <v>22</v>
      </c>
      <c r="F1012" s="24" t="s">
        <v>37</v>
      </c>
      <c r="G1012" s="24" t="str">
        <f>+VLOOKUP(Tabla35_2[[#This Row],[Unidad de
comercialización ]],Cod_empaque[],2,0)</f>
        <v>bin</v>
      </c>
      <c r="H1012" s="24">
        <f>+VLOOKUP(Tabla35_2[[#This Row],[Unidad de
comercialización ]],Tabla9[],2,0)</f>
        <v>400</v>
      </c>
      <c r="I1012" s="24" t="s">
        <v>2</v>
      </c>
      <c r="J1012">
        <v>28</v>
      </c>
      <c r="K1012" s="24">
        <f>+Tabla35_2[[#This Row],[Valor]]*Tabla35_2[[#This Row],[Kg]]</f>
        <v>11200</v>
      </c>
      <c r="L1012" s="24">
        <f>+Tabla35_2[[#This Row],[Volumen (Kg)]]/1000</f>
        <v>11.2</v>
      </c>
      <c r="M1012" s="24">
        <f>+VLOOKUP(Tabla35_2[[#This Row],[Concat]],Tabla3_2[],9,0)</f>
        <v>326786</v>
      </c>
      <c r="N1012" s="24">
        <f>+Tabla35_2[[#This Row],[Precio (pesos nominales con IVA)]]/Tabla35_2[[#This Row],[Kg]]</f>
        <v>816.96500000000003</v>
      </c>
      <c r="O1012" s="6">
        <f>+VLOOKUP(Tabla35_2[[#This Row],[Cod_fecha]],Cod_fecha[],2,0)</f>
        <v>44172</v>
      </c>
      <c r="P1012" s="27">
        <f>+VLOOKUP(Tabla35_2[[#This Row],[Mercado]],Codigos_mercados_mayoristas[],3,0)</f>
        <v>4</v>
      </c>
      <c r="Q1012" s="24" t="str">
        <f>+_xlfn.CONCAT(Tabla35_2[[#This Row],[Semana]],Tabla35_2[[#This Row],[Atributo]])</f>
        <v>44176Lunes</v>
      </c>
    </row>
    <row r="1013" spans="1:17" x14ac:dyDescent="0.35">
      <c r="A1013" s="24" t="str">
        <f t="shared" si="15"/>
        <v>44176NaranjaValenciaTerminal La Palmera de La SerenabinMartes</v>
      </c>
      <c r="B1013" s="6">
        <v>44176</v>
      </c>
      <c r="C1013" s="24" t="s">
        <v>36</v>
      </c>
      <c r="D1013" s="24" t="s">
        <v>35</v>
      </c>
      <c r="E1013" s="24" t="s">
        <v>22</v>
      </c>
      <c r="F1013" s="24" t="s">
        <v>37</v>
      </c>
      <c r="G1013" s="24" t="str">
        <f>+VLOOKUP(Tabla35_2[[#This Row],[Unidad de
comercialización ]],Cod_empaque[],2,0)</f>
        <v>bin</v>
      </c>
      <c r="H1013" s="24">
        <f>+VLOOKUP(Tabla35_2[[#This Row],[Unidad de
comercialización ]],Tabla9[],2,0)</f>
        <v>400</v>
      </c>
      <c r="I1013" s="24" t="s">
        <v>3</v>
      </c>
      <c r="J1013">
        <v>0</v>
      </c>
      <c r="K1013" s="24">
        <f>+Tabla35_2[[#This Row],[Valor]]*Tabla35_2[[#This Row],[Kg]]</f>
        <v>0</v>
      </c>
      <c r="L1013" s="24">
        <f>+Tabla35_2[[#This Row],[Volumen (Kg)]]/1000</f>
        <v>0</v>
      </c>
      <c r="M1013" s="24">
        <f>+VLOOKUP(Tabla35_2[[#This Row],[Concat]],Tabla3_2[],9,0)</f>
        <v>0</v>
      </c>
      <c r="N1013" s="24">
        <f>+Tabla35_2[[#This Row],[Precio (pesos nominales con IVA)]]/Tabla35_2[[#This Row],[Kg]]</f>
        <v>0</v>
      </c>
      <c r="O1013" s="6">
        <f>+VLOOKUP(Tabla35_2[[#This Row],[Cod_fecha]],Cod_fecha[],2,0)</f>
        <v>44173</v>
      </c>
      <c r="P1013" s="27">
        <f>+VLOOKUP(Tabla35_2[[#This Row],[Mercado]],Codigos_mercados_mayoristas[],3,0)</f>
        <v>4</v>
      </c>
      <c r="Q1013" s="24" t="str">
        <f>+_xlfn.CONCAT(Tabla35_2[[#This Row],[Semana]],Tabla35_2[[#This Row],[Atributo]])</f>
        <v>44176Martes</v>
      </c>
    </row>
    <row r="1014" spans="1:17" x14ac:dyDescent="0.35">
      <c r="A1014" s="24" t="str">
        <f t="shared" si="15"/>
        <v>44176NaranjaValenciaTerminal La Palmera de La SerenabinMiércoles</v>
      </c>
      <c r="B1014" s="6">
        <v>44176</v>
      </c>
      <c r="C1014" s="24" t="s">
        <v>36</v>
      </c>
      <c r="D1014" s="24" t="s">
        <v>35</v>
      </c>
      <c r="E1014" s="24" t="s">
        <v>22</v>
      </c>
      <c r="F1014" s="24" t="s">
        <v>37</v>
      </c>
      <c r="G1014" s="24" t="str">
        <f>+VLOOKUP(Tabla35_2[[#This Row],[Unidad de
comercialización ]],Cod_empaque[],2,0)</f>
        <v>bin</v>
      </c>
      <c r="H1014" s="24">
        <f>+VLOOKUP(Tabla35_2[[#This Row],[Unidad de
comercialización ]],Tabla9[],2,0)</f>
        <v>400</v>
      </c>
      <c r="I1014" s="24" t="s">
        <v>4</v>
      </c>
      <c r="J1014">
        <v>0</v>
      </c>
      <c r="K1014" s="24">
        <f>+Tabla35_2[[#This Row],[Valor]]*Tabla35_2[[#This Row],[Kg]]</f>
        <v>0</v>
      </c>
      <c r="L1014" s="24">
        <f>+Tabla35_2[[#This Row],[Volumen (Kg)]]/1000</f>
        <v>0</v>
      </c>
      <c r="M1014" s="24">
        <f>+VLOOKUP(Tabla35_2[[#This Row],[Concat]],Tabla3_2[],9,0)</f>
        <v>0</v>
      </c>
      <c r="N1014" s="24">
        <f>+Tabla35_2[[#This Row],[Precio (pesos nominales con IVA)]]/Tabla35_2[[#This Row],[Kg]]</f>
        <v>0</v>
      </c>
      <c r="O1014" s="6">
        <f>+VLOOKUP(Tabla35_2[[#This Row],[Cod_fecha]],Cod_fecha[],2,0)</f>
        <v>44174</v>
      </c>
      <c r="P1014" s="27">
        <f>+VLOOKUP(Tabla35_2[[#This Row],[Mercado]],Codigos_mercados_mayoristas[],3,0)</f>
        <v>4</v>
      </c>
      <c r="Q1014" s="24" t="str">
        <f>+_xlfn.CONCAT(Tabla35_2[[#This Row],[Semana]],Tabla35_2[[#This Row],[Atributo]])</f>
        <v>44176Miércoles</v>
      </c>
    </row>
    <row r="1015" spans="1:17" x14ac:dyDescent="0.35">
      <c r="A1015" s="24" t="str">
        <f t="shared" si="15"/>
        <v>44176NaranjaValenciaTerminal La Palmera de La SerenabinJueves</v>
      </c>
      <c r="B1015" s="6">
        <v>44176</v>
      </c>
      <c r="C1015" s="24" t="s">
        <v>36</v>
      </c>
      <c r="D1015" s="24" t="s">
        <v>35</v>
      </c>
      <c r="E1015" s="24" t="s">
        <v>22</v>
      </c>
      <c r="F1015" s="24" t="s">
        <v>37</v>
      </c>
      <c r="G1015" s="24" t="str">
        <f>+VLOOKUP(Tabla35_2[[#This Row],[Unidad de
comercialización ]],Cod_empaque[],2,0)</f>
        <v>bin</v>
      </c>
      <c r="H1015" s="24">
        <f>+VLOOKUP(Tabla35_2[[#This Row],[Unidad de
comercialización ]],Tabla9[],2,0)</f>
        <v>400</v>
      </c>
      <c r="I1015" s="24" t="s">
        <v>5</v>
      </c>
      <c r="J1015">
        <v>20</v>
      </c>
      <c r="K1015" s="24">
        <f>+Tabla35_2[[#This Row],[Valor]]*Tabla35_2[[#This Row],[Kg]]</f>
        <v>8000</v>
      </c>
      <c r="L1015" s="24">
        <f>+Tabla35_2[[#This Row],[Volumen (Kg)]]/1000</f>
        <v>8</v>
      </c>
      <c r="M1015" s="24">
        <f>+VLOOKUP(Tabla35_2[[#This Row],[Concat]],Tabla3_2[],9,0)</f>
        <v>337500</v>
      </c>
      <c r="N1015" s="24">
        <f>+Tabla35_2[[#This Row],[Precio (pesos nominales con IVA)]]/Tabla35_2[[#This Row],[Kg]]</f>
        <v>843.75</v>
      </c>
      <c r="O1015" s="6">
        <f>+VLOOKUP(Tabla35_2[[#This Row],[Cod_fecha]],Cod_fecha[],2,0)</f>
        <v>44175</v>
      </c>
      <c r="P1015" s="27">
        <f>+VLOOKUP(Tabla35_2[[#This Row],[Mercado]],Codigos_mercados_mayoristas[],3,0)</f>
        <v>4</v>
      </c>
      <c r="Q1015" s="24" t="str">
        <f>+_xlfn.CONCAT(Tabla35_2[[#This Row],[Semana]],Tabla35_2[[#This Row],[Atributo]])</f>
        <v>44176Jueves</v>
      </c>
    </row>
    <row r="1016" spans="1:17" x14ac:dyDescent="0.35">
      <c r="A1016" s="24" t="str">
        <f t="shared" si="15"/>
        <v>44176NaranjaValenciaTerminal La Palmera de La SerenabinViernes</v>
      </c>
      <c r="B1016" s="6">
        <v>44176</v>
      </c>
      <c r="C1016" s="24" t="s">
        <v>36</v>
      </c>
      <c r="D1016" s="24" t="s">
        <v>35</v>
      </c>
      <c r="E1016" s="24" t="s">
        <v>22</v>
      </c>
      <c r="F1016" s="24" t="s">
        <v>37</v>
      </c>
      <c r="G1016" s="24" t="str">
        <f>+VLOOKUP(Tabla35_2[[#This Row],[Unidad de
comercialización ]],Cod_empaque[],2,0)</f>
        <v>bin</v>
      </c>
      <c r="H1016" s="24">
        <f>+VLOOKUP(Tabla35_2[[#This Row],[Unidad de
comercialización ]],Tabla9[],2,0)</f>
        <v>400</v>
      </c>
      <c r="I1016" s="24" t="s">
        <v>6</v>
      </c>
      <c r="J1016">
        <v>16</v>
      </c>
      <c r="K1016" s="24">
        <f>+Tabla35_2[[#This Row],[Valor]]*Tabla35_2[[#This Row],[Kg]]</f>
        <v>6400</v>
      </c>
      <c r="L1016" s="24">
        <f>+Tabla35_2[[#This Row],[Volumen (Kg)]]/1000</f>
        <v>6.4</v>
      </c>
      <c r="M1016" s="24">
        <f>+VLOOKUP(Tabla35_2[[#This Row],[Concat]],Tabla3_2[],9,0)</f>
        <v>337500</v>
      </c>
      <c r="N1016" s="24">
        <f>+Tabla35_2[[#This Row],[Precio (pesos nominales con IVA)]]/Tabla35_2[[#This Row],[Kg]]</f>
        <v>843.75</v>
      </c>
      <c r="O1016" s="6">
        <f>+VLOOKUP(Tabla35_2[[#This Row],[Cod_fecha]],Cod_fecha[],2,0)</f>
        <v>44176</v>
      </c>
      <c r="P1016" s="27">
        <f>+VLOOKUP(Tabla35_2[[#This Row],[Mercado]],Codigos_mercados_mayoristas[],3,0)</f>
        <v>4</v>
      </c>
      <c r="Q1016" s="24" t="str">
        <f>+_xlfn.CONCAT(Tabla35_2[[#This Row],[Semana]],Tabla35_2[[#This Row],[Atributo]])</f>
        <v>44176Viernes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6408-42E9-4659-AA94-1ABC7AB91FBD}">
  <dimension ref="B3:D93"/>
  <sheetViews>
    <sheetView topLeftCell="A85" workbookViewId="0">
      <selection activeCell="B85" sqref="B85"/>
    </sheetView>
  </sheetViews>
  <sheetFormatPr baseColWidth="10" defaultRowHeight="14.5" x14ac:dyDescent="0.35"/>
  <cols>
    <col min="2" max="2" width="45.08984375" customWidth="1"/>
    <col min="3" max="3" width="11.26953125" customWidth="1"/>
  </cols>
  <sheetData>
    <row r="3" spans="2:3" x14ac:dyDescent="0.35">
      <c r="B3" t="s">
        <v>71</v>
      </c>
      <c r="C3" t="s">
        <v>70</v>
      </c>
    </row>
    <row r="4" spans="2:3" x14ac:dyDescent="0.35">
      <c r="B4" t="s">
        <v>38</v>
      </c>
      <c r="C4">
        <v>18</v>
      </c>
    </row>
    <row r="5" spans="2:3" x14ac:dyDescent="0.35">
      <c r="B5" t="s">
        <v>40</v>
      </c>
      <c r="C5">
        <v>16</v>
      </c>
    </row>
    <row r="6" spans="2:3" x14ac:dyDescent="0.35">
      <c r="B6" t="s">
        <v>37</v>
      </c>
      <c r="C6">
        <v>400</v>
      </c>
    </row>
    <row r="11" spans="2:3" x14ac:dyDescent="0.35">
      <c r="B11" t="s">
        <v>78</v>
      </c>
      <c r="C11" t="s">
        <v>79</v>
      </c>
    </row>
    <row r="12" spans="2:3" x14ac:dyDescent="0.35">
      <c r="B12" t="s">
        <v>38</v>
      </c>
      <c r="C12" t="s">
        <v>76</v>
      </c>
    </row>
    <row r="13" spans="2:3" x14ac:dyDescent="0.35">
      <c r="B13" t="s">
        <v>40</v>
      </c>
      <c r="C13" t="s">
        <v>77</v>
      </c>
    </row>
    <row r="14" spans="2:3" x14ac:dyDescent="0.35">
      <c r="B14" t="s">
        <v>37</v>
      </c>
      <c r="C14" t="s">
        <v>75</v>
      </c>
    </row>
    <row r="15" spans="2:3" x14ac:dyDescent="0.35">
      <c r="B15" t="s">
        <v>20</v>
      </c>
      <c r="C15" t="s">
        <v>76</v>
      </c>
    </row>
    <row r="16" spans="2:3" x14ac:dyDescent="0.35">
      <c r="B16" t="s">
        <v>24</v>
      </c>
      <c r="C16" t="s">
        <v>77</v>
      </c>
    </row>
    <row r="17" spans="2:3" x14ac:dyDescent="0.35">
      <c r="B17" t="s">
        <v>33</v>
      </c>
      <c r="C17" t="s">
        <v>75</v>
      </c>
    </row>
    <row r="19" spans="2:3" x14ac:dyDescent="0.35">
      <c r="B19" t="s">
        <v>87</v>
      </c>
      <c r="C19" s="6" t="s">
        <v>80</v>
      </c>
    </row>
    <row r="20" spans="2:3" x14ac:dyDescent="0.35">
      <c r="B20" t="s">
        <v>82</v>
      </c>
      <c r="C20" s="6">
        <v>44165</v>
      </c>
    </row>
    <row r="21" spans="2:3" x14ac:dyDescent="0.35">
      <c r="B21" t="s">
        <v>83</v>
      </c>
      <c r="C21" s="6">
        <v>44166</v>
      </c>
    </row>
    <row r="22" spans="2:3" x14ac:dyDescent="0.35">
      <c r="B22" t="s">
        <v>84</v>
      </c>
      <c r="C22" s="6">
        <v>44167</v>
      </c>
    </row>
    <row r="23" spans="2:3" x14ac:dyDescent="0.35">
      <c r="B23" t="s">
        <v>85</v>
      </c>
      <c r="C23" s="6">
        <v>44168</v>
      </c>
    </row>
    <row r="24" spans="2:3" x14ac:dyDescent="0.35">
      <c r="B24" t="s">
        <v>86</v>
      </c>
      <c r="C24" s="6">
        <v>44169</v>
      </c>
    </row>
    <row r="25" spans="2:3" x14ac:dyDescent="0.35">
      <c r="B25" t="s">
        <v>88</v>
      </c>
      <c r="C25" s="6">
        <v>44158</v>
      </c>
    </row>
    <row r="26" spans="2:3" x14ac:dyDescent="0.35">
      <c r="B26" t="s">
        <v>89</v>
      </c>
      <c r="C26" s="6">
        <v>44159</v>
      </c>
    </row>
    <row r="27" spans="2:3" x14ac:dyDescent="0.35">
      <c r="B27" t="s">
        <v>90</v>
      </c>
      <c r="C27" s="6">
        <v>44160</v>
      </c>
    </row>
    <row r="28" spans="2:3" x14ac:dyDescent="0.35">
      <c r="B28" t="s">
        <v>91</v>
      </c>
      <c r="C28" s="6">
        <v>44161</v>
      </c>
    </row>
    <row r="29" spans="2:3" x14ac:dyDescent="0.35">
      <c r="B29" t="s">
        <v>92</v>
      </c>
      <c r="C29" s="6">
        <v>44162</v>
      </c>
    </row>
    <row r="30" spans="2:3" x14ac:dyDescent="0.35">
      <c r="B30" t="s">
        <v>93</v>
      </c>
      <c r="C30" s="6">
        <v>44151</v>
      </c>
    </row>
    <row r="31" spans="2:3" x14ac:dyDescent="0.35">
      <c r="B31" t="s">
        <v>94</v>
      </c>
      <c r="C31" s="6">
        <v>44152</v>
      </c>
    </row>
    <row r="32" spans="2:3" x14ac:dyDescent="0.35">
      <c r="B32" t="s">
        <v>95</v>
      </c>
      <c r="C32" s="6">
        <v>44153</v>
      </c>
    </row>
    <row r="33" spans="2:3" x14ac:dyDescent="0.35">
      <c r="B33" t="s">
        <v>96</v>
      </c>
      <c r="C33" s="6">
        <v>44154</v>
      </c>
    </row>
    <row r="34" spans="2:3" x14ac:dyDescent="0.35">
      <c r="B34" t="s">
        <v>97</v>
      </c>
      <c r="C34" s="6">
        <v>44155</v>
      </c>
    </row>
    <row r="35" spans="2:3" x14ac:dyDescent="0.35">
      <c r="B35" t="s">
        <v>98</v>
      </c>
      <c r="C35" s="6">
        <v>44144</v>
      </c>
    </row>
    <row r="36" spans="2:3" x14ac:dyDescent="0.35">
      <c r="B36" t="s">
        <v>99</v>
      </c>
      <c r="C36" s="6">
        <v>44145</v>
      </c>
    </row>
    <row r="37" spans="2:3" x14ac:dyDescent="0.35">
      <c r="B37" t="s">
        <v>100</v>
      </c>
      <c r="C37" s="6">
        <v>44146</v>
      </c>
    </row>
    <row r="38" spans="2:3" x14ac:dyDescent="0.35">
      <c r="B38" t="s">
        <v>101</v>
      </c>
      <c r="C38" s="6">
        <v>44147</v>
      </c>
    </row>
    <row r="39" spans="2:3" x14ac:dyDescent="0.35">
      <c r="B39" t="s">
        <v>102</v>
      </c>
      <c r="C39" s="6">
        <v>44148</v>
      </c>
    </row>
    <row r="40" spans="2:3" x14ac:dyDescent="0.35">
      <c r="B40" t="s">
        <v>103</v>
      </c>
      <c r="C40" s="6">
        <v>44137</v>
      </c>
    </row>
    <row r="41" spans="2:3" x14ac:dyDescent="0.35">
      <c r="B41" t="s">
        <v>104</v>
      </c>
      <c r="C41" s="6">
        <v>44138</v>
      </c>
    </row>
    <row r="42" spans="2:3" x14ac:dyDescent="0.35">
      <c r="B42" t="s">
        <v>105</v>
      </c>
      <c r="C42" s="6">
        <v>44139</v>
      </c>
    </row>
    <row r="43" spans="2:3" x14ac:dyDescent="0.35">
      <c r="B43" t="s">
        <v>106</v>
      </c>
      <c r="C43" s="6">
        <v>44140</v>
      </c>
    </row>
    <row r="44" spans="2:3" x14ac:dyDescent="0.35">
      <c r="B44" t="s">
        <v>107</v>
      </c>
      <c r="C44" s="6">
        <v>44141</v>
      </c>
    </row>
    <row r="45" spans="2:3" x14ac:dyDescent="0.35">
      <c r="B45" t="s">
        <v>108</v>
      </c>
      <c r="C45" s="6">
        <v>44130</v>
      </c>
    </row>
    <row r="46" spans="2:3" x14ac:dyDescent="0.35">
      <c r="B46" t="s">
        <v>109</v>
      </c>
      <c r="C46" s="6">
        <v>44131</v>
      </c>
    </row>
    <row r="47" spans="2:3" x14ac:dyDescent="0.35">
      <c r="B47" t="s">
        <v>110</v>
      </c>
      <c r="C47" s="6">
        <v>44132</v>
      </c>
    </row>
    <row r="48" spans="2:3" x14ac:dyDescent="0.35">
      <c r="B48" t="s">
        <v>111</v>
      </c>
      <c r="C48" s="6">
        <v>44133</v>
      </c>
    </row>
    <row r="49" spans="2:3" x14ac:dyDescent="0.35">
      <c r="B49" t="s">
        <v>112</v>
      </c>
      <c r="C49" s="6">
        <v>44134</v>
      </c>
    </row>
    <row r="50" spans="2:3" x14ac:dyDescent="0.35">
      <c r="B50" t="s">
        <v>113</v>
      </c>
      <c r="C50" s="6">
        <v>44123</v>
      </c>
    </row>
    <row r="51" spans="2:3" x14ac:dyDescent="0.35">
      <c r="B51" t="s">
        <v>114</v>
      </c>
      <c r="C51" s="6">
        <v>44124</v>
      </c>
    </row>
    <row r="52" spans="2:3" x14ac:dyDescent="0.35">
      <c r="B52" t="s">
        <v>115</v>
      </c>
      <c r="C52" s="6">
        <v>44125</v>
      </c>
    </row>
    <row r="53" spans="2:3" x14ac:dyDescent="0.35">
      <c r="B53" t="s">
        <v>116</v>
      </c>
      <c r="C53" s="6">
        <v>44126</v>
      </c>
    </row>
    <row r="54" spans="2:3" x14ac:dyDescent="0.35">
      <c r="B54" t="s">
        <v>117</v>
      </c>
      <c r="C54" s="6">
        <v>44127</v>
      </c>
    </row>
    <row r="55" spans="2:3" x14ac:dyDescent="0.35">
      <c r="B55" t="s">
        <v>118</v>
      </c>
      <c r="C55" s="6">
        <v>44116</v>
      </c>
    </row>
    <row r="56" spans="2:3" x14ac:dyDescent="0.35">
      <c r="B56" t="s">
        <v>119</v>
      </c>
      <c r="C56" s="6">
        <v>44117</v>
      </c>
    </row>
    <row r="57" spans="2:3" x14ac:dyDescent="0.35">
      <c r="B57" t="s">
        <v>120</v>
      </c>
      <c r="C57" s="6">
        <v>44118</v>
      </c>
    </row>
    <row r="58" spans="2:3" x14ac:dyDescent="0.35">
      <c r="B58" t="s">
        <v>121</v>
      </c>
      <c r="C58" s="6">
        <v>44119</v>
      </c>
    </row>
    <row r="59" spans="2:3" x14ac:dyDescent="0.35">
      <c r="B59" t="s">
        <v>122</v>
      </c>
      <c r="C59" s="6">
        <v>44120</v>
      </c>
    </row>
    <row r="60" spans="2:3" x14ac:dyDescent="0.35">
      <c r="B60" t="s">
        <v>123</v>
      </c>
      <c r="C60" s="6">
        <v>44109</v>
      </c>
    </row>
    <row r="61" spans="2:3" x14ac:dyDescent="0.35">
      <c r="B61" t="s">
        <v>124</v>
      </c>
      <c r="C61" s="6">
        <v>44110</v>
      </c>
    </row>
    <row r="62" spans="2:3" x14ac:dyDescent="0.35">
      <c r="B62" t="s">
        <v>125</v>
      </c>
      <c r="C62" s="6">
        <v>44111</v>
      </c>
    </row>
    <row r="63" spans="2:3" x14ac:dyDescent="0.35">
      <c r="B63" t="s">
        <v>126</v>
      </c>
      <c r="C63" s="6">
        <v>44112</v>
      </c>
    </row>
    <row r="64" spans="2:3" x14ac:dyDescent="0.35">
      <c r="B64" t="s">
        <v>127</v>
      </c>
      <c r="C64" s="6">
        <v>44113</v>
      </c>
    </row>
    <row r="65" spans="2:3" x14ac:dyDescent="0.35">
      <c r="B65" t="s">
        <v>128</v>
      </c>
      <c r="C65" s="6">
        <v>44102</v>
      </c>
    </row>
    <row r="66" spans="2:3" x14ac:dyDescent="0.35">
      <c r="B66" t="s">
        <v>129</v>
      </c>
      <c r="C66" s="6">
        <v>44103</v>
      </c>
    </row>
    <row r="67" spans="2:3" x14ac:dyDescent="0.35">
      <c r="B67" t="s">
        <v>130</v>
      </c>
      <c r="C67" s="6">
        <v>44104</v>
      </c>
    </row>
    <row r="68" spans="2:3" x14ac:dyDescent="0.35">
      <c r="B68" t="s">
        <v>131</v>
      </c>
      <c r="C68" s="6">
        <v>44105</v>
      </c>
    </row>
    <row r="69" spans="2:3" x14ac:dyDescent="0.35">
      <c r="B69" t="s">
        <v>132</v>
      </c>
      <c r="C69" s="6">
        <v>44106</v>
      </c>
    </row>
    <row r="70" spans="2:3" x14ac:dyDescent="0.35">
      <c r="B70" t="s">
        <v>133</v>
      </c>
      <c r="C70" s="6">
        <v>44095</v>
      </c>
    </row>
    <row r="71" spans="2:3" x14ac:dyDescent="0.35">
      <c r="B71" t="s">
        <v>134</v>
      </c>
      <c r="C71" s="6">
        <v>44096</v>
      </c>
    </row>
    <row r="72" spans="2:3" x14ac:dyDescent="0.35">
      <c r="B72" t="s">
        <v>135</v>
      </c>
      <c r="C72" s="6">
        <v>44097</v>
      </c>
    </row>
    <row r="73" spans="2:3" x14ac:dyDescent="0.35">
      <c r="B73" t="s">
        <v>136</v>
      </c>
      <c r="C73" s="6">
        <v>44098</v>
      </c>
    </row>
    <row r="74" spans="2:3" x14ac:dyDescent="0.35">
      <c r="B74" t="s">
        <v>137</v>
      </c>
      <c r="C74" s="6">
        <v>44099</v>
      </c>
    </row>
    <row r="75" spans="2:3" x14ac:dyDescent="0.35">
      <c r="B75" t="s">
        <v>138</v>
      </c>
      <c r="C75" s="6">
        <v>44172</v>
      </c>
    </row>
    <row r="76" spans="2:3" x14ac:dyDescent="0.35">
      <c r="B76" t="s">
        <v>139</v>
      </c>
      <c r="C76" s="6">
        <v>44173</v>
      </c>
    </row>
    <row r="77" spans="2:3" x14ac:dyDescent="0.35">
      <c r="B77" t="s">
        <v>140</v>
      </c>
      <c r="C77" s="6">
        <v>44174</v>
      </c>
    </row>
    <row r="78" spans="2:3" x14ac:dyDescent="0.35">
      <c r="B78" t="s">
        <v>141</v>
      </c>
      <c r="C78" s="6">
        <v>44175</v>
      </c>
    </row>
    <row r="79" spans="2:3" x14ac:dyDescent="0.35">
      <c r="B79" t="s">
        <v>142</v>
      </c>
      <c r="C79" s="6">
        <v>44176</v>
      </c>
    </row>
    <row r="81" spans="2:4" x14ac:dyDescent="0.35">
      <c r="B81" t="s">
        <v>143</v>
      </c>
      <c r="C81" t="s">
        <v>144</v>
      </c>
      <c r="D81" t="s">
        <v>145</v>
      </c>
    </row>
    <row r="82" spans="2:4" x14ac:dyDescent="0.35">
      <c r="B82" s="25" t="s">
        <v>146</v>
      </c>
      <c r="C82" s="26" t="s">
        <v>147</v>
      </c>
      <c r="D82">
        <v>15</v>
      </c>
    </row>
    <row r="83" spans="2:4" x14ac:dyDescent="0.35">
      <c r="B83" s="25" t="s">
        <v>21</v>
      </c>
      <c r="C83" t="s">
        <v>148</v>
      </c>
      <c r="D83">
        <v>4</v>
      </c>
    </row>
    <row r="84" spans="2:4" x14ac:dyDescent="0.35">
      <c r="B84" s="25" t="s">
        <v>9</v>
      </c>
      <c r="C84" t="s">
        <v>149</v>
      </c>
      <c r="D84">
        <v>5</v>
      </c>
    </row>
    <row r="85" spans="2:4" x14ac:dyDescent="0.35">
      <c r="B85" s="25" t="s">
        <v>11</v>
      </c>
      <c r="C85" t="s">
        <v>150</v>
      </c>
      <c r="D85">
        <v>10</v>
      </c>
    </row>
    <row r="86" spans="2:4" x14ac:dyDescent="0.35">
      <c r="B86" s="25" t="s">
        <v>13</v>
      </c>
      <c r="C86" t="s">
        <v>151</v>
      </c>
      <c r="D86">
        <v>7</v>
      </c>
    </row>
    <row r="87" spans="2:4" x14ac:dyDescent="0.35">
      <c r="B87" s="25" t="s">
        <v>152</v>
      </c>
      <c r="C87" t="s">
        <v>153</v>
      </c>
      <c r="D87">
        <v>13</v>
      </c>
    </row>
    <row r="88" spans="2:4" x14ac:dyDescent="0.35">
      <c r="B88" s="25" t="s">
        <v>19</v>
      </c>
      <c r="C88" t="s">
        <v>153</v>
      </c>
      <c r="D88">
        <v>13</v>
      </c>
    </row>
    <row r="89" spans="2:4" x14ac:dyDescent="0.35">
      <c r="B89" s="25" t="s">
        <v>25</v>
      </c>
      <c r="C89" t="s">
        <v>154</v>
      </c>
      <c r="D89">
        <v>16</v>
      </c>
    </row>
    <row r="90" spans="2:4" x14ac:dyDescent="0.35">
      <c r="B90" s="25" t="s">
        <v>22</v>
      </c>
      <c r="C90" t="s">
        <v>148</v>
      </c>
      <c r="D90">
        <v>4</v>
      </c>
    </row>
    <row r="91" spans="2:4" x14ac:dyDescent="0.35">
      <c r="B91" s="25" t="s">
        <v>23</v>
      </c>
      <c r="C91" t="s">
        <v>153</v>
      </c>
      <c r="D91">
        <v>13</v>
      </c>
    </row>
    <row r="92" spans="2:4" x14ac:dyDescent="0.35">
      <c r="B92" s="25" t="s">
        <v>14</v>
      </c>
      <c r="C92" t="s">
        <v>155</v>
      </c>
      <c r="D92">
        <v>9</v>
      </c>
    </row>
    <row r="93" spans="2:4" x14ac:dyDescent="0.35">
      <c r="B93" s="25" t="s">
        <v>26</v>
      </c>
      <c r="C93" t="s">
        <v>156</v>
      </c>
      <c r="D93">
        <v>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FA8A-6532-436F-889A-38E52302761C}">
  <dimension ref="A1:J204"/>
  <sheetViews>
    <sheetView workbookViewId="0">
      <selection activeCell="A169" sqref="A169:XFD169"/>
    </sheetView>
  </sheetViews>
  <sheetFormatPr baseColWidth="10" defaultRowHeight="14.5" x14ac:dyDescent="0.35"/>
  <cols>
    <col min="3" max="3" width="13.36328125" customWidth="1"/>
    <col min="4" max="4" width="26.453125" customWidth="1"/>
    <col min="10" max="10" width="16.7265625" customWidth="1"/>
  </cols>
  <sheetData>
    <row r="1" spans="1:10" x14ac:dyDescent="0.35">
      <c r="A1" t="s">
        <v>17</v>
      </c>
      <c r="B1" t="s">
        <v>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35">
      <c r="A2" s="6">
        <v>44169</v>
      </c>
      <c r="B2" t="s">
        <v>28</v>
      </c>
      <c r="C2" t="s">
        <v>18</v>
      </c>
      <c r="D2" t="s">
        <v>19</v>
      </c>
      <c r="E2">
        <v>800</v>
      </c>
      <c r="F2">
        <v>1610</v>
      </c>
      <c r="G2">
        <v>605</v>
      </c>
      <c r="H2">
        <v>700</v>
      </c>
      <c r="I2">
        <v>505</v>
      </c>
      <c r="J2" t="s">
        <v>38</v>
      </c>
    </row>
    <row r="3" spans="1:10" hidden="1" x14ac:dyDescent="0.35">
      <c r="A3" s="6">
        <v>44169</v>
      </c>
      <c r="B3" t="s">
        <v>28</v>
      </c>
      <c r="C3" t="s">
        <v>18</v>
      </c>
      <c r="D3" t="s">
        <v>21</v>
      </c>
      <c r="E3">
        <v>0</v>
      </c>
      <c r="F3">
        <v>660</v>
      </c>
      <c r="G3">
        <v>600</v>
      </c>
      <c r="H3">
        <v>0</v>
      </c>
      <c r="I3">
        <v>0</v>
      </c>
      <c r="J3" t="s">
        <v>38</v>
      </c>
    </row>
    <row r="4" spans="1:10" hidden="1" x14ac:dyDescent="0.35">
      <c r="A4" s="6">
        <v>44169</v>
      </c>
      <c r="B4" t="s">
        <v>28</v>
      </c>
      <c r="C4" t="s">
        <v>18</v>
      </c>
      <c r="D4" t="s">
        <v>22</v>
      </c>
      <c r="E4">
        <v>1200</v>
      </c>
      <c r="F4">
        <v>0</v>
      </c>
      <c r="G4">
        <v>660</v>
      </c>
      <c r="H4">
        <v>1080</v>
      </c>
      <c r="I4">
        <v>1000</v>
      </c>
      <c r="J4" t="s">
        <v>38</v>
      </c>
    </row>
    <row r="5" spans="1:10" hidden="1" x14ac:dyDescent="0.35">
      <c r="A5" s="6">
        <v>44169</v>
      </c>
      <c r="B5" t="s">
        <v>28</v>
      </c>
      <c r="C5" t="s">
        <v>18</v>
      </c>
      <c r="D5" t="s">
        <v>23</v>
      </c>
      <c r="E5">
        <v>240</v>
      </c>
      <c r="F5">
        <v>310</v>
      </c>
      <c r="G5">
        <v>250</v>
      </c>
      <c r="H5">
        <v>590</v>
      </c>
      <c r="I5">
        <v>0</v>
      </c>
      <c r="J5" t="s">
        <v>38</v>
      </c>
    </row>
    <row r="6" spans="1:10" hidden="1" x14ac:dyDescent="0.35">
      <c r="A6" s="6">
        <v>44169</v>
      </c>
      <c r="B6" t="s">
        <v>28</v>
      </c>
      <c r="C6" t="s">
        <v>18</v>
      </c>
      <c r="D6" t="s">
        <v>9</v>
      </c>
      <c r="E6">
        <v>155</v>
      </c>
      <c r="F6">
        <v>75</v>
      </c>
      <c r="G6">
        <v>110</v>
      </c>
      <c r="H6">
        <v>174</v>
      </c>
      <c r="I6">
        <v>85</v>
      </c>
      <c r="J6" t="s">
        <v>40</v>
      </c>
    </row>
    <row r="7" spans="1:10" hidden="1" x14ac:dyDescent="0.35">
      <c r="A7" s="6">
        <v>44169</v>
      </c>
      <c r="B7" t="s">
        <v>28</v>
      </c>
      <c r="C7" t="s">
        <v>18</v>
      </c>
      <c r="D7" t="s">
        <v>11</v>
      </c>
      <c r="E7">
        <v>0</v>
      </c>
      <c r="F7">
        <v>0</v>
      </c>
      <c r="G7">
        <v>900</v>
      </c>
      <c r="H7">
        <v>800</v>
      </c>
      <c r="I7">
        <v>700</v>
      </c>
      <c r="J7" t="s">
        <v>40</v>
      </c>
    </row>
    <row r="8" spans="1:10" hidden="1" x14ac:dyDescent="0.35">
      <c r="A8" s="6">
        <v>44169</v>
      </c>
      <c r="B8" t="s">
        <v>28</v>
      </c>
      <c r="C8" t="s">
        <v>18</v>
      </c>
      <c r="D8" t="s">
        <v>13</v>
      </c>
      <c r="E8">
        <v>0</v>
      </c>
      <c r="F8">
        <v>0</v>
      </c>
      <c r="G8">
        <v>0</v>
      </c>
      <c r="H8">
        <v>0</v>
      </c>
      <c r="I8">
        <v>300</v>
      </c>
      <c r="J8" t="s">
        <v>40</v>
      </c>
    </row>
    <row r="9" spans="1:10" hidden="1" x14ac:dyDescent="0.35">
      <c r="A9" s="6">
        <v>44169</v>
      </c>
      <c r="B9" t="s">
        <v>28</v>
      </c>
      <c r="C9" t="s">
        <v>18</v>
      </c>
      <c r="D9" t="s">
        <v>25</v>
      </c>
      <c r="E9">
        <v>120</v>
      </c>
      <c r="F9">
        <v>160</v>
      </c>
      <c r="G9">
        <v>120</v>
      </c>
      <c r="H9">
        <v>0</v>
      </c>
      <c r="I9">
        <v>160</v>
      </c>
      <c r="J9" t="s">
        <v>40</v>
      </c>
    </row>
    <row r="10" spans="1:10" hidden="1" x14ac:dyDescent="0.35">
      <c r="A10" s="6">
        <v>44169</v>
      </c>
      <c r="B10" t="s">
        <v>28</v>
      </c>
      <c r="C10" t="s">
        <v>18</v>
      </c>
      <c r="D10" t="s">
        <v>26</v>
      </c>
      <c r="E10">
        <v>0</v>
      </c>
      <c r="F10">
        <v>300</v>
      </c>
      <c r="G10">
        <v>0</v>
      </c>
      <c r="H10">
        <v>300</v>
      </c>
      <c r="I10">
        <v>400</v>
      </c>
      <c r="J10" t="s">
        <v>40</v>
      </c>
    </row>
    <row r="11" spans="1:10" hidden="1" x14ac:dyDescent="0.35">
      <c r="A11" s="6">
        <v>44169</v>
      </c>
      <c r="B11" t="s">
        <v>36</v>
      </c>
      <c r="C11" t="s">
        <v>32</v>
      </c>
      <c r="D11" t="s">
        <v>19</v>
      </c>
      <c r="E11">
        <v>0</v>
      </c>
      <c r="F11">
        <v>0</v>
      </c>
      <c r="G11">
        <v>0</v>
      </c>
      <c r="H11">
        <v>30</v>
      </c>
      <c r="I11">
        <v>0</v>
      </c>
      <c r="J11" t="s">
        <v>37</v>
      </c>
    </row>
    <row r="12" spans="1:10" hidden="1" x14ac:dyDescent="0.35">
      <c r="A12" s="6">
        <v>44169</v>
      </c>
      <c r="B12" t="s">
        <v>36</v>
      </c>
      <c r="C12" t="s">
        <v>32</v>
      </c>
      <c r="D12" t="s">
        <v>22</v>
      </c>
      <c r="E12">
        <v>0</v>
      </c>
      <c r="F12">
        <v>0</v>
      </c>
      <c r="G12">
        <v>0</v>
      </c>
      <c r="H12">
        <v>0</v>
      </c>
      <c r="I12">
        <v>16</v>
      </c>
      <c r="J12" t="s">
        <v>37</v>
      </c>
    </row>
    <row r="13" spans="1:10" hidden="1" x14ac:dyDescent="0.35">
      <c r="A13" s="6">
        <v>44169</v>
      </c>
      <c r="B13" t="s">
        <v>36</v>
      </c>
      <c r="C13" t="s">
        <v>34</v>
      </c>
      <c r="D13" t="s">
        <v>19</v>
      </c>
      <c r="E13">
        <v>20</v>
      </c>
      <c r="F13">
        <v>18</v>
      </c>
      <c r="G13">
        <v>15</v>
      </c>
      <c r="H13">
        <v>0</v>
      </c>
      <c r="I13">
        <v>25</v>
      </c>
      <c r="J13" t="s">
        <v>37</v>
      </c>
    </row>
    <row r="14" spans="1:10" hidden="1" x14ac:dyDescent="0.35">
      <c r="A14" s="6">
        <v>44169</v>
      </c>
      <c r="B14" t="s">
        <v>36</v>
      </c>
      <c r="C14" t="s">
        <v>34</v>
      </c>
      <c r="D14" t="s">
        <v>21</v>
      </c>
      <c r="E14">
        <v>0</v>
      </c>
      <c r="F14">
        <v>20</v>
      </c>
      <c r="G14">
        <v>20</v>
      </c>
      <c r="H14">
        <v>0</v>
      </c>
      <c r="I14">
        <v>0</v>
      </c>
      <c r="J14" t="s">
        <v>37</v>
      </c>
    </row>
    <row r="15" spans="1:10" hidden="1" x14ac:dyDescent="0.35">
      <c r="A15" s="6">
        <v>44169</v>
      </c>
      <c r="B15" t="s">
        <v>36</v>
      </c>
      <c r="C15" t="s">
        <v>34</v>
      </c>
      <c r="D15" t="s">
        <v>22</v>
      </c>
      <c r="E15">
        <v>20</v>
      </c>
      <c r="F15">
        <v>28</v>
      </c>
      <c r="G15">
        <v>26</v>
      </c>
      <c r="H15">
        <v>20</v>
      </c>
      <c r="I15">
        <v>20</v>
      </c>
      <c r="J15" t="s">
        <v>37</v>
      </c>
    </row>
    <row r="16" spans="1:10" hidden="1" x14ac:dyDescent="0.35">
      <c r="A16" s="6">
        <v>44169</v>
      </c>
      <c r="B16" t="s">
        <v>36</v>
      </c>
      <c r="C16" t="s">
        <v>35</v>
      </c>
      <c r="D16" t="s">
        <v>19</v>
      </c>
      <c r="E16">
        <v>15</v>
      </c>
      <c r="F16">
        <v>58</v>
      </c>
      <c r="G16">
        <v>20</v>
      </c>
      <c r="H16">
        <v>42</v>
      </c>
      <c r="I16">
        <v>30</v>
      </c>
      <c r="J16" t="s">
        <v>37</v>
      </c>
    </row>
    <row r="17" spans="1:10" hidden="1" x14ac:dyDescent="0.35">
      <c r="A17" s="6">
        <v>44169</v>
      </c>
      <c r="B17" t="s">
        <v>36</v>
      </c>
      <c r="C17" t="s">
        <v>35</v>
      </c>
      <c r="D17" t="s">
        <v>21</v>
      </c>
      <c r="E17">
        <v>0</v>
      </c>
      <c r="F17">
        <v>20</v>
      </c>
      <c r="G17">
        <v>20</v>
      </c>
      <c r="H17">
        <v>0</v>
      </c>
      <c r="I17">
        <v>0</v>
      </c>
      <c r="J17" t="s">
        <v>37</v>
      </c>
    </row>
    <row r="18" spans="1:10" hidden="1" x14ac:dyDescent="0.35">
      <c r="A18" s="6">
        <v>44169</v>
      </c>
      <c r="B18" t="s">
        <v>36</v>
      </c>
      <c r="C18" t="s">
        <v>35</v>
      </c>
      <c r="D18" t="s">
        <v>22</v>
      </c>
      <c r="E18">
        <v>20</v>
      </c>
      <c r="F18">
        <v>0</v>
      </c>
      <c r="G18">
        <v>0</v>
      </c>
      <c r="H18">
        <v>20</v>
      </c>
      <c r="I18">
        <v>0</v>
      </c>
      <c r="J18" t="s">
        <v>37</v>
      </c>
    </row>
    <row r="19" spans="1:10" hidden="1" x14ac:dyDescent="0.35">
      <c r="A19" s="6">
        <v>44169</v>
      </c>
      <c r="B19" t="s">
        <v>36</v>
      </c>
      <c r="C19" t="s">
        <v>35</v>
      </c>
      <c r="D19" t="s">
        <v>23</v>
      </c>
      <c r="E19">
        <v>0</v>
      </c>
      <c r="F19">
        <v>0</v>
      </c>
      <c r="G19">
        <v>0</v>
      </c>
      <c r="H19">
        <v>5</v>
      </c>
      <c r="I19">
        <v>0</v>
      </c>
      <c r="J19" t="s">
        <v>37</v>
      </c>
    </row>
    <row r="20" spans="1:10" hidden="1" x14ac:dyDescent="0.35">
      <c r="A20" s="6">
        <v>44169</v>
      </c>
      <c r="B20" t="s">
        <v>36</v>
      </c>
      <c r="C20" t="s">
        <v>35</v>
      </c>
      <c r="D20" t="s">
        <v>14</v>
      </c>
      <c r="E20">
        <v>0</v>
      </c>
      <c r="F20">
        <v>0</v>
      </c>
      <c r="G20">
        <v>0</v>
      </c>
      <c r="H20">
        <v>0</v>
      </c>
      <c r="I20">
        <v>5</v>
      </c>
      <c r="J20" t="s">
        <v>37</v>
      </c>
    </row>
    <row r="21" spans="1:10" hidden="1" x14ac:dyDescent="0.35">
      <c r="A21" s="6">
        <v>44169</v>
      </c>
      <c r="B21" t="s">
        <v>36</v>
      </c>
      <c r="C21" t="s">
        <v>35</v>
      </c>
      <c r="D21" t="s">
        <v>23</v>
      </c>
      <c r="E21">
        <v>120</v>
      </c>
      <c r="F21">
        <v>0</v>
      </c>
      <c r="G21">
        <v>0</v>
      </c>
      <c r="H21">
        <v>0</v>
      </c>
      <c r="I21">
        <v>0</v>
      </c>
      <c r="J21" t="s">
        <v>38</v>
      </c>
    </row>
    <row r="22" spans="1:10" hidden="1" x14ac:dyDescent="0.35">
      <c r="A22" s="6">
        <v>44162</v>
      </c>
      <c r="B22" t="s">
        <v>28</v>
      </c>
      <c r="C22" t="s">
        <v>18</v>
      </c>
      <c r="D22" t="s">
        <v>19</v>
      </c>
      <c r="E22">
        <v>765</v>
      </c>
      <c r="F22">
        <v>920</v>
      </c>
      <c r="G22">
        <v>715</v>
      </c>
      <c r="H22">
        <v>810</v>
      </c>
      <c r="I22">
        <v>605</v>
      </c>
      <c r="J22" t="s">
        <v>38</v>
      </c>
    </row>
    <row r="23" spans="1:10" hidden="1" x14ac:dyDescent="0.35">
      <c r="A23" s="6">
        <v>44162</v>
      </c>
      <c r="B23" t="s">
        <v>28</v>
      </c>
      <c r="C23" t="s">
        <v>18</v>
      </c>
      <c r="D23" t="s">
        <v>21</v>
      </c>
      <c r="E23">
        <v>0</v>
      </c>
      <c r="F23">
        <v>600</v>
      </c>
      <c r="G23">
        <v>750</v>
      </c>
      <c r="H23">
        <v>0</v>
      </c>
      <c r="I23">
        <v>0</v>
      </c>
      <c r="J23" t="s">
        <v>38</v>
      </c>
    </row>
    <row r="24" spans="1:10" hidden="1" x14ac:dyDescent="0.35">
      <c r="A24" s="6">
        <v>44162</v>
      </c>
      <c r="B24" t="s">
        <v>28</v>
      </c>
      <c r="C24" t="s">
        <v>18</v>
      </c>
      <c r="D24" t="s">
        <v>22</v>
      </c>
      <c r="E24">
        <v>600</v>
      </c>
      <c r="F24">
        <v>0</v>
      </c>
      <c r="G24">
        <v>690</v>
      </c>
      <c r="H24">
        <v>1050</v>
      </c>
      <c r="I24">
        <v>1020</v>
      </c>
      <c r="J24" t="s">
        <v>38</v>
      </c>
    </row>
    <row r="25" spans="1:10" hidden="1" x14ac:dyDescent="0.35">
      <c r="A25" s="6">
        <v>44162</v>
      </c>
      <c r="B25" t="s">
        <v>28</v>
      </c>
      <c r="C25" t="s">
        <v>18</v>
      </c>
      <c r="D25" t="s">
        <v>23</v>
      </c>
      <c r="E25">
        <v>145</v>
      </c>
      <c r="F25">
        <v>145</v>
      </c>
      <c r="G25">
        <v>320</v>
      </c>
      <c r="H25">
        <v>460</v>
      </c>
      <c r="I25">
        <v>210</v>
      </c>
      <c r="J25" t="s">
        <v>38</v>
      </c>
    </row>
    <row r="26" spans="1:10" hidden="1" x14ac:dyDescent="0.35">
      <c r="A26" s="6">
        <v>44162</v>
      </c>
      <c r="B26" t="s">
        <v>28</v>
      </c>
      <c r="C26" t="s">
        <v>18</v>
      </c>
      <c r="D26" t="s">
        <v>9</v>
      </c>
      <c r="E26">
        <v>155</v>
      </c>
      <c r="F26">
        <v>175</v>
      </c>
      <c r="G26">
        <v>198</v>
      </c>
      <c r="H26">
        <v>125</v>
      </c>
      <c r="I26">
        <v>98</v>
      </c>
      <c r="J26" t="s">
        <v>40</v>
      </c>
    </row>
    <row r="27" spans="1:10" hidden="1" x14ac:dyDescent="0.35">
      <c r="A27" s="6">
        <v>44162</v>
      </c>
      <c r="B27" t="s">
        <v>28</v>
      </c>
      <c r="C27" t="s">
        <v>18</v>
      </c>
      <c r="D27" t="s">
        <v>11</v>
      </c>
      <c r="E27">
        <v>850</v>
      </c>
      <c r="F27">
        <v>900</v>
      </c>
      <c r="G27">
        <v>300</v>
      </c>
      <c r="H27">
        <v>800</v>
      </c>
      <c r="I27">
        <v>800</v>
      </c>
      <c r="J27" t="s">
        <v>40</v>
      </c>
    </row>
    <row r="28" spans="1:10" hidden="1" x14ac:dyDescent="0.35">
      <c r="A28" s="6">
        <v>44162</v>
      </c>
      <c r="B28" t="s">
        <v>28</v>
      </c>
      <c r="C28" t="s">
        <v>18</v>
      </c>
      <c r="D28" t="s">
        <v>25</v>
      </c>
      <c r="E28">
        <v>120</v>
      </c>
      <c r="F28">
        <v>120</v>
      </c>
      <c r="G28">
        <v>120</v>
      </c>
      <c r="H28">
        <v>160</v>
      </c>
      <c r="I28">
        <v>160</v>
      </c>
      <c r="J28" t="s">
        <v>40</v>
      </c>
    </row>
    <row r="29" spans="1:10" hidden="1" x14ac:dyDescent="0.35">
      <c r="A29" s="6">
        <v>44162</v>
      </c>
      <c r="B29" t="s">
        <v>28</v>
      </c>
      <c r="C29" t="s">
        <v>18</v>
      </c>
      <c r="D29" t="s">
        <v>26</v>
      </c>
      <c r="E29">
        <v>0</v>
      </c>
      <c r="F29">
        <v>300</v>
      </c>
      <c r="G29">
        <v>300</v>
      </c>
      <c r="H29">
        <v>300</v>
      </c>
      <c r="I29">
        <v>300</v>
      </c>
      <c r="J29" t="s">
        <v>40</v>
      </c>
    </row>
    <row r="30" spans="1:10" hidden="1" x14ac:dyDescent="0.35">
      <c r="A30" s="6">
        <v>44162</v>
      </c>
      <c r="B30" t="s">
        <v>36</v>
      </c>
      <c r="C30" t="s">
        <v>32</v>
      </c>
      <c r="D30" t="s">
        <v>19</v>
      </c>
      <c r="E30">
        <v>18</v>
      </c>
      <c r="F30">
        <v>0</v>
      </c>
      <c r="G30">
        <v>12</v>
      </c>
      <c r="H30">
        <v>0</v>
      </c>
      <c r="I30">
        <v>0</v>
      </c>
      <c r="J30" t="s">
        <v>37</v>
      </c>
    </row>
    <row r="31" spans="1:10" hidden="1" x14ac:dyDescent="0.35">
      <c r="A31" s="6">
        <v>44162</v>
      </c>
      <c r="B31" t="s">
        <v>36</v>
      </c>
      <c r="C31" t="s">
        <v>32</v>
      </c>
      <c r="D31" t="s">
        <v>21</v>
      </c>
      <c r="E31">
        <v>0</v>
      </c>
      <c r="F31">
        <v>20</v>
      </c>
      <c r="G31">
        <v>16</v>
      </c>
      <c r="H31">
        <v>0</v>
      </c>
      <c r="I31">
        <v>0</v>
      </c>
      <c r="J31" t="s">
        <v>37</v>
      </c>
    </row>
    <row r="32" spans="1:10" hidden="1" x14ac:dyDescent="0.35">
      <c r="A32" s="6">
        <v>44162</v>
      </c>
      <c r="B32" t="s">
        <v>36</v>
      </c>
      <c r="C32" t="s">
        <v>32</v>
      </c>
      <c r="D32" t="s">
        <v>22</v>
      </c>
      <c r="E32">
        <v>20</v>
      </c>
      <c r="F32">
        <v>20</v>
      </c>
      <c r="G32">
        <v>20</v>
      </c>
      <c r="H32">
        <v>20</v>
      </c>
      <c r="I32">
        <v>20</v>
      </c>
      <c r="J32" t="s">
        <v>37</v>
      </c>
    </row>
    <row r="33" spans="1:10" hidden="1" x14ac:dyDescent="0.35">
      <c r="A33" s="6">
        <v>44162</v>
      </c>
      <c r="B33" t="s">
        <v>36</v>
      </c>
      <c r="C33" t="s">
        <v>34</v>
      </c>
      <c r="D33" t="s">
        <v>19</v>
      </c>
      <c r="E33">
        <v>0</v>
      </c>
      <c r="F33">
        <v>20</v>
      </c>
      <c r="G33">
        <v>0</v>
      </c>
      <c r="H33">
        <v>24</v>
      </c>
      <c r="I33">
        <v>54</v>
      </c>
      <c r="J33" t="s">
        <v>37</v>
      </c>
    </row>
    <row r="34" spans="1:10" hidden="1" x14ac:dyDescent="0.35">
      <c r="A34" s="6">
        <v>44162</v>
      </c>
      <c r="B34" t="s">
        <v>36</v>
      </c>
      <c r="C34" t="s">
        <v>55</v>
      </c>
      <c r="D34" t="s">
        <v>19</v>
      </c>
      <c r="E34">
        <v>0</v>
      </c>
      <c r="F34">
        <v>0</v>
      </c>
      <c r="G34">
        <v>16</v>
      </c>
      <c r="H34">
        <v>0</v>
      </c>
      <c r="I34">
        <v>0</v>
      </c>
      <c r="J34" t="s">
        <v>37</v>
      </c>
    </row>
    <row r="35" spans="1:10" hidden="1" x14ac:dyDescent="0.35">
      <c r="A35" s="6">
        <v>44162</v>
      </c>
      <c r="B35" t="s">
        <v>36</v>
      </c>
      <c r="C35" t="s">
        <v>35</v>
      </c>
      <c r="D35" t="s">
        <v>19</v>
      </c>
      <c r="E35">
        <v>31</v>
      </c>
      <c r="F35">
        <v>30</v>
      </c>
      <c r="G35">
        <v>52</v>
      </c>
      <c r="H35">
        <v>84</v>
      </c>
      <c r="I35">
        <v>32</v>
      </c>
      <c r="J35" t="s">
        <v>37</v>
      </c>
    </row>
    <row r="36" spans="1:10" hidden="1" x14ac:dyDescent="0.35">
      <c r="A36" s="6">
        <v>44162</v>
      </c>
      <c r="B36" t="s">
        <v>36</v>
      </c>
      <c r="C36" t="s">
        <v>35</v>
      </c>
      <c r="D36" t="s">
        <v>14</v>
      </c>
      <c r="E36">
        <v>25</v>
      </c>
      <c r="F36">
        <v>0</v>
      </c>
      <c r="G36">
        <v>0</v>
      </c>
      <c r="H36">
        <v>0</v>
      </c>
      <c r="I36">
        <v>0</v>
      </c>
      <c r="J36" t="s">
        <v>37</v>
      </c>
    </row>
    <row r="37" spans="1:10" hidden="1" x14ac:dyDescent="0.35">
      <c r="A37" s="6">
        <v>44155</v>
      </c>
      <c r="B37" t="s">
        <v>36</v>
      </c>
      <c r="C37" t="s">
        <v>32</v>
      </c>
      <c r="D37" t="s">
        <v>19</v>
      </c>
      <c r="E37">
        <v>15</v>
      </c>
      <c r="F37">
        <v>63</v>
      </c>
      <c r="G37">
        <v>25</v>
      </c>
      <c r="H37">
        <v>35</v>
      </c>
      <c r="I37">
        <v>0</v>
      </c>
      <c r="J37" t="s">
        <v>37</v>
      </c>
    </row>
    <row r="38" spans="1:10" hidden="1" x14ac:dyDescent="0.35">
      <c r="A38" s="6">
        <v>44155</v>
      </c>
      <c r="B38" t="s">
        <v>36</v>
      </c>
      <c r="C38" t="s">
        <v>32</v>
      </c>
      <c r="D38" t="s">
        <v>22</v>
      </c>
      <c r="E38">
        <v>0</v>
      </c>
      <c r="F38">
        <v>0</v>
      </c>
      <c r="G38">
        <v>0</v>
      </c>
      <c r="H38">
        <v>0</v>
      </c>
      <c r="I38">
        <v>20</v>
      </c>
      <c r="J38" t="s">
        <v>37</v>
      </c>
    </row>
    <row r="39" spans="1:10" hidden="1" x14ac:dyDescent="0.35">
      <c r="A39" s="6">
        <v>44155</v>
      </c>
      <c r="B39" t="s">
        <v>36</v>
      </c>
      <c r="C39" t="s">
        <v>34</v>
      </c>
      <c r="D39" t="s">
        <v>19</v>
      </c>
      <c r="E39">
        <v>20</v>
      </c>
      <c r="F39">
        <v>0</v>
      </c>
      <c r="G39">
        <v>0</v>
      </c>
      <c r="H39">
        <v>25</v>
      </c>
      <c r="I39">
        <v>36</v>
      </c>
      <c r="J39" t="s">
        <v>37</v>
      </c>
    </row>
    <row r="40" spans="1:10" hidden="1" x14ac:dyDescent="0.35">
      <c r="A40" s="6">
        <v>44155</v>
      </c>
      <c r="B40" t="s">
        <v>36</v>
      </c>
      <c r="C40" t="s">
        <v>34</v>
      </c>
      <c r="D40" t="s">
        <v>21</v>
      </c>
      <c r="E40">
        <v>0</v>
      </c>
      <c r="F40">
        <v>20</v>
      </c>
      <c r="G40">
        <v>20</v>
      </c>
      <c r="H40">
        <v>0</v>
      </c>
      <c r="I40">
        <v>0</v>
      </c>
      <c r="J40" t="s">
        <v>37</v>
      </c>
    </row>
    <row r="41" spans="1:10" hidden="1" x14ac:dyDescent="0.35">
      <c r="A41" s="6">
        <v>44155</v>
      </c>
      <c r="B41" t="s">
        <v>36</v>
      </c>
      <c r="C41" t="s">
        <v>34</v>
      </c>
      <c r="D41" t="s">
        <v>22</v>
      </c>
      <c r="E41">
        <v>20</v>
      </c>
      <c r="F41">
        <v>20</v>
      </c>
      <c r="G41">
        <v>50</v>
      </c>
      <c r="H41">
        <v>20</v>
      </c>
      <c r="I41">
        <v>16</v>
      </c>
      <c r="J41" t="s">
        <v>37</v>
      </c>
    </row>
    <row r="42" spans="1:10" hidden="1" x14ac:dyDescent="0.35">
      <c r="A42" s="6">
        <v>44155</v>
      </c>
      <c r="B42" t="s">
        <v>36</v>
      </c>
      <c r="C42" t="s">
        <v>35</v>
      </c>
      <c r="D42" t="s">
        <v>19</v>
      </c>
      <c r="E42">
        <v>0</v>
      </c>
      <c r="F42">
        <v>115</v>
      </c>
      <c r="G42">
        <v>46</v>
      </c>
      <c r="H42">
        <v>77</v>
      </c>
      <c r="I42">
        <v>30</v>
      </c>
      <c r="J42" t="s">
        <v>37</v>
      </c>
    </row>
    <row r="43" spans="1:10" hidden="1" x14ac:dyDescent="0.35">
      <c r="A43" s="6">
        <v>44155</v>
      </c>
      <c r="B43" t="s">
        <v>36</v>
      </c>
      <c r="C43" t="s">
        <v>35</v>
      </c>
      <c r="D43" t="s">
        <v>21</v>
      </c>
      <c r="E43">
        <v>0</v>
      </c>
      <c r="F43">
        <v>20</v>
      </c>
      <c r="G43">
        <v>20</v>
      </c>
      <c r="H43">
        <v>0</v>
      </c>
      <c r="I43">
        <v>0</v>
      </c>
      <c r="J43" t="s">
        <v>37</v>
      </c>
    </row>
    <row r="44" spans="1:10" hidden="1" x14ac:dyDescent="0.35">
      <c r="A44" s="6">
        <v>44155</v>
      </c>
      <c r="B44" t="s">
        <v>36</v>
      </c>
      <c r="C44" t="s">
        <v>35</v>
      </c>
      <c r="D44" t="s">
        <v>14</v>
      </c>
      <c r="E44">
        <v>0</v>
      </c>
      <c r="F44">
        <v>0</v>
      </c>
      <c r="G44">
        <v>5</v>
      </c>
      <c r="H44">
        <v>0</v>
      </c>
      <c r="I44">
        <v>0</v>
      </c>
      <c r="J44" t="s">
        <v>37</v>
      </c>
    </row>
    <row r="45" spans="1:10" hidden="1" x14ac:dyDescent="0.35">
      <c r="A45" s="6">
        <v>44155</v>
      </c>
      <c r="B45" t="s">
        <v>28</v>
      </c>
      <c r="C45" t="s">
        <v>18</v>
      </c>
      <c r="D45" t="s">
        <v>19</v>
      </c>
      <c r="E45">
        <v>1030</v>
      </c>
      <c r="F45">
        <v>640</v>
      </c>
      <c r="G45">
        <v>595</v>
      </c>
      <c r="H45">
        <v>725</v>
      </c>
      <c r="I45">
        <v>455</v>
      </c>
      <c r="J45" t="s">
        <v>38</v>
      </c>
    </row>
    <row r="46" spans="1:10" hidden="1" x14ac:dyDescent="0.35">
      <c r="A46" s="6">
        <v>44155</v>
      </c>
      <c r="B46" t="s">
        <v>28</v>
      </c>
      <c r="C46" t="s">
        <v>18</v>
      </c>
      <c r="D46" t="s">
        <v>21</v>
      </c>
      <c r="E46">
        <v>0</v>
      </c>
      <c r="F46">
        <v>600</v>
      </c>
      <c r="G46">
        <v>600</v>
      </c>
      <c r="H46">
        <v>0</v>
      </c>
      <c r="I46">
        <v>0</v>
      </c>
      <c r="J46" t="s">
        <v>38</v>
      </c>
    </row>
    <row r="47" spans="1:10" hidden="1" x14ac:dyDescent="0.35">
      <c r="A47" s="6">
        <v>44155</v>
      </c>
      <c r="B47" t="s">
        <v>28</v>
      </c>
      <c r="C47" t="s">
        <v>18</v>
      </c>
      <c r="D47" t="s">
        <v>22</v>
      </c>
      <c r="E47">
        <v>1060</v>
      </c>
      <c r="F47">
        <v>0</v>
      </c>
      <c r="G47">
        <v>660</v>
      </c>
      <c r="H47">
        <v>1110</v>
      </c>
      <c r="I47">
        <v>1140</v>
      </c>
      <c r="J47" t="s">
        <v>38</v>
      </c>
    </row>
    <row r="48" spans="1:10" hidden="1" x14ac:dyDescent="0.35">
      <c r="A48" s="6">
        <v>44155</v>
      </c>
      <c r="B48" t="s">
        <v>28</v>
      </c>
      <c r="C48" t="s">
        <v>18</v>
      </c>
      <c r="D48" t="s">
        <v>23</v>
      </c>
      <c r="E48">
        <v>80</v>
      </c>
      <c r="F48">
        <v>450</v>
      </c>
      <c r="G48">
        <v>460</v>
      </c>
      <c r="H48">
        <v>370</v>
      </c>
      <c r="I48">
        <v>480</v>
      </c>
      <c r="J48" t="s">
        <v>38</v>
      </c>
    </row>
    <row r="49" spans="1:10" hidden="1" x14ac:dyDescent="0.35">
      <c r="A49" s="6">
        <v>44155</v>
      </c>
      <c r="B49" t="s">
        <v>28</v>
      </c>
      <c r="C49" t="s">
        <v>18</v>
      </c>
      <c r="D49" t="s">
        <v>14</v>
      </c>
      <c r="E49">
        <v>0</v>
      </c>
      <c r="F49">
        <v>120</v>
      </c>
      <c r="G49">
        <v>0</v>
      </c>
      <c r="H49">
        <v>0</v>
      </c>
      <c r="I49">
        <v>0</v>
      </c>
      <c r="J49" t="s">
        <v>38</v>
      </c>
    </row>
    <row r="50" spans="1:10" hidden="1" x14ac:dyDescent="0.35">
      <c r="A50" s="6">
        <v>44155</v>
      </c>
      <c r="B50" t="s">
        <v>28</v>
      </c>
      <c r="C50" t="s">
        <v>18</v>
      </c>
      <c r="D50" t="s">
        <v>9</v>
      </c>
      <c r="E50">
        <v>218</v>
      </c>
      <c r="F50">
        <v>198</v>
      </c>
      <c r="G50">
        <v>185</v>
      </c>
      <c r="H50">
        <v>260</v>
      </c>
      <c r="I50">
        <v>0</v>
      </c>
      <c r="J50" t="s">
        <v>40</v>
      </c>
    </row>
    <row r="51" spans="1:10" hidden="1" x14ac:dyDescent="0.35">
      <c r="A51" s="6">
        <v>44155</v>
      </c>
      <c r="B51" t="s">
        <v>28</v>
      </c>
      <c r="C51" t="s">
        <v>18</v>
      </c>
      <c r="D51" t="s">
        <v>11</v>
      </c>
      <c r="E51">
        <v>300</v>
      </c>
      <c r="F51">
        <v>900</v>
      </c>
      <c r="G51">
        <v>300</v>
      </c>
      <c r="H51">
        <v>700</v>
      </c>
      <c r="I51">
        <v>1000</v>
      </c>
      <c r="J51" t="s">
        <v>40</v>
      </c>
    </row>
    <row r="52" spans="1:10" hidden="1" x14ac:dyDescent="0.35">
      <c r="A52" s="6">
        <v>44155</v>
      </c>
      <c r="B52" t="s">
        <v>28</v>
      </c>
      <c r="C52" t="s">
        <v>18</v>
      </c>
      <c r="D52" t="s">
        <v>25</v>
      </c>
      <c r="E52">
        <v>120</v>
      </c>
      <c r="F52">
        <v>160</v>
      </c>
      <c r="G52">
        <v>200</v>
      </c>
      <c r="H52">
        <v>120</v>
      </c>
      <c r="I52">
        <v>120</v>
      </c>
      <c r="J52" t="s">
        <v>40</v>
      </c>
    </row>
    <row r="53" spans="1:10" hidden="1" x14ac:dyDescent="0.35">
      <c r="A53" s="6">
        <v>44155</v>
      </c>
      <c r="B53" t="s">
        <v>28</v>
      </c>
      <c r="C53" t="s">
        <v>18</v>
      </c>
      <c r="D53" t="s">
        <v>26</v>
      </c>
      <c r="E53">
        <v>0</v>
      </c>
      <c r="F53">
        <v>600</v>
      </c>
      <c r="G53">
        <v>400</v>
      </c>
      <c r="H53">
        <v>400</v>
      </c>
      <c r="I53">
        <v>300</v>
      </c>
      <c r="J53" t="s">
        <v>40</v>
      </c>
    </row>
    <row r="54" spans="1:10" hidden="1" x14ac:dyDescent="0.35">
      <c r="A54" s="6">
        <v>44148</v>
      </c>
      <c r="B54" t="s">
        <v>28</v>
      </c>
      <c r="C54" t="s">
        <v>18</v>
      </c>
      <c r="D54" t="s">
        <v>19</v>
      </c>
      <c r="E54">
        <v>2240</v>
      </c>
      <c r="F54">
        <v>3330</v>
      </c>
      <c r="G54">
        <v>4060</v>
      </c>
      <c r="H54">
        <v>2210</v>
      </c>
      <c r="I54">
        <v>2770</v>
      </c>
      <c r="J54" t="s">
        <v>38</v>
      </c>
    </row>
    <row r="55" spans="1:10" hidden="1" x14ac:dyDescent="0.35">
      <c r="A55" s="6">
        <v>44148</v>
      </c>
      <c r="B55" t="s">
        <v>28</v>
      </c>
      <c r="C55" t="s">
        <v>18</v>
      </c>
      <c r="D55" t="s">
        <v>21</v>
      </c>
      <c r="E55">
        <v>0</v>
      </c>
      <c r="F55">
        <v>540</v>
      </c>
      <c r="G55">
        <v>600</v>
      </c>
      <c r="H55">
        <v>0</v>
      </c>
      <c r="I55">
        <v>0</v>
      </c>
      <c r="J55" t="s">
        <v>38</v>
      </c>
    </row>
    <row r="56" spans="1:10" hidden="1" x14ac:dyDescent="0.35">
      <c r="A56" s="6">
        <v>44148</v>
      </c>
      <c r="B56" t="s">
        <v>28</v>
      </c>
      <c r="C56" t="s">
        <v>18</v>
      </c>
      <c r="D56" t="s">
        <v>11</v>
      </c>
      <c r="E56">
        <v>150</v>
      </c>
      <c r="F56">
        <v>0</v>
      </c>
      <c r="G56">
        <v>0</v>
      </c>
      <c r="H56">
        <v>0</v>
      </c>
      <c r="I56">
        <v>0</v>
      </c>
      <c r="J56" t="s">
        <v>38</v>
      </c>
    </row>
    <row r="57" spans="1:10" hidden="1" x14ac:dyDescent="0.35">
      <c r="A57" s="6">
        <v>44148</v>
      </c>
      <c r="B57" t="s">
        <v>28</v>
      </c>
      <c r="C57" t="s">
        <v>18</v>
      </c>
      <c r="D57" t="s">
        <v>22</v>
      </c>
      <c r="E57">
        <v>1060</v>
      </c>
      <c r="F57">
        <v>0</v>
      </c>
      <c r="G57">
        <v>600</v>
      </c>
      <c r="H57">
        <v>1140</v>
      </c>
      <c r="I57">
        <v>1080</v>
      </c>
      <c r="J57" t="s">
        <v>38</v>
      </c>
    </row>
    <row r="58" spans="1:10" hidden="1" x14ac:dyDescent="0.35">
      <c r="A58" s="6">
        <v>44148</v>
      </c>
      <c r="B58" t="s">
        <v>28</v>
      </c>
      <c r="C58" t="s">
        <v>18</v>
      </c>
      <c r="D58" t="s">
        <v>23</v>
      </c>
      <c r="E58">
        <v>0</v>
      </c>
      <c r="F58">
        <v>160</v>
      </c>
      <c r="G58">
        <v>370</v>
      </c>
      <c r="H58">
        <v>500</v>
      </c>
      <c r="I58">
        <v>400</v>
      </c>
      <c r="J58" t="s">
        <v>38</v>
      </c>
    </row>
    <row r="59" spans="1:10" hidden="1" x14ac:dyDescent="0.35">
      <c r="A59" s="6">
        <v>44148</v>
      </c>
      <c r="B59" t="s">
        <v>28</v>
      </c>
      <c r="C59" t="s">
        <v>18</v>
      </c>
      <c r="D59" t="s">
        <v>9</v>
      </c>
      <c r="E59">
        <v>295</v>
      </c>
      <c r="F59">
        <v>350</v>
      </c>
      <c r="G59">
        <v>292</v>
      </c>
      <c r="H59">
        <v>283</v>
      </c>
      <c r="I59">
        <v>274</v>
      </c>
      <c r="J59" t="s">
        <v>40</v>
      </c>
    </row>
    <row r="60" spans="1:10" hidden="1" x14ac:dyDescent="0.35">
      <c r="A60" s="6">
        <v>44148</v>
      </c>
      <c r="B60" t="s">
        <v>28</v>
      </c>
      <c r="C60" t="s">
        <v>18</v>
      </c>
      <c r="D60" t="s">
        <v>11</v>
      </c>
      <c r="E60">
        <v>150</v>
      </c>
      <c r="F60">
        <v>800</v>
      </c>
      <c r="G60">
        <v>300</v>
      </c>
      <c r="H60">
        <v>500</v>
      </c>
      <c r="I60">
        <v>900</v>
      </c>
      <c r="J60" t="s">
        <v>40</v>
      </c>
    </row>
    <row r="61" spans="1:10" hidden="1" x14ac:dyDescent="0.35">
      <c r="A61" s="6">
        <v>44148</v>
      </c>
      <c r="B61" t="s">
        <v>28</v>
      </c>
      <c r="C61" t="s">
        <v>18</v>
      </c>
      <c r="D61" t="s">
        <v>13</v>
      </c>
      <c r="E61">
        <v>300</v>
      </c>
      <c r="F61">
        <v>0</v>
      </c>
      <c r="G61">
        <v>0</v>
      </c>
      <c r="H61">
        <v>0</v>
      </c>
      <c r="I61">
        <v>0</v>
      </c>
      <c r="J61" t="s">
        <v>40</v>
      </c>
    </row>
    <row r="62" spans="1:10" hidden="1" x14ac:dyDescent="0.35">
      <c r="A62" s="6">
        <v>44148</v>
      </c>
      <c r="B62" t="s">
        <v>28</v>
      </c>
      <c r="C62" t="s">
        <v>18</v>
      </c>
      <c r="D62" t="s">
        <v>25</v>
      </c>
      <c r="E62">
        <v>0</v>
      </c>
      <c r="F62">
        <v>120</v>
      </c>
      <c r="G62">
        <v>300</v>
      </c>
      <c r="H62">
        <v>160</v>
      </c>
      <c r="I62">
        <v>120</v>
      </c>
      <c r="J62" t="s">
        <v>40</v>
      </c>
    </row>
    <row r="63" spans="1:10" hidden="1" x14ac:dyDescent="0.35">
      <c r="A63" s="6">
        <v>44148</v>
      </c>
      <c r="B63" t="s">
        <v>28</v>
      </c>
      <c r="C63" t="s">
        <v>18</v>
      </c>
      <c r="D63" t="s">
        <v>23</v>
      </c>
      <c r="E63">
        <v>220</v>
      </c>
      <c r="F63">
        <v>130</v>
      </c>
      <c r="G63">
        <v>0</v>
      </c>
      <c r="H63">
        <v>0</v>
      </c>
      <c r="I63">
        <v>0</v>
      </c>
      <c r="J63" t="s">
        <v>40</v>
      </c>
    </row>
    <row r="64" spans="1:10" hidden="1" x14ac:dyDescent="0.35">
      <c r="A64" s="6">
        <v>44148</v>
      </c>
      <c r="B64" t="s">
        <v>28</v>
      </c>
      <c r="C64" t="s">
        <v>18</v>
      </c>
      <c r="D64" t="s">
        <v>26</v>
      </c>
      <c r="E64">
        <v>0</v>
      </c>
      <c r="F64">
        <v>300</v>
      </c>
      <c r="G64">
        <v>300</v>
      </c>
      <c r="H64">
        <v>300</v>
      </c>
      <c r="I64">
        <v>300</v>
      </c>
      <c r="J64" t="s">
        <v>40</v>
      </c>
    </row>
    <row r="65" spans="1:10" hidden="1" x14ac:dyDescent="0.35">
      <c r="A65" s="6">
        <v>44148</v>
      </c>
      <c r="B65" t="s">
        <v>36</v>
      </c>
      <c r="C65" t="s">
        <v>32</v>
      </c>
      <c r="D65" t="s">
        <v>19</v>
      </c>
      <c r="E65">
        <v>32</v>
      </c>
      <c r="F65">
        <v>18</v>
      </c>
      <c r="G65">
        <v>28</v>
      </c>
      <c r="H65">
        <v>54</v>
      </c>
      <c r="I65">
        <v>0</v>
      </c>
      <c r="J65" t="s">
        <v>37</v>
      </c>
    </row>
    <row r="66" spans="1:10" hidden="1" x14ac:dyDescent="0.35">
      <c r="A66" s="6">
        <v>44148</v>
      </c>
      <c r="B66" t="s">
        <v>36</v>
      </c>
      <c r="C66" t="s">
        <v>32</v>
      </c>
      <c r="D66" t="s">
        <v>21</v>
      </c>
      <c r="E66">
        <v>0</v>
      </c>
      <c r="F66">
        <v>20</v>
      </c>
      <c r="G66">
        <v>20</v>
      </c>
      <c r="H66">
        <v>0</v>
      </c>
      <c r="I66">
        <v>0</v>
      </c>
      <c r="J66" t="s">
        <v>37</v>
      </c>
    </row>
    <row r="67" spans="1:10" hidden="1" x14ac:dyDescent="0.35">
      <c r="A67" s="6">
        <v>44148</v>
      </c>
      <c r="B67" t="s">
        <v>36</v>
      </c>
      <c r="C67" t="s">
        <v>34</v>
      </c>
      <c r="D67" t="s">
        <v>19</v>
      </c>
      <c r="E67">
        <v>30</v>
      </c>
      <c r="F67">
        <v>20</v>
      </c>
      <c r="G67">
        <v>33</v>
      </c>
      <c r="H67">
        <v>0</v>
      </c>
      <c r="I67">
        <v>15</v>
      </c>
      <c r="J67" t="s">
        <v>37</v>
      </c>
    </row>
    <row r="68" spans="1:10" hidden="1" x14ac:dyDescent="0.35">
      <c r="A68" s="6">
        <v>44148</v>
      </c>
      <c r="B68" t="s">
        <v>36</v>
      </c>
      <c r="C68" t="s">
        <v>34</v>
      </c>
      <c r="D68" t="s">
        <v>21</v>
      </c>
      <c r="E68">
        <v>0</v>
      </c>
      <c r="F68">
        <v>20</v>
      </c>
      <c r="G68">
        <v>20</v>
      </c>
      <c r="H68">
        <v>0</v>
      </c>
      <c r="I68">
        <v>0</v>
      </c>
      <c r="J68" t="s">
        <v>37</v>
      </c>
    </row>
    <row r="69" spans="1:10" hidden="1" x14ac:dyDescent="0.35">
      <c r="A69" s="6">
        <v>44148</v>
      </c>
      <c r="B69" t="s">
        <v>36</v>
      </c>
      <c r="C69" t="s">
        <v>34</v>
      </c>
      <c r="D69" t="s">
        <v>22</v>
      </c>
      <c r="E69">
        <v>20</v>
      </c>
      <c r="F69">
        <v>20</v>
      </c>
      <c r="G69">
        <v>0</v>
      </c>
      <c r="H69">
        <v>20</v>
      </c>
      <c r="I69">
        <v>20</v>
      </c>
      <c r="J69" t="s">
        <v>37</v>
      </c>
    </row>
    <row r="70" spans="1:10" hidden="1" x14ac:dyDescent="0.35">
      <c r="A70" s="6">
        <v>44148</v>
      </c>
      <c r="B70" t="s">
        <v>36</v>
      </c>
      <c r="C70" t="s">
        <v>34</v>
      </c>
      <c r="D70" t="s">
        <v>14</v>
      </c>
      <c r="E70">
        <v>0</v>
      </c>
      <c r="F70">
        <v>0</v>
      </c>
      <c r="G70">
        <v>0</v>
      </c>
      <c r="H70">
        <v>20</v>
      </c>
      <c r="I70">
        <v>0</v>
      </c>
      <c r="J70" t="s">
        <v>37</v>
      </c>
    </row>
    <row r="71" spans="1:10" hidden="1" x14ac:dyDescent="0.35">
      <c r="A71" s="6">
        <v>44148</v>
      </c>
      <c r="B71" t="s">
        <v>36</v>
      </c>
      <c r="C71" t="s">
        <v>35</v>
      </c>
      <c r="D71" t="s">
        <v>19</v>
      </c>
      <c r="E71">
        <v>56</v>
      </c>
      <c r="F71">
        <v>47</v>
      </c>
      <c r="G71">
        <v>56</v>
      </c>
      <c r="H71">
        <v>58</v>
      </c>
      <c r="I71">
        <v>61</v>
      </c>
      <c r="J71" t="s">
        <v>37</v>
      </c>
    </row>
    <row r="72" spans="1:10" hidden="1" x14ac:dyDescent="0.35">
      <c r="A72" s="6">
        <v>44148</v>
      </c>
      <c r="B72" t="s">
        <v>36</v>
      </c>
      <c r="C72" t="s">
        <v>32</v>
      </c>
      <c r="D72" t="s">
        <v>23</v>
      </c>
      <c r="E72">
        <v>0</v>
      </c>
      <c r="F72">
        <v>0</v>
      </c>
      <c r="G72">
        <v>300</v>
      </c>
      <c r="H72">
        <v>440</v>
      </c>
      <c r="I72">
        <v>0</v>
      </c>
      <c r="J72" t="s">
        <v>38</v>
      </c>
    </row>
    <row r="73" spans="1:10" hidden="1" x14ac:dyDescent="0.35">
      <c r="A73" s="6">
        <v>44148</v>
      </c>
      <c r="B73" t="s">
        <v>36</v>
      </c>
      <c r="C73" t="s">
        <v>34</v>
      </c>
      <c r="D73" t="s">
        <v>23</v>
      </c>
      <c r="E73">
        <v>270</v>
      </c>
      <c r="F73">
        <v>0</v>
      </c>
      <c r="G73">
        <v>200</v>
      </c>
      <c r="H73">
        <v>0</v>
      </c>
      <c r="I73">
        <v>250</v>
      </c>
      <c r="J73" t="s">
        <v>38</v>
      </c>
    </row>
    <row r="74" spans="1:10" hidden="1" x14ac:dyDescent="0.35">
      <c r="A74" s="6">
        <v>44141</v>
      </c>
      <c r="B74" t="s">
        <v>36</v>
      </c>
      <c r="C74" t="s">
        <v>32</v>
      </c>
      <c r="D74" t="s">
        <v>19</v>
      </c>
      <c r="E74">
        <v>0</v>
      </c>
      <c r="F74">
        <v>26</v>
      </c>
      <c r="G74">
        <v>0</v>
      </c>
      <c r="H74">
        <v>18</v>
      </c>
      <c r="I74">
        <v>16</v>
      </c>
      <c r="J74" t="s">
        <v>37</v>
      </c>
    </row>
    <row r="75" spans="1:10" hidden="1" x14ac:dyDescent="0.35">
      <c r="A75" s="6">
        <v>44141</v>
      </c>
      <c r="B75" t="s">
        <v>36</v>
      </c>
      <c r="C75" t="s">
        <v>34</v>
      </c>
      <c r="D75" t="s">
        <v>19</v>
      </c>
      <c r="E75">
        <v>16</v>
      </c>
      <c r="F75">
        <v>8</v>
      </c>
      <c r="G75">
        <v>0</v>
      </c>
      <c r="H75">
        <v>37</v>
      </c>
      <c r="I75">
        <v>15</v>
      </c>
      <c r="J75" t="s">
        <v>37</v>
      </c>
    </row>
    <row r="76" spans="1:10" hidden="1" x14ac:dyDescent="0.35">
      <c r="A76" s="6">
        <v>44141</v>
      </c>
      <c r="B76" t="s">
        <v>36</v>
      </c>
      <c r="C76" t="s">
        <v>34</v>
      </c>
      <c r="D76" t="s">
        <v>21</v>
      </c>
      <c r="E76">
        <v>0</v>
      </c>
      <c r="F76">
        <v>20</v>
      </c>
      <c r="G76">
        <v>20</v>
      </c>
      <c r="H76">
        <v>0</v>
      </c>
      <c r="I76">
        <v>0</v>
      </c>
      <c r="J76" t="s">
        <v>37</v>
      </c>
    </row>
    <row r="77" spans="1:10" hidden="1" x14ac:dyDescent="0.35">
      <c r="A77" s="6">
        <v>44141</v>
      </c>
      <c r="B77" t="s">
        <v>36</v>
      </c>
      <c r="C77" t="s">
        <v>34</v>
      </c>
      <c r="D77" t="s">
        <v>22</v>
      </c>
      <c r="E77">
        <v>20</v>
      </c>
      <c r="F77">
        <v>20</v>
      </c>
      <c r="G77">
        <v>20</v>
      </c>
      <c r="H77">
        <v>20</v>
      </c>
      <c r="I77">
        <v>20</v>
      </c>
      <c r="J77" t="s">
        <v>37</v>
      </c>
    </row>
    <row r="78" spans="1:10" hidden="1" x14ac:dyDescent="0.35">
      <c r="A78" s="6">
        <v>44141</v>
      </c>
      <c r="B78" t="s">
        <v>36</v>
      </c>
      <c r="C78" t="s">
        <v>34</v>
      </c>
      <c r="D78" t="s">
        <v>14</v>
      </c>
      <c r="E78">
        <v>0</v>
      </c>
      <c r="F78">
        <v>0</v>
      </c>
      <c r="G78">
        <v>10</v>
      </c>
      <c r="H78">
        <v>0</v>
      </c>
      <c r="I78">
        <v>8</v>
      </c>
      <c r="J78" t="s">
        <v>37</v>
      </c>
    </row>
    <row r="79" spans="1:10" hidden="1" x14ac:dyDescent="0.35">
      <c r="A79" s="6">
        <v>44141</v>
      </c>
      <c r="B79" t="s">
        <v>36</v>
      </c>
      <c r="C79" t="s">
        <v>55</v>
      </c>
      <c r="D79" t="s">
        <v>19</v>
      </c>
      <c r="E79">
        <v>12</v>
      </c>
      <c r="F79">
        <v>0</v>
      </c>
      <c r="G79">
        <v>0</v>
      </c>
      <c r="H79">
        <v>10</v>
      </c>
      <c r="I79">
        <v>0</v>
      </c>
      <c r="J79" t="s">
        <v>37</v>
      </c>
    </row>
    <row r="80" spans="1:10" hidden="1" x14ac:dyDescent="0.35">
      <c r="A80" s="6">
        <v>44141</v>
      </c>
      <c r="B80" t="s">
        <v>36</v>
      </c>
      <c r="C80" t="s">
        <v>35</v>
      </c>
      <c r="D80" t="s">
        <v>19</v>
      </c>
      <c r="E80">
        <v>60</v>
      </c>
      <c r="F80">
        <v>57</v>
      </c>
      <c r="G80">
        <v>15</v>
      </c>
      <c r="H80">
        <v>58</v>
      </c>
      <c r="I80">
        <v>44</v>
      </c>
      <c r="J80" t="s">
        <v>37</v>
      </c>
    </row>
    <row r="81" spans="1:10" hidden="1" x14ac:dyDescent="0.35">
      <c r="A81" s="6">
        <v>44141</v>
      </c>
      <c r="B81" t="s">
        <v>36</v>
      </c>
      <c r="C81" t="s">
        <v>35</v>
      </c>
      <c r="D81" t="s">
        <v>13</v>
      </c>
      <c r="E81">
        <v>0</v>
      </c>
      <c r="F81">
        <v>10</v>
      </c>
      <c r="G81">
        <v>0</v>
      </c>
      <c r="H81">
        <v>0</v>
      </c>
      <c r="I81">
        <v>0</v>
      </c>
      <c r="J81" t="s">
        <v>37</v>
      </c>
    </row>
    <row r="82" spans="1:10" hidden="1" x14ac:dyDescent="0.35">
      <c r="A82" s="6">
        <v>44141</v>
      </c>
      <c r="B82" t="s">
        <v>36</v>
      </c>
      <c r="C82" t="s">
        <v>35</v>
      </c>
      <c r="D82" t="s">
        <v>14</v>
      </c>
      <c r="E82">
        <v>0</v>
      </c>
      <c r="F82">
        <v>0</v>
      </c>
      <c r="G82">
        <v>0</v>
      </c>
      <c r="H82">
        <v>5</v>
      </c>
      <c r="I82">
        <v>0</v>
      </c>
      <c r="J82" t="s">
        <v>37</v>
      </c>
    </row>
    <row r="83" spans="1:10" hidden="1" x14ac:dyDescent="0.35">
      <c r="A83" s="6">
        <v>44141</v>
      </c>
      <c r="B83" t="s">
        <v>36</v>
      </c>
      <c r="C83" t="s">
        <v>32</v>
      </c>
      <c r="D83" t="s">
        <v>23</v>
      </c>
      <c r="E83">
        <v>200</v>
      </c>
      <c r="F83">
        <v>360</v>
      </c>
      <c r="G83">
        <v>0</v>
      </c>
      <c r="H83">
        <v>0</v>
      </c>
      <c r="I83">
        <v>0</v>
      </c>
      <c r="J83" t="s">
        <v>38</v>
      </c>
    </row>
    <row r="84" spans="1:10" hidden="1" x14ac:dyDescent="0.35">
      <c r="A84" s="6">
        <v>44141</v>
      </c>
      <c r="B84" t="s">
        <v>36</v>
      </c>
      <c r="C84" t="s">
        <v>34</v>
      </c>
      <c r="D84" t="s">
        <v>23</v>
      </c>
      <c r="E84">
        <v>120</v>
      </c>
      <c r="F84">
        <v>300</v>
      </c>
      <c r="G84">
        <v>0</v>
      </c>
      <c r="H84">
        <v>0</v>
      </c>
      <c r="I84">
        <v>0</v>
      </c>
      <c r="J84" t="s">
        <v>38</v>
      </c>
    </row>
    <row r="85" spans="1:10" hidden="1" x14ac:dyDescent="0.35">
      <c r="A85" s="6">
        <v>44134</v>
      </c>
      <c r="B85" t="s">
        <v>36</v>
      </c>
      <c r="C85" t="s">
        <v>32</v>
      </c>
      <c r="D85" t="s">
        <v>19</v>
      </c>
      <c r="E85">
        <v>0</v>
      </c>
      <c r="F85">
        <v>0</v>
      </c>
      <c r="G85">
        <v>0</v>
      </c>
      <c r="H85">
        <v>24</v>
      </c>
      <c r="I85">
        <v>14</v>
      </c>
      <c r="J85" t="s">
        <v>37</v>
      </c>
    </row>
    <row r="86" spans="1:10" hidden="1" x14ac:dyDescent="0.35">
      <c r="A86" s="6">
        <v>44134</v>
      </c>
      <c r="B86" t="s">
        <v>36</v>
      </c>
      <c r="C86" t="s">
        <v>34</v>
      </c>
      <c r="D86" t="s">
        <v>19</v>
      </c>
      <c r="E86">
        <v>40</v>
      </c>
      <c r="F86">
        <v>34</v>
      </c>
      <c r="G86">
        <v>40</v>
      </c>
      <c r="H86">
        <v>15</v>
      </c>
      <c r="I86">
        <v>7</v>
      </c>
      <c r="J86" t="s">
        <v>37</v>
      </c>
    </row>
    <row r="87" spans="1:10" hidden="1" x14ac:dyDescent="0.35">
      <c r="A87" s="6">
        <v>44134</v>
      </c>
      <c r="B87" t="s">
        <v>36</v>
      </c>
      <c r="C87" t="s">
        <v>34</v>
      </c>
      <c r="D87" t="s">
        <v>21</v>
      </c>
      <c r="E87">
        <v>0</v>
      </c>
      <c r="F87">
        <v>20</v>
      </c>
      <c r="G87">
        <v>20</v>
      </c>
      <c r="H87">
        <v>0</v>
      </c>
      <c r="I87">
        <v>0</v>
      </c>
      <c r="J87" t="s">
        <v>37</v>
      </c>
    </row>
    <row r="88" spans="1:10" hidden="1" x14ac:dyDescent="0.35">
      <c r="A88" s="6">
        <v>44134</v>
      </c>
      <c r="B88" t="s">
        <v>36</v>
      </c>
      <c r="C88" t="s">
        <v>34</v>
      </c>
      <c r="D88" t="s">
        <v>22</v>
      </c>
      <c r="E88">
        <v>20</v>
      </c>
      <c r="F88">
        <v>20</v>
      </c>
      <c r="G88">
        <v>20</v>
      </c>
      <c r="H88">
        <v>20</v>
      </c>
      <c r="I88">
        <v>20</v>
      </c>
      <c r="J88" t="s">
        <v>37</v>
      </c>
    </row>
    <row r="89" spans="1:10" hidden="1" x14ac:dyDescent="0.35">
      <c r="A89" s="6">
        <v>44134</v>
      </c>
      <c r="B89" t="s">
        <v>36</v>
      </c>
      <c r="C89" t="s">
        <v>34</v>
      </c>
      <c r="D89" t="s">
        <v>14</v>
      </c>
      <c r="E89">
        <v>25</v>
      </c>
      <c r="F89">
        <v>12</v>
      </c>
      <c r="G89">
        <v>0</v>
      </c>
      <c r="H89">
        <v>25</v>
      </c>
      <c r="I89">
        <v>0</v>
      </c>
      <c r="J89" t="s">
        <v>37</v>
      </c>
    </row>
    <row r="90" spans="1:10" hidden="1" x14ac:dyDescent="0.35">
      <c r="A90" s="6">
        <v>44134</v>
      </c>
      <c r="B90" t="s">
        <v>36</v>
      </c>
      <c r="C90" t="s">
        <v>55</v>
      </c>
      <c r="D90" t="s">
        <v>19</v>
      </c>
      <c r="E90">
        <v>14</v>
      </c>
      <c r="F90">
        <v>0</v>
      </c>
      <c r="G90">
        <v>12</v>
      </c>
      <c r="H90">
        <v>16</v>
      </c>
      <c r="I90">
        <v>0</v>
      </c>
      <c r="J90" t="s">
        <v>37</v>
      </c>
    </row>
    <row r="91" spans="1:10" hidden="1" x14ac:dyDescent="0.35">
      <c r="A91" s="6">
        <v>44134</v>
      </c>
      <c r="B91" t="s">
        <v>36</v>
      </c>
      <c r="C91" t="s">
        <v>35</v>
      </c>
      <c r="D91" t="s">
        <v>19</v>
      </c>
      <c r="E91">
        <v>46</v>
      </c>
      <c r="F91">
        <v>28</v>
      </c>
      <c r="G91">
        <v>46</v>
      </c>
      <c r="H91">
        <v>30</v>
      </c>
      <c r="I91">
        <v>49</v>
      </c>
      <c r="J91" t="s">
        <v>37</v>
      </c>
    </row>
    <row r="92" spans="1:10" hidden="1" x14ac:dyDescent="0.35">
      <c r="A92" s="6">
        <v>44134</v>
      </c>
      <c r="B92" t="s">
        <v>36</v>
      </c>
      <c r="C92" t="s">
        <v>35</v>
      </c>
      <c r="D92" t="s">
        <v>21</v>
      </c>
      <c r="E92">
        <v>0</v>
      </c>
      <c r="F92">
        <v>0</v>
      </c>
      <c r="G92">
        <v>20</v>
      </c>
      <c r="H92">
        <v>0</v>
      </c>
      <c r="I92">
        <v>0</v>
      </c>
      <c r="J92" t="s">
        <v>37</v>
      </c>
    </row>
    <row r="93" spans="1:10" hidden="1" x14ac:dyDescent="0.35">
      <c r="A93" s="6">
        <v>44134</v>
      </c>
      <c r="B93" t="s">
        <v>36</v>
      </c>
      <c r="C93" t="s">
        <v>32</v>
      </c>
      <c r="D93" t="s">
        <v>23</v>
      </c>
      <c r="E93">
        <v>0</v>
      </c>
      <c r="F93">
        <v>610</v>
      </c>
      <c r="G93">
        <v>200</v>
      </c>
      <c r="H93">
        <v>150</v>
      </c>
      <c r="I93">
        <v>160</v>
      </c>
      <c r="J93" t="s">
        <v>38</v>
      </c>
    </row>
    <row r="94" spans="1:10" hidden="1" x14ac:dyDescent="0.35">
      <c r="A94" s="6">
        <v>44134</v>
      </c>
      <c r="B94" t="s">
        <v>36</v>
      </c>
      <c r="C94" t="s">
        <v>34</v>
      </c>
      <c r="D94" t="s">
        <v>23</v>
      </c>
      <c r="E94">
        <v>0</v>
      </c>
      <c r="F94">
        <v>500</v>
      </c>
      <c r="G94">
        <v>0</v>
      </c>
      <c r="H94">
        <v>240</v>
      </c>
      <c r="I94">
        <v>370</v>
      </c>
      <c r="J94" t="s">
        <v>38</v>
      </c>
    </row>
    <row r="95" spans="1:10" hidden="1" x14ac:dyDescent="0.35">
      <c r="A95" s="6">
        <v>44134</v>
      </c>
      <c r="B95" t="s">
        <v>28</v>
      </c>
      <c r="C95" t="s">
        <v>18</v>
      </c>
      <c r="D95" t="s">
        <v>19</v>
      </c>
      <c r="E95">
        <v>1580</v>
      </c>
      <c r="F95">
        <v>2370</v>
      </c>
      <c r="G95">
        <v>2170</v>
      </c>
      <c r="H95">
        <v>3380</v>
      </c>
      <c r="I95">
        <v>2600</v>
      </c>
      <c r="J95" t="s">
        <v>38</v>
      </c>
    </row>
    <row r="96" spans="1:10" hidden="1" x14ac:dyDescent="0.35">
      <c r="A96" s="6">
        <v>44134</v>
      </c>
      <c r="B96" t="s">
        <v>28</v>
      </c>
      <c r="C96" t="s">
        <v>18</v>
      </c>
      <c r="D96" t="s">
        <v>21</v>
      </c>
      <c r="E96">
        <v>0</v>
      </c>
      <c r="F96">
        <v>560</v>
      </c>
      <c r="G96">
        <v>600</v>
      </c>
      <c r="H96">
        <v>0</v>
      </c>
      <c r="I96">
        <v>0</v>
      </c>
      <c r="J96" t="s">
        <v>38</v>
      </c>
    </row>
    <row r="97" spans="1:10" hidden="1" x14ac:dyDescent="0.35">
      <c r="A97" s="6">
        <v>44134</v>
      </c>
      <c r="B97" t="s">
        <v>28</v>
      </c>
      <c r="C97" t="s">
        <v>18</v>
      </c>
      <c r="D97" t="s">
        <v>22</v>
      </c>
      <c r="E97">
        <v>1140</v>
      </c>
      <c r="F97">
        <v>0</v>
      </c>
      <c r="G97">
        <v>660</v>
      </c>
      <c r="H97">
        <v>1160</v>
      </c>
      <c r="I97">
        <v>1160</v>
      </c>
      <c r="J97" t="s">
        <v>38</v>
      </c>
    </row>
    <row r="98" spans="1:10" hidden="1" x14ac:dyDescent="0.35">
      <c r="A98" s="6">
        <v>44134</v>
      </c>
      <c r="B98" t="s">
        <v>28</v>
      </c>
      <c r="C98" t="s">
        <v>18</v>
      </c>
      <c r="D98" t="s">
        <v>23</v>
      </c>
      <c r="E98">
        <v>545</v>
      </c>
      <c r="F98">
        <v>430</v>
      </c>
      <c r="G98">
        <v>265</v>
      </c>
      <c r="H98">
        <v>400</v>
      </c>
      <c r="I98">
        <v>445</v>
      </c>
      <c r="J98" t="s">
        <v>38</v>
      </c>
    </row>
    <row r="99" spans="1:10" hidden="1" x14ac:dyDescent="0.35">
      <c r="A99" s="6">
        <v>44134</v>
      </c>
      <c r="B99" t="s">
        <v>28</v>
      </c>
      <c r="C99" t="s">
        <v>18</v>
      </c>
      <c r="D99" t="s">
        <v>9</v>
      </c>
      <c r="E99">
        <v>305</v>
      </c>
      <c r="F99">
        <v>248</v>
      </c>
      <c r="G99">
        <v>355</v>
      </c>
      <c r="H99">
        <v>298</v>
      </c>
      <c r="I99">
        <v>220</v>
      </c>
      <c r="J99" t="s">
        <v>40</v>
      </c>
    </row>
    <row r="100" spans="1:10" hidden="1" x14ac:dyDescent="0.35">
      <c r="A100" s="6">
        <v>44134</v>
      </c>
      <c r="B100" t="s">
        <v>28</v>
      </c>
      <c r="C100" t="s">
        <v>18</v>
      </c>
      <c r="D100" t="s">
        <v>11</v>
      </c>
      <c r="E100">
        <v>400</v>
      </c>
      <c r="F100">
        <v>800</v>
      </c>
      <c r="G100">
        <v>0</v>
      </c>
      <c r="H100">
        <v>600</v>
      </c>
      <c r="I100">
        <v>700</v>
      </c>
      <c r="J100" t="s">
        <v>40</v>
      </c>
    </row>
    <row r="101" spans="1:10" hidden="1" x14ac:dyDescent="0.35">
      <c r="A101" s="6">
        <v>44134</v>
      </c>
      <c r="B101" t="s">
        <v>28</v>
      </c>
      <c r="C101" t="s">
        <v>18</v>
      </c>
      <c r="D101" t="s">
        <v>13</v>
      </c>
      <c r="E101">
        <v>200</v>
      </c>
      <c r="F101">
        <v>0</v>
      </c>
      <c r="G101">
        <v>250</v>
      </c>
      <c r="H101">
        <v>0</v>
      </c>
      <c r="I101">
        <v>0</v>
      </c>
      <c r="J101" t="s">
        <v>40</v>
      </c>
    </row>
    <row r="102" spans="1:10" hidden="1" x14ac:dyDescent="0.35">
      <c r="A102" s="6">
        <v>44134</v>
      </c>
      <c r="B102" t="s">
        <v>28</v>
      </c>
      <c r="C102" t="s">
        <v>18</v>
      </c>
      <c r="D102" t="s">
        <v>25</v>
      </c>
      <c r="E102">
        <v>160</v>
      </c>
      <c r="F102">
        <v>180</v>
      </c>
      <c r="G102">
        <v>220</v>
      </c>
      <c r="H102">
        <v>150</v>
      </c>
      <c r="I102">
        <v>220</v>
      </c>
      <c r="J102" t="s">
        <v>40</v>
      </c>
    </row>
    <row r="103" spans="1:10" hidden="1" x14ac:dyDescent="0.35">
      <c r="A103" s="6">
        <v>44134</v>
      </c>
      <c r="B103" t="s">
        <v>28</v>
      </c>
      <c r="C103" t="s">
        <v>18</v>
      </c>
      <c r="D103" t="s">
        <v>26</v>
      </c>
      <c r="E103">
        <v>0</v>
      </c>
      <c r="F103">
        <v>400</v>
      </c>
      <c r="G103">
        <v>300</v>
      </c>
      <c r="H103">
        <v>0</v>
      </c>
      <c r="I103">
        <v>0</v>
      </c>
      <c r="J103" t="s">
        <v>40</v>
      </c>
    </row>
    <row r="104" spans="1:10" hidden="1" x14ac:dyDescent="0.35">
      <c r="A104" s="6">
        <v>44127</v>
      </c>
      <c r="B104" t="s">
        <v>28</v>
      </c>
      <c r="C104" t="s">
        <v>18</v>
      </c>
      <c r="D104" t="s">
        <v>19</v>
      </c>
      <c r="E104">
        <v>1470</v>
      </c>
      <c r="F104">
        <v>2330</v>
      </c>
      <c r="G104">
        <v>2110</v>
      </c>
      <c r="H104">
        <v>2750</v>
      </c>
      <c r="I104">
        <v>3090</v>
      </c>
      <c r="J104" t="s">
        <v>38</v>
      </c>
    </row>
    <row r="105" spans="1:10" hidden="1" x14ac:dyDescent="0.35">
      <c r="A105" s="6">
        <v>44127</v>
      </c>
      <c r="B105" t="s">
        <v>28</v>
      </c>
      <c r="C105" t="s">
        <v>18</v>
      </c>
      <c r="D105" t="s">
        <v>21</v>
      </c>
      <c r="E105">
        <v>0</v>
      </c>
      <c r="F105">
        <v>600</v>
      </c>
      <c r="G105">
        <v>700</v>
      </c>
      <c r="H105">
        <v>0</v>
      </c>
      <c r="I105">
        <v>0</v>
      </c>
      <c r="J105" t="s">
        <v>38</v>
      </c>
    </row>
    <row r="106" spans="1:10" hidden="1" x14ac:dyDescent="0.35">
      <c r="A106" s="6">
        <v>44127</v>
      </c>
      <c r="B106" t="s">
        <v>28</v>
      </c>
      <c r="C106" t="s">
        <v>18</v>
      </c>
      <c r="D106" t="s">
        <v>22</v>
      </c>
      <c r="E106">
        <v>1220</v>
      </c>
      <c r="F106">
        <v>0</v>
      </c>
      <c r="G106">
        <v>600</v>
      </c>
      <c r="H106">
        <v>1060</v>
      </c>
      <c r="I106">
        <v>1090</v>
      </c>
      <c r="J106" t="s">
        <v>38</v>
      </c>
    </row>
    <row r="107" spans="1:10" hidden="1" x14ac:dyDescent="0.35">
      <c r="A107" s="6">
        <v>44127</v>
      </c>
      <c r="B107" t="s">
        <v>28</v>
      </c>
      <c r="C107" t="s">
        <v>18</v>
      </c>
      <c r="D107" t="s">
        <v>23</v>
      </c>
      <c r="E107">
        <v>425</v>
      </c>
      <c r="F107">
        <v>330</v>
      </c>
      <c r="G107">
        <v>325</v>
      </c>
      <c r="H107">
        <v>600</v>
      </c>
      <c r="I107">
        <v>675</v>
      </c>
      <c r="J107" t="s">
        <v>38</v>
      </c>
    </row>
    <row r="108" spans="1:10" hidden="1" x14ac:dyDescent="0.35">
      <c r="A108" s="6">
        <v>44127</v>
      </c>
      <c r="B108" t="s">
        <v>28</v>
      </c>
      <c r="C108" t="s">
        <v>18</v>
      </c>
      <c r="D108" t="s">
        <v>9</v>
      </c>
      <c r="E108">
        <v>308</v>
      </c>
      <c r="F108">
        <v>230</v>
      </c>
      <c r="G108">
        <v>265</v>
      </c>
      <c r="H108">
        <v>312</v>
      </c>
      <c r="I108">
        <v>275</v>
      </c>
      <c r="J108" t="s">
        <v>40</v>
      </c>
    </row>
    <row r="109" spans="1:10" hidden="1" x14ac:dyDescent="0.35">
      <c r="A109" s="6">
        <v>44127</v>
      </c>
      <c r="B109" t="s">
        <v>28</v>
      </c>
      <c r="C109" t="s">
        <v>18</v>
      </c>
      <c r="D109" t="s">
        <v>11</v>
      </c>
      <c r="E109">
        <v>500</v>
      </c>
      <c r="F109">
        <v>700</v>
      </c>
      <c r="G109">
        <v>200</v>
      </c>
      <c r="H109">
        <v>800</v>
      </c>
      <c r="I109">
        <v>800</v>
      </c>
      <c r="J109" t="s">
        <v>40</v>
      </c>
    </row>
    <row r="110" spans="1:10" hidden="1" x14ac:dyDescent="0.35">
      <c r="A110" s="6">
        <v>44127</v>
      </c>
      <c r="B110" t="s">
        <v>28</v>
      </c>
      <c r="C110" t="s">
        <v>18</v>
      </c>
      <c r="D110" t="s">
        <v>13</v>
      </c>
      <c r="E110">
        <v>0</v>
      </c>
      <c r="F110">
        <v>420</v>
      </c>
      <c r="G110">
        <v>0</v>
      </c>
      <c r="H110">
        <v>0</v>
      </c>
      <c r="I110">
        <v>200</v>
      </c>
      <c r="J110" t="s">
        <v>40</v>
      </c>
    </row>
    <row r="111" spans="1:10" hidden="1" x14ac:dyDescent="0.35">
      <c r="A111" s="6">
        <v>44127</v>
      </c>
      <c r="B111" t="s">
        <v>28</v>
      </c>
      <c r="C111" t="s">
        <v>18</v>
      </c>
      <c r="D111" t="s">
        <v>25</v>
      </c>
      <c r="E111">
        <v>180</v>
      </c>
      <c r="F111">
        <v>180</v>
      </c>
      <c r="G111">
        <v>290</v>
      </c>
      <c r="H111">
        <v>170</v>
      </c>
      <c r="I111">
        <v>180</v>
      </c>
      <c r="J111" t="s">
        <v>40</v>
      </c>
    </row>
    <row r="112" spans="1:10" hidden="1" x14ac:dyDescent="0.35">
      <c r="A112" s="6">
        <v>44127</v>
      </c>
      <c r="B112" t="s">
        <v>28</v>
      </c>
      <c r="C112" t="s">
        <v>18</v>
      </c>
      <c r="D112" t="s">
        <v>26</v>
      </c>
      <c r="E112">
        <v>0</v>
      </c>
      <c r="F112">
        <v>400</v>
      </c>
      <c r="G112">
        <v>300</v>
      </c>
      <c r="H112">
        <v>400</v>
      </c>
      <c r="I112">
        <v>300</v>
      </c>
      <c r="J112" t="s">
        <v>40</v>
      </c>
    </row>
    <row r="113" spans="1:10" hidden="1" x14ac:dyDescent="0.35">
      <c r="A113" s="6">
        <v>44127</v>
      </c>
      <c r="B113" t="s">
        <v>36</v>
      </c>
      <c r="C113" t="s">
        <v>32</v>
      </c>
      <c r="D113" t="s">
        <v>19</v>
      </c>
      <c r="E113">
        <v>0</v>
      </c>
      <c r="F113">
        <v>0</v>
      </c>
      <c r="G113">
        <v>0</v>
      </c>
      <c r="H113">
        <v>18</v>
      </c>
      <c r="I113">
        <v>0</v>
      </c>
      <c r="J113" t="s">
        <v>37</v>
      </c>
    </row>
    <row r="114" spans="1:10" hidden="1" x14ac:dyDescent="0.35">
      <c r="A114" s="6">
        <v>44127</v>
      </c>
      <c r="B114" t="s">
        <v>36</v>
      </c>
      <c r="C114" t="s">
        <v>34</v>
      </c>
      <c r="D114" t="s">
        <v>19</v>
      </c>
      <c r="E114">
        <v>51</v>
      </c>
      <c r="F114">
        <v>15</v>
      </c>
      <c r="G114">
        <v>54</v>
      </c>
      <c r="H114">
        <v>60</v>
      </c>
      <c r="I114">
        <v>28</v>
      </c>
      <c r="J114" t="s">
        <v>37</v>
      </c>
    </row>
    <row r="115" spans="1:10" hidden="1" x14ac:dyDescent="0.35">
      <c r="A115" s="6">
        <v>44127</v>
      </c>
      <c r="B115" t="s">
        <v>36</v>
      </c>
      <c r="C115" t="s">
        <v>34</v>
      </c>
      <c r="D115" t="s">
        <v>21</v>
      </c>
      <c r="E115">
        <v>0</v>
      </c>
      <c r="F115">
        <v>20</v>
      </c>
      <c r="G115">
        <v>0</v>
      </c>
      <c r="H115">
        <v>0</v>
      </c>
      <c r="I115">
        <v>0</v>
      </c>
      <c r="J115" t="s">
        <v>37</v>
      </c>
    </row>
    <row r="116" spans="1:10" hidden="1" x14ac:dyDescent="0.35">
      <c r="A116" s="6">
        <v>44127</v>
      </c>
      <c r="B116" t="s">
        <v>36</v>
      </c>
      <c r="C116" t="s">
        <v>34</v>
      </c>
      <c r="D116" t="s">
        <v>22</v>
      </c>
      <c r="E116">
        <v>20</v>
      </c>
      <c r="F116">
        <v>20</v>
      </c>
      <c r="G116">
        <v>20</v>
      </c>
      <c r="H116">
        <v>20</v>
      </c>
      <c r="I116">
        <v>20</v>
      </c>
      <c r="J116" t="s">
        <v>37</v>
      </c>
    </row>
    <row r="117" spans="1:10" hidden="1" x14ac:dyDescent="0.35">
      <c r="A117" s="6">
        <v>44127</v>
      </c>
      <c r="B117" t="s">
        <v>36</v>
      </c>
      <c r="C117" t="s">
        <v>34</v>
      </c>
      <c r="D117" t="s">
        <v>14</v>
      </c>
      <c r="E117">
        <v>0</v>
      </c>
      <c r="F117">
        <v>4</v>
      </c>
      <c r="G117">
        <v>0</v>
      </c>
      <c r="H117">
        <v>11</v>
      </c>
      <c r="I117">
        <v>0</v>
      </c>
      <c r="J117" t="s">
        <v>37</v>
      </c>
    </row>
    <row r="118" spans="1:10" hidden="1" x14ac:dyDescent="0.35">
      <c r="A118" s="6">
        <v>44127</v>
      </c>
      <c r="B118" t="s">
        <v>36</v>
      </c>
      <c r="C118" t="s">
        <v>35</v>
      </c>
      <c r="D118" t="s">
        <v>19</v>
      </c>
      <c r="E118">
        <v>15</v>
      </c>
      <c r="F118">
        <v>51</v>
      </c>
      <c r="G118">
        <v>24</v>
      </c>
      <c r="H118">
        <v>24</v>
      </c>
      <c r="I118">
        <v>39</v>
      </c>
      <c r="J118" t="s">
        <v>37</v>
      </c>
    </row>
    <row r="119" spans="1:10" hidden="1" x14ac:dyDescent="0.35">
      <c r="A119" s="6">
        <v>44127</v>
      </c>
      <c r="B119" t="s">
        <v>36</v>
      </c>
      <c r="C119" t="s">
        <v>32</v>
      </c>
      <c r="D119" t="s">
        <v>23</v>
      </c>
      <c r="E119">
        <v>360</v>
      </c>
      <c r="F119">
        <v>0</v>
      </c>
      <c r="G119">
        <v>0</v>
      </c>
      <c r="H119">
        <v>1000</v>
      </c>
      <c r="I119">
        <v>0</v>
      </c>
      <c r="J119" t="s">
        <v>38</v>
      </c>
    </row>
    <row r="120" spans="1:10" hidden="1" x14ac:dyDescent="0.35">
      <c r="A120" s="6">
        <v>44127</v>
      </c>
      <c r="B120" t="s">
        <v>36</v>
      </c>
      <c r="C120" t="s">
        <v>34</v>
      </c>
      <c r="D120" t="s">
        <v>23</v>
      </c>
      <c r="E120">
        <v>0</v>
      </c>
      <c r="F120">
        <v>500</v>
      </c>
      <c r="G120">
        <v>1200</v>
      </c>
      <c r="H120">
        <v>0</v>
      </c>
      <c r="I120">
        <v>360</v>
      </c>
      <c r="J120" t="s">
        <v>38</v>
      </c>
    </row>
    <row r="121" spans="1:10" hidden="1" x14ac:dyDescent="0.35">
      <c r="A121" s="6">
        <v>44127</v>
      </c>
      <c r="B121" t="s">
        <v>36</v>
      </c>
      <c r="C121" t="s">
        <v>35</v>
      </c>
      <c r="D121" t="s">
        <v>23</v>
      </c>
      <c r="E121">
        <v>150</v>
      </c>
      <c r="F121">
        <v>0</v>
      </c>
      <c r="G121">
        <v>0</v>
      </c>
      <c r="H121">
        <v>0</v>
      </c>
      <c r="I121">
        <v>0</v>
      </c>
      <c r="J121" t="s">
        <v>38</v>
      </c>
    </row>
    <row r="122" spans="1:10" hidden="1" x14ac:dyDescent="0.35">
      <c r="A122" s="6">
        <v>44120</v>
      </c>
      <c r="B122" t="s">
        <v>36</v>
      </c>
      <c r="C122" t="s">
        <v>32</v>
      </c>
      <c r="D122" t="s">
        <v>19</v>
      </c>
      <c r="E122">
        <v>0</v>
      </c>
      <c r="F122">
        <v>62</v>
      </c>
      <c r="G122">
        <v>24</v>
      </c>
      <c r="H122">
        <v>0</v>
      </c>
      <c r="I122">
        <v>0</v>
      </c>
      <c r="J122" t="s">
        <v>37</v>
      </c>
    </row>
    <row r="123" spans="1:10" hidden="1" x14ac:dyDescent="0.35">
      <c r="A123" s="6">
        <v>44120</v>
      </c>
      <c r="B123" t="s">
        <v>36</v>
      </c>
      <c r="C123" t="s">
        <v>32</v>
      </c>
      <c r="D123" t="s">
        <v>21</v>
      </c>
      <c r="E123">
        <v>0</v>
      </c>
      <c r="F123">
        <v>20</v>
      </c>
      <c r="G123">
        <v>20</v>
      </c>
      <c r="H123">
        <v>0</v>
      </c>
      <c r="I123">
        <v>0</v>
      </c>
      <c r="J123" t="s">
        <v>37</v>
      </c>
    </row>
    <row r="124" spans="1:10" hidden="1" x14ac:dyDescent="0.35">
      <c r="A124" s="6">
        <v>44120</v>
      </c>
      <c r="B124" t="s">
        <v>36</v>
      </c>
      <c r="C124" t="s">
        <v>32</v>
      </c>
      <c r="D124" t="s">
        <v>22</v>
      </c>
      <c r="E124">
        <v>0</v>
      </c>
      <c r="F124">
        <v>0</v>
      </c>
      <c r="G124">
        <v>22</v>
      </c>
      <c r="H124">
        <v>0</v>
      </c>
      <c r="I124">
        <v>0</v>
      </c>
      <c r="J124" t="s">
        <v>37</v>
      </c>
    </row>
    <row r="125" spans="1:10" hidden="1" x14ac:dyDescent="0.35">
      <c r="A125" s="6">
        <v>44120</v>
      </c>
      <c r="B125" t="s">
        <v>36</v>
      </c>
      <c r="C125" t="s">
        <v>34</v>
      </c>
      <c r="D125" t="s">
        <v>19</v>
      </c>
      <c r="E125">
        <v>0</v>
      </c>
      <c r="F125">
        <v>0</v>
      </c>
      <c r="G125">
        <v>16</v>
      </c>
      <c r="H125">
        <v>23</v>
      </c>
      <c r="I125">
        <v>18</v>
      </c>
      <c r="J125" t="s">
        <v>37</v>
      </c>
    </row>
    <row r="126" spans="1:10" hidden="1" x14ac:dyDescent="0.35">
      <c r="A126" s="6">
        <v>44120</v>
      </c>
      <c r="B126" t="s">
        <v>36</v>
      </c>
      <c r="C126" t="s">
        <v>34</v>
      </c>
      <c r="D126" t="s">
        <v>22</v>
      </c>
      <c r="E126">
        <v>0</v>
      </c>
      <c r="F126">
        <v>24</v>
      </c>
      <c r="G126">
        <v>0</v>
      </c>
      <c r="H126">
        <v>20</v>
      </c>
      <c r="I126">
        <v>20</v>
      </c>
      <c r="J126" t="s">
        <v>37</v>
      </c>
    </row>
    <row r="127" spans="1:10" hidden="1" x14ac:dyDescent="0.35">
      <c r="A127" s="6">
        <v>44120</v>
      </c>
      <c r="B127" t="s">
        <v>36</v>
      </c>
      <c r="C127" t="s">
        <v>34</v>
      </c>
      <c r="D127" t="s">
        <v>14</v>
      </c>
      <c r="E127">
        <v>0</v>
      </c>
      <c r="F127">
        <v>8</v>
      </c>
      <c r="G127">
        <v>5</v>
      </c>
      <c r="H127">
        <v>25</v>
      </c>
      <c r="I127">
        <v>0</v>
      </c>
      <c r="J127" t="s">
        <v>37</v>
      </c>
    </row>
    <row r="128" spans="1:10" hidden="1" x14ac:dyDescent="0.35">
      <c r="A128" s="6">
        <v>44120</v>
      </c>
      <c r="B128" t="s">
        <v>36</v>
      </c>
      <c r="C128" t="s">
        <v>35</v>
      </c>
      <c r="D128" t="s">
        <v>19</v>
      </c>
      <c r="E128">
        <v>0</v>
      </c>
      <c r="F128">
        <v>24</v>
      </c>
      <c r="G128">
        <v>10</v>
      </c>
      <c r="H128">
        <v>24</v>
      </c>
      <c r="I128">
        <v>0</v>
      </c>
      <c r="J128" t="s">
        <v>37</v>
      </c>
    </row>
    <row r="129" spans="1:10" hidden="1" x14ac:dyDescent="0.35">
      <c r="A129" s="6">
        <v>44120</v>
      </c>
      <c r="B129" t="s">
        <v>28</v>
      </c>
      <c r="C129" t="s">
        <v>18</v>
      </c>
      <c r="D129" t="s">
        <v>19</v>
      </c>
      <c r="E129">
        <v>0</v>
      </c>
      <c r="F129">
        <v>855</v>
      </c>
      <c r="G129">
        <v>860</v>
      </c>
      <c r="H129">
        <v>1170</v>
      </c>
      <c r="I129">
        <v>835</v>
      </c>
      <c r="J129" t="s">
        <v>38</v>
      </c>
    </row>
    <row r="130" spans="1:10" hidden="1" x14ac:dyDescent="0.35">
      <c r="A130" s="6">
        <v>44120</v>
      </c>
      <c r="B130" t="s">
        <v>28</v>
      </c>
      <c r="C130" t="s">
        <v>18</v>
      </c>
      <c r="D130" t="s">
        <v>21</v>
      </c>
      <c r="E130">
        <v>0</v>
      </c>
      <c r="F130">
        <v>580</v>
      </c>
      <c r="G130">
        <v>600</v>
      </c>
      <c r="H130">
        <v>0</v>
      </c>
      <c r="I130">
        <v>0</v>
      </c>
      <c r="J130" t="s">
        <v>38</v>
      </c>
    </row>
    <row r="131" spans="1:10" hidden="1" x14ac:dyDescent="0.35">
      <c r="A131" s="6">
        <v>44120</v>
      </c>
      <c r="B131" t="s">
        <v>28</v>
      </c>
      <c r="C131" t="s">
        <v>18</v>
      </c>
      <c r="D131" t="s">
        <v>22</v>
      </c>
      <c r="E131">
        <v>0</v>
      </c>
      <c r="F131">
        <v>0</v>
      </c>
      <c r="G131">
        <v>0</v>
      </c>
      <c r="H131">
        <v>1140</v>
      </c>
      <c r="I131">
        <v>1080</v>
      </c>
      <c r="J131" t="s">
        <v>38</v>
      </c>
    </row>
    <row r="132" spans="1:10" hidden="1" x14ac:dyDescent="0.35">
      <c r="A132" s="6">
        <v>44120</v>
      </c>
      <c r="B132" t="s">
        <v>28</v>
      </c>
      <c r="C132" t="s">
        <v>18</v>
      </c>
      <c r="D132" t="s">
        <v>23</v>
      </c>
      <c r="E132">
        <v>0</v>
      </c>
      <c r="F132">
        <v>1410</v>
      </c>
      <c r="G132">
        <v>810</v>
      </c>
      <c r="H132">
        <v>670</v>
      </c>
      <c r="I132">
        <v>960</v>
      </c>
      <c r="J132" t="s">
        <v>38</v>
      </c>
    </row>
    <row r="133" spans="1:10" hidden="1" x14ac:dyDescent="0.35">
      <c r="A133" s="6">
        <v>44120</v>
      </c>
      <c r="B133" t="s">
        <v>28</v>
      </c>
      <c r="C133" t="s">
        <v>18</v>
      </c>
      <c r="D133" t="s">
        <v>9</v>
      </c>
      <c r="E133">
        <v>0</v>
      </c>
      <c r="F133">
        <v>323</v>
      </c>
      <c r="G133">
        <v>333</v>
      </c>
      <c r="H133">
        <v>310</v>
      </c>
      <c r="I133">
        <v>315</v>
      </c>
      <c r="J133" t="s">
        <v>40</v>
      </c>
    </row>
    <row r="134" spans="1:10" hidden="1" x14ac:dyDescent="0.35">
      <c r="A134" s="6">
        <v>44120</v>
      </c>
      <c r="B134" t="s">
        <v>28</v>
      </c>
      <c r="C134" t="s">
        <v>18</v>
      </c>
      <c r="D134" t="s">
        <v>11</v>
      </c>
      <c r="E134">
        <v>0</v>
      </c>
      <c r="F134">
        <v>600</v>
      </c>
      <c r="G134">
        <v>300</v>
      </c>
      <c r="H134">
        <v>500</v>
      </c>
      <c r="I134">
        <v>700</v>
      </c>
      <c r="J134" t="s">
        <v>40</v>
      </c>
    </row>
    <row r="135" spans="1:10" hidden="1" x14ac:dyDescent="0.35">
      <c r="A135" s="6">
        <v>44120</v>
      </c>
      <c r="B135" t="s">
        <v>28</v>
      </c>
      <c r="C135" t="s">
        <v>18</v>
      </c>
      <c r="D135" t="s">
        <v>13</v>
      </c>
      <c r="E135">
        <v>0</v>
      </c>
      <c r="F135">
        <v>500</v>
      </c>
      <c r="G135">
        <v>150</v>
      </c>
      <c r="H135">
        <v>0</v>
      </c>
      <c r="I135">
        <v>0</v>
      </c>
      <c r="J135" t="s">
        <v>40</v>
      </c>
    </row>
    <row r="136" spans="1:10" hidden="1" x14ac:dyDescent="0.35">
      <c r="A136" s="6">
        <v>44120</v>
      </c>
      <c r="B136" t="s">
        <v>28</v>
      </c>
      <c r="C136" t="s">
        <v>18</v>
      </c>
      <c r="D136" t="s">
        <v>25</v>
      </c>
      <c r="E136">
        <v>0</v>
      </c>
      <c r="F136">
        <v>230</v>
      </c>
      <c r="G136">
        <v>250</v>
      </c>
      <c r="H136">
        <v>140</v>
      </c>
      <c r="I136">
        <v>150</v>
      </c>
      <c r="J136" t="s">
        <v>40</v>
      </c>
    </row>
    <row r="137" spans="1:10" hidden="1" x14ac:dyDescent="0.35">
      <c r="A137" s="6">
        <v>44120</v>
      </c>
      <c r="B137" t="s">
        <v>28</v>
      </c>
      <c r="C137" t="s">
        <v>18</v>
      </c>
      <c r="D137" t="s">
        <v>26</v>
      </c>
      <c r="E137">
        <v>0</v>
      </c>
      <c r="F137">
        <v>400</v>
      </c>
      <c r="G137">
        <v>300</v>
      </c>
      <c r="H137">
        <v>400</v>
      </c>
      <c r="I137">
        <v>0</v>
      </c>
      <c r="J137" t="s">
        <v>40</v>
      </c>
    </row>
    <row r="138" spans="1:10" hidden="1" x14ac:dyDescent="0.35">
      <c r="A138" s="6">
        <v>44113</v>
      </c>
      <c r="B138" t="s">
        <v>28</v>
      </c>
      <c r="C138" t="s">
        <v>18</v>
      </c>
      <c r="D138" t="s">
        <v>19</v>
      </c>
      <c r="E138">
        <v>768</v>
      </c>
      <c r="F138">
        <v>870</v>
      </c>
      <c r="G138">
        <v>1035</v>
      </c>
      <c r="H138">
        <v>1050</v>
      </c>
      <c r="I138">
        <v>875</v>
      </c>
      <c r="J138" t="s">
        <v>38</v>
      </c>
    </row>
    <row r="139" spans="1:10" hidden="1" x14ac:dyDescent="0.35">
      <c r="A139" s="6">
        <v>44113</v>
      </c>
      <c r="B139" t="s">
        <v>28</v>
      </c>
      <c r="C139" t="s">
        <v>18</v>
      </c>
      <c r="D139" t="s">
        <v>21</v>
      </c>
      <c r="E139">
        <v>0</v>
      </c>
      <c r="F139">
        <v>600</v>
      </c>
      <c r="G139">
        <v>600</v>
      </c>
      <c r="H139">
        <v>0</v>
      </c>
      <c r="I139">
        <v>0</v>
      </c>
      <c r="J139" t="s">
        <v>38</v>
      </c>
    </row>
    <row r="140" spans="1:10" hidden="1" x14ac:dyDescent="0.35">
      <c r="A140" s="6">
        <v>44113</v>
      </c>
      <c r="B140" t="s">
        <v>28</v>
      </c>
      <c r="C140" t="s">
        <v>18</v>
      </c>
      <c r="D140" t="s">
        <v>25</v>
      </c>
      <c r="E140">
        <v>0</v>
      </c>
      <c r="F140">
        <v>0</v>
      </c>
      <c r="G140">
        <v>160</v>
      </c>
      <c r="H140">
        <v>0</v>
      </c>
      <c r="I140">
        <v>0</v>
      </c>
      <c r="J140" t="s">
        <v>38</v>
      </c>
    </row>
    <row r="141" spans="1:10" hidden="1" x14ac:dyDescent="0.35">
      <c r="A141" s="6">
        <v>44113</v>
      </c>
      <c r="B141" t="s">
        <v>28</v>
      </c>
      <c r="C141" t="s">
        <v>18</v>
      </c>
      <c r="D141" t="s">
        <v>22</v>
      </c>
      <c r="E141">
        <v>1120</v>
      </c>
      <c r="F141">
        <v>0</v>
      </c>
      <c r="G141">
        <v>600</v>
      </c>
      <c r="H141">
        <v>1140</v>
      </c>
      <c r="I141">
        <v>1050</v>
      </c>
      <c r="J141" t="s">
        <v>38</v>
      </c>
    </row>
    <row r="142" spans="1:10" hidden="1" x14ac:dyDescent="0.35">
      <c r="A142" s="6">
        <v>44113</v>
      </c>
      <c r="B142" t="s">
        <v>28</v>
      </c>
      <c r="C142" t="s">
        <v>18</v>
      </c>
      <c r="D142" t="s">
        <v>23</v>
      </c>
      <c r="E142">
        <v>550</v>
      </c>
      <c r="F142">
        <v>870</v>
      </c>
      <c r="G142">
        <v>970</v>
      </c>
      <c r="H142">
        <v>1090</v>
      </c>
      <c r="I142">
        <v>1190</v>
      </c>
      <c r="J142" t="s">
        <v>38</v>
      </c>
    </row>
    <row r="143" spans="1:10" hidden="1" x14ac:dyDescent="0.35">
      <c r="A143" s="6">
        <v>44113</v>
      </c>
      <c r="B143" t="s">
        <v>28</v>
      </c>
      <c r="C143" t="s">
        <v>18</v>
      </c>
      <c r="D143" t="s">
        <v>9</v>
      </c>
      <c r="E143">
        <v>295</v>
      </c>
      <c r="F143">
        <v>310</v>
      </c>
      <c r="G143">
        <v>333</v>
      </c>
      <c r="H143">
        <v>325</v>
      </c>
      <c r="I143">
        <v>310</v>
      </c>
      <c r="J143" t="s">
        <v>40</v>
      </c>
    </row>
    <row r="144" spans="1:10" hidden="1" x14ac:dyDescent="0.35">
      <c r="A144" s="6">
        <v>44113</v>
      </c>
      <c r="B144" t="s">
        <v>28</v>
      </c>
      <c r="C144" t="s">
        <v>18</v>
      </c>
      <c r="D144" t="s">
        <v>11</v>
      </c>
      <c r="E144">
        <v>400</v>
      </c>
      <c r="F144">
        <v>800</v>
      </c>
      <c r="G144">
        <v>200</v>
      </c>
      <c r="H144">
        <v>200</v>
      </c>
      <c r="I144">
        <v>700</v>
      </c>
      <c r="J144" t="s">
        <v>40</v>
      </c>
    </row>
    <row r="145" spans="1:10" hidden="1" x14ac:dyDescent="0.35">
      <c r="A145" s="6">
        <v>44113</v>
      </c>
      <c r="B145" t="s">
        <v>28</v>
      </c>
      <c r="C145" t="s">
        <v>18</v>
      </c>
      <c r="D145" t="s">
        <v>13</v>
      </c>
      <c r="E145">
        <v>350</v>
      </c>
      <c r="F145">
        <v>230</v>
      </c>
      <c r="G145">
        <v>0</v>
      </c>
      <c r="H145">
        <v>0</v>
      </c>
      <c r="I145">
        <v>250</v>
      </c>
      <c r="J145" t="s">
        <v>40</v>
      </c>
    </row>
    <row r="146" spans="1:10" hidden="1" x14ac:dyDescent="0.35">
      <c r="A146" s="6">
        <v>44113</v>
      </c>
      <c r="B146" t="s">
        <v>28</v>
      </c>
      <c r="C146" t="s">
        <v>18</v>
      </c>
      <c r="D146" t="s">
        <v>25</v>
      </c>
      <c r="E146">
        <v>150</v>
      </c>
      <c r="F146">
        <v>150</v>
      </c>
      <c r="G146">
        <v>170</v>
      </c>
      <c r="H146">
        <v>180</v>
      </c>
      <c r="I146">
        <v>215</v>
      </c>
      <c r="J146" t="s">
        <v>40</v>
      </c>
    </row>
    <row r="147" spans="1:10" hidden="1" x14ac:dyDescent="0.35">
      <c r="A147" s="6">
        <v>44113</v>
      </c>
      <c r="B147" t="s">
        <v>28</v>
      </c>
      <c r="C147" t="s">
        <v>18</v>
      </c>
      <c r="D147" t="s">
        <v>26</v>
      </c>
      <c r="E147">
        <v>0</v>
      </c>
      <c r="F147">
        <v>400</v>
      </c>
      <c r="G147">
        <v>200</v>
      </c>
      <c r="H147">
        <v>400</v>
      </c>
      <c r="I147">
        <v>300</v>
      </c>
      <c r="J147" t="s">
        <v>40</v>
      </c>
    </row>
    <row r="148" spans="1:10" hidden="1" x14ac:dyDescent="0.35">
      <c r="A148" s="6">
        <v>44113</v>
      </c>
      <c r="B148" t="s">
        <v>36</v>
      </c>
      <c r="C148" t="s">
        <v>32</v>
      </c>
      <c r="D148" t="s">
        <v>19</v>
      </c>
      <c r="E148">
        <v>0</v>
      </c>
      <c r="F148">
        <v>48</v>
      </c>
      <c r="G148">
        <v>32</v>
      </c>
      <c r="H148">
        <v>24</v>
      </c>
      <c r="I148">
        <v>0</v>
      </c>
      <c r="J148" t="s">
        <v>37</v>
      </c>
    </row>
    <row r="149" spans="1:10" hidden="1" x14ac:dyDescent="0.35">
      <c r="A149" s="6">
        <v>44113</v>
      </c>
      <c r="B149" t="s">
        <v>36</v>
      </c>
      <c r="C149" t="s">
        <v>32</v>
      </c>
      <c r="D149" t="s">
        <v>21</v>
      </c>
      <c r="E149">
        <v>0</v>
      </c>
      <c r="F149">
        <v>20</v>
      </c>
      <c r="G149">
        <v>20</v>
      </c>
      <c r="H149">
        <v>0</v>
      </c>
      <c r="I149">
        <v>0</v>
      </c>
      <c r="J149" t="s">
        <v>37</v>
      </c>
    </row>
    <row r="150" spans="1:10" hidden="1" x14ac:dyDescent="0.35">
      <c r="A150" s="6">
        <v>44113</v>
      </c>
      <c r="B150" t="s">
        <v>36</v>
      </c>
      <c r="C150" t="s">
        <v>32</v>
      </c>
      <c r="D150" t="s">
        <v>22</v>
      </c>
      <c r="E150">
        <v>20</v>
      </c>
      <c r="F150">
        <v>0</v>
      </c>
      <c r="G150">
        <v>24</v>
      </c>
      <c r="H150">
        <v>20</v>
      </c>
      <c r="I150">
        <v>20</v>
      </c>
      <c r="J150" t="s">
        <v>37</v>
      </c>
    </row>
    <row r="151" spans="1:10" hidden="1" x14ac:dyDescent="0.35">
      <c r="A151" s="6">
        <v>44113</v>
      </c>
      <c r="B151" t="s">
        <v>36</v>
      </c>
      <c r="C151" t="s">
        <v>34</v>
      </c>
      <c r="D151" t="s">
        <v>19</v>
      </c>
      <c r="E151">
        <v>16</v>
      </c>
      <c r="F151">
        <v>0</v>
      </c>
      <c r="G151">
        <v>24</v>
      </c>
      <c r="H151">
        <v>15</v>
      </c>
      <c r="I151">
        <v>20</v>
      </c>
      <c r="J151" t="s">
        <v>37</v>
      </c>
    </row>
    <row r="152" spans="1:10" hidden="1" x14ac:dyDescent="0.35">
      <c r="A152" s="6">
        <v>44113</v>
      </c>
      <c r="B152" t="s">
        <v>36</v>
      </c>
      <c r="C152" t="s">
        <v>34</v>
      </c>
      <c r="D152" t="s">
        <v>21</v>
      </c>
      <c r="E152">
        <v>0</v>
      </c>
      <c r="F152">
        <v>20</v>
      </c>
      <c r="G152">
        <v>20</v>
      </c>
      <c r="H152">
        <v>0</v>
      </c>
      <c r="I152">
        <v>0</v>
      </c>
      <c r="J152" t="s">
        <v>37</v>
      </c>
    </row>
    <row r="153" spans="1:10" hidden="1" x14ac:dyDescent="0.35">
      <c r="A153" s="6">
        <v>44113</v>
      </c>
      <c r="B153" t="s">
        <v>36</v>
      </c>
      <c r="C153" t="s">
        <v>34</v>
      </c>
      <c r="D153" t="s">
        <v>22</v>
      </c>
      <c r="E153">
        <v>20</v>
      </c>
      <c r="F153">
        <v>24</v>
      </c>
      <c r="G153">
        <v>0</v>
      </c>
      <c r="H153">
        <v>20</v>
      </c>
      <c r="I153">
        <v>20</v>
      </c>
      <c r="J153" t="s">
        <v>37</v>
      </c>
    </row>
    <row r="154" spans="1:10" hidden="1" x14ac:dyDescent="0.35">
      <c r="A154" s="6">
        <v>44113</v>
      </c>
      <c r="B154" t="s">
        <v>36</v>
      </c>
      <c r="C154" t="s">
        <v>34</v>
      </c>
      <c r="D154" t="s">
        <v>14</v>
      </c>
      <c r="E154">
        <v>0</v>
      </c>
      <c r="F154">
        <v>0</v>
      </c>
      <c r="G154">
        <v>13</v>
      </c>
      <c r="H154">
        <v>13</v>
      </c>
      <c r="I154">
        <v>0</v>
      </c>
      <c r="J154" t="s">
        <v>37</v>
      </c>
    </row>
    <row r="155" spans="1:10" hidden="1" x14ac:dyDescent="0.35">
      <c r="A155" s="6">
        <v>44113</v>
      </c>
      <c r="B155" t="s">
        <v>36</v>
      </c>
      <c r="C155" t="s">
        <v>35</v>
      </c>
      <c r="D155" t="s">
        <v>19</v>
      </c>
      <c r="E155">
        <v>0</v>
      </c>
      <c r="F155">
        <v>0</v>
      </c>
      <c r="G155">
        <v>14</v>
      </c>
      <c r="H155">
        <v>24</v>
      </c>
      <c r="I155">
        <v>0</v>
      </c>
      <c r="J155" t="s">
        <v>37</v>
      </c>
    </row>
    <row r="156" spans="1:10" hidden="1" x14ac:dyDescent="0.35">
      <c r="A156" s="6">
        <v>44106</v>
      </c>
      <c r="B156" t="s">
        <v>36</v>
      </c>
      <c r="C156" t="s">
        <v>32</v>
      </c>
      <c r="D156" t="s">
        <v>19</v>
      </c>
      <c r="E156">
        <v>15</v>
      </c>
      <c r="F156">
        <v>42</v>
      </c>
      <c r="G156">
        <v>50</v>
      </c>
      <c r="H156">
        <v>15</v>
      </c>
      <c r="I156">
        <v>0</v>
      </c>
      <c r="J156" t="s">
        <v>37</v>
      </c>
    </row>
    <row r="157" spans="1:10" hidden="1" x14ac:dyDescent="0.35">
      <c r="A157" s="6">
        <v>44106</v>
      </c>
      <c r="B157" t="s">
        <v>36</v>
      </c>
      <c r="C157" t="s">
        <v>32</v>
      </c>
      <c r="D157" t="s">
        <v>21</v>
      </c>
      <c r="E157">
        <v>0</v>
      </c>
      <c r="F157">
        <v>20</v>
      </c>
      <c r="G157">
        <v>20</v>
      </c>
      <c r="H157">
        <v>0</v>
      </c>
      <c r="I157">
        <v>0</v>
      </c>
      <c r="J157" t="s">
        <v>37</v>
      </c>
    </row>
    <row r="158" spans="1:10" hidden="1" x14ac:dyDescent="0.35">
      <c r="A158" s="6">
        <v>44106</v>
      </c>
      <c r="B158" t="s">
        <v>36</v>
      </c>
      <c r="C158" t="s">
        <v>32</v>
      </c>
      <c r="D158" t="s">
        <v>22</v>
      </c>
      <c r="E158">
        <v>20</v>
      </c>
      <c r="F158">
        <v>0</v>
      </c>
      <c r="G158">
        <v>22</v>
      </c>
      <c r="H158">
        <v>20</v>
      </c>
      <c r="I158">
        <v>20</v>
      </c>
      <c r="J158" t="s">
        <v>37</v>
      </c>
    </row>
    <row r="159" spans="1:10" hidden="1" x14ac:dyDescent="0.35">
      <c r="A159" s="6">
        <v>44106</v>
      </c>
      <c r="B159" t="s">
        <v>36</v>
      </c>
      <c r="C159" t="s">
        <v>32</v>
      </c>
      <c r="D159" t="s">
        <v>23</v>
      </c>
      <c r="E159">
        <v>0</v>
      </c>
      <c r="F159">
        <v>10</v>
      </c>
      <c r="G159">
        <v>0</v>
      </c>
      <c r="H159">
        <v>10</v>
      </c>
      <c r="I159">
        <v>0</v>
      </c>
      <c r="J159" t="s">
        <v>37</v>
      </c>
    </row>
    <row r="160" spans="1:10" hidden="1" x14ac:dyDescent="0.35">
      <c r="A160" s="6">
        <v>44106</v>
      </c>
      <c r="B160" t="s">
        <v>36</v>
      </c>
      <c r="C160" t="s">
        <v>34</v>
      </c>
      <c r="D160" t="s">
        <v>19</v>
      </c>
      <c r="E160">
        <v>15</v>
      </c>
      <c r="F160">
        <v>0</v>
      </c>
      <c r="G160">
        <v>15</v>
      </c>
      <c r="H160">
        <v>24</v>
      </c>
      <c r="I160">
        <v>36</v>
      </c>
      <c r="J160" t="s">
        <v>37</v>
      </c>
    </row>
    <row r="161" spans="1:10" hidden="1" x14ac:dyDescent="0.35">
      <c r="A161" s="6">
        <v>44106</v>
      </c>
      <c r="B161" t="s">
        <v>36</v>
      </c>
      <c r="C161" t="s">
        <v>34</v>
      </c>
      <c r="D161" t="s">
        <v>21</v>
      </c>
      <c r="E161">
        <v>0</v>
      </c>
      <c r="F161">
        <v>20</v>
      </c>
      <c r="G161">
        <v>20</v>
      </c>
      <c r="H161">
        <v>0</v>
      </c>
      <c r="I161">
        <v>0</v>
      </c>
      <c r="J161" t="s">
        <v>37</v>
      </c>
    </row>
    <row r="162" spans="1:10" hidden="1" x14ac:dyDescent="0.35">
      <c r="A162" s="6">
        <v>44106</v>
      </c>
      <c r="B162" t="s">
        <v>36</v>
      </c>
      <c r="C162" t="s">
        <v>34</v>
      </c>
      <c r="D162" t="s">
        <v>22</v>
      </c>
      <c r="E162">
        <v>20</v>
      </c>
      <c r="F162">
        <v>24</v>
      </c>
      <c r="G162">
        <v>0</v>
      </c>
      <c r="H162">
        <v>20</v>
      </c>
      <c r="I162">
        <v>20</v>
      </c>
      <c r="J162" t="s">
        <v>37</v>
      </c>
    </row>
    <row r="163" spans="1:10" hidden="1" x14ac:dyDescent="0.35">
      <c r="A163" s="6">
        <v>44106</v>
      </c>
      <c r="B163" t="s">
        <v>36</v>
      </c>
      <c r="C163" t="s">
        <v>34</v>
      </c>
      <c r="D163" t="s">
        <v>14</v>
      </c>
      <c r="E163">
        <v>0</v>
      </c>
      <c r="F163">
        <v>0</v>
      </c>
      <c r="G163">
        <v>6</v>
      </c>
      <c r="H163">
        <v>0</v>
      </c>
      <c r="I163">
        <v>0</v>
      </c>
      <c r="J163" t="s">
        <v>37</v>
      </c>
    </row>
    <row r="164" spans="1:10" hidden="1" x14ac:dyDescent="0.35">
      <c r="A164" s="6">
        <v>44106</v>
      </c>
      <c r="B164" t="s">
        <v>36</v>
      </c>
      <c r="C164" t="s">
        <v>34</v>
      </c>
      <c r="D164" t="s">
        <v>23</v>
      </c>
      <c r="E164">
        <v>0</v>
      </c>
      <c r="F164">
        <v>0</v>
      </c>
      <c r="G164">
        <v>80</v>
      </c>
      <c r="H164">
        <v>0</v>
      </c>
      <c r="I164">
        <v>0</v>
      </c>
      <c r="J164" t="s">
        <v>38</v>
      </c>
    </row>
    <row r="165" spans="1:10" hidden="1" x14ac:dyDescent="0.35">
      <c r="A165" s="6">
        <v>44106</v>
      </c>
      <c r="B165" t="s">
        <v>28</v>
      </c>
      <c r="C165" t="s">
        <v>18</v>
      </c>
      <c r="D165" t="s">
        <v>19</v>
      </c>
      <c r="E165">
        <v>2820</v>
      </c>
      <c r="F165">
        <v>3270</v>
      </c>
      <c r="G165">
        <v>2210</v>
      </c>
      <c r="H165">
        <v>2930</v>
      </c>
      <c r="I165">
        <v>2070</v>
      </c>
      <c r="J165" t="s">
        <v>38</v>
      </c>
    </row>
    <row r="166" spans="1:10" hidden="1" x14ac:dyDescent="0.35">
      <c r="A166" s="6">
        <v>44106</v>
      </c>
      <c r="B166" t="s">
        <v>28</v>
      </c>
      <c r="C166" t="s">
        <v>18</v>
      </c>
      <c r="D166" t="s">
        <v>21</v>
      </c>
      <c r="E166">
        <v>0</v>
      </c>
      <c r="F166">
        <v>750</v>
      </c>
      <c r="G166">
        <v>600</v>
      </c>
      <c r="H166">
        <v>0</v>
      </c>
      <c r="I166">
        <v>0</v>
      </c>
      <c r="J166" t="s">
        <v>38</v>
      </c>
    </row>
    <row r="167" spans="1:10" hidden="1" x14ac:dyDescent="0.35">
      <c r="A167" s="6">
        <v>44106</v>
      </c>
      <c r="B167" t="s">
        <v>28</v>
      </c>
      <c r="C167" t="s">
        <v>18</v>
      </c>
      <c r="D167" t="s">
        <v>22</v>
      </c>
      <c r="E167">
        <v>1330</v>
      </c>
      <c r="F167">
        <v>0</v>
      </c>
      <c r="G167">
        <v>600</v>
      </c>
      <c r="H167">
        <v>1240</v>
      </c>
      <c r="I167">
        <v>1180</v>
      </c>
      <c r="J167" t="s">
        <v>38</v>
      </c>
    </row>
    <row r="168" spans="1:10" hidden="1" x14ac:dyDescent="0.35">
      <c r="A168" s="6">
        <v>44106</v>
      </c>
      <c r="B168" t="s">
        <v>28</v>
      </c>
      <c r="C168" t="s">
        <v>18</v>
      </c>
      <c r="D168" t="s">
        <v>23</v>
      </c>
      <c r="E168">
        <v>160</v>
      </c>
      <c r="F168">
        <v>210</v>
      </c>
      <c r="G168">
        <v>180</v>
      </c>
      <c r="H168">
        <v>610</v>
      </c>
      <c r="I168">
        <v>740</v>
      </c>
      <c r="J168" t="s">
        <v>38</v>
      </c>
    </row>
    <row r="169" spans="1:10" hidden="1" x14ac:dyDescent="0.35">
      <c r="A169" s="6">
        <v>44106</v>
      </c>
      <c r="B169" t="s">
        <v>28</v>
      </c>
      <c r="C169" t="s">
        <v>18</v>
      </c>
      <c r="D169" t="s">
        <v>9</v>
      </c>
      <c r="E169">
        <v>225</v>
      </c>
      <c r="F169">
        <v>173</v>
      </c>
      <c r="G169">
        <v>287</v>
      </c>
      <c r="H169">
        <v>333</v>
      </c>
      <c r="I169">
        <v>252</v>
      </c>
      <c r="J169" t="s">
        <v>40</v>
      </c>
    </row>
    <row r="170" spans="1:10" hidden="1" x14ac:dyDescent="0.35">
      <c r="A170" s="6">
        <v>44106</v>
      </c>
      <c r="B170" t="s">
        <v>28</v>
      </c>
      <c r="C170" t="s">
        <v>18</v>
      </c>
      <c r="D170" t="s">
        <v>11</v>
      </c>
      <c r="E170">
        <v>800</v>
      </c>
      <c r="F170">
        <v>1200</v>
      </c>
      <c r="G170">
        <v>150</v>
      </c>
      <c r="H170">
        <v>400</v>
      </c>
      <c r="I170">
        <v>1000</v>
      </c>
      <c r="J170" t="s">
        <v>40</v>
      </c>
    </row>
    <row r="171" spans="1:10" hidden="1" x14ac:dyDescent="0.35">
      <c r="A171" s="6">
        <v>44106</v>
      </c>
      <c r="B171" t="s">
        <v>28</v>
      </c>
      <c r="C171" t="s">
        <v>18</v>
      </c>
      <c r="D171" t="s">
        <v>13</v>
      </c>
      <c r="E171">
        <v>0</v>
      </c>
      <c r="F171">
        <v>0</v>
      </c>
      <c r="G171">
        <v>0</v>
      </c>
      <c r="H171">
        <v>0</v>
      </c>
      <c r="I171">
        <v>200</v>
      </c>
      <c r="J171" t="s">
        <v>40</v>
      </c>
    </row>
    <row r="172" spans="1:10" hidden="1" x14ac:dyDescent="0.35">
      <c r="A172" s="6">
        <v>44106</v>
      </c>
      <c r="B172" t="s">
        <v>28</v>
      </c>
      <c r="C172" t="s">
        <v>18</v>
      </c>
      <c r="D172" t="s">
        <v>25</v>
      </c>
      <c r="E172">
        <v>160</v>
      </c>
      <c r="F172">
        <v>120</v>
      </c>
      <c r="G172">
        <v>300</v>
      </c>
      <c r="H172">
        <v>300</v>
      </c>
      <c r="I172">
        <v>300</v>
      </c>
      <c r="J172" t="s">
        <v>40</v>
      </c>
    </row>
    <row r="173" spans="1:10" hidden="1" x14ac:dyDescent="0.35">
      <c r="A173" s="6">
        <v>44106</v>
      </c>
      <c r="B173" t="s">
        <v>28</v>
      </c>
      <c r="C173" t="s">
        <v>18</v>
      </c>
      <c r="D173" t="s">
        <v>26</v>
      </c>
      <c r="E173">
        <v>0</v>
      </c>
      <c r="F173">
        <v>400</v>
      </c>
      <c r="G173">
        <v>200</v>
      </c>
      <c r="H173">
        <v>400</v>
      </c>
      <c r="I173">
        <v>400</v>
      </c>
      <c r="J173" t="s">
        <v>40</v>
      </c>
    </row>
    <row r="174" spans="1:10" hidden="1" x14ac:dyDescent="0.35">
      <c r="A174" s="6">
        <v>44099</v>
      </c>
      <c r="B174" t="s">
        <v>28</v>
      </c>
      <c r="C174" t="s">
        <v>18</v>
      </c>
      <c r="D174" t="s">
        <v>19</v>
      </c>
      <c r="E174">
        <v>1160</v>
      </c>
      <c r="F174">
        <v>4610</v>
      </c>
      <c r="G174">
        <v>3440</v>
      </c>
      <c r="H174">
        <v>4830</v>
      </c>
      <c r="I174">
        <v>3760</v>
      </c>
      <c r="J174" t="s">
        <v>38</v>
      </c>
    </row>
    <row r="175" spans="1:10" hidden="1" x14ac:dyDescent="0.35">
      <c r="A175" s="6">
        <v>44099</v>
      </c>
      <c r="B175" t="s">
        <v>28</v>
      </c>
      <c r="C175" t="s">
        <v>18</v>
      </c>
      <c r="D175" t="s">
        <v>21</v>
      </c>
      <c r="E175">
        <v>0</v>
      </c>
      <c r="F175">
        <v>600</v>
      </c>
      <c r="G175">
        <v>510</v>
      </c>
      <c r="H175">
        <v>0</v>
      </c>
      <c r="I175">
        <v>0</v>
      </c>
      <c r="J175" t="s">
        <v>38</v>
      </c>
    </row>
    <row r="176" spans="1:10" hidden="1" x14ac:dyDescent="0.35">
      <c r="A176" s="6">
        <v>44099</v>
      </c>
      <c r="B176" t="s">
        <v>28</v>
      </c>
      <c r="C176" t="s">
        <v>18</v>
      </c>
      <c r="D176" t="s">
        <v>25</v>
      </c>
      <c r="E176">
        <v>0</v>
      </c>
      <c r="F176">
        <v>0</v>
      </c>
      <c r="G176">
        <v>240</v>
      </c>
      <c r="H176">
        <v>0</v>
      </c>
      <c r="I176">
        <v>0</v>
      </c>
      <c r="J176" t="s">
        <v>38</v>
      </c>
    </row>
    <row r="177" spans="1:10" hidden="1" x14ac:dyDescent="0.35">
      <c r="A177" s="6">
        <v>44099</v>
      </c>
      <c r="B177" t="s">
        <v>28</v>
      </c>
      <c r="C177" t="s">
        <v>18</v>
      </c>
      <c r="D177" t="s">
        <v>22</v>
      </c>
      <c r="E177">
        <v>960</v>
      </c>
      <c r="F177">
        <v>0</v>
      </c>
      <c r="G177">
        <v>540</v>
      </c>
      <c r="H177">
        <v>1180</v>
      </c>
      <c r="I177">
        <v>1110</v>
      </c>
      <c r="J177" t="s">
        <v>38</v>
      </c>
    </row>
    <row r="178" spans="1:10" hidden="1" x14ac:dyDescent="0.35">
      <c r="A178" s="6">
        <v>44099</v>
      </c>
      <c r="B178" t="s">
        <v>28</v>
      </c>
      <c r="C178" t="s">
        <v>18</v>
      </c>
      <c r="D178" t="s">
        <v>23</v>
      </c>
      <c r="E178">
        <v>170</v>
      </c>
      <c r="F178">
        <v>520</v>
      </c>
      <c r="G178">
        <v>400</v>
      </c>
      <c r="H178">
        <v>260</v>
      </c>
      <c r="I178">
        <v>440</v>
      </c>
      <c r="J178" t="s">
        <v>38</v>
      </c>
    </row>
    <row r="179" spans="1:10" hidden="1" x14ac:dyDescent="0.35">
      <c r="A179" s="6">
        <v>44099</v>
      </c>
      <c r="B179" t="s">
        <v>28</v>
      </c>
      <c r="C179" t="s">
        <v>18</v>
      </c>
      <c r="D179" t="s">
        <v>9</v>
      </c>
      <c r="E179">
        <v>263</v>
      </c>
      <c r="F179">
        <v>244</v>
      </c>
      <c r="G179">
        <v>285</v>
      </c>
      <c r="H179">
        <v>270</v>
      </c>
      <c r="I179">
        <v>300</v>
      </c>
      <c r="J179" t="s">
        <v>40</v>
      </c>
    </row>
    <row r="180" spans="1:10" hidden="1" x14ac:dyDescent="0.35">
      <c r="A180" s="6">
        <v>44099</v>
      </c>
      <c r="B180" t="s">
        <v>28</v>
      </c>
      <c r="C180" t="s">
        <v>18</v>
      </c>
      <c r="D180" t="s">
        <v>11</v>
      </c>
      <c r="E180">
        <v>400</v>
      </c>
      <c r="F180">
        <v>800</v>
      </c>
      <c r="G180">
        <v>150</v>
      </c>
      <c r="H180">
        <v>700</v>
      </c>
      <c r="I180">
        <v>1200</v>
      </c>
      <c r="J180" t="s">
        <v>40</v>
      </c>
    </row>
    <row r="181" spans="1:10" hidden="1" x14ac:dyDescent="0.35">
      <c r="A181" s="6">
        <v>44099</v>
      </c>
      <c r="B181" t="s">
        <v>28</v>
      </c>
      <c r="C181" t="s">
        <v>18</v>
      </c>
      <c r="D181" t="s">
        <v>13</v>
      </c>
      <c r="E181">
        <v>0</v>
      </c>
      <c r="F181">
        <v>0</v>
      </c>
      <c r="G181">
        <v>860</v>
      </c>
      <c r="H181">
        <v>0</v>
      </c>
      <c r="I181">
        <v>0</v>
      </c>
      <c r="J181" t="s">
        <v>40</v>
      </c>
    </row>
    <row r="182" spans="1:10" hidden="1" x14ac:dyDescent="0.35">
      <c r="A182" s="6">
        <v>44099</v>
      </c>
      <c r="B182" t="s">
        <v>28</v>
      </c>
      <c r="C182" t="s">
        <v>18</v>
      </c>
      <c r="D182" t="s">
        <v>25</v>
      </c>
      <c r="E182">
        <v>0</v>
      </c>
      <c r="F182">
        <v>170</v>
      </c>
      <c r="G182">
        <v>150</v>
      </c>
      <c r="H182">
        <v>170</v>
      </c>
      <c r="I182">
        <v>250</v>
      </c>
      <c r="J182" t="s">
        <v>40</v>
      </c>
    </row>
    <row r="183" spans="1:10" hidden="1" x14ac:dyDescent="0.35">
      <c r="A183" s="6">
        <v>44099</v>
      </c>
      <c r="B183" t="s">
        <v>28</v>
      </c>
      <c r="C183" t="s">
        <v>18</v>
      </c>
      <c r="D183" t="s">
        <v>26</v>
      </c>
      <c r="E183">
        <v>0</v>
      </c>
      <c r="F183">
        <v>400</v>
      </c>
      <c r="G183">
        <v>200</v>
      </c>
      <c r="H183">
        <v>300</v>
      </c>
      <c r="I183">
        <v>300</v>
      </c>
      <c r="J183" t="s">
        <v>40</v>
      </c>
    </row>
    <row r="184" spans="1:10" hidden="1" x14ac:dyDescent="0.35">
      <c r="A184" s="6">
        <v>44099</v>
      </c>
      <c r="B184" t="s">
        <v>36</v>
      </c>
      <c r="C184" t="s">
        <v>32</v>
      </c>
      <c r="D184" t="s">
        <v>19</v>
      </c>
      <c r="E184">
        <v>40</v>
      </c>
      <c r="F184">
        <v>46</v>
      </c>
      <c r="G184">
        <v>39</v>
      </c>
      <c r="H184">
        <v>54</v>
      </c>
      <c r="I184">
        <v>24</v>
      </c>
      <c r="J184" t="s">
        <v>37</v>
      </c>
    </row>
    <row r="185" spans="1:10" hidden="1" x14ac:dyDescent="0.35">
      <c r="A185" s="6">
        <v>44099</v>
      </c>
      <c r="B185" t="s">
        <v>36</v>
      </c>
      <c r="C185" t="s">
        <v>32</v>
      </c>
      <c r="D185" t="s">
        <v>21</v>
      </c>
      <c r="E185">
        <v>0</v>
      </c>
      <c r="F185">
        <v>20</v>
      </c>
      <c r="G185">
        <v>20</v>
      </c>
      <c r="H185">
        <v>0</v>
      </c>
      <c r="I185">
        <v>0</v>
      </c>
      <c r="J185" t="s">
        <v>37</v>
      </c>
    </row>
    <row r="186" spans="1:10" hidden="1" x14ac:dyDescent="0.35">
      <c r="A186" s="6">
        <v>44099</v>
      </c>
      <c r="B186" t="s">
        <v>36</v>
      </c>
      <c r="C186" t="s">
        <v>32</v>
      </c>
      <c r="D186" t="s">
        <v>22</v>
      </c>
      <c r="E186">
        <v>20</v>
      </c>
      <c r="F186">
        <v>0</v>
      </c>
      <c r="G186">
        <v>0</v>
      </c>
      <c r="H186">
        <v>20</v>
      </c>
      <c r="I186">
        <v>20</v>
      </c>
      <c r="J186" t="s">
        <v>37</v>
      </c>
    </row>
    <row r="187" spans="1:10" hidden="1" x14ac:dyDescent="0.35">
      <c r="A187" s="6">
        <v>44099</v>
      </c>
      <c r="B187" t="s">
        <v>36</v>
      </c>
      <c r="C187" t="s">
        <v>34</v>
      </c>
      <c r="D187" t="s">
        <v>19</v>
      </c>
      <c r="E187">
        <v>58</v>
      </c>
      <c r="F187">
        <v>20</v>
      </c>
      <c r="G187">
        <v>12</v>
      </c>
      <c r="H187">
        <v>17</v>
      </c>
      <c r="I187">
        <v>20</v>
      </c>
      <c r="J187" t="s">
        <v>37</v>
      </c>
    </row>
    <row r="188" spans="1:10" hidden="1" x14ac:dyDescent="0.35">
      <c r="A188" s="6">
        <v>44099</v>
      </c>
      <c r="B188" t="s">
        <v>36</v>
      </c>
      <c r="C188" t="s">
        <v>34</v>
      </c>
      <c r="D188" t="s">
        <v>21</v>
      </c>
      <c r="E188">
        <v>0</v>
      </c>
      <c r="F188">
        <v>20</v>
      </c>
      <c r="G188">
        <v>20</v>
      </c>
      <c r="H188">
        <v>0</v>
      </c>
      <c r="I188">
        <v>0</v>
      </c>
      <c r="J188" t="s">
        <v>37</v>
      </c>
    </row>
    <row r="189" spans="1:10" hidden="1" x14ac:dyDescent="0.35">
      <c r="A189" s="6">
        <v>44099</v>
      </c>
      <c r="B189" t="s">
        <v>36</v>
      </c>
      <c r="C189" t="s">
        <v>34</v>
      </c>
      <c r="D189" t="s">
        <v>22</v>
      </c>
      <c r="E189">
        <v>20</v>
      </c>
      <c r="F189">
        <v>24</v>
      </c>
      <c r="G189">
        <v>26</v>
      </c>
      <c r="H189">
        <v>20</v>
      </c>
      <c r="I189">
        <v>20</v>
      </c>
      <c r="J189" t="s">
        <v>37</v>
      </c>
    </row>
    <row r="190" spans="1:10" hidden="1" x14ac:dyDescent="0.35">
      <c r="A190" s="6">
        <v>44099</v>
      </c>
      <c r="B190" t="s">
        <v>36</v>
      </c>
      <c r="C190" t="s">
        <v>34</v>
      </c>
      <c r="D190" t="s">
        <v>14</v>
      </c>
      <c r="E190">
        <v>5</v>
      </c>
      <c r="F190">
        <v>10</v>
      </c>
      <c r="G190">
        <v>5</v>
      </c>
      <c r="H190">
        <v>10</v>
      </c>
      <c r="I190">
        <v>0</v>
      </c>
      <c r="J190" t="s">
        <v>37</v>
      </c>
    </row>
    <row r="191" spans="1:10" hidden="1" x14ac:dyDescent="0.35">
      <c r="A191" s="6">
        <v>44099</v>
      </c>
      <c r="B191" t="s">
        <v>36</v>
      </c>
      <c r="C191" t="s">
        <v>32</v>
      </c>
      <c r="D191" t="s">
        <v>23</v>
      </c>
      <c r="E191">
        <v>105</v>
      </c>
      <c r="F191">
        <v>340</v>
      </c>
      <c r="G191">
        <v>0</v>
      </c>
      <c r="H191">
        <v>0</v>
      </c>
      <c r="I191">
        <v>0</v>
      </c>
      <c r="J191" t="s">
        <v>38</v>
      </c>
    </row>
    <row r="192" spans="1:10" hidden="1" x14ac:dyDescent="0.35">
      <c r="A192" s="6">
        <v>44099</v>
      </c>
      <c r="B192" t="s">
        <v>36</v>
      </c>
      <c r="C192" t="s">
        <v>34</v>
      </c>
      <c r="D192" t="s">
        <v>23</v>
      </c>
      <c r="E192">
        <v>0</v>
      </c>
      <c r="F192">
        <v>0</v>
      </c>
      <c r="G192">
        <v>320</v>
      </c>
      <c r="H192">
        <v>0</v>
      </c>
      <c r="I192">
        <v>105</v>
      </c>
      <c r="J192" t="s">
        <v>38</v>
      </c>
    </row>
    <row r="193" spans="1:10" hidden="1" x14ac:dyDescent="0.35">
      <c r="A193" s="6">
        <v>44176</v>
      </c>
      <c r="B193" t="s">
        <v>28</v>
      </c>
      <c r="C193" t="s">
        <v>18</v>
      </c>
      <c r="D193" t="s">
        <v>19</v>
      </c>
      <c r="E193">
        <v>1950</v>
      </c>
      <c r="F193">
        <v>0</v>
      </c>
      <c r="G193">
        <v>1420</v>
      </c>
      <c r="H193">
        <v>605</v>
      </c>
      <c r="I193">
        <v>540</v>
      </c>
      <c r="J193" t="s">
        <v>38</v>
      </c>
    </row>
    <row r="194" spans="1:10" hidden="1" x14ac:dyDescent="0.35">
      <c r="A194" s="6">
        <v>44176</v>
      </c>
      <c r="B194" t="s">
        <v>28</v>
      </c>
      <c r="C194" t="s">
        <v>18</v>
      </c>
      <c r="D194" t="s">
        <v>21</v>
      </c>
      <c r="E194">
        <v>0</v>
      </c>
      <c r="F194">
        <v>0</v>
      </c>
      <c r="G194">
        <v>600</v>
      </c>
      <c r="H194">
        <v>0</v>
      </c>
      <c r="I194">
        <v>0</v>
      </c>
      <c r="J194" t="s">
        <v>38</v>
      </c>
    </row>
    <row r="195" spans="1:10" hidden="1" x14ac:dyDescent="0.35">
      <c r="A195" s="6">
        <v>44176</v>
      </c>
      <c r="B195" t="s">
        <v>28</v>
      </c>
      <c r="C195" t="s">
        <v>18</v>
      </c>
      <c r="D195" t="s">
        <v>22</v>
      </c>
      <c r="E195">
        <v>1030</v>
      </c>
      <c r="F195">
        <v>0</v>
      </c>
      <c r="G195">
        <v>0</v>
      </c>
      <c r="H195">
        <v>1090</v>
      </c>
      <c r="I195">
        <v>1350</v>
      </c>
      <c r="J195" t="s">
        <v>38</v>
      </c>
    </row>
    <row r="196" spans="1:10" hidden="1" x14ac:dyDescent="0.35">
      <c r="A196" s="6">
        <v>44176</v>
      </c>
      <c r="B196" t="s">
        <v>28</v>
      </c>
      <c r="C196" t="s">
        <v>18</v>
      </c>
      <c r="D196" t="s">
        <v>23</v>
      </c>
      <c r="E196">
        <v>0</v>
      </c>
      <c r="F196">
        <v>0</v>
      </c>
      <c r="G196">
        <v>270</v>
      </c>
      <c r="H196">
        <v>0</v>
      </c>
      <c r="I196">
        <v>185</v>
      </c>
      <c r="J196" t="s">
        <v>38</v>
      </c>
    </row>
    <row r="197" spans="1:10" hidden="1" x14ac:dyDescent="0.35">
      <c r="A197" s="6">
        <v>44176</v>
      </c>
      <c r="B197" t="s">
        <v>28</v>
      </c>
      <c r="C197" t="s">
        <v>18</v>
      </c>
      <c r="D197" t="s">
        <v>9</v>
      </c>
      <c r="E197">
        <v>85</v>
      </c>
      <c r="F197">
        <v>0</v>
      </c>
      <c r="G197">
        <v>85</v>
      </c>
      <c r="H197">
        <v>135</v>
      </c>
      <c r="I197">
        <v>153</v>
      </c>
      <c r="J197" t="s">
        <v>40</v>
      </c>
    </row>
    <row r="198" spans="1:10" hidden="1" x14ac:dyDescent="0.35">
      <c r="A198" s="6">
        <v>44176</v>
      </c>
      <c r="B198" t="s">
        <v>36</v>
      </c>
      <c r="C198" t="s">
        <v>32</v>
      </c>
      <c r="D198" t="s">
        <v>19</v>
      </c>
      <c r="E198">
        <v>24</v>
      </c>
      <c r="F198">
        <v>0</v>
      </c>
      <c r="G198">
        <v>0</v>
      </c>
      <c r="H198">
        <v>0</v>
      </c>
      <c r="I198">
        <v>0</v>
      </c>
      <c r="J198" t="s">
        <v>37</v>
      </c>
    </row>
    <row r="199" spans="1:10" hidden="1" x14ac:dyDescent="0.35">
      <c r="A199" s="6">
        <v>44176</v>
      </c>
      <c r="B199" t="s">
        <v>36</v>
      </c>
      <c r="C199" t="s">
        <v>34</v>
      </c>
      <c r="D199" t="s">
        <v>19</v>
      </c>
      <c r="E199">
        <v>18</v>
      </c>
      <c r="F199">
        <v>0</v>
      </c>
      <c r="G199">
        <v>30</v>
      </c>
      <c r="H199">
        <v>0</v>
      </c>
      <c r="I199">
        <v>25</v>
      </c>
      <c r="J199" t="s">
        <v>37</v>
      </c>
    </row>
    <row r="200" spans="1:10" hidden="1" x14ac:dyDescent="0.35">
      <c r="A200" s="6">
        <v>44176</v>
      </c>
      <c r="B200" t="s">
        <v>36</v>
      </c>
      <c r="C200" t="s">
        <v>34</v>
      </c>
      <c r="D200" t="s">
        <v>21</v>
      </c>
      <c r="E200">
        <v>0</v>
      </c>
      <c r="F200">
        <v>0</v>
      </c>
      <c r="G200">
        <v>20</v>
      </c>
      <c r="H200">
        <v>0</v>
      </c>
      <c r="I200">
        <v>0</v>
      </c>
      <c r="J200" t="s">
        <v>37</v>
      </c>
    </row>
    <row r="201" spans="1:10" hidden="1" x14ac:dyDescent="0.35">
      <c r="A201" s="6">
        <v>44176</v>
      </c>
      <c r="B201" t="s">
        <v>36</v>
      </c>
      <c r="C201" t="s">
        <v>34</v>
      </c>
      <c r="D201" t="s">
        <v>22</v>
      </c>
      <c r="E201">
        <v>20</v>
      </c>
      <c r="F201">
        <v>0</v>
      </c>
      <c r="G201">
        <v>16</v>
      </c>
      <c r="H201">
        <v>0</v>
      </c>
      <c r="I201">
        <v>0</v>
      </c>
      <c r="J201" t="s">
        <v>37</v>
      </c>
    </row>
    <row r="202" spans="1:10" hidden="1" x14ac:dyDescent="0.35">
      <c r="A202" s="6">
        <v>44176</v>
      </c>
      <c r="B202" t="s">
        <v>36</v>
      </c>
      <c r="C202" t="s">
        <v>35</v>
      </c>
      <c r="D202" t="s">
        <v>19</v>
      </c>
      <c r="E202">
        <v>30</v>
      </c>
      <c r="F202">
        <v>0</v>
      </c>
      <c r="G202">
        <v>25</v>
      </c>
      <c r="H202">
        <v>44</v>
      </c>
      <c r="I202">
        <v>0</v>
      </c>
      <c r="J202" t="s">
        <v>37</v>
      </c>
    </row>
    <row r="203" spans="1:10" hidden="1" x14ac:dyDescent="0.35">
      <c r="A203" s="6">
        <v>44176</v>
      </c>
      <c r="B203" t="s">
        <v>36</v>
      </c>
      <c r="C203" t="s">
        <v>35</v>
      </c>
      <c r="D203" t="s">
        <v>21</v>
      </c>
      <c r="E203">
        <v>0</v>
      </c>
      <c r="F203">
        <v>0</v>
      </c>
      <c r="G203">
        <v>20</v>
      </c>
      <c r="H203">
        <v>0</v>
      </c>
      <c r="I203">
        <v>0</v>
      </c>
      <c r="J203" t="s">
        <v>37</v>
      </c>
    </row>
    <row r="204" spans="1:10" hidden="1" x14ac:dyDescent="0.35">
      <c r="A204" s="6">
        <v>44176</v>
      </c>
      <c r="B204" t="s">
        <v>36</v>
      </c>
      <c r="C204" t="s">
        <v>35</v>
      </c>
      <c r="D204" t="s">
        <v>22</v>
      </c>
      <c r="E204">
        <v>28</v>
      </c>
      <c r="F204">
        <v>0</v>
      </c>
      <c r="G204">
        <v>0</v>
      </c>
      <c r="H204">
        <v>20</v>
      </c>
      <c r="I204">
        <v>16</v>
      </c>
      <c r="J204" t="s">
        <v>37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6AE2-44D2-45D7-AC51-9B71BCA1C0C5}">
  <dimension ref="A1:J242"/>
  <sheetViews>
    <sheetView topLeftCell="E229" workbookViewId="0">
      <selection activeCell="A238" sqref="A238:A242"/>
    </sheetView>
  </sheetViews>
  <sheetFormatPr baseColWidth="10" defaultRowHeight="14.5" x14ac:dyDescent="0.35"/>
  <cols>
    <col min="3" max="3" width="16.26953125" customWidth="1"/>
    <col min="4" max="4" width="23.453125" customWidth="1"/>
    <col min="10" max="10" width="21.81640625" customWidth="1"/>
  </cols>
  <sheetData>
    <row r="1" spans="1:10" ht="15" thickBot="1" x14ac:dyDescent="0.4">
      <c r="A1" s="14" t="s">
        <v>17</v>
      </c>
      <c r="B1" s="14" t="s">
        <v>27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0" x14ac:dyDescent="0.35">
      <c r="A2" s="9">
        <v>44169</v>
      </c>
      <c r="B2" s="8" t="s">
        <v>41</v>
      </c>
      <c r="C2" s="8" t="s">
        <v>42</v>
      </c>
      <c r="D2" s="8" t="s">
        <v>19</v>
      </c>
      <c r="E2" s="8">
        <v>202000</v>
      </c>
      <c r="F2" s="8">
        <v>220000</v>
      </c>
      <c r="G2" s="8">
        <v>220000</v>
      </c>
      <c r="H2" s="8">
        <v>220000</v>
      </c>
      <c r="I2" s="8">
        <v>0</v>
      </c>
      <c r="J2" s="8" t="s">
        <v>33</v>
      </c>
    </row>
    <row r="3" spans="1:10" x14ac:dyDescent="0.35">
      <c r="A3" s="10">
        <v>44169</v>
      </c>
      <c r="B3" s="8" t="s">
        <v>41</v>
      </c>
      <c r="C3" s="7" t="s">
        <v>42</v>
      </c>
      <c r="D3" s="7" t="s">
        <v>22</v>
      </c>
      <c r="E3" s="7">
        <v>262500</v>
      </c>
      <c r="F3" s="7">
        <v>0</v>
      </c>
      <c r="G3" s="7">
        <v>267500</v>
      </c>
      <c r="H3" s="7">
        <v>267500</v>
      </c>
      <c r="I3" s="7">
        <v>267500</v>
      </c>
      <c r="J3" s="7" t="s">
        <v>33</v>
      </c>
    </row>
    <row r="4" spans="1:10" x14ac:dyDescent="0.35">
      <c r="A4" s="9">
        <v>44169</v>
      </c>
      <c r="B4" s="8" t="s">
        <v>41</v>
      </c>
      <c r="C4" s="8" t="s">
        <v>43</v>
      </c>
      <c r="D4" s="8" t="s">
        <v>19</v>
      </c>
      <c r="E4" s="8">
        <v>190000</v>
      </c>
      <c r="F4" s="8">
        <v>0</v>
      </c>
      <c r="G4" s="8">
        <v>200000</v>
      </c>
      <c r="H4" s="8">
        <v>215000</v>
      </c>
      <c r="I4" s="8">
        <v>200000</v>
      </c>
      <c r="J4" s="8" t="s">
        <v>33</v>
      </c>
    </row>
    <row r="5" spans="1:10" x14ac:dyDescent="0.35">
      <c r="A5" s="10">
        <v>44169</v>
      </c>
      <c r="B5" s="8" t="s">
        <v>41</v>
      </c>
      <c r="C5" s="7" t="s">
        <v>43</v>
      </c>
      <c r="D5" s="7" t="s">
        <v>22</v>
      </c>
      <c r="E5" s="7">
        <v>247500</v>
      </c>
      <c r="F5" s="7">
        <v>247500</v>
      </c>
      <c r="G5" s="7">
        <v>0</v>
      </c>
      <c r="H5" s="7">
        <v>252500</v>
      </c>
      <c r="I5" s="7">
        <v>252500</v>
      </c>
      <c r="J5" s="7" t="s">
        <v>33</v>
      </c>
    </row>
    <row r="6" spans="1:10" x14ac:dyDescent="0.35">
      <c r="A6" s="9">
        <v>44169</v>
      </c>
      <c r="B6" s="8" t="s">
        <v>41</v>
      </c>
      <c r="C6" s="8" t="s">
        <v>44</v>
      </c>
      <c r="D6" s="8" t="s">
        <v>19</v>
      </c>
      <c r="E6" s="8">
        <v>0</v>
      </c>
      <c r="F6" s="8">
        <v>210000</v>
      </c>
      <c r="G6" s="8">
        <v>0</v>
      </c>
      <c r="H6" s="8">
        <v>0</v>
      </c>
      <c r="I6" s="8">
        <v>0</v>
      </c>
      <c r="J6" s="8" t="s">
        <v>33</v>
      </c>
    </row>
    <row r="7" spans="1:10" x14ac:dyDescent="0.35">
      <c r="A7" s="10">
        <v>44169</v>
      </c>
      <c r="B7" s="8" t="s">
        <v>41</v>
      </c>
      <c r="C7" t="s">
        <v>45</v>
      </c>
      <c r="D7" t="s">
        <v>19</v>
      </c>
      <c r="E7">
        <v>140000</v>
      </c>
      <c r="F7">
        <v>150000</v>
      </c>
      <c r="G7">
        <v>170000</v>
      </c>
      <c r="H7">
        <v>0</v>
      </c>
      <c r="I7">
        <v>0</v>
      </c>
      <c r="J7" t="s">
        <v>33</v>
      </c>
    </row>
    <row r="8" spans="1:10" x14ac:dyDescent="0.35">
      <c r="A8" s="9">
        <v>44169</v>
      </c>
      <c r="B8" s="8" t="s">
        <v>41</v>
      </c>
      <c r="C8" t="s">
        <v>45</v>
      </c>
      <c r="D8" t="s">
        <v>22</v>
      </c>
      <c r="E8">
        <v>192500</v>
      </c>
      <c r="F8">
        <v>187500</v>
      </c>
      <c r="G8">
        <v>0</v>
      </c>
      <c r="H8">
        <v>207500</v>
      </c>
      <c r="I8">
        <v>0</v>
      </c>
      <c r="J8" t="s">
        <v>33</v>
      </c>
    </row>
    <row r="9" spans="1:10" x14ac:dyDescent="0.35">
      <c r="A9" s="10">
        <v>44169</v>
      </c>
      <c r="B9" s="8" t="s">
        <v>41</v>
      </c>
      <c r="C9" s="15" t="s">
        <v>43</v>
      </c>
      <c r="D9" s="15" t="s">
        <v>19</v>
      </c>
      <c r="E9" s="16">
        <v>0</v>
      </c>
      <c r="F9" s="16">
        <v>0</v>
      </c>
      <c r="G9" s="16">
        <v>10000</v>
      </c>
      <c r="H9" s="16">
        <v>0</v>
      </c>
      <c r="I9" s="16">
        <v>0</v>
      </c>
      <c r="J9" s="17" t="s">
        <v>46</v>
      </c>
    </row>
    <row r="10" spans="1:10" x14ac:dyDescent="0.35">
      <c r="A10" s="9">
        <v>44169</v>
      </c>
      <c r="B10" s="8" t="s">
        <v>41</v>
      </c>
      <c r="C10" s="15" t="s">
        <v>43</v>
      </c>
      <c r="D10" s="15" t="s">
        <v>9</v>
      </c>
      <c r="E10" s="16">
        <v>13000</v>
      </c>
      <c r="F10" s="16">
        <v>13000</v>
      </c>
      <c r="G10" s="16">
        <v>13000</v>
      </c>
      <c r="H10" s="16">
        <v>13000</v>
      </c>
      <c r="I10" s="16">
        <v>13000</v>
      </c>
      <c r="J10" s="17" t="s">
        <v>46</v>
      </c>
    </row>
    <row r="11" spans="1:10" x14ac:dyDescent="0.35">
      <c r="A11" s="10">
        <v>44169</v>
      </c>
      <c r="B11" s="8" t="s">
        <v>41</v>
      </c>
      <c r="C11" s="15" t="s">
        <v>43</v>
      </c>
      <c r="D11" s="15" t="s">
        <v>11</v>
      </c>
      <c r="E11" s="16">
        <v>18000</v>
      </c>
      <c r="F11" s="16">
        <v>16000</v>
      </c>
      <c r="G11" s="16">
        <v>16000</v>
      </c>
      <c r="H11" s="16">
        <v>16000</v>
      </c>
      <c r="I11" s="16">
        <v>16000</v>
      </c>
      <c r="J11" s="17" t="s">
        <v>46</v>
      </c>
    </row>
    <row r="12" spans="1:10" x14ac:dyDescent="0.35">
      <c r="A12" s="9">
        <v>44169</v>
      </c>
      <c r="B12" s="8" t="s">
        <v>41</v>
      </c>
      <c r="C12" s="15" t="s">
        <v>43</v>
      </c>
      <c r="D12" s="15" t="s">
        <v>26</v>
      </c>
      <c r="E12" s="16">
        <v>0</v>
      </c>
      <c r="F12" s="16">
        <v>11500</v>
      </c>
      <c r="G12" s="16">
        <v>0</v>
      </c>
      <c r="H12" s="16">
        <v>0</v>
      </c>
      <c r="I12" s="16">
        <v>0</v>
      </c>
      <c r="J12" s="17" t="s">
        <v>46</v>
      </c>
    </row>
    <row r="13" spans="1:10" x14ac:dyDescent="0.35">
      <c r="A13" s="10">
        <v>44169</v>
      </c>
      <c r="B13" s="8" t="s">
        <v>41</v>
      </c>
      <c r="C13" s="15" t="s">
        <v>45</v>
      </c>
      <c r="D13" s="15" t="s">
        <v>19</v>
      </c>
      <c r="E13" s="16">
        <v>0</v>
      </c>
      <c r="F13" s="16">
        <v>0</v>
      </c>
      <c r="G13" s="16">
        <v>9000</v>
      </c>
      <c r="H13" s="16">
        <v>0</v>
      </c>
      <c r="I13" s="16">
        <v>0</v>
      </c>
      <c r="J13" s="17" t="s">
        <v>46</v>
      </c>
    </row>
    <row r="14" spans="1:10" x14ac:dyDescent="0.35">
      <c r="A14" s="9">
        <v>44169</v>
      </c>
      <c r="B14" s="8" t="s">
        <v>41</v>
      </c>
      <c r="C14" s="15" t="s">
        <v>45</v>
      </c>
      <c r="D14" s="15" t="s">
        <v>9</v>
      </c>
      <c r="E14" s="16">
        <v>0</v>
      </c>
      <c r="F14" s="16">
        <v>0</v>
      </c>
      <c r="G14" s="16">
        <v>13000</v>
      </c>
      <c r="H14" s="16">
        <v>0</v>
      </c>
      <c r="I14" s="16">
        <v>0</v>
      </c>
      <c r="J14" s="17" t="s">
        <v>46</v>
      </c>
    </row>
    <row r="15" spans="1:10" x14ac:dyDescent="0.35">
      <c r="A15" s="10">
        <v>44169</v>
      </c>
      <c r="B15" s="8" t="s">
        <v>41</v>
      </c>
      <c r="C15" s="18" t="s">
        <v>47</v>
      </c>
      <c r="D15" s="18" t="s">
        <v>9</v>
      </c>
      <c r="E15" s="19">
        <v>0</v>
      </c>
      <c r="F15" s="19">
        <v>0</v>
      </c>
      <c r="G15" s="19">
        <v>0</v>
      </c>
      <c r="H15" s="19">
        <v>0</v>
      </c>
      <c r="I15" s="19">
        <v>13000</v>
      </c>
      <c r="J15" s="20" t="s">
        <v>46</v>
      </c>
    </row>
    <row r="16" spans="1:10" x14ac:dyDescent="0.35">
      <c r="A16" s="9">
        <v>44169</v>
      </c>
      <c r="B16" s="22" t="s">
        <v>51</v>
      </c>
      <c r="C16" s="2" t="s">
        <v>49</v>
      </c>
      <c r="D16" s="2" t="s">
        <v>19</v>
      </c>
      <c r="E16" s="3">
        <v>245000</v>
      </c>
      <c r="F16" s="3">
        <v>280000</v>
      </c>
      <c r="G16" s="3">
        <v>0</v>
      </c>
      <c r="H16" s="3">
        <v>0</v>
      </c>
      <c r="I16" s="3">
        <v>0</v>
      </c>
      <c r="J16" s="4" t="s">
        <v>50</v>
      </c>
    </row>
    <row r="17" spans="1:10" x14ac:dyDescent="0.35">
      <c r="A17" s="10">
        <v>44169</v>
      </c>
      <c r="B17" s="22" t="s">
        <v>51</v>
      </c>
      <c r="C17" s="11" t="s">
        <v>49</v>
      </c>
      <c r="D17" s="11" t="s">
        <v>22</v>
      </c>
      <c r="E17" s="12">
        <v>307500</v>
      </c>
      <c r="F17" s="12">
        <v>0</v>
      </c>
      <c r="G17" s="12">
        <v>305000</v>
      </c>
      <c r="H17" s="12">
        <v>0</v>
      </c>
      <c r="I17" s="12">
        <v>0</v>
      </c>
      <c r="J17" s="13" t="s">
        <v>50</v>
      </c>
    </row>
    <row r="18" spans="1:10" x14ac:dyDescent="0.35">
      <c r="A18" s="9">
        <v>44169</v>
      </c>
      <c r="B18" s="22" t="s">
        <v>51</v>
      </c>
      <c r="C18" s="11" t="s">
        <v>49</v>
      </c>
      <c r="D18" s="11" t="s">
        <v>9</v>
      </c>
      <c r="E18" s="12">
        <v>15000</v>
      </c>
      <c r="F18" s="12">
        <v>13000</v>
      </c>
      <c r="G18" s="12">
        <v>13000</v>
      </c>
      <c r="H18" s="12">
        <v>13000</v>
      </c>
      <c r="I18" s="12">
        <v>0</v>
      </c>
      <c r="J18" s="13" t="s">
        <v>52</v>
      </c>
    </row>
    <row r="19" spans="1:10" x14ac:dyDescent="0.35">
      <c r="A19" s="21">
        <v>44162</v>
      </c>
      <c r="B19" s="22" t="s">
        <v>41</v>
      </c>
      <c r="C19" s="2" t="s">
        <v>42</v>
      </c>
      <c r="D19" s="2" t="s">
        <v>19</v>
      </c>
      <c r="E19" s="3">
        <v>200000</v>
      </c>
      <c r="F19" s="3">
        <v>201852</v>
      </c>
      <c r="G19" s="3">
        <v>216154</v>
      </c>
      <c r="H19" s="3">
        <v>204839</v>
      </c>
      <c r="I19" s="3">
        <v>188000</v>
      </c>
      <c r="J19" s="4" t="s">
        <v>33</v>
      </c>
    </row>
    <row r="20" spans="1:10" x14ac:dyDescent="0.35">
      <c r="A20" s="21">
        <v>44162</v>
      </c>
      <c r="B20" s="22" t="s">
        <v>41</v>
      </c>
      <c r="C20" s="2" t="s">
        <v>42</v>
      </c>
      <c r="D20" s="2" t="s">
        <v>22</v>
      </c>
      <c r="E20" s="3">
        <v>267500</v>
      </c>
      <c r="F20" s="3">
        <v>0</v>
      </c>
      <c r="G20" s="3">
        <v>267500</v>
      </c>
      <c r="H20" s="3">
        <v>272500</v>
      </c>
      <c r="I20" s="3">
        <v>267500</v>
      </c>
      <c r="J20" s="4" t="s">
        <v>33</v>
      </c>
    </row>
    <row r="21" spans="1:10" x14ac:dyDescent="0.35">
      <c r="A21" s="21">
        <v>44162</v>
      </c>
      <c r="B21" s="22" t="s">
        <v>41</v>
      </c>
      <c r="C21" s="2" t="s">
        <v>42</v>
      </c>
      <c r="D21" s="2" t="s">
        <v>23</v>
      </c>
      <c r="E21" s="3">
        <v>0</v>
      </c>
      <c r="F21" s="3">
        <v>200000</v>
      </c>
      <c r="G21" s="3">
        <v>0</v>
      </c>
      <c r="H21" s="3">
        <v>0</v>
      </c>
      <c r="I21" s="3">
        <v>206250</v>
      </c>
      <c r="J21" s="4" t="s">
        <v>33</v>
      </c>
    </row>
    <row r="22" spans="1:10" x14ac:dyDescent="0.35">
      <c r="A22" s="21">
        <v>44162</v>
      </c>
      <c r="B22" s="22" t="s">
        <v>41</v>
      </c>
      <c r="C22" s="2" t="s">
        <v>43</v>
      </c>
      <c r="D22" s="2" t="s">
        <v>19</v>
      </c>
      <c r="E22" s="3">
        <v>195000</v>
      </c>
      <c r="F22" s="3">
        <v>196667</v>
      </c>
      <c r="G22" s="3">
        <v>200000</v>
      </c>
      <c r="H22" s="3">
        <v>190000</v>
      </c>
      <c r="I22" s="3">
        <v>151250</v>
      </c>
      <c r="J22" s="4" t="s">
        <v>33</v>
      </c>
    </row>
    <row r="23" spans="1:10" x14ac:dyDescent="0.35">
      <c r="A23" s="21">
        <v>44162</v>
      </c>
      <c r="B23" s="22" t="s">
        <v>41</v>
      </c>
      <c r="C23" s="2" t="s">
        <v>43</v>
      </c>
      <c r="D23" s="2" t="s">
        <v>22</v>
      </c>
      <c r="E23" s="3">
        <v>257500</v>
      </c>
      <c r="F23" s="3">
        <v>257500</v>
      </c>
      <c r="G23" s="3">
        <v>0</v>
      </c>
      <c r="H23" s="3">
        <v>257500</v>
      </c>
      <c r="I23" s="3">
        <v>247500</v>
      </c>
      <c r="J23" s="4" t="s">
        <v>33</v>
      </c>
    </row>
    <row r="24" spans="1:10" x14ac:dyDescent="0.35">
      <c r="A24" s="21">
        <v>44162</v>
      </c>
      <c r="B24" s="22" t="s">
        <v>41</v>
      </c>
      <c r="C24" s="2" t="s">
        <v>43</v>
      </c>
      <c r="D24" s="2" t="s">
        <v>23</v>
      </c>
      <c r="E24" s="3">
        <v>0</v>
      </c>
      <c r="F24" s="3">
        <v>190000</v>
      </c>
      <c r="G24" s="3">
        <v>0</v>
      </c>
      <c r="H24" s="3">
        <v>0</v>
      </c>
      <c r="I24" s="3">
        <v>211111</v>
      </c>
      <c r="J24" s="4" t="s">
        <v>33</v>
      </c>
    </row>
    <row r="25" spans="1:10" x14ac:dyDescent="0.35">
      <c r="A25" s="21">
        <v>44162</v>
      </c>
      <c r="B25" s="22" t="s">
        <v>41</v>
      </c>
      <c r="C25" s="2" t="s">
        <v>45</v>
      </c>
      <c r="D25" s="2" t="s">
        <v>19</v>
      </c>
      <c r="E25" s="3">
        <v>135000</v>
      </c>
      <c r="F25" s="3">
        <v>125000</v>
      </c>
      <c r="G25" s="3">
        <v>130000</v>
      </c>
      <c r="H25" s="3">
        <v>120000</v>
      </c>
      <c r="I25" s="3">
        <v>118750</v>
      </c>
      <c r="J25" s="4" t="s">
        <v>33</v>
      </c>
    </row>
    <row r="26" spans="1:10" x14ac:dyDescent="0.35">
      <c r="A26" s="21">
        <v>44162</v>
      </c>
      <c r="B26" s="22" t="s">
        <v>41</v>
      </c>
      <c r="C26" s="11" t="s">
        <v>45</v>
      </c>
      <c r="D26" s="11" t="s">
        <v>22</v>
      </c>
      <c r="E26" s="12">
        <v>197500</v>
      </c>
      <c r="F26" s="12">
        <v>197500</v>
      </c>
      <c r="G26" s="12">
        <v>0</v>
      </c>
      <c r="H26" s="12">
        <v>192500</v>
      </c>
      <c r="I26" s="12">
        <v>192500</v>
      </c>
      <c r="J26" s="13" t="s">
        <v>33</v>
      </c>
    </row>
    <row r="27" spans="1:10" x14ac:dyDescent="0.35">
      <c r="A27" s="21">
        <v>44162</v>
      </c>
      <c r="B27" s="22" t="s">
        <v>41</v>
      </c>
      <c r="C27" s="2" t="s">
        <v>43</v>
      </c>
      <c r="D27" s="2" t="s">
        <v>9</v>
      </c>
      <c r="E27" s="3">
        <v>13000</v>
      </c>
      <c r="F27" s="3">
        <v>13000</v>
      </c>
      <c r="G27" s="3">
        <v>13000</v>
      </c>
      <c r="H27" s="3">
        <v>14000</v>
      </c>
      <c r="I27" s="3">
        <v>13000</v>
      </c>
      <c r="J27" s="4" t="s">
        <v>46</v>
      </c>
    </row>
    <row r="28" spans="1:10" x14ac:dyDescent="0.35">
      <c r="A28" s="21">
        <v>44162</v>
      </c>
      <c r="B28" s="22" t="s">
        <v>41</v>
      </c>
      <c r="C28" s="2" t="s">
        <v>43</v>
      </c>
      <c r="D28" s="2" t="s">
        <v>11</v>
      </c>
      <c r="E28" s="3">
        <v>0</v>
      </c>
      <c r="F28" s="3">
        <v>18000</v>
      </c>
      <c r="G28" s="3">
        <v>18000</v>
      </c>
      <c r="H28" s="3">
        <v>18000</v>
      </c>
      <c r="I28" s="3">
        <v>18000</v>
      </c>
      <c r="J28" s="4" t="s">
        <v>46</v>
      </c>
    </row>
    <row r="29" spans="1:10" x14ac:dyDescent="0.35">
      <c r="A29" s="21">
        <v>44162</v>
      </c>
      <c r="B29" s="22" t="s">
        <v>41</v>
      </c>
      <c r="C29" s="2" t="s">
        <v>43</v>
      </c>
      <c r="D29" s="2" t="s">
        <v>25</v>
      </c>
      <c r="E29" s="3">
        <v>10500</v>
      </c>
      <c r="F29" s="3">
        <v>0</v>
      </c>
      <c r="G29" s="3">
        <v>10500</v>
      </c>
      <c r="H29" s="3">
        <v>0</v>
      </c>
      <c r="I29" s="3">
        <v>0</v>
      </c>
      <c r="J29" s="4" t="s">
        <v>46</v>
      </c>
    </row>
    <row r="30" spans="1:10" x14ac:dyDescent="0.35">
      <c r="A30" s="21">
        <v>44162</v>
      </c>
      <c r="B30" s="22" t="s">
        <v>41</v>
      </c>
      <c r="C30" s="2" t="s">
        <v>43</v>
      </c>
      <c r="D30" s="2" t="s">
        <v>26</v>
      </c>
      <c r="E30" s="3">
        <v>0</v>
      </c>
      <c r="F30" s="3">
        <v>10500</v>
      </c>
      <c r="G30" s="3">
        <v>10500</v>
      </c>
      <c r="H30" s="3">
        <v>10500</v>
      </c>
      <c r="I30" s="3">
        <v>10500</v>
      </c>
      <c r="J30" s="4" t="s">
        <v>46</v>
      </c>
    </row>
    <row r="31" spans="1:10" x14ac:dyDescent="0.35">
      <c r="A31" s="21">
        <v>44162</v>
      </c>
      <c r="B31" s="22" t="s">
        <v>41</v>
      </c>
      <c r="C31" s="2" t="s">
        <v>45</v>
      </c>
      <c r="D31" s="2" t="s">
        <v>9</v>
      </c>
      <c r="E31" s="3">
        <v>13000</v>
      </c>
      <c r="F31" s="3">
        <v>0</v>
      </c>
      <c r="G31" s="3">
        <v>0</v>
      </c>
      <c r="H31" s="3">
        <v>0</v>
      </c>
      <c r="I31" s="3">
        <v>0</v>
      </c>
      <c r="J31" s="4" t="s">
        <v>46</v>
      </c>
    </row>
    <row r="32" spans="1:10" x14ac:dyDescent="0.35">
      <c r="A32" s="21">
        <v>44162</v>
      </c>
      <c r="B32" s="22" t="s">
        <v>41</v>
      </c>
      <c r="C32" s="2" t="s">
        <v>45</v>
      </c>
      <c r="D32" s="2" t="s">
        <v>11</v>
      </c>
      <c r="E32" s="3">
        <v>0</v>
      </c>
      <c r="F32" s="3">
        <v>15000</v>
      </c>
      <c r="G32" s="3">
        <v>0</v>
      </c>
      <c r="H32" s="3">
        <v>0</v>
      </c>
      <c r="I32" s="3">
        <v>16000</v>
      </c>
      <c r="J32" s="4" t="s">
        <v>46</v>
      </c>
    </row>
    <row r="33" spans="1:10" x14ac:dyDescent="0.35">
      <c r="A33" s="21">
        <v>44162</v>
      </c>
      <c r="B33" s="22" t="s">
        <v>41</v>
      </c>
      <c r="C33" s="11" t="s">
        <v>45</v>
      </c>
      <c r="D33" s="11" t="s">
        <v>26</v>
      </c>
      <c r="E33" s="12">
        <v>0</v>
      </c>
      <c r="F33" s="12">
        <v>10500</v>
      </c>
      <c r="G33" s="12">
        <v>10500</v>
      </c>
      <c r="H33" s="12">
        <v>0</v>
      </c>
      <c r="I33" s="12">
        <v>10500</v>
      </c>
      <c r="J33" s="13" t="s">
        <v>46</v>
      </c>
    </row>
    <row r="34" spans="1:10" x14ac:dyDescent="0.35">
      <c r="A34" s="21">
        <v>44162</v>
      </c>
      <c r="B34" s="22" t="s">
        <v>51</v>
      </c>
      <c r="C34" s="2" t="s">
        <v>56</v>
      </c>
      <c r="D34" s="2" t="s">
        <v>19</v>
      </c>
      <c r="E34" s="3">
        <v>0</v>
      </c>
      <c r="F34" s="3">
        <v>150000</v>
      </c>
      <c r="G34" s="3">
        <v>0</v>
      </c>
      <c r="H34" s="3">
        <v>0</v>
      </c>
      <c r="I34" s="3">
        <v>0</v>
      </c>
      <c r="J34" s="4" t="s">
        <v>50</v>
      </c>
    </row>
    <row r="35" spans="1:10" x14ac:dyDescent="0.35">
      <c r="A35" s="21">
        <v>44162</v>
      </c>
      <c r="B35" s="22" t="s">
        <v>51</v>
      </c>
      <c r="C35" s="2" t="s">
        <v>49</v>
      </c>
      <c r="D35" s="2" t="s">
        <v>19</v>
      </c>
      <c r="E35" s="3">
        <v>280000</v>
      </c>
      <c r="F35" s="3">
        <v>0</v>
      </c>
      <c r="G35" s="3">
        <v>250000</v>
      </c>
      <c r="H35" s="3">
        <v>0</v>
      </c>
      <c r="I35" s="3">
        <v>260000</v>
      </c>
      <c r="J35" s="4" t="s">
        <v>50</v>
      </c>
    </row>
    <row r="36" spans="1:10" x14ac:dyDescent="0.35">
      <c r="A36" s="21">
        <v>44162</v>
      </c>
      <c r="B36" s="22" t="s">
        <v>51</v>
      </c>
      <c r="C36" s="2" t="s">
        <v>49</v>
      </c>
      <c r="D36" s="2" t="s">
        <v>22</v>
      </c>
      <c r="E36" s="3">
        <v>0</v>
      </c>
      <c r="F36" s="3">
        <v>0</v>
      </c>
      <c r="G36" s="3">
        <v>0</v>
      </c>
      <c r="H36" s="3">
        <v>317500</v>
      </c>
      <c r="I36" s="3">
        <v>317500</v>
      </c>
      <c r="J36" s="4" t="s">
        <v>50</v>
      </c>
    </row>
    <row r="37" spans="1:10" x14ac:dyDescent="0.35">
      <c r="A37" s="21">
        <v>44162</v>
      </c>
      <c r="B37" s="22" t="s">
        <v>51</v>
      </c>
      <c r="C37" s="11" t="s">
        <v>57</v>
      </c>
      <c r="D37" s="11" t="s">
        <v>19</v>
      </c>
      <c r="E37" s="12">
        <v>0</v>
      </c>
      <c r="F37" s="12">
        <v>0</v>
      </c>
      <c r="G37" s="12">
        <v>350000</v>
      </c>
      <c r="H37" s="12">
        <v>0</v>
      </c>
      <c r="I37" s="12">
        <v>0</v>
      </c>
      <c r="J37" s="13" t="s">
        <v>50</v>
      </c>
    </row>
    <row r="38" spans="1:10" x14ac:dyDescent="0.35">
      <c r="A38" s="21">
        <v>44155</v>
      </c>
      <c r="B38" s="22" t="s">
        <v>51</v>
      </c>
      <c r="C38" s="2" t="s">
        <v>49</v>
      </c>
      <c r="D38" s="2" t="s">
        <v>19</v>
      </c>
      <c r="E38" s="3">
        <v>280000</v>
      </c>
      <c r="F38" s="3">
        <v>0</v>
      </c>
      <c r="G38" s="3">
        <v>0</v>
      </c>
      <c r="H38" s="3">
        <v>270000</v>
      </c>
      <c r="I38" s="3">
        <v>0</v>
      </c>
      <c r="J38" s="4" t="s">
        <v>50</v>
      </c>
    </row>
    <row r="39" spans="1:10" x14ac:dyDescent="0.35">
      <c r="A39" s="21">
        <v>44155</v>
      </c>
      <c r="B39" s="22" t="s">
        <v>51</v>
      </c>
      <c r="C39" s="2" t="s">
        <v>49</v>
      </c>
      <c r="D39" s="2" t="s">
        <v>22</v>
      </c>
      <c r="E39" s="3">
        <v>337500</v>
      </c>
      <c r="F39" s="3">
        <v>0</v>
      </c>
      <c r="G39" s="3">
        <v>337500</v>
      </c>
      <c r="H39" s="3">
        <v>0</v>
      </c>
      <c r="I39" s="3">
        <v>0</v>
      </c>
      <c r="J39" s="4" t="s">
        <v>50</v>
      </c>
    </row>
    <row r="40" spans="1:10" x14ac:dyDescent="0.35">
      <c r="A40" s="21">
        <v>44155</v>
      </c>
      <c r="B40" s="22" t="s">
        <v>51</v>
      </c>
      <c r="C40" s="11" t="s">
        <v>57</v>
      </c>
      <c r="D40" s="11" t="s">
        <v>19</v>
      </c>
      <c r="E40" s="12">
        <v>0</v>
      </c>
      <c r="F40" s="12">
        <v>190000</v>
      </c>
      <c r="G40" s="12">
        <v>0</v>
      </c>
      <c r="H40" s="12">
        <v>0</v>
      </c>
      <c r="I40" s="12">
        <v>0</v>
      </c>
      <c r="J40" s="13" t="s">
        <v>50</v>
      </c>
    </row>
    <row r="41" spans="1:10" x14ac:dyDescent="0.35">
      <c r="A41" s="21">
        <v>44155</v>
      </c>
      <c r="B41" s="22" t="s">
        <v>51</v>
      </c>
      <c r="C41" s="11" t="s">
        <v>49</v>
      </c>
      <c r="D41" s="11" t="s">
        <v>9</v>
      </c>
      <c r="E41" s="12">
        <v>12000</v>
      </c>
      <c r="F41" s="12">
        <v>12000</v>
      </c>
      <c r="G41" s="12">
        <v>12000</v>
      </c>
      <c r="H41" s="12">
        <v>12000</v>
      </c>
      <c r="I41" s="12">
        <v>12000</v>
      </c>
      <c r="J41" s="13" t="s">
        <v>52</v>
      </c>
    </row>
    <row r="42" spans="1:10" x14ac:dyDescent="0.35">
      <c r="A42" s="21">
        <v>44155</v>
      </c>
      <c r="B42" s="22" t="s">
        <v>41</v>
      </c>
      <c r="C42" s="2" t="s">
        <v>42</v>
      </c>
      <c r="D42" s="2" t="s">
        <v>19</v>
      </c>
      <c r="E42" s="3">
        <v>206667</v>
      </c>
      <c r="F42" s="3">
        <v>230000</v>
      </c>
      <c r="G42" s="3">
        <v>210000</v>
      </c>
      <c r="H42" s="3">
        <v>213846</v>
      </c>
      <c r="I42" s="3">
        <v>220000</v>
      </c>
      <c r="J42" s="4" t="s">
        <v>33</v>
      </c>
    </row>
    <row r="43" spans="1:10" x14ac:dyDescent="0.35">
      <c r="A43" s="21">
        <v>44155</v>
      </c>
      <c r="B43" s="22" t="s">
        <v>41</v>
      </c>
      <c r="C43" s="2" t="s">
        <v>42</v>
      </c>
      <c r="D43" s="2" t="s">
        <v>22</v>
      </c>
      <c r="E43" s="3">
        <v>267500</v>
      </c>
      <c r="F43" s="3">
        <v>0</v>
      </c>
      <c r="G43" s="3">
        <v>267500</v>
      </c>
      <c r="H43" s="3">
        <v>267500</v>
      </c>
      <c r="I43" s="3">
        <v>267500</v>
      </c>
      <c r="J43" s="4" t="s">
        <v>33</v>
      </c>
    </row>
    <row r="44" spans="1:10" x14ac:dyDescent="0.35">
      <c r="A44" s="21">
        <v>44155</v>
      </c>
      <c r="B44" s="22" t="s">
        <v>41</v>
      </c>
      <c r="C44" s="2" t="s">
        <v>43</v>
      </c>
      <c r="D44" s="2" t="s">
        <v>19</v>
      </c>
      <c r="E44" s="3">
        <v>197059</v>
      </c>
      <c r="F44" s="3">
        <v>210000</v>
      </c>
      <c r="G44" s="3">
        <v>195161</v>
      </c>
      <c r="H44" s="3">
        <v>200000</v>
      </c>
      <c r="I44" s="3">
        <v>195000</v>
      </c>
      <c r="J44" s="4" t="s">
        <v>33</v>
      </c>
    </row>
    <row r="45" spans="1:10" x14ac:dyDescent="0.35">
      <c r="A45" s="21">
        <v>44155</v>
      </c>
      <c r="B45" s="22" t="s">
        <v>41</v>
      </c>
      <c r="C45" s="2" t="s">
        <v>43</v>
      </c>
      <c r="D45" s="2" t="s">
        <v>22</v>
      </c>
      <c r="E45" s="3">
        <v>257500</v>
      </c>
      <c r="F45" s="3">
        <v>257500</v>
      </c>
      <c r="G45" s="3">
        <v>0</v>
      </c>
      <c r="H45" s="3">
        <v>257500</v>
      </c>
      <c r="I45" s="3">
        <v>257500</v>
      </c>
      <c r="J45" s="4" t="s">
        <v>33</v>
      </c>
    </row>
    <row r="46" spans="1:10" x14ac:dyDescent="0.35">
      <c r="A46" s="21">
        <v>44155</v>
      </c>
      <c r="B46" s="22" t="s">
        <v>41</v>
      </c>
      <c r="C46" s="2" t="s">
        <v>45</v>
      </c>
      <c r="D46" s="2" t="s">
        <v>19</v>
      </c>
      <c r="E46" s="3">
        <v>135000</v>
      </c>
      <c r="F46" s="3">
        <v>140000</v>
      </c>
      <c r="G46" s="3">
        <v>150000</v>
      </c>
      <c r="H46" s="3">
        <v>130000</v>
      </c>
      <c r="I46" s="3">
        <v>0</v>
      </c>
      <c r="J46" s="4" t="s">
        <v>33</v>
      </c>
    </row>
    <row r="47" spans="1:10" x14ac:dyDescent="0.35">
      <c r="A47" s="21">
        <v>44155</v>
      </c>
      <c r="B47" s="22" t="s">
        <v>41</v>
      </c>
      <c r="C47" s="2" t="s">
        <v>45</v>
      </c>
      <c r="D47" s="2" t="s">
        <v>22</v>
      </c>
      <c r="E47" s="3">
        <v>197500</v>
      </c>
      <c r="F47" s="3">
        <v>197500</v>
      </c>
      <c r="G47" s="3">
        <v>0</v>
      </c>
      <c r="H47" s="3">
        <v>207500</v>
      </c>
      <c r="I47" s="3">
        <v>207500</v>
      </c>
      <c r="J47" s="4" t="s">
        <v>33</v>
      </c>
    </row>
    <row r="48" spans="1:10" x14ac:dyDescent="0.35">
      <c r="A48" s="21">
        <v>44155</v>
      </c>
      <c r="B48" s="22" t="s">
        <v>41</v>
      </c>
      <c r="C48" s="11" t="s">
        <v>59</v>
      </c>
      <c r="D48" s="11" t="s">
        <v>19</v>
      </c>
      <c r="E48" s="12">
        <v>190000</v>
      </c>
      <c r="F48" s="12">
        <v>200000</v>
      </c>
      <c r="G48" s="12">
        <v>0</v>
      </c>
      <c r="H48" s="12">
        <v>0</v>
      </c>
      <c r="I48" s="12">
        <v>0</v>
      </c>
      <c r="J48" s="13" t="s">
        <v>33</v>
      </c>
    </row>
    <row r="49" spans="1:10" x14ac:dyDescent="0.35">
      <c r="A49" s="21">
        <v>44155</v>
      </c>
      <c r="B49" s="22" t="s">
        <v>41</v>
      </c>
      <c r="C49" s="2" t="s">
        <v>43</v>
      </c>
      <c r="D49" s="2" t="s">
        <v>9</v>
      </c>
      <c r="E49" s="3">
        <v>12000</v>
      </c>
      <c r="F49" s="3">
        <v>12000</v>
      </c>
      <c r="G49" s="3">
        <v>12000</v>
      </c>
      <c r="H49" s="3">
        <v>12000</v>
      </c>
      <c r="I49" s="3">
        <v>12000</v>
      </c>
      <c r="J49" s="4" t="s">
        <v>46</v>
      </c>
    </row>
    <row r="50" spans="1:10" x14ac:dyDescent="0.35">
      <c r="A50" s="21">
        <v>44155</v>
      </c>
      <c r="B50" s="22" t="s">
        <v>41</v>
      </c>
      <c r="C50" s="2" t="s">
        <v>43</v>
      </c>
      <c r="D50" s="2" t="s">
        <v>25</v>
      </c>
      <c r="E50" s="3">
        <v>9000</v>
      </c>
      <c r="F50" s="3">
        <v>10500</v>
      </c>
      <c r="G50" s="3">
        <v>8750</v>
      </c>
      <c r="H50" s="3">
        <v>9500</v>
      </c>
      <c r="I50" s="3">
        <v>0</v>
      </c>
      <c r="J50" s="4" t="s">
        <v>46</v>
      </c>
    </row>
    <row r="51" spans="1:10" x14ac:dyDescent="0.35">
      <c r="A51" s="21">
        <v>44155</v>
      </c>
      <c r="B51" s="22" t="s">
        <v>41</v>
      </c>
      <c r="C51" s="2" t="s">
        <v>43</v>
      </c>
      <c r="D51" s="2" t="s">
        <v>26</v>
      </c>
      <c r="E51" s="3">
        <v>0</v>
      </c>
      <c r="F51" s="3">
        <v>11000</v>
      </c>
      <c r="G51" s="3">
        <v>11000</v>
      </c>
      <c r="H51" s="3">
        <v>11000</v>
      </c>
      <c r="I51" s="3">
        <v>11000</v>
      </c>
      <c r="J51" s="4" t="s">
        <v>46</v>
      </c>
    </row>
    <row r="52" spans="1:10" x14ac:dyDescent="0.35">
      <c r="A52" s="21">
        <v>44155</v>
      </c>
      <c r="B52" s="22" t="s">
        <v>41</v>
      </c>
      <c r="C52" s="2" t="s">
        <v>45</v>
      </c>
      <c r="D52" s="2" t="s">
        <v>9</v>
      </c>
      <c r="E52" s="3">
        <v>0</v>
      </c>
      <c r="F52" s="3">
        <v>0</v>
      </c>
      <c r="G52" s="3">
        <v>0</v>
      </c>
      <c r="H52" s="3">
        <v>0</v>
      </c>
      <c r="I52" s="3">
        <v>12000</v>
      </c>
      <c r="J52" s="4" t="s">
        <v>46</v>
      </c>
    </row>
    <row r="53" spans="1:10" x14ac:dyDescent="0.35">
      <c r="A53" s="21">
        <v>44155</v>
      </c>
      <c r="B53" s="22" t="s">
        <v>41</v>
      </c>
      <c r="C53" s="2" t="s">
        <v>45</v>
      </c>
      <c r="D53" s="2" t="s">
        <v>26</v>
      </c>
      <c r="E53" s="3">
        <v>0</v>
      </c>
      <c r="F53" s="3">
        <v>11000</v>
      </c>
      <c r="G53" s="3">
        <v>0</v>
      </c>
      <c r="H53" s="3">
        <v>0</v>
      </c>
      <c r="I53" s="3">
        <v>11000</v>
      </c>
      <c r="J53" s="4" t="s">
        <v>46</v>
      </c>
    </row>
    <row r="54" spans="1:10" x14ac:dyDescent="0.35">
      <c r="A54" s="21">
        <v>44155</v>
      </c>
      <c r="B54" s="22" t="s">
        <v>41</v>
      </c>
      <c r="C54" s="11" t="s">
        <v>60</v>
      </c>
      <c r="D54" s="11" t="s">
        <v>9</v>
      </c>
      <c r="E54" s="12">
        <v>0</v>
      </c>
      <c r="F54" s="12">
        <v>12000</v>
      </c>
      <c r="G54" s="12">
        <v>12000</v>
      </c>
      <c r="H54" s="12">
        <v>0</v>
      </c>
      <c r="I54" s="12">
        <v>0</v>
      </c>
      <c r="J54" s="13" t="s">
        <v>46</v>
      </c>
    </row>
    <row r="55" spans="1:10" x14ac:dyDescent="0.35">
      <c r="A55" s="23">
        <v>44148</v>
      </c>
      <c r="B55" s="22" t="s">
        <v>41</v>
      </c>
      <c r="C55" s="2" t="s">
        <v>42</v>
      </c>
      <c r="D55" s="2" t="s">
        <v>19</v>
      </c>
      <c r="E55" s="3">
        <v>185714</v>
      </c>
      <c r="F55" s="3">
        <v>190263</v>
      </c>
      <c r="G55" s="3">
        <v>179200</v>
      </c>
      <c r="H55" s="3">
        <v>179429</v>
      </c>
      <c r="I55" s="3">
        <v>179231</v>
      </c>
      <c r="J55" s="4" t="s">
        <v>33</v>
      </c>
    </row>
    <row r="56" spans="1:10" x14ac:dyDescent="0.35">
      <c r="A56" s="23">
        <v>44148</v>
      </c>
      <c r="B56" s="22" t="s">
        <v>41</v>
      </c>
      <c r="C56" s="2" t="s">
        <v>42</v>
      </c>
      <c r="D56" s="2" t="s">
        <v>22</v>
      </c>
      <c r="E56" s="3">
        <v>227500</v>
      </c>
      <c r="F56" s="3">
        <v>0</v>
      </c>
      <c r="G56" s="3">
        <v>227500</v>
      </c>
      <c r="H56" s="3">
        <v>227500</v>
      </c>
      <c r="I56" s="3">
        <v>247500</v>
      </c>
      <c r="J56" s="4" t="s">
        <v>33</v>
      </c>
    </row>
    <row r="57" spans="1:10" x14ac:dyDescent="0.35">
      <c r="A57" s="23">
        <v>44148</v>
      </c>
      <c r="B57" s="22" t="s">
        <v>41</v>
      </c>
      <c r="C57" s="2" t="s">
        <v>42</v>
      </c>
      <c r="D57" s="2" t="s">
        <v>23</v>
      </c>
      <c r="E57" s="3">
        <v>0</v>
      </c>
      <c r="F57" s="3">
        <v>0</v>
      </c>
      <c r="G57" s="3">
        <v>0</v>
      </c>
      <c r="H57" s="3">
        <v>170000</v>
      </c>
      <c r="I57" s="3">
        <v>0</v>
      </c>
      <c r="J57" s="4" t="s">
        <v>33</v>
      </c>
    </row>
    <row r="58" spans="1:10" x14ac:dyDescent="0.35">
      <c r="A58" s="23">
        <v>44148</v>
      </c>
      <c r="B58" s="22" t="s">
        <v>41</v>
      </c>
      <c r="C58" s="2" t="s">
        <v>42</v>
      </c>
      <c r="D58" s="2" t="s">
        <v>14</v>
      </c>
      <c r="E58" s="3">
        <v>0</v>
      </c>
      <c r="F58" s="3">
        <v>0</v>
      </c>
      <c r="G58" s="3">
        <v>0</v>
      </c>
      <c r="H58" s="3">
        <v>280000</v>
      </c>
      <c r="I58" s="3">
        <v>220000</v>
      </c>
      <c r="J58" s="4" t="s">
        <v>33</v>
      </c>
    </row>
    <row r="59" spans="1:10" x14ac:dyDescent="0.35">
      <c r="A59" s="23">
        <v>44148</v>
      </c>
      <c r="B59" s="22" t="s">
        <v>41</v>
      </c>
      <c r="C59" s="2" t="s">
        <v>43</v>
      </c>
      <c r="D59" s="2" t="s">
        <v>19</v>
      </c>
      <c r="E59" s="3">
        <v>183846</v>
      </c>
      <c r="F59" s="3">
        <v>165000</v>
      </c>
      <c r="G59" s="3">
        <v>180000</v>
      </c>
      <c r="H59" s="3">
        <v>178723</v>
      </c>
      <c r="I59" s="3">
        <v>187200</v>
      </c>
      <c r="J59" s="4" t="s">
        <v>33</v>
      </c>
    </row>
    <row r="60" spans="1:10" x14ac:dyDescent="0.35">
      <c r="A60" s="23">
        <v>44148</v>
      </c>
      <c r="B60" s="22" t="s">
        <v>41</v>
      </c>
      <c r="C60" s="2" t="s">
        <v>43</v>
      </c>
      <c r="D60" s="2" t="s">
        <v>22</v>
      </c>
      <c r="E60" s="3">
        <v>237500</v>
      </c>
      <c r="F60" s="3">
        <v>237500</v>
      </c>
      <c r="G60" s="3">
        <v>0</v>
      </c>
      <c r="H60" s="3">
        <v>237500</v>
      </c>
      <c r="I60" s="3">
        <v>247500</v>
      </c>
      <c r="J60" s="4" t="s">
        <v>33</v>
      </c>
    </row>
    <row r="61" spans="1:10" x14ac:dyDescent="0.35">
      <c r="A61" s="23">
        <v>44148</v>
      </c>
      <c r="B61" s="22" t="s">
        <v>41</v>
      </c>
      <c r="C61" s="2" t="s">
        <v>43</v>
      </c>
      <c r="D61" s="2" t="s">
        <v>23</v>
      </c>
      <c r="E61" s="3">
        <v>0</v>
      </c>
      <c r="F61" s="3">
        <v>170000</v>
      </c>
      <c r="G61" s="3">
        <v>0</v>
      </c>
      <c r="H61" s="3">
        <v>170000</v>
      </c>
      <c r="I61" s="3">
        <v>0</v>
      </c>
      <c r="J61" s="4" t="s">
        <v>33</v>
      </c>
    </row>
    <row r="62" spans="1:10" x14ac:dyDescent="0.35">
      <c r="A62" s="23">
        <v>44148</v>
      </c>
      <c r="B62" s="22" t="s">
        <v>41</v>
      </c>
      <c r="C62" s="2" t="s">
        <v>43</v>
      </c>
      <c r="D62" s="2" t="s">
        <v>14</v>
      </c>
      <c r="E62" s="3">
        <v>0</v>
      </c>
      <c r="F62" s="3">
        <v>0</v>
      </c>
      <c r="G62" s="3">
        <v>0</v>
      </c>
      <c r="H62" s="3">
        <v>280000</v>
      </c>
      <c r="I62" s="3">
        <v>0</v>
      </c>
      <c r="J62" s="4" t="s">
        <v>33</v>
      </c>
    </row>
    <row r="63" spans="1:10" x14ac:dyDescent="0.35">
      <c r="A63" s="23">
        <v>44148</v>
      </c>
      <c r="B63" s="22" t="s">
        <v>41</v>
      </c>
      <c r="C63" s="2" t="s">
        <v>45</v>
      </c>
      <c r="D63" s="2" t="s">
        <v>19</v>
      </c>
      <c r="E63" s="3">
        <v>143934</v>
      </c>
      <c r="F63" s="3">
        <v>146522</v>
      </c>
      <c r="G63" s="3">
        <v>160000</v>
      </c>
      <c r="H63" s="3">
        <v>155161</v>
      </c>
      <c r="I63" s="3">
        <v>143571</v>
      </c>
      <c r="J63" s="4" t="s">
        <v>33</v>
      </c>
    </row>
    <row r="64" spans="1:10" x14ac:dyDescent="0.35">
      <c r="A64" s="23">
        <v>44148</v>
      </c>
      <c r="B64" s="22" t="s">
        <v>41</v>
      </c>
      <c r="C64" s="2" t="s">
        <v>45</v>
      </c>
      <c r="D64" s="2" t="s">
        <v>22</v>
      </c>
      <c r="E64" s="3">
        <v>207500</v>
      </c>
      <c r="F64" s="3">
        <v>207500</v>
      </c>
      <c r="G64" s="3">
        <v>0</v>
      </c>
      <c r="H64" s="3">
        <v>207500</v>
      </c>
      <c r="I64" s="3">
        <v>207500</v>
      </c>
      <c r="J64" s="4" t="s">
        <v>33</v>
      </c>
    </row>
    <row r="65" spans="1:10" x14ac:dyDescent="0.35">
      <c r="A65" s="23">
        <v>44148</v>
      </c>
      <c r="B65" s="22" t="s">
        <v>41</v>
      </c>
      <c r="C65" s="2" t="s">
        <v>59</v>
      </c>
      <c r="D65" s="2" t="s">
        <v>19</v>
      </c>
      <c r="E65" s="3">
        <v>155000</v>
      </c>
      <c r="F65" s="3">
        <v>210000</v>
      </c>
      <c r="G65" s="3">
        <v>160000</v>
      </c>
      <c r="H65" s="3">
        <v>176000</v>
      </c>
      <c r="I65" s="3">
        <v>0</v>
      </c>
      <c r="J65" s="4" t="s">
        <v>33</v>
      </c>
    </row>
    <row r="66" spans="1:10" x14ac:dyDescent="0.35">
      <c r="A66" s="23">
        <v>44148</v>
      </c>
      <c r="B66" s="22" t="s">
        <v>41</v>
      </c>
      <c r="C66" s="11" t="s">
        <v>59</v>
      </c>
      <c r="D66" s="11" t="s">
        <v>22</v>
      </c>
      <c r="E66" s="12">
        <v>207500</v>
      </c>
      <c r="F66" s="12">
        <v>0</v>
      </c>
      <c r="G66" s="12">
        <v>207500</v>
      </c>
      <c r="H66" s="12">
        <v>0</v>
      </c>
      <c r="I66" s="12">
        <v>0</v>
      </c>
      <c r="J66" s="13" t="s">
        <v>33</v>
      </c>
    </row>
    <row r="67" spans="1:10" x14ac:dyDescent="0.35">
      <c r="A67" s="23">
        <v>44148</v>
      </c>
      <c r="B67" s="22" t="s">
        <v>41</v>
      </c>
      <c r="C67" s="2" t="s">
        <v>43</v>
      </c>
      <c r="D67" s="2" t="s">
        <v>9</v>
      </c>
      <c r="E67" s="3">
        <v>12000</v>
      </c>
      <c r="F67" s="3">
        <v>12000</v>
      </c>
      <c r="G67" s="3">
        <v>12000</v>
      </c>
      <c r="H67" s="3">
        <v>0</v>
      </c>
      <c r="I67" s="3">
        <v>12000</v>
      </c>
      <c r="J67" s="4" t="s">
        <v>46</v>
      </c>
    </row>
    <row r="68" spans="1:10" x14ac:dyDescent="0.35">
      <c r="A68" s="23">
        <v>44148</v>
      </c>
      <c r="B68" s="22" t="s">
        <v>41</v>
      </c>
      <c r="C68" s="2" t="s">
        <v>43</v>
      </c>
      <c r="D68" s="2" t="s">
        <v>25</v>
      </c>
      <c r="E68" s="3">
        <v>0</v>
      </c>
      <c r="F68" s="3">
        <v>11500</v>
      </c>
      <c r="G68" s="3">
        <v>9750</v>
      </c>
      <c r="H68" s="3">
        <v>9500</v>
      </c>
      <c r="I68" s="3">
        <v>10000</v>
      </c>
      <c r="J68" s="4" t="s">
        <v>46</v>
      </c>
    </row>
    <row r="69" spans="1:10" x14ac:dyDescent="0.35">
      <c r="A69" s="23">
        <v>44148</v>
      </c>
      <c r="B69" s="22" t="s">
        <v>41</v>
      </c>
      <c r="C69" s="2" t="s">
        <v>43</v>
      </c>
      <c r="D69" s="2" t="s">
        <v>26</v>
      </c>
      <c r="E69" s="3">
        <v>0</v>
      </c>
      <c r="F69" s="3">
        <v>10500</v>
      </c>
      <c r="G69" s="3">
        <v>10500</v>
      </c>
      <c r="H69" s="3">
        <v>11000</v>
      </c>
      <c r="I69" s="3">
        <v>10500</v>
      </c>
      <c r="J69" s="4" t="s">
        <v>46</v>
      </c>
    </row>
    <row r="70" spans="1:10" x14ac:dyDescent="0.35">
      <c r="A70" s="23">
        <v>44148</v>
      </c>
      <c r="B70" s="22" t="s">
        <v>41</v>
      </c>
      <c r="C70" s="2" t="s">
        <v>45</v>
      </c>
      <c r="D70" s="2" t="s">
        <v>26</v>
      </c>
      <c r="E70" s="3">
        <v>0</v>
      </c>
      <c r="F70" s="3">
        <v>0</v>
      </c>
      <c r="G70" s="3">
        <v>0</v>
      </c>
      <c r="H70" s="3">
        <v>0</v>
      </c>
      <c r="I70" s="3">
        <v>10000</v>
      </c>
      <c r="J70" s="4" t="s">
        <v>46</v>
      </c>
    </row>
    <row r="71" spans="1:10" x14ac:dyDescent="0.35">
      <c r="A71" s="23">
        <v>44148</v>
      </c>
      <c r="B71" s="22" t="s">
        <v>41</v>
      </c>
      <c r="C71" s="11" t="s">
        <v>60</v>
      </c>
      <c r="D71" s="11" t="s">
        <v>9</v>
      </c>
      <c r="E71" s="12">
        <v>12000</v>
      </c>
      <c r="F71" s="12">
        <v>0</v>
      </c>
      <c r="G71" s="12">
        <v>12000</v>
      </c>
      <c r="H71" s="12">
        <v>0</v>
      </c>
      <c r="I71" s="12">
        <v>12000</v>
      </c>
      <c r="J71" s="13" t="s">
        <v>46</v>
      </c>
    </row>
    <row r="72" spans="1:10" x14ac:dyDescent="0.35">
      <c r="A72" s="23">
        <v>44148</v>
      </c>
      <c r="B72" s="22" t="s">
        <v>51</v>
      </c>
      <c r="C72" s="2" t="s">
        <v>49</v>
      </c>
      <c r="D72" s="2" t="s">
        <v>19</v>
      </c>
      <c r="E72" s="3">
        <v>253043</v>
      </c>
      <c r="F72" s="3">
        <v>263934</v>
      </c>
      <c r="G72" s="3">
        <v>264118</v>
      </c>
      <c r="H72" s="3">
        <v>276000</v>
      </c>
      <c r="I72" s="3">
        <v>270000</v>
      </c>
      <c r="J72" s="4" t="s">
        <v>50</v>
      </c>
    </row>
    <row r="73" spans="1:10" x14ac:dyDescent="0.35">
      <c r="A73" s="23">
        <v>44148</v>
      </c>
      <c r="B73" s="22" t="s">
        <v>51</v>
      </c>
      <c r="C73" s="2" t="s">
        <v>49</v>
      </c>
      <c r="D73" s="2" t="s">
        <v>22</v>
      </c>
      <c r="E73" s="3">
        <v>327500</v>
      </c>
      <c r="F73" s="3">
        <v>0</v>
      </c>
      <c r="G73" s="3">
        <v>329000</v>
      </c>
      <c r="H73" s="3">
        <v>0</v>
      </c>
      <c r="I73" s="3">
        <v>0</v>
      </c>
      <c r="J73" s="4" t="s">
        <v>50</v>
      </c>
    </row>
    <row r="74" spans="1:10" x14ac:dyDescent="0.35">
      <c r="A74" s="23">
        <v>44148</v>
      </c>
      <c r="B74" s="22" t="s">
        <v>51</v>
      </c>
      <c r="C74" s="11" t="s">
        <v>57</v>
      </c>
      <c r="D74" s="11" t="s">
        <v>19</v>
      </c>
      <c r="E74" s="12">
        <v>0</v>
      </c>
      <c r="F74" s="12">
        <v>240000</v>
      </c>
      <c r="G74" s="12">
        <v>0</v>
      </c>
      <c r="H74" s="12">
        <v>0</v>
      </c>
      <c r="I74" s="12">
        <v>0</v>
      </c>
      <c r="J74" s="13" t="s">
        <v>50</v>
      </c>
    </row>
    <row r="75" spans="1:10" x14ac:dyDescent="0.35">
      <c r="A75" s="23">
        <v>44148</v>
      </c>
      <c r="B75" s="22" t="s">
        <v>51</v>
      </c>
      <c r="C75" s="2" t="s">
        <v>49</v>
      </c>
      <c r="D75" s="2" t="s">
        <v>9</v>
      </c>
      <c r="E75" s="3">
        <v>12000</v>
      </c>
      <c r="F75" s="3">
        <v>12000</v>
      </c>
      <c r="G75" s="3">
        <v>12000</v>
      </c>
      <c r="H75" s="3">
        <v>12000</v>
      </c>
      <c r="I75" s="3">
        <v>12000</v>
      </c>
      <c r="J75" s="4" t="s">
        <v>52</v>
      </c>
    </row>
    <row r="76" spans="1:10" x14ac:dyDescent="0.35">
      <c r="A76" s="23">
        <v>44148</v>
      </c>
      <c r="B76" s="22" t="s">
        <v>51</v>
      </c>
      <c r="C76" s="2" t="s">
        <v>49</v>
      </c>
      <c r="D76" s="2" t="s">
        <v>23</v>
      </c>
      <c r="E76" s="3">
        <v>0</v>
      </c>
      <c r="F76" s="3">
        <v>14000</v>
      </c>
      <c r="G76" s="3">
        <v>0</v>
      </c>
      <c r="H76" s="3">
        <v>12000</v>
      </c>
      <c r="I76" s="3">
        <v>0</v>
      </c>
      <c r="J76" s="4" t="s">
        <v>52</v>
      </c>
    </row>
    <row r="77" spans="1:10" x14ac:dyDescent="0.35">
      <c r="A77" s="23">
        <v>44148</v>
      </c>
      <c r="B77" s="22" t="s">
        <v>51</v>
      </c>
      <c r="C77" s="2" t="s">
        <v>57</v>
      </c>
      <c r="D77" s="2" t="s">
        <v>9</v>
      </c>
      <c r="E77" s="3">
        <v>0</v>
      </c>
      <c r="F77" s="3">
        <v>0</v>
      </c>
      <c r="G77" s="3">
        <v>12000</v>
      </c>
      <c r="H77" s="3">
        <v>12000</v>
      </c>
      <c r="I77" s="3">
        <v>0</v>
      </c>
      <c r="J77" s="4" t="s">
        <v>52</v>
      </c>
    </row>
    <row r="78" spans="1:10" x14ac:dyDescent="0.35">
      <c r="A78" s="23">
        <v>44148</v>
      </c>
      <c r="B78" s="22" t="s">
        <v>51</v>
      </c>
      <c r="C78" s="11" t="s">
        <v>57</v>
      </c>
      <c r="D78" s="11" t="s">
        <v>23</v>
      </c>
      <c r="E78" s="12">
        <v>0</v>
      </c>
      <c r="F78" s="12">
        <v>0</v>
      </c>
      <c r="G78" s="12">
        <v>0</v>
      </c>
      <c r="H78" s="12">
        <v>12000</v>
      </c>
      <c r="I78" s="12">
        <v>0</v>
      </c>
      <c r="J78" s="13" t="s">
        <v>52</v>
      </c>
    </row>
    <row r="79" spans="1:10" x14ac:dyDescent="0.35">
      <c r="A79" s="21">
        <v>44141</v>
      </c>
      <c r="B79" s="22" t="s">
        <v>51</v>
      </c>
      <c r="C79" s="2" t="s">
        <v>49</v>
      </c>
      <c r="D79" s="2" t="s">
        <v>19</v>
      </c>
      <c r="E79" s="3">
        <v>263488</v>
      </c>
      <c r="F79" s="3">
        <v>260000</v>
      </c>
      <c r="G79" s="3">
        <v>0</v>
      </c>
      <c r="H79" s="3">
        <v>270000</v>
      </c>
      <c r="I79" s="3">
        <v>270000</v>
      </c>
      <c r="J79" s="4" t="s">
        <v>50</v>
      </c>
    </row>
    <row r="80" spans="1:10" x14ac:dyDescent="0.35">
      <c r="A80" s="21">
        <v>44141</v>
      </c>
      <c r="B80" s="22" t="s">
        <v>51</v>
      </c>
      <c r="C80" s="2" t="s">
        <v>49</v>
      </c>
      <c r="D80" s="2" t="s">
        <v>22</v>
      </c>
      <c r="E80" s="3">
        <v>327500</v>
      </c>
      <c r="F80" s="3">
        <v>0</v>
      </c>
      <c r="G80" s="3">
        <v>327500</v>
      </c>
      <c r="H80" s="3">
        <v>327500</v>
      </c>
      <c r="I80" s="3">
        <v>327500</v>
      </c>
      <c r="J80" s="4" t="s">
        <v>50</v>
      </c>
    </row>
    <row r="81" spans="1:10" x14ac:dyDescent="0.35">
      <c r="A81" s="21">
        <v>44141</v>
      </c>
      <c r="B81" s="22" t="s">
        <v>51</v>
      </c>
      <c r="C81" s="2" t="s">
        <v>49</v>
      </c>
      <c r="D81" s="2" t="s">
        <v>14</v>
      </c>
      <c r="E81" s="3">
        <v>0</v>
      </c>
      <c r="F81" s="3">
        <v>0</v>
      </c>
      <c r="G81" s="3">
        <v>0</v>
      </c>
      <c r="H81" s="3">
        <v>337000</v>
      </c>
      <c r="I81" s="3">
        <v>0</v>
      </c>
      <c r="J81" s="4" t="s">
        <v>50</v>
      </c>
    </row>
    <row r="82" spans="1:10" x14ac:dyDescent="0.35">
      <c r="A82" s="21">
        <v>44141</v>
      </c>
      <c r="B82" s="22" t="s">
        <v>51</v>
      </c>
      <c r="C82" s="2" t="s">
        <v>49</v>
      </c>
      <c r="D82" s="2" t="s">
        <v>9</v>
      </c>
      <c r="E82" s="3">
        <v>12000</v>
      </c>
      <c r="F82" s="3">
        <v>12000</v>
      </c>
      <c r="G82" s="3">
        <v>13000</v>
      </c>
      <c r="H82" s="3">
        <v>12000</v>
      </c>
      <c r="I82" s="3">
        <v>12000</v>
      </c>
      <c r="J82" s="4" t="s">
        <v>52</v>
      </c>
    </row>
    <row r="83" spans="1:10" x14ac:dyDescent="0.35">
      <c r="A83" s="21">
        <v>44141</v>
      </c>
      <c r="B83" s="22" t="s">
        <v>51</v>
      </c>
      <c r="C83" s="11" t="s">
        <v>57</v>
      </c>
      <c r="D83" s="11" t="s">
        <v>9</v>
      </c>
      <c r="E83" s="12">
        <v>0</v>
      </c>
      <c r="F83" s="12">
        <v>0</v>
      </c>
      <c r="G83" s="12">
        <v>13000</v>
      </c>
      <c r="H83" s="12">
        <v>12000</v>
      </c>
      <c r="I83" s="12">
        <v>0</v>
      </c>
      <c r="J83" s="13" t="s">
        <v>52</v>
      </c>
    </row>
    <row r="84" spans="1:10" x14ac:dyDescent="0.35">
      <c r="A84" s="21">
        <v>44141</v>
      </c>
      <c r="B84" s="22" t="s">
        <v>41</v>
      </c>
      <c r="C84" s="2" t="s">
        <v>42</v>
      </c>
      <c r="D84" s="2" t="s">
        <v>19</v>
      </c>
      <c r="E84" s="3">
        <v>167187</v>
      </c>
      <c r="F84" s="3">
        <v>170000</v>
      </c>
      <c r="G84" s="3">
        <v>180000</v>
      </c>
      <c r="H84" s="3">
        <v>182339</v>
      </c>
      <c r="I84" s="3">
        <v>186000</v>
      </c>
      <c r="J84" s="4" t="s">
        <v>33</v>
      </c>
    </row>
    <row r="85" spans="1:10" x14ac:dyDescent="0.35">
      <c r="A85" s="21">
        <v>44141</v>
      </c>
      <c r="B85" s="22" t="s">
        <v>41</v>
      </c>
      <c r="C85" s="2" t="s">
        <v>42</v>
      </c>
      <c r="D85" s="2" t="s">
        <v>22</v>
      </c>
      <c r="E85" s="3">
        <v>232500</v>
      </c>
      <c r="F85" s="3">
        <v>0</v>
      </c>
      <c r="G85" s="3">
        <v>232500</v>
      </c>
      <c r="H85" s="3">
        <v>237500</v>
      </c>
      <c r="I85" s="3">
        <v>237500</v>
      </c>
      <c r="J85" s="4" t="s">
        <v>33</v>
      </c>
    </row>
    <row r="86" spans="1:10" x14ac:dyDescent="0.35">
      <c r="A86" s="21">
        <v>44141</v>
      </c>
      <c r="B86" s="22" t="s">
        <v>41</v>
      </c>
      <c r="C86" s="2" t="s">
        <v>42</v>
      </c>
      <c r="D86" s="2" t="s">
        <v>23</v>
      </c>
      <c r="E86" s="3">
        <v>0</v>
      </c>
      <c r="F86" s="3">
        <v>0</v>
      </c>
      <c r="G86" s="3">
        <v>170000</v>
      </c>
      <c r="H86" s="3">
        <v>0</v>
      </c>
      <c r="I86" s="3">
        <v>0</v>
      </c>
      <c r="J86" s="4" t="s">
        <v>33</v>
      </c>
    </row>
    <row r="87" spans="1:10" x14ac:dyDescent="0.35">
      <c r="A87" s="21">
        <v>44141</v>
      </c>
      <c r="B87" s="22" t="s">
        <v>41</v>
      </c>
      <c r="C87" s="2" t="s">
        <v>43</v>
      </c>
      <c r="D87" s="2" t="s">
        <v>19</v>
      </c>
      <c r="E87" s="3">
        <v>174390</v>
      </c>
      <c r="F87" s="3">
        <v>167692</v>
      </c>
      <c r="G87" s="3">
        <v>180000</v>
      </c>
      <c r="H87" s="3">
        <v>182619</v>
      </c>
      <c r="I87" s="3">
        <v>192097</v>
      </c>
      <c r="J87" s="4" t="s">
        <v>33</v>
      </c>
    </row>
    <row r="88" spans="1:10" x14ac:dyDescent="0.35">
      <c r="A88" s="21">
        <v>44141</v>
      </c>
      <c r="B88" s="22" t="s">
        <v>41</v>
      </c>
      <c r="C88" s="2" t="s">
        <v>43</v>
      </c>
      <c r="D88" s="2" t="s">
        <v>22</v>
      </c>
      <c r="E88" s="3">
        <v>237500</v>
      </c>
      <c r="F88" s="3">
        <v>237500</v>
      </c>
      <c r="G88" s="3">
        <v>0</v>
      </c>
      <c r="H88" s="3">
        <v>237500</v>
      </c>
      <c r="I88" s="3">
        <v>237500</v>
      </c>
      <c r="J88" s="4" t="s">
        <v>33</v>
      </c>
    </row>
    <row r="89" spans="1:10" x14ac:dyDescent="0.35">
      <c r="A89" s="21">
        <v>44141</v>
      </c>
      <c r="B89" s="22" t="s">
        <v>41</v>
      </c>
      <c r="C89" s="2" t="s">
        <v>43</v>
      </c>
      <c r="D89" s="2" t="s">
        <v>14</v>
      </c>
      <c r="E89" s="3">
        <v>0</v>
      </c>
      <c r="F89" s="3">
        <v>0</v>
      </c>
      <c r="G89" s="3">
        <v>0</v>
      </c>
      <c r="H89" s="3">
        <v>280000</v>
      </c>
      <c r="I89" s="3">
        <v>0</v>
      </c>
      <c r="J89" s="4" t="s">
        <v>33</v>
      </c>
    </row>
    <row r="90" spans="1:10" x14ac:dyDescent="0.35">
      <c r="A90" s="21">
        <v>44141</v>
      </c>
      <c r="B90" s="22" t="s">
        <v>41</v>
      </c>
      <c r="C90" s="2" t="s">
        <v>45</v>
      </c>
      <c r="D90" s="2" t="s">
        <v>19</v>
      </c>
      <c r="E90" s="3">
        <v>140652</v>
      </c>
      <c r="F90" s="3">
        <v>140000</v>
      </c>
      <c r="G90" s="3">
        <v>150000</v>
      </c>
      <c r="H90" s="3">
        <v>147083</v>
      </c>
      <c r="I90" s="3">
        <v>0</v>
      </c>
      <c r="J90" s="4" t="s">
        <v>33</v>
      </c>
    </row>
    <row r="91" spans="1:10" x14ac:dyDescent="0.35">
      <c r="A91" s="21">
        <v>44141</v>
      </c>
      <c r="B91" s="22" t="s">
        <v>41</v>
      </c>
      <c r="C91" s="2" t="s">
        <v>45</v>
      </c>
      <c r="D91" s="2" t="s">
        <v>22</v>
      </c>
      <c r="E91" s="3">
        <v>207500</v>
      </c>
      <c r="F91" s="3">
        <v>207500</v>
      </c>
      <c r="G91" s="3">
        <v>0</v>
      </c>
      <c r="H91" s="3">
        <v>207500</v>
      </c>
      <c r="I91" s="3">
        <v>207500</v>
      </c>
      <c r="J91" s="4" t="s">
        <v>33</v>
      </c>
    </row>
    <row r="92" spans="1:10" x14ac:dyDescent="0.35">
      <c r="A92" s="21">
        <v>44141</v>
      </c>
      <c r="B92" s="22" t="s">
        <v>41</v>
      </c>
      <c r="C92" s="2" t="s">
        <v>59</v>
      </c>
      <c r="D92" s="2" t="s">
        <v>19</v>
      </c>
      <c r="E92" s="3">
        <v>0</v>
      </c>
      <c r="F92" s="3">
        <v>180000</v>
      </c>
      <c r="G92" s="3">
        <v>0</v>
      </c>
      <c r="H92" s="3">
        <v>190000</v>
      </c>
      <c r="I92" s="3">
        <v>0</v>
      </c>
      <c r="J92" s="4" t="s">
        <v>33</v>
      </c>
    </row>
    <row r="93" spans="1:10" x14ac:dyDescent="0.35">
      <c r="A93" s="21">
        <v>44141</v>
      </c>
      <c r="B93" s="22" t="s">
        <v>41</v>
      </c>
      <c r="C93" s="2" t="s">
        <v>59</v>
      </c>
      <c r="D93" s="2" t="s">
        <v>22</v>
      </c>
      <c r="E93" s="3">
        <v>0</v>
      </c>
      <c r="F93" s="3">
        <v>0</v>
      </c>
      <c r="G93" s="3">
        <v>0</v>
      </c>
      <c r="H93" s="3">
        <v>247500</v>
      </c>
      <c r="I93" s="3">
        <v>0</v>
      </c>
      <c r="J93" s="4" t="s">
        <v>33</v>
      </c>
    </row>
    <row r="94" spans="1:10" x14ac:dyDescent="0.35">
      <c r="A94" s="21">
        <v>44141</v>
      </c>
      <c r="B94" s="22" t="s">
        <v>41</v>
      </c>
      <c r="C94" s="2" t="s">
        <v>43</v>
      </c>
      <c r="D94" s="2" t="s">
        <v>9</v>
      </c>
      <c r="E94" s="3">
        <v>11000</v>
      </c>
      <c r="F94" s="3">
        <v>12000</v>
      </c>
      <c r="G94" s="3">
        <v>12000</v>
      </c>
      <c r="H94" s="3">
        <v>12000</v>
      </c>
      <c r="I94" s="3">
        <v>12000</v>
      </c>
      <c r="J94" s="4" t="s">
        <v>46</v>
      </c>
    </row>
    <row r="95" spans="1:10" x14ac:dyDescent="0.35">
      <c r="A95" s="21">
        <v>44141</v>
      </c>
      <c r="B95" s="22" t="s">
        <v>41</v>
      </c>
      <c r="C95" s="2" t="s">
        <v>43</v>
      </c>
      <c r="D95" s="2" t="s">
        <v>25</v>
      </c>
      <c r="E95" s="3">
        <v>0</v>
      </c>
      <c r="F95" s="3">
        <v>8500</v>
      </c>
      <c r="G95" s="3">
        <v>8500</v>
      </c>
      <c r="H95" s="3">
        <v>8500</v>
      </c>
      <c r="I95" s="3">
        <v>9500</v>
      </c>
      <c r="J95" s="4" t="s">
        <v>46</v>
      </c>
    </row>
    <row r="96" spans="1:10" x14ac:dyDescent="0.35">
      <c r="A96" s="21">
        <v>44141</v>
      </c>
      <c r="B96" s="22" t="s">
        <v>41</v>
      </c>
      <c r="C96" s="2" t="s">
        <v>43</v>
      </c>
      <c r="D96" s="2" t="s">
        <v>26</v>
      </c>
      <c r="E96" s="3">
        <v>0</v>
      </c>
      <c r="F96" s="3">
        <v>11000</v>
      </c>
      <c r="G96" s="3">
        <v>11000</v>
      </c>
      <c r="H96" s="3">
        <v>11000</v>
      </c>
      <c r="I96" s="3">
        <v>0</v>
      </c>
      <c r="J96" s="4" t="s">
        <v>46</v>
      </c>
    </row>
    <row r="97" spans="1:10" x14ac:dyDescent="0.35">
      <c r="A97" s="21">
        <v>44141</v>
      </c>
      <c r="B97" s="22" t="s">
        <v>41</v>
      </c>
      <c r="C97" s="2" t="s">
        <v>45</v>
      </c>
      <c r="D97" s="2" t="s">
        <v>9</v>
      </c>
      <c r="E97" s="3">
        <v>12000</v>
      </c>
      <c r="F97" s="3">
        <v>0</v>
      </c>
      <c r="G97" s="3">
        <v>0</v>
      </c>
      <c r="H97" s="3">
        <v>12000</v>
      </c>
      <c r="I97" s="3">
        <v>0</v>
      </c>
      <c r="J97" s="4" t="s">
        <v>46</v>
      </c>
    </row>
    <row r="98" spans="1:10" x14ac:dyDescent="0.35">
      <c r="A98" s="21">
        <v>44141</v>
      </c>
      <c r="B98" s="22" t="s">
        <v>41</v>
      </c>
      <c r="C98" s="2" t="s">
        <v>45</v>
      </c>
      <c r="D98" s="2" t="s">
        <v>26</v>
      </c>
      <c r="E98" s="3">
        <v>0</v>
      </c>
      <c r="F98" s="3">
        <v>11000</v>
      </c>
      <c r="G98" s="3">
        <v>0</v>
      </c>
      <c r="H98" s="3">
        <v>0</v>
      </c>
      <c r="I98" s="3">
        <v>0</v>
      </c>
      <c r="J98" s="4" t="s">
        <v>46</v>
      </c>
    </row>
    <row r="99" spans="1:10" x14ac:dyDescent="0.35">
      <c r="A99" s="21">
        <v>44141</v>
      </c>
      <c r="B99" s="22" t="s">
        <v>41</v>
      </c>
      <c r="C99" s="11" t="s">
        <v>60</v>
      </c>
      <c r="D99" s="11" t="s">
        <v>9</v>
      </c>
      <c r="E99" s="12">
        <v>0</v>
      </c>
      <c r="F99" s="12">
        <v>12000</v>
      </c>
      <c r="G99" s="12">
        <v>12000</v>
      </c>
      <c r="H99" s="12">
        <v>12000</v>
      </c>
      <c r="I99" s="12">
        <v>12000</v>
      </c>
      <c r="J99" s="13" t="s">
        <v>46</v>
      </c>
    </row>
    <row r="100" spans="1:10" x14ac:dyDescent="0.35">
      <c r="A100" s="21">
        <v>44134</v>
      </c>
      <c r="B100" s="22" t="s">
        <v>41</v>
      </c>
      <c r="C100" s="2" t="s">
        <v>42</v>
      </c>
      <c r="D100" s="2" t="s">
        <v>19</v>
      </c>
      <c r="E100" s="3">
        <v>0</v>
      </c>
      <c r="F100" s="3">
        <v>185714</v>
      </c>
      <c r="G100" s="3">
        <v>176087</v>
      </c>
      <c r="H100" s="3">
        <v>176618</v>
      </c>
      <c r="I100" s="3">
        <v>180000</v>
      </c>
      <c r="J100" s="4" t="s">
        <v>33</v>
      </c>
    </row>
    <row r="101" spans="1:10" x14ac:dyDescent="0.35">
      <c r="A101" s="21">
        <v>44134</v>
      </c>
      <c r="B101" s="22" t="s">
        <v>41</v>
      </c>
      <c r="C101" s="2" t="s">
        <v>42</v>
      </c>
      <c r="D101" s="2" t="s">
        <v>22</v>
      </c>
      <c r="E101" s="3">
        <v>227500</v>
      </c>
      <c r="F101" s="3">
        <v>0</v>
      </c>
      <c r="G101" s="3">
        <v>227500</v>
      </c>
      <c r="H101" s="3">
        <v>232500</v>
      </c>
      <c r="I101" s="3">
        <v>232500</v>
      </c>
      <c r="J101" s="4" t="s">
        <v>33</v>
      </c>
    </row>
    <row r="102" spans="1:10" x14ac:dyDescent="0.35">
      <c r="A102" s="21">
        <v>44134</v>
      </c>
      <c r="B102" s="22" t="s">
        <v>41</v>
      </c>
      <c r="C102" s="2" t="s">
        <v>43</v>
      </c>
      <c r="D102" s="2" t="s">
        <v>19</v>
      </c>
      <c r="E102" s="3">
        <v>0</v>
      </c>
      <c r="F102" s="3">
        <v>183158</v>
      </c>
      <c r="G102" s="3">
        <v>166667</v>
      </c>
      <c r="H102" s="3">
        <v>176154</v>
      </c>
      <c r="I102" s="3">
        <v>182188</v>
      </c>
      <c r="J102" s="4" t="s">
        <v>33</v>
      </c>
    </row>
    <row r="103" spans="1:10" x14ac:dyDescent="0.35">
      <c r="A103" s="21">
        <v>44134</v>
      </c>
      <c r="B103" s="22" t="s">
        <v>41</v>
      </c>
      <c r="C103" s="11" t="s">
        <v>43</v>
      </c>
      <c r="D103" s="11" t="s">
        <v>22</v>
      </c>
      <c r="E103" s="12">
        <v>237500</v>
      </c>
      <c r="F103" s="12">
        <v>237500</v>
      </c>
      <c r="G103" s="12">
        <v>0</v>
      </c>
      <c r="H103" s="12">
        <v>237500</v>
      </c>
      <c r="I103" s="12">
        <v>237500</v>
      </c>
      <c r="J103" s="13" t="s">
        <v>33</v>
      </c>
    </row>
    <row r="104" spans="1:10" x14ac:dyDescent="0.35">
      <c r="A104" s="21">
        <v>44134</v>
      </c>
      <c r="B104" s="22" t="s">
        <v>41</v>
      </c>
      <c r="C104" s="2" t="s">
        <v>45</v>
      </c>
      <c r="D104" s="2" t="s">
        <v>19</v>
      </c>
      <c r="E104" s="3">
        <v>0</v>
      </c>
      <c r="F104" s="3">
        <v>150000</v>
      </c>
      <c r="G104" s="3">
        <v>140000</v>
      </c>
      <c r="H104" s="3">
        <v>146250</v>
      </c>
      <c r="I104" s="3">
        <v>135385</v>
      </c>
      <c r="J104" s="4" t="s">
        <v>33</v>
      </c>
    </row>
    <row r="105" spans="1:10" x14ac:dyDescent="0.35">
      <c r="A105" s="21">
        <v>44134</v>
      </c>
      <c r="B105" s="22" t="s">
        <v>41</v>
      </c>
      <c r="C105" s="2" t="s">
        <v>45</v>
      </c>
      <c r="D105" s="2" t="s">
        <v>22</v>
      </c>
      <c r="E105" s="3">
        <v>207500</v>
      </c>
      <c r="F105" s="3">
        <v>207500</v>
      </c>
      <c r="G105" s="3">
        <v>0</v>
      </c>
      <c r="H105" s="3">
        <v>207500</v>
      </c>
      <c r="I105" s="3">
        <v>197500</v>
      </c>
      <c r="J105" s="4" t="s">
        <v>33</v>
      </c>
    </row>
    <row r="106" spans="1:10" x14ac:dyDescent="0.35">
      <c r="A106" s="21">
        <v>44134</v>
      </c>
      <c r="B106" s="22" t="s">
        <v>41</v>
      </c>
      <c r="C106" s="2" t="s">
        <v>59</v>
      </c>
      <c r="D106" s="2" t="s">
        <v>19</v>
      </c>
      <c r="E106" s="3">
        <v>0</v>
      </c>
      <c r="F106" s="3">
        <v>180000</v>
      </c>
      <c r="G106" s="3">
        <v>0</v>
      </c>
      <c r="H106" s="3">
        <v>0</v>
      </c>
      <c r="I106" s="3">
        <v>0</v>
      </c>
      <c r="J106" s="4" t="s">
        <v>33</v>
      </c>
    </row>
    <row r="107" spans="1:10" x14ac:dyDescent="0.35">
      <c r="A107" s="21">
        <v>44134</v>
      </c>
      <c r="B107" s="22" t="s">
        <v>41</v>
      </c>
      <c r="C107" s="2" t="s">
        <v>47</v>
      </c>
      <c r="D107" s="2" t="s">
        <v>22</v>
      </c>
      <c r="E107" s="3">
        <v>257500</v>
      </c>
      <c r="F107" s="3">
        <v>0</v>
      </c>
      <c r="G107" s="3">
        <v>0</v>
      </c>
      <c r="H107" s="3">
        <v>0</v>
      </c>
      <c r="I107" s="3">
        <v>0</v>
      </c>
      <c r="J107" s="4" t="s">
        <v>33</v>
      </c>
    </row>
    <row r="108" spans="1:10" x14ac:dyDescent="0.35">
      <c r="A108" s="21">
        <v>44134</v>
      </c>
      <c r="B108" s="22" t="s">
        <v>41</v>
      </c>
      <c r="C108" s="2" t="s">
        <v>43</v>
      </c>
      <c r="D108" s="2" t="s">
        <v>9</v>
      </c>
      <c r="E108" s="3">
        <v>12000</v>
      </c>
      <c r="F108" s="3">
        <v>12000</v>
      </c>
      <c r="G108" s="3">
        <v>12000</v>
      </c>
      <c r="H108" s="3">
        <v>12000</v>
      </c>
      <c r="I108" s="3">
        <v>12000</v>
      </c>
      <c r="J108" s="4" t="s">
        <v>46</v>
      </c>
    </row>
    <row r="109" spans="1:10" x14ac:dyDescent="0.35">
      <c r="A109" s="21">
        <v>44134</v>
      </c>
      <c r="B109" s="22" t="s">
        <v>41</v>
      </c>
      <c r="C109" s="2" t="s">
        <v>43</v>
      </c>
      <c r="D109" s="2" t="s">
        <v>26</v>
      </c>
      <c r="E109" s="3">
        <v>0</v>
      </c>
      <c r="F109" s="3">
        <v>11000</v>
      </c>
      <c r="G109" s="3">
        <v>11000</v>
      </c>
      <c r="H109" s="3">
        <v>0</v>
      </c>
      <c r="I109" s="3">
        <v>0</v>
      </c>
      <c r="J109" s="4" t="s">
        <v>46</v>
      </c>
    </row>
    <row r="110" spans="1:10" x14ac:dyDescent="0.35">
      <c r="A110" s="21">
        <v>44134</v>
      </c>
      <c r="B110" s="22" t="s">
        <v>41</v>
      </c>
      <c r="C110" s="2" t="s">
        <v>45</v>
      </c>
      <c r="D110" s="2" t="s">
        <v>9</v>
      </c>
      <c r="E110" s="3">
        <v>12000</v>
      </c>
      <c r="F110" s="3">
        <v>12000</v>
      </c>
      <c r="G110" s="3">
        <v>0</v>
      </c>
      <c r="H110" s="3">
        <v>12000</v>
      </c>
      <c r="I110" s="3">
        <v>12000</v>
      </c>
      <c r="J110" s="4" t="s">
        <v>46</v>
      </c>
    </row>
    <row r="111" spans="1:10" x14ac:dyDescent="0.35">
      <c r="A111" s="21">
        <v>44134</v>
      </c>
      <c r="B111" s="22" t="s">
        <v>41</v>
      </c>
      <c r="C111" s="2" t="s">
        <v>45</v>
      </c>
      <c r="D111" s="2" t="s">
        <v>26</v>
      </c>
      <c r="E111" s="3">
        <v>0</v>
      </c>
      <c r="F111" s="3">
        <v>11000</v>
      </c>
      <c r="G111" s="3">
        <v>11000</v>
      </c>
      <c r="H111" s="3">
        <v>0</v>
      </c>
      <c r="I111" s="3">
        <v>0</v>
      </c>
      <c r="J111" s="4" t="s">
        <v>46</v>
      </c>
    </row>
    <row r="112" spans="1:10" x14ac:dyDescent="0.35">
      <c r="A112" s="21">
        <v>44134</v>
      </c>
      <c r="B112" s="22" t="s">
        <v>41</v>
      </c>
      <c r="C112" s="2" t="s">
        <v>60</v>
      </c>
      <c r="D112" s="2" t="s">
        <v>9</v>
      </c>
      <c r="E112" s="3">
        <v>12000</v>
      </c>
      <c r="F112" s="3">
        <v>12000</v>
      </c>
      <c r="G112" s="3">
        <v>12000</v>
      </c>
      <c r="H112" s="3">
        <v>12000</v>
      </c>
      <c r="I112" s="3">
        <v>12000</v>
      </c>
      <c r="J112" s="4" t="s">
        <v>46</v>
      </c>
    </row>
    <row r="113" spans="1:10" x14ac:dyDescent="0.35">
      <c r="A113" s="21">
        <v>44134</v>
      </c>
      <c r="B113" s="22" t="s">
        <v>41</v>
      </c>
      <c r="C113" s="2" t="s">
        <v>59</v>
      </c>
      <c r="D113" s="2" t="s">
        <v>9</v>
      </c>
      <c r="E113" s="3">
        <v>0</v>
      </c>
      <c r="F113" s="3">
        <v>12000</v>
      </c>
      <c r="G113" s="3">
        <v>12000</v>
      </c>
      <c r="H113" s="3">
        <v>12000</v>
      </c>
      <c r="I113" s="3">
        <v>0</v>
      </c>
      <c r="J113" s="4" t="s">
        <v>46</v>
      </c>
    </row>
    <row r="114" spans="1:10" x14ac:dyDescent="0.35">
      <c r="A114" s="21">
        <v>44134</v>
      </c>
      <c r="B114" s="22" t="s">
        <v>51</v>
      </c>
      <c r="C114" s="2" t="s">
        <v>61</v>
      </c>
      <c r="D114" s="2" t="s">
        <v>19</v>
      </c>
      <c r="E114" s="3">
        <v>220000</v>
      </c>
      <c r="F114" s="3">
        <v>0</v>
      </c>
      <c r="G114" s="3">
        <v>0</v>
      </c>
      <c r="H114" s="3">
        <v>0</v>
      </c>
      <c r="I114" s="3">
        <v>0</v>
      </c>
      <c r="J114" s="4" t="s">
        <v>50</v>
      </c>
    </row>
    <row r="115" spans="1:10" x14ac:dyDescent="0.35">
      <c r="A115" s="21">
        <v>44134</v>
      </c>
      <c r="B115" s="22" t="s">
        <v>51</v>
      </c>
      <c r="C115" s="2" t="s">
        <v>49</v>
      </c>
      <c r="D115" s="2" t="s">
        <v>19</v>
      </c>
      <c r="E115" s="3">
        <v>247812</v>
      </c>
      <c r="F115" s="3">
        <v>255714</v>
      </c>
      <c r="G115" s="3">
        <v>254286</v>
      </c>
      <c r="H115" s="3">
        <v>255882</v>
      </c>
      <c r="I115" s="3">
        <v>254545</v>
      </c>
      <c r="J115" s="4" t="s">
        <v>50</v>
      </c>
    </row>
    <row r="116" spans="1:10" x14ac:dyDescent="0.35">
      <c r="A116" s="21">
        <v>44134</v>
      </c>
      <c r="B116" s="22" t="s">
        <v>51</v>
      </c>
      <c r="C116" s="2" t="s">
        <v>49</v>
      </c>
      <c r="D116" s="2" t="s">
        <v>22</v>
      </c>
      <c r="E116" s="3">
        <v>307500</v>
      </c>
      <c r="F116" s="3">
        <v>0</v>
      </c>
      <c r="G116" s="3">
        <v>307500</v>
      </c>
      <c r="H116" s="3">
        <v>307500</v>
      </c>
      <c r="I116" s="3">
        <v>307500</v>
      </c>
      <c r="J116" s="4" t="s">
        <v>50</v>
      </c>
    </row>
    <row r="117" spans="1:10" x14ac:dyDescent="0.35">
      <c r="A117" s="21">
        <v>44134</v>
      </c>
      <c r="B117" s="22" t="s">
        <v>51</v>
      </c>
      <c r="C117" s="2" t="s">
        <v>49</v>
      </c>
      <c r="D117" s="2" t="s">
        <v>14</v>
      </c>
      <c r="E117" s="3">
        <v>360000</v>
      </c>
      <c r="F117" s="3">
        <v>0</v>
      </c>
      <c r="G117" s="3">
        <v>0</v>
      </c>
      <c r="H117" s="3">
        <v>360000</v>
      </c>
      <c r="I117" s="3">
        <v>0</v>
      </c>
      <c r="J117" s="4" t="s">
        <v>50</v>
      </c>
    </row>
    <row r="118" spans="1:10" x14ac:dyDescent="0.35">
      <c r="A118" s="21">
        <v>44134</v>
      </c>
      <c r="B118" s="22" t="s">
        <v>51</v>
      </c>
      <c r="C118" s="11" t="s">
        <v>49</v>
      </c>
      <c r="D118" s="11" t="s">
        <v>9</v>
      </c>
      <c r="E118" s="12">
        <v>12000</v>
      </c>
      <c r="F118" s="12">
        <v>12000</v>
      </c>
      <c r="G118" s="12">
        <v>12000</v>
      </c>
      <c r="H118" s="12">
        <v>12000</v>
      </c>
      <c r="I118" s="12">
        <v>12000</v>
      </c>
      <c r="J118" s="13" t="s">
        <v>52</v>
      </c>
    </row>
    <row r="119" spans="1:10" x14ac:dyDescent="0.35">
      <c r="A119" s="21">
        <v>44127</v>
      </c>
      <c r="B119" s="22" t="s">
        <v>51</v>
      </c>
      <c r="C119" s="2" t="s">
        <v>61</v>
      </c>
      <c r="D119" s="2" t="s">
        <v>14</v>
      </c>
      <c r="E119" s="3">
        <v>0</v>
      </c>
      <c r="F119" s="3">
        <v>220000</v>
      </c>
      <c r="G119" s="3">
        <v>0</v>
      </c>
      <c r="H119" s="3">
        <v>0</v>
      </c>
      <c r="I119" s="3">
        <v>0</v>
      </c>
      <c r="J119" s="4" t="s">
        <v>50</v>
      </c>
    </row>
    <row r="120" spans="1:10" x14ac:dyDescent="0.35">
      <c r="A120" s="21">
        <v>44127</v>
      </c>
      <c r="B120" s="22" t="s">
        <v>51</v>
      </c>
      <c r="C120" s="2" t="s">
        <v>49</v>
      </c>
      <c r="D120" s="2" t="s">
        <v>19</v>
      </c>
      <c r="E120" s="3">
        <v>234375</v>
      </c>
      <c r="F120" s="3">
        <v>260000</v>
      </c>
      <c r="G120" s="3">
        <v>250000</v>
      </c>
      <c r="H120" s="3">
        <v>242857</v>
      </c>
      <c r="I120" s="3">
        <v>250000</v>
      </c>
      <c r="J120" s="4" t="s">
        <v>50</v>
      </c>
    </row>
    <row r="121" spans="1:10" x14ac:dyDescent="0.35">
      <c r="A121" s="21">
        <v>44127</v>
      </c>
      <c r="B121" s="22" t="s">
        <v>51</v>
      </c>
      <c r="C121" s="2" t="s">
        <v>49</v>
      </c>
      <c r="D121" s="2" t="s">
        <v>22</v>
      </c>
      <c r="E121" s="3">
        <v>287500</v>
      </c>
      <c r="F121" s="3">
        <v>0</v>
      </c>
      <c r="G121" s="3">
        <v>287500</v>
      </c>
      <c r="H121" s="3">
        <v>287500</v>
      </c>
      <c r="I121" s="3">
        <v>0</v>
      </c>
      <c r="J121" s="4" t="s">
        <v>50</v>
      </c>
    </row>
    <row r="122" spans="1:10" x14ac:dyDescent="0.35">
      <c r="A122" s="21">
        <v>44127</v>
      </c>
      <c r="B122" s="22" t="s">
        <v>51</v>
      </c>
      <c r="C122" s="2" t="s">
        <v>49</v>
      </c>
      <c r="D122" s="2" t="s">
        <v>14</v>
      </c>
      <c r="E122" s="3">
        <v>0</v>
      </c>
      <c r="F122" s="3">
        <v>0</v>
      </c>
      <c r="G122" s="3">
        <v>0</v>
      </c>
      <c r="H122" s="3">
        <v>371429</v>
      </c>
      <c r="I122" s="3">
        <v>0</v>
      </c>
      <c r="J122" s="4" t="s">
        <v>50</v>
      </c>
    </row>
    <row r="123" spans="1:10" x14ac:dyDescent="0.35">
      <c r="A123" s="21">
        <v>44127</v>
      </c>
      <c r="B123" s="22" t="s">
        <v>51</v>
      </c>
      <c r="C123" s="2" t="s">
        <v>49</v>
      </c>
      <c r="D123" s="2" t="s">
        <v>9</v>
      </c>
      <c r="E123" s="3">
        <v>12000</v>
      </c>
      <c r="F123" s="3">
        <v>12000</v>
      </c>
      <c r="G123" s="3">
        <v>12000</v>
      </c>
      <c r="H123" s="3">
        <v>12000</v>
      </c>
      <c r="I123" s="3">
        <v>12000</v>
      </c>
      <c r="J123" s="4" t="s">
        <v>52</v>
      </c>
    </row>
    <row r="124" spans="1:10" x14ac:dyDescent="0.35">
      <c r="A124" s="21">
        <v>44127</v>
      </c>
      <c r="B124" s="22" t="s">
        <v>51</v>
      </c>
      <c r="C124" s="11" t="s">
        <v>57</v>
      </c>
      <c r="D124" s="11" t="s">
        <v>9</v>
      </c>
      <c r="E124" s="12">
        <v>12000</v>
      </c>
      <c r="F124" s="12">
        <v>0</v>
      </c>
      <c r="G124" s="12">
        <v>12000</v>
      </c>
      <c r="H124" s="12">
        <v>12000</v>
      </c>
      <c r="I124" s="12">
        <v>12000</v>
      </c>
      <c r="J124" s="13" t="s">
        <v>52</v>
      </c>
    </row>
    <row r="125" spans="1:10" x14ac:dyDescent="0.35">
      <c r="A125" s="21">
        <v>44127</v>
      </c>
      <c r="B125" s="22" t="s">
        <v>41</v>
      </c>
      <c r="C125" s="2" t="s">
        <v>42</v>
      </c>
      <c r="D125" s="2" t="s">
        <v>19</v>
      </c>
      <c r="E125" s="3">
        <v>183750</v>
      </c>
      <c r="F125" s="3">
        <v>185294</v>
      </c>
      <c r="G125" s="3">
        <v>186596</v>
      </c>
      <c r="H125" s="3">
        <v>175616</v>
      </c>
      <c r="I125" s="3">
        <v>200000</v>
      </c>
      <c r="J125" s="4" t="s">
        <v>33</v>
      </c>
    </row>
    <row r="126" spans="1:10" x14ac:dyDescent="0.35">
      <c r="A126" s="21">
        <v>44127</v>
      </c>
      <c r="B126" s="22" t="s">
        <v>41</v>
      </c>
      <c r="C126" s="2" t="s">
        <v>42</v>
      </c>
      <c r="D126" s="2" t="s">
        <v>22</v>
      </c>
      <c r="E126" s="3">
        <v>257500</v>
      </c>
      <c r="F126" s="3">
        <v>0</v>
      </c>
      <c r="G126" s="3">
        <v>257500</v>
      </c>
      <c r="H126" s="3">
        <v>252500</v>
      </c>
      <c r="I126" s="3">
        <v>257500</v>
      </c>
      <c r="J126" s="4" t="s">
        <v>33</v>
      </c>
    </row>
    <row r="127" spans="1:10" x14ac:dyDescent="0.35">
      <c r="A127" s="21">
        <v>44127</v>
      </c>
      <c r="B127" s="22" t="s">
        <v>41</v>
      </c>
      <c r="C127" s="2" t="s">
        <v>42</v>
      </c>
      <c r="D127" s="2" t="s">
        <v>14</v>
      </c>
      <c r="E127" s="3">
        <v>0</v>
      </c>
      <c r="F127" s="3">
        <v>210000</v>
      </c>
      <c r="G127" s="3">
        <v>0</v>
      </c>
      <c r="H127" s="3">
        <v>220000</v>
      </c>
      <c r="I127" s="3">
        <v>0</v>
      </c>
      <c r="J127" s="4" t="s">
        <v>33</v>
      </c>
    </row>
    <row r="128" spans="1:10" x14ac:dyDescent="0.35">
      <c r="A128" s="21">
        <v>44127</v>
      </c>
      <c r="B128" s="22" t="s">
        <v>41</v>
      </c>
      <c r="C128" s="2" t="s">
        <v>43</v>
      </c>
      <c r="D128" s="2" t="s">
        <v>19</v>
      </c>
      <c r="E128" s="3">
        <v>187500</v>
      </c>
      <c r="F128" s="3">
        <v>189524</v>
      </c>
      <c r="G128" s="3">
        <v>186279</v>
      </c>
      <c r="H128" s="3">
        <v>184308</v>
      </c>
      <c r="I128" s="3">
        <v>190000</v>
      </c>
      <c r="J128" s="4" t="s">
        <v>33</v>
      </c>
    </row>
    <row r="129" spans="1:10" x14ac:dyDescent="0.35">
      <c r="A129" s="21">
        <v>44127</v>
      </c>
      <c r="B129" s="22" t="s">
        <v>41</v>
      </c>
      <c r="C129" s="2" t="s">
        <v>43</v>
      </c>
      <c r="D129" s="2" t="s">
        <v>22</v>
      </c>
      <c r="E129" s="3">
        <v>277500</v>
      </c>
      <c r="F129" s="3">
        <v>277500</v>
      </c>
      <c r="G129" s="3">
        <v>0</v>
      </c>
      <c r="H129" s="3">
        <v>272500</v>
      </c>
      <c r="I129" s="3">
        <v>267500</v>
      </c>
      <c r="J129" s="4" t="s">
        <v>33</v>
      </c>
    </row>
    <row r="130" spans="1:10" x14ac:dyDescent="0.35">
      <c r="A130" s="21">
        <v>44127</v>
      </c>
      <c r="B130" s="22" t="s">
        <v>41</v>
      </c>
      <c r="C130" s="2" t="s">
        <v>43</v>
      </c>
      <c r="D130" s="2" t="s">
        <v>14</v>
      </c>
      <c r="E130" s="3">
        <v>0</v>
      </c>
      <c r="F130" s="3">
        <v>260000</v>
      </c>
      <c r="G130" s="3">
        <v>0</v>
      </c>
      <c r="H130" s="3">
        <v>220000</v>
      </c>
      <c r="I130" s="3">
        <v>0</v>
      </c>
      <c r="J130" s="4" t="s">
        <v>33</v>
      </c>
    </row>
    <row r="131" spans="1:10" x14ac:dyDescent="0.35">
      <c r="A131" s="21">
        <v>44127</v>
      </c>
      <c r="B131" s="22" t="s">
        <v>41</v>
      </c>
      <c r="C131" s="2" t="s">
        <v>45</v>
      </c>
      <c r="D131" s="2" t="s">
        <v>19</v>
      </c>
      <c r="E131" s="3">
        <v>135000</v>
      </c>
      <c r="F131" s="3">
        <v>150000</v>
      </c>
      <c r="G131" s="3">
        <v>0</v>
      </c>
      <c r="H131" s="3">
        <v>140000</v>
      </c>
      <c r="I131" s="3">
        <v>144828</v>
      </c>
      <c r="J131" s="4" t="s">
        <v>33</v>
      </c>
    </row>
    <row r="132" spans="1:10" x14ac:dyDescent="0.35">
      <c r="A132" s="21">
        <v>44127</v>
      </c>
      <c r="B132" s="22" t="s">
        <v>41</v>
      </c>
      <c r="C132" s="2" t="s">
        <v>45</v>
      </c>
      <c r="D132" s="2" t="s">
        <v>22</v>
      </c>
      <c r="E132" s="3">
        <v>197500</v>
      </c>
      <c r="F132" s="3">
        <v>197500</v>
      </c>
      <c r="G132" s="3">
        <v>0</v>
      </c>
      <c r="H132" s="3">
        <v>197500</v>
      </c>
      <c r="I132" s="3">
        <v>197500</v>
      </c>
      <c r="J132" s="4" t="s">
        <v>33</v>
      </c>
    </row>
    <row r="133" spans="1:10" x14ac:dyDescent="0.35">
      <c r="A133" s="21">
        <v>44127</v>
      </c>
      <c r="B133" s="22" t="s">
        <v>41</v>
      </c>
      <c r="C133" s="2" t="s">
        <v>45</v>
      </c>
      <c r="D133" s="2" t="s">
        <v>14</v>
      </c>
      <c r="E133" s="3">
        <v>0</v>
      </c>
      <c r="F133" s="3">
        <v>220000</v>
      </c>
      <c r="G133" s="3">
        <v>0</v>
      </c>
      <c r="H133" s="3">
        <v>150000</v>
      </c>
      <c r="I133" s="3">
        <v>0</v>
      </c>
      <c r="J133" s="4" t="s">
        <v>33</v>
      </c>
    </row>
    <row r="134" spans="1:10" x14ac:dyDescent="0.35">
      <c r="A134" s="21">
        <v>44127</v>
      </c>
      <c r="B134" s="22" t="s">
        <v>41</v>
      </c>
      <c r="C134" s="2" t="s">
        <v>59</v>
      </c>
      <c r="D134" s="2" t="s">
        <v>19</v>
      </c>
      <c r="E134" s="3">
        <v>0</v>
      </c>
      <c r="F134" s="3">
        <v>0</v>
      </c>
      <c r="G134" s="3">
        <v>0</v>
      </c>
      <c r="H134" s="3">
        <v>160000</v>
      </c>
      <c r="I134" s="3">
        <v>0</v>
      </c>
      <c r="J134" s="4" t="s">
        <v>33</v>
      </c>
    </row>
    <row r="135" spans="1:10" x14ac:dyDescent="0.35">
      <c r="A135" s="21">
        <v>44127</v>
      </c>
      <c r="B135" s="22" t="s">
        <v>41</v>
      </c>
      <c r="C135" s="2" t="s">
        <v>47</v>
      </c>
      <c r="D135" s="2" t="s">
        <v>19</v>
      </c>
      <c r="E135" s="3">
        <v>230000</v>
      </c>
      <c r="F135" s="3">
        <v>0</v>
      </c>
      <c r="G135" s="3">
        <v>0</v>
      </c>
      <c r="H135" s="3">
        <v>0</v>
      </c>
      <c r="I135" s="3">
        <v>0</v>
      </c>
      <c r="J135" s="4" t="s">
        <v>33</v>
      </c>
    </row>
    <row r="136" spans="1:10" x14ac:dyDescent="0.35">
      <c r="A136" s="21">
        <v>44127</v>
      </c>
      <c r="B136" s="22" t="s">
        <v>41</v>
      </c>
      <c r="C136" s="2" t="s">
        <v>47</v>
      </c>
      <c r="D136" s="2" t="s">
        <v>22</v>
      </c>
      <c r="E136" s="3">
        <v>287500</v>
      </c>
      <c r="F136" s="3">
        <v>0</v>
      </c>
      <c r="G136" s="3">
        <v>0</v>
      </c>
      <c r="H136" s="3">
        <v>0</v>
      </c>
      <c r="I136" s="3">
        <v>0</v>
      </c>
      <c r="J136" s="4" t="s">
        <v>33</v>
      </c>
    </row>
    <row r="137" spans="1:10" x14ac:dyDescent="0.35">
      <c r="A137" s="21">
        <v>44127</v>
      </c>
      <c r="B137" s="22" t="s">
        <v>41</v>
      </c>
      <c r="C137" s="2" t="s">
        <v>43</v>
      </c>
      <c r="D137" s="2" t="s">
        <v>9</v>
      </c>
      <c r="E137" s="3">
        <v>12000</v>
      </c>
      <c r="F137" s="3">
        <v>12000</v>
      </c>
      <c r="G137" s="3">
        <v>12000</v>
      </c>
      <c r="H137" s="3">
        <v>12000</v>
      </c>
      <c r="I137" s="3">
        <v>12000</v>
      </c>
      <c r="J137" s="4" t="s">
        <v>46</v>
      </c>
    </row>
    <row r="138" spans="1:10" x14ac:dyDescent="0.35">
      <c r="A138" s="21">
        <v>44127</v>
      </c>
      <c r="B138" s="22" t="s">
        <v>41</v>
      </c>
      <c r="C138" s="2" t="s">
        <v>43</v>
      </c>
      <c r="D138" s="2" t="s">
        <v>26</v>
      </c>
      <c r="E138" s="3">
        <v>0</v>
      </c>
      <c r="F138" s="3">
        <v>0</v>
      </c>
      <c r="G138" s="3">
        <v>11000</v>
      </c>
      <c r="H138" s="3">
        <v>11000</v>
      </c>
      <c r="I138" s="3">
        <v>11000</v>
      </c>
      <c r="J138" s="4" t="s">
        <v>46</v>
      </c>
    </row>
    <row r="139" spans="1:10" x14ac:dyDescent="0.35">
      <c r="A139" s="21">
        <v>44127</v>
      </c>
      <c r="B139" s="22" t="s">
        <v>41</v>
      </c>
      <c r="C139" s="2" t="s">
        <v>45</v>
      </c>
      <c r="D139" s="2" t="s">
        <v>9</v>
      </c>
      <c r="E139" s="3">
        <v>12000</v>
      </c>
      <c r="F139" s="3">
        <v>12000</v>
      </c>
      <c r="G139" s="3">
        <v>12000</v>
      </c>
      <c r="H139" s="3">
        <v>12000</v>
      </c>
      <c r="I139" s="3">
        <v>12000</v>
      </c>
      <c r="J139" s="4" t="s">
        <v>46</v>
      </c>
    </row>
    <row r="140" spans="1:10" x14ac:dyDescent="0.35">
      <c r="A140" s="21">
        <v>44127</v>
      </c>
      <c r="B140" s="22" t="s">
        <v>41</v>
      </c>
      <c r="C140" s="2" t="s">
        <v>45</v>
      </c>
      <c r="D140" s="2" t="s">
        <v>26</v>
      </c>
      <c r="E140" s="3">
        <v>0</v>
      </c>
      <c r="F140" s="3">
        <v>11000</v>
      </c>
      <c r="G140" s="3">
        <v>11000</v>
      </c>
      <c r="H140" s="3">
        <v>0</v>
      </c>
      <c r="I140" s="3">
        <v>11000</v>
      </c>
      <c r="J140" s="4" t="s">
        <v>46</v>
      </c>
    </row>
    <row r="141" spans="1:10" x14ac:dyDescent="0.35">
      <c r="A141" s="21">
        <v>44127</v>
      </c>
      <c r="B141" s="22" t="s">
        <v>41</v>
      </c>
      <c r="C141" s="2" t="s">
        <v>60</v>
      </c>
      <c r="D141" s="2" t="s">
        <v>9</v>
      </c>
      <c r="E141" s="3">
        <v>12000</v>
      </c>
      <c r="F141" s="3">
        <v>12000</v>
      </c>
      <c r="G141" s="3">
        <v>0</v>
      </c>
      <c r="H141" s="3">
        <v>12000</v>
      </c>
      <c r="I141" s="3">
        <v>0</v>
      </c>
      <c r="J141" s="4" t="s">
        <v>46</v>
      </c>
    </row>
    <row r="142" spans="1:10" x14ac:dyDescent="0.35">
      <c r="A142" s="21">
        <v>44127</v>
      </c>
      <c r="B142" s="22" t="s">
        <v>41</v>
      </c>
      <c r="C142" s="2" t="s">
        <v>62</v>
      </c>
      <c r="D142" s="2" t="s">
        <v>9</v>
      </c>
      <c r="E142" s="3">
        <v>0</v>
      </c>
      <c r="F142" s="3">
        <v>0</v>
      </c>
      <c r="G142" s="3">
        <v>12000</v>
      </c>
      <c r="H142" s="3">
        <v>0</v>
      </c>
      <c r="I142" s="3">
        <v>0</v>
      </c>
      <c r="J142" s="4" t="s">
        <v>46</v>
      </c>
    </row>
    <row r="143" spans="1:10" x14ac:dyDescent="0.35">
      <c r="A143" s="21">
        <v>44127</v>
      </c>
      <c r="B143" s="22" t="s">
        <v>41</v>
      </c>
      <c r="C143" s="11" t="s">
        <v>47</v>
      </c>
      <c r="D143" s="11" t="s">
        <v>9</v>
      </c>
      <c r="E143" s="12">
        <v>0</v>
      </c>
      <c r="F143" s="12">
        <v>12000</v>
      </c>
      <c r="G143" s="12">
        <v>0</v>
      </c>
      <c r="H143" s="12">
        <v>0</v>
      </c>
      <c r="I143" s="12">
        <v>0</v>
      </c>
      <c r="J143" s="13" t="s">
        <v>46</v>
      </c>
    </row>
    <row r="144" spans="1:10" x14ac:dyDescent="0.35">
      <c r="A144" s="21">
        <v>44120</v>
      </c>
      <c r="B144" s="22" t="s">
        <v>41</v>
      </c>
      <c r="C144" s="11" t="s">
        <v>42</v>
      </c>
      <c r="D144" s="11" t="s">
        <v>19</v>
      </c>
      <c r="E144" s="12">
        <v>0</v>
      </c>
      <c r="F144" s="12">
        <v>210000</v>
      </c>
      <c r="G144" s="12">
        <v>206923</v>
      </c>
      <c r="H144" s="12">
        <v>204706</v>
      </c>
      <c r="I144" s="12">
        <v>200000</v>
      </c>
      <c r="J144" s="13" t="s">
        <v>33</v>
      </c>
    </row>
    <row r="145" spans="1:10" x14ac:dyDescent="0.35">
      <c r="A145" s="21">
        <v>44120</v>
      </c>
      <c r="B145" s="22" t="s">
        <v>41</v>
      </c>
      <c r="C145" s="11" t="s">
        <v>42</v>
      </c>
      <c r="D145" s="11" t="s">
        <v>22</v>
      </c>
      <c r="E145" s="12">
        <v>0</v>
      </c>
      <c r="F145" s="12">
        <v>0</v>
      </c>
      <c r="G145" s="12">
        <v>267500</v>
      </c>
      <c r="H145" s="12">
        <v>267500</v>
      </c>
      <c r="I145" s="12">
        <v>267500</v>
      </c>
      <c r="J145" s="13" t="s">
        <v>33</v>
      </c>
    </row>
    <row r="146" spans="1:10" x14ac:dyDescent="0.35">
      <c r="A146" s="21">
        <v>44120</v>
      </c>
      <c r="B146" s="22" t="s">
        <v>41</v>
      </c>
      <c r="C146" s="2" t="s">
        <v>43</v>
      </c>
      <c r="D146" s="2" t="s">
        <v>19</v>
      </c>
      <c r="E146" s="3">
        <v>0</v>
      </c>
      <c r="F146" s="3">
        <v>200000</v>
      </c>
      <c r="G146" s="3">
        <v>200000</v>
      </c>
      <c r="H146" s="3">
        <v>200000</v>
      </c>
      <c r="I146" s="3">
        <v>193750</v>
      </c>
      <c r="J146" s="4" t="s">
        <v>33</v>
      </c>
    </row>
    <row r="147" spans="1:10" x14ac:dyDescent="0.35">
      <c r="A147" s="21">
        <v>44120</v>
      </c>
      <c r="B147" s="22" t="s">
        <v>41</v>
      </c>
      <c r="C147" s="2" t="s">
        <v>43</v>
      </c>
      <c r="D147" s="2" t="s">
        <v>22</v>
      </c>
      <c r="E147" s="3">
        <v>0</v>
      </c>
      <c r="F147" s="3">
        <v>257500</v>
      </c>
      <c r="G147" s="3">
        <v>0</v>
      </c>
      <c r="H147" s="3">
        <v>257500</v>
      </c>
      <c r="I147" s="3">
        <v>257500</v>
      </c>
      <c r="J147" s="4" t="s">
        <v>33</v>
      </c>
    </row>
    <row r="148" spans="1:10" x14ac:dyDescent="0.35">
      <c r="A148" s="21">
        <v>44120</v>
      </c>
      <c r="B148" s="22" t="s">
        <v>41</v>
      </c>
      <c r="C148" s="2" t="s">
        <v>63</v>
      </c>
      <c r="D148" s="2" t="s">
        <v>14</v>
      </c>
      <c r="E148" s="3">
        <v>0</v>
      </c>
      <c r="F148" s="3">
        <v>0</v>
      </c>
      <c r="G148" s="3">
        <v>240000</v>
      </c>
      <c r="H148" s="3">
        <v>0</v>
      </c>
      <c r="I148" s="3">
        <v>0</v>
      </c>
      <c r="J148" s="4" t="s">
        <v>33</v>
      </c>
    </row>
    <row r="149" spans="1:10" x14ac:dyDescent="0.35">
      <c r="A149" s="21">
        <v>44120</v>
      </c>
      <c r="B149" s="22" t="s">
        <v>41</v>
      </c>
      <c r="C149" s="2" t="s">
        <v>45</v>
      </c>
      <c r="D149" s="2" t="s">
        <v>19</v>
      </c>
      <c r="E149" s="3">
        <v>0</v>
      </c>
      <c r="F149" s="3">
        <v>147667</v>
      </c>
      <c r="G149" s="3">
        <v>150000</v>
      </c>
      <c r="H149" s="3">
        <v>150000</v>
      </c>
      <c r="I149" s="3">
        <v>150000</v>
      </c>
      <c r="J149" s="4" t="s">
        <v>33</v>
      </c>
    </row>
    <row r="150" spans="1:10" x14ac:dyDescent="0.35">
      <c r="A150" s="21">
        <v>44120</v>
      </c>
      <c r="B150" s="22" t="s">
        <v>41</v>
      </c>
      <c r="C150" s="2" t="s">
        <v>45</v>
      </c>
      <c r="D150" s="2" t="s">
        <v>22</v>
      </c>
      <c r="E150" s="3">
        <v>0</v>
      </c>
      <c r="F150" s="3">
        <v>207500</v>
      </c>
      <c r="G150" s="3">
        <v>0</v>
      </c>
      <c r="H150" s="3">
        <v>207500</v>
      </c>
      <c r="I150" s="3">
        <v>207500</v>
      </c>
      <c r="J150" s="4" t="s">
        <v>33</v>
      </c>
    </row>
    <row r="151" spans="1:10" x14ac:dyDescent="0.35">
      <c r="A151" s="21">
        <v>44120</v>
      </c>
      <c r="B151" s="22" t="s">
        <v>41</v>
      </c>
      <c r="C151" s="2" t="s">
        <v>47</v>
      </c>
      <c r="D151" s="2" t="s">
        <v>19</v>
      </c>
      <c r="E151" s="3">
        <v>0</v>
      </c>
      <c r="F151" s="3">
        <v>0</v>
      </c>
      <c r="G151" s="3">
        <v>230000</v>
      </c>
      <c r="H151" s="3">
        <v>240000</v>
      </c>
      <c r="I151" s="3">
        <v>0</v>
      </c>
      <c r="J151" s="4" t="s">
        <v>33</v>
      </c>
    </row>
    <row r="152" spans="1:10" x14ac:dyDescent="0.35">
      <c r="A152" s="21">
        <v>44120</v>
      </c>
      <c r="B152" s="22" t="s">
        <v>41</v>
      </c>
      <c r="C152" s="2" t="s">
        <v>47</v>
      </c>
      <c r="D152" s="2" t="s">
        <v>22</v>
      </c>
      <c r="E152" s="3">
        <v>0</v>
      </c>
      <c r="F152" s="3">
        <v>0</v>
      </c>
      <c r="G152" s="3">
        <v>0</v>
      </c>
      <c r="H152" s="3">
        <v>297500</v>
      </c>
      <c r="I152" s="3">
        <v>0</v>
      </c>
      <c r="J152" s="4" t="s">
        <v>33</v>
      </c>
    </row>
    <row r="153" spans="1:10" x14ac:dyDescent="0.35">
      <c r="A153" s="21">
        <v>44120</v>
      </c>
      <c r="B153" s="22" t="s">
        <v>41</v>
      </c>
      <c r="C153" s="2" t="s">
        <v>47</v>
      </c>
      <c r="D153" s="2" t="s">
        <v>14</v>
      </c>
      <c r="E153" s="3">
        <v>0</v>
      </c>
      <c r="F153" s="3">
        <v>0</v>
      </c>
      <c r="G153" s="3">
        <v>200000</v>
      </c>
      <c r="H153" s="3">
        <v>0</v>
      </c>
      <c r="I153" s="3">
        <v>0</v>
      </c>
      <c r="J153" s="4" t="s">
        <v>33</v>
      </c>
    </row>
    <row r="154" spans="1:10" x14ac:dyDescent="0.35">
      <c r="A154" s="21">
        <v>44120</v>
      </c>
      <c r="B154" s="22" t="s">
        <v>41</v>
      </c>
      <c r="C154" s="2" t="s">
        <v>43</v>
      </c>
      <c r="D154" s="2" t="s">
        <v>9</v>
      </c>
      <c r="E154" s="3">
        <v>0</v>
      </c>
      <c r="F154" s="3">
        <v>12000</v>
      </c>
      <c r="G154" s="3">
        <v>12000</v>
      </c>
      <c r="H154" s="3">
        <v>12000</v>
      </c>
      <c r="I154" s="3">
        <v>12000</v>
      </c>
      <c r="J154" s="4" t="s">
        <v>46</v>
      </c>
    </row>
    <row r="155" spans="1:10" x14ac:dyDescent="0.35">
      <c r="A155" s="21">
        <v>44120</v>
      </c>
      <c r="B155" s="22" t="s">
        <v>41</v>
      </c>
      <c r="C155" s="2" t="s">
        <v>43</v>
      </c>
      <c r="D155" s="2" t="s">
        <v>26</v>
      </c>
      <c r="E155" s="3">
        <v>0</v>
      </c>
      <c r="F155" s="3">
        <v>11000</v>
      </c>
      <c r="G155" s="3">
        <v>11000</v>
      </c>
      <c r="H155" s="3">
        <v>11000</v>
      </c>
      <c r="I155" s="3">
        <v>0</v>
      </c>
      <c r="J155" s="4" t="s">
        <v>46</v>
      </c>
    </row>
    <row r="156" spans="1:10" x14ac:dyDescent="0.35">
      <c r="A156" s="21">
        <v>44120</v>
      </c>
      <c r="B156" s="22" t="s">
        <v>41</v>
      </c>
      <c r="C156" s="2" t="s">
        <v>45</v>
      </c>
      <c r="D156" s="2" t="s">
        <v>9</v>
      </c>
      <c r="E156" s="3">
        <v>0</v>
      </c>
      <c r="F156" s="3">
        <v>12000</v>
      </c>
      <c r="G156" s="3">
        <v>0</v>
      </c>
      <c r="H156" s="3">
        <v>12000</v>
      </c>
      <c r="I156" s="3">
        <v>0</v>
      </c>
      <c r="J156" s="4" t="s">
        <v>46</v>
      </c>
    </row>
    <row r="157" spans="1:10" x14ac:dyDescent="0.35">
      <c r="A157" s="21">
        <v>44120</v>
      </c>
      <c r="B157" s="22" t="s">
        <v>41</v>
      </c>
      <c r="C157" s="2" t="s">
        <v>45</v>
      </c>
      <c r="D157" s="2" t="s">
        <v>26</v>
      </c>
      <c r="E157" s="3">
        <v>0</v>
      </c>
      <c r="F157" s="3">
        <v>0</v>
      </c>
      <c r="G157" s="3">
        <v>11000</v>
      </c>
      <c r="H157" s="3">
        <v>11000</v>
      </c>
      <c r="I157" s="3">
        <v>0</v>
      </c>
      <c r="J157" s="4" t="s">
        <v>46</v>
      </c>
    </row>
    <row r="158" spans="1:10" x14ac:dyDescent="0.35">
      <c r="A158" s="21">
        <v>44120</v>
      </c>
      <c r="B158" s="22" t="s">
        <v>41</v>
      </c>
      <c r="C158" s="2" t="s">
        <v>60</v>
      </c>
      <c r="D158" s="2" t="s">
        <v>9</v>
      </c>
      <c r="E158" s="3">
        <v>0</v>
      </c>
      <c r="F158" s="3">
        <v>0</v>
      </c>
      <c r="G158" s="3">
        <v>0</v>
      </c>
      <c r="H158" s="3">
        <v>12000</v>
      </c>
      <c r="I158" s="3">
        <v>12000</v>
      </c>
      <c r="J158" s="4" t="s">
        <v>46</v>
      </c>
    </row>
    <row r="159" spans="1:10" x14ac:dyDescent="0.35">
      <c r="A159" s="21">
        <v>44120</v>
      </c>
      <c r="B159" s="22" t="s">
        <v>41</v>
      </c>
      <c r="C159" s="2" t="s">
        <v>47</v>
      </c>
      <c r="D159" s="2" t="s">
        <v>9</v>
      </c>
      <c r="E159" s="3">
        <v>0</v>
      </c>
      <c r="F159" s="3">
        <v>0</v>
      </c>
      <c r="G159" s="3">
        <v>12000</v>
      </c>
      <c r="H159" s="3">
        <v>0</v>
      </c>
      <c r="I159" s="3">
        <v>0</v>
      </c>
      <c r="J159" s="4" t="s">
        <v>46</v>
      </c>
    </row>
    <row r="160" spans="1:10" x14ac:dyDescent="0.35">
      <c r="A160" s="21">
        <v>44120</v>
      </c>
      <c r="B160" s="22" t="s">
        <v>51</v>
      </c>
      <c r="C160" s="2" t="s">
        <v>49</v>
      </c>
      <c r="D160" s="2" t="s">
        <v>22</v>
      </c>
      <c r="E160" s="3">
        <v>0</v>
      </c>
      <c r="F160" s="3">
        <v>267500</v>
      </c>
      <c r="G160" s="3">
        <v>267500</v>
      </c>
      <c r="H160" s="3">
        <v>277500</v>
      </c>
      <c r="I160" s="3">
        <v>277500</v>
      </c>
      <c r="J160" s="4" t="s">
        <v>50</v>
      </c>
    </row>
    <row r="161" spans="1:10" x14ac:dyDescent="0.35">
      <c r="A161" s="21">
        <v>44120</v>
      </c>
      <c r="B161" s="22" t="s">
        <v>51</v>
      </c>
      <c r="C161" s="2" t="s">
        <v>49</v>
      </c>
      <c r="D161" s="2" t="s">
        <v>14</v>
      </c>
      <c r="E161" s="3">
        <v>0</v>
      </c>
      <c r="F161" s="3">
        <v>0</v>
      </c>
      <c r="G161" s="3">
        <v>320000</v>
      </c>
      <c r="H161" s="3">
        <v>0</v>
      </c>
      <c r="I161" s="3">
        <v>0</v>
      </c>
      <c r="J161" s="4" t="s">
        <v>50</v>
      </c>
    </row>
    <row r="162" spans="1:10" x14ac:dyDescent="0.35">
      <c r="A162" s="21">
        <v>44120</v>
      </c>
      <c r="B162" s="22" t="s">
        <v>51</v>
      </c>
      <c r="C162" s="11" t="s">
        <v>49</v>
      </c>
      <c r="D162" s="11" t="s">
        <v>9</v>
      </c>
      <c r="E162" s="12">
        <v>0</v>
      </c>
      <c r="F162" s="12">
        <v>12000</v>
      </c>
      <c r="G162" s="12">
        <v>12000</v>
      </c>
      <c r="H162" s="12">
        <v>12000</v>
      </c>
      <c r="I162" s="12">
        <v>12000</v>
      </c>
      <c r="J162" s="13" t="s">
        <v>52</v>
      </c>
    </row>
    <row r="163" spans="1:10" x14ac:dyDescent="0.35">
      <c r="A163" s="21">
        <v>44113</v>
      </c>
      <c r="B163" s="22" t="s">
        <v>51</v>
      </c>
      <c r="C163" s="2" t="s">
        <v>49</v>
      </c>
      <c r="D163" s="2" t="s">
        <v>22</v>
      </c>
      <c r="E163" s="3">
        <v>317500</v>
      </c>
      <c r="F163" s="3">
        <v>317500</v>
      </c>
      <c r="G163" s="3">
        <v>317500</v>
      </c>
      <c r="H163" s="3">
        <v>312500</v>
      </c>
      <c r="I163" s="3">
        <v>312500</v>
      </c>
      <c r="J163" s="4" t="s">
        <v>50</v>
      </c>
    </row>
    <row r="164" spans="1:10" x14ac:dyDescent="0.35">
      <c r="A164" s="21">
        <v>44113</v>
      </c>
      <c r="B164" s="22" t="s">
        <v>51</v>
      </c>
      <c r="C164" s="2" t="s">
        <v>49</v>
      </c>
      <c r="D164" s="2" t="s">
        <v>9</v>
      </c>
      <c r="E164" s="3">
        <v>12000</v>
      </c>
      <c r="F164" s="3">
        <v>12000</v>
      </c>
      <c r="G164" s="3">
        <v>12000</v>
      </c>
      <c r="H164" s="3">
        <v>12000</v>
      </c>
      <c r="I164" s="3">
        <v>12000</v>
      </c>
      <c r="J164" s="4" t="s">
        <v>52</v>
      </c>
    </row>
    <row r="165" spans="1:10" x14ac:dyDescent="0.35">
      <c r="A165" s="21">
        <v>44113</v>
      </c>
      <c r="B165" s="22" t="s">
        <v>51</v>
      </c>
      <c r="C165" s="11" t="s">
        <v>57</v>
      </c>
      <c r="D165" s="11" t="s">
        <v>9</v>
      </c>
      <c r="E165" s="12">
        <v>11000</v>
      </c>
      <c r="F165" s="12">
        <v>0</v>
      </c>
      <c r="G165" s="12">
        <v>12000</v>
      </c>
      <c r="H165" s="12">
        <v>12000</v>
      </c>
      <c r="I165" s="12">
        <v>12000</v>
      </c>
      <c r="J165" s="13" t="s">
        <v>52</v>
      </c>
    </row>
    <row r="166" spans="1:10" x14ac:dyDescent="0.35">
      <c r="A166" s="21">
        <v>44113</v>
      </c>
      <c r="B166" s="22" t="s">
        <v>41</v>
      </c>
      <c r="C166" s="2" t="s">
        <v>42</v>
      </c>
      <c r="D166" s="2" t="s">
        <v>19</v>
      </c>
      <c r="E166" s="3">
        <v>204286</v>
      </c>
      <c r="F166" s="3">
        <v>200000</v>
      </c>
      <c r="G166" s="3">
        <v>205000</v>
      </c>
      <c r="H166" s="3">
        <v>193333</v>
      </c>
      <c r="I166" s="3">
        <v>198750</v>
      </c>
      <c r="J166" s="4" t="s">
        <v>33</v>
      </c>
    </row>
    <row r="167" spans="1:10" x14ac:dyDescent="0.35">
      <c r="A167" s="21">
        <v>44113</v>
      </c>
      <c r="B167" s="22" t="s">
        <v>41</v>
      </c>
      <c r="C167" s="2" t="s">
        <v>42</v>
      </c>
      <c r="D167" s="2" t="s">
        <v>22</v>
      </c>
      <c r="E167" s="3">
        <v>247500</v>
      </c>
      <c r="F167" s="3">
        <v>0</v>
      </c>
      <c r="G167" s="3">
        <v>247500</v>
      </c>
      <c r="H167" s="3">
        <v>247500</v>
      </c>
      <c r="I167" s="3">
        <v>247500</v>
      </c>
      <c r="J167" s="4" t="s">
        <v>33</v>
      </c>
    </row>
    <row r="168" spans="1:10" x14ac:dyDescent="0.35">
      <c r="A168" s="21">
        <v>44113</v>
      </c>
      <c r="B168" s="22" t="s">
        <v>41</v>
      </c>
      <c r="C168" s="2" t="s">
        <v>42</v>
      </c>
      <c r="D168" s="2" t="s">
        <v>14</v>
      </c>
      <c r="E168" s="3">
        <v>0</v>
      </c>
      <c r="F168" s="3">
        <v>0</v>
      </c>
      <c r="G168" s="3">
        <v>220000</v>
      </c>
      <c r="H168" s="3">
        <v>0</v>
      </c>
      <c r="I168" s="3">
        <v>0</v>
      </c>
      <c r="J168" s="4" t="s">
        <v>33</v>
      </c>
    </row>
    <row r="169" spans="1:10" x14ac:dyDescent="0.35">
      <c r="A169" s="21">
        <v>44113</v>
      </c>
      <c r="B169" s="22" t="s">
        <v>41</v>
      </c>
      <c r="C169" s="2" t="s">
        <v>43</v>
      </c>
      <c r="D169" s="2" t="s">
        <v>19</v>
      </c>
      <c r="E169" s="3">
        <v>195000</v>
      </c>
      <c r="F169" s="3">
        <v>195000</v>
      </c>
      <c r="G169" s="3">
        <v>195455</v>
      </c>
      <c r="H169" s="3">
        <v>190000</v>
      </c>
      <c r="I169" s="3">
        <v>200000</v>
      </c>
      <c r="J169" s="4" t="s">
        <v>33</v>
      </c>
    </row>
    <row r="170" spans="1:10" x14ac:dyDescent="0.35">
      <c r="A170" s="21">
        <v>44113</v>
      </c>
      <c r="B170" s="22" t="s">
        <v>41</v>
      </c>
      <c r="C170" s="2" t="s">
        <v>43</v>
      </c>
      <c r="D170" s="2" t="s">
        <v>22</v>
      </c>
      <c r="E170" s="3">
        <v>252500</v>
      </c>
      <c r="F170" s="3">
        <v>252500</v>
      </c>
      <c r="G170" s="3">
        <v>0</v>
      </c>
      <c r="H170" s="3">
        <v>252500</v>
      </c>
      <c r="I170" s="3">
        <v>252500</v>
      </c>
      <c r="J170" s="4" t="s">
        <v>33</v>
      </c>
    </row>
    <row r="171" spans="1:10" x14ac:dyDescent="0.35">
      <c r="A171" s="21">
        <v>44113</v>
      </c>
      <c r="B171" s="22" t="s">
        <v>41</v>
      </c>
      <c r="C171" s="2" t="s">
        <v>45</v>
      </c>
      <c r="D171" s="2" t="s">
        <v>19</v>
      </c>
      <c r="E171" s="3">
        <v>160000</v>
      </c>
      <c r="F171" s="3">
        <v>0</v>
      </c>
      <c r="G171" s="3">
        <v>155000</v>
      </c>
      <c r="H171" s="3">
        <v>142857</v>
      </c>
      <c r="I171" s="3">
        <v>0</v>
      </c>
      <c r="J171" s="4" t="s">
        <v>33</v>
      </c>
    </row>
    <row r="172" spans="1:10" x14ac:dyDescent="0.35">
      <c r="A172" s="21">
        <v>44113</v>
      </c>
      <c r="B172" s="22" t="s">
        <v>41</v>
      </c>
      <c r="C172" s="2" t="s">
        <v>45</v>
      </c>
      <c r="D172" s="2" t="s">
        <v>22</v>
      </c>
      <c r="E172" s="3">
        <v>217500</v>
      </c>
      <c r="F172" s="3">
        <v>217500</v>
      </c>
      <c r="G172" s="3">
        <v>0</v>
      </c>
      <c r="H172" s="3">
        <v>212500</v>
      </c>
      <c r="I172" s="3">
        <v>0</v>
      </c>
      <c r="J172" s="4" t="s">
        <v>33</v>
      </c>
    </row>
    <row r="173" spans="1:10" x14ac:dyDescent="0.35">
      <c r="A173" s="21">
        <v>44113</v>
      </c>
      <c r="B173" s="22" t="s">
        <v>41</v>
      </c>
      <c r="C173" s="2" t="s">
        <v>64</v>
      </c>
      <c r="D173" s="2" t="s">
        <v>19</v>
      </c>
      <c r="E173" s="3">
        <v>0</v>
      </c>
      <c r="F173" s="3">
        <v>0</v>
      </c>
      <c r="G173" s="3">
        <v>0</v>
      </c>
      <c r="H173" s="3">
        <v>0</v>
      </c>
      <c r="I173" s="3">
        <v>240000</v>
      </c>
      <c r="J173" s="4" t="s">
        <v>33</v>
      </c>
    </row>
    <row r="174" spans="1:10" x14ac:dyDescent="0.35">
      <c r="A174" s="21">
        <v>44113</v>
      </c>
      <c r="B174" s="22" t="s">
        <v>41</v>
      </c>
      <c r="C174" s="2" t="s">
        <v>59</v>
      </c>
      <c r="D174" s="2" t="s">
        <v>14</v>
      </c>
      <c r="E174" s="3">
        <v>200000</v>
      </c>
      <c r="F174" s="3">
        <v>0</v>
      </c>
      <c r="G174" s="3">
        <v>0</v>
      </c>
      <c r="H174" s="3">
        <v>0</v>
      </c>
      <c r="I174" s="3">
        <v>0</v>
      </c>
      <c r="J174" s="4" t="s">
        <v>33</v>
      </c>
    </row>
    <row r="175" spans="1:10" x14ac:dyDescent="0.35">
      <c r="A175" s="21">
        <v>44113</v>
      </c>
      <c r="B175" s="22" t="s">
        <v>41</v>
      </c>
      <c r="C175" s="2" t="s">
        <v>47</v>
      </c>
      <c r="D175" s="2" t="s">
        <v>19</v>
      </c>
      <c r="E175" s="3">
        <v>0</v>
      </c>
      <c r="F175" s="3">
        <v>0</v>
      </c>
      <c r="G175" s="3">
        <v>0</v>
      </c>
      <c r="H175" s="3">
        <v>0</v>
      </c>
      <c r="I175" s="3">
        <v>245000</v>
      </c>
      <c r="J175" s="4" t="s">
        <v>33</v>
      </c>
    </row>
    <row r="176" spans="1:10" x14ac:dyDescent="0.35">
      <c r="A176" s="21">
        <v>44113</v>
      </c>
      <c r="B176" s="22" t="s">
        <v>41</v>
      </c>
      <c r="C176" s="11" t="s">
        <v>47</v>
      </c>
      <c r="D176" s="11" t="s">
        <v>22</v>
      </c>
      <c r="E176" s="12">
        <v>0</v>
      </c>
      <c r="F176" s="12">
        <v>0</v>
      </c>
      <c r="G176" s="12">
        <v>0</v>
      </c>
      <c r="H176" s="12">
        <v>0</v>
      </c>
      <c r="I176" s="12">
        <v>307500</v>
      </c>
      <c r="J176" s="13" t="s">
        <v>33</v>
      </c>
    </row>
    <row r="177" spans="1:10" x14ac:dyDescent="0.35">
      <c r="A177" s="21">
        <v>44113</v>
      </c>
      <c r="B177" s="22" t="s">
        <v>41</v>
      </c>
      <c r="C177" s="2" t="s">
        <v>43</v>
      </c>
      <c r="D177" s="2" t="s">
        <v>9</v>
      </c>
      <c r="E177" s="3">
        <v>12000</v>
      </c>
      <c r="F177" s="3">
        <v>12000</v>
      </c>
      <c r="G177" s="3">
        <v>12000</v>
      </c>
      <c r="H177" s="3">
        <v>12000</v>
      </c>
      <c r="I177" s="3">
        <v>12000</v>
      </c>
      <c r="J177" s="4" t="s">
        <v>46</v>
      </c>
    </row>
    <row r="178" spans="1:10" x14ac:dyDescent="0.35">
      <c r="A178" s="21">
        <v>44113</v>
      </c>
      <c r="B178" s="22" t="s">
        <v>41</v>
      </c>
      <c r="C178" s="2" t="s">
        <v>43</v>
      </c>
      <c r="D178" s="2" t="s">
        <v>26</v>
      </c>
      <c r="E178" s="3">
        <v>0</v>
      </c>
      <c r="F178" s="3">
        <v>11000</v>
      </c>
      <c r="G178" s="3">
        <v>11000</v>
      </c>
      <c r="H178" s="3">
        <v>11000</v>
      </c>
      <c r="I178" s="3">
        <v>10000</v>
      </c>
      <c r="J178" s="4" t="s">
        <v>46</v>
      </c>
    </row>
    <row r="179" spans="1:10" x14ac:dyDescent="0.35">
      <c r="A179" s="21">
        <v>44113</v>
      </c>
      <c r="B179" s="22" t="s">
        <v>41</v>
      </c>
      <c r="C179" s="2" t="s">
        <v>45</v>
      </c>
      <c r="D179" s="2" t="s">
        <v>9</v>
      </c>
      <c r="E179" s="3">
        <v>12000</v>
      </c>
      <c r="F179" s="3">
        <v>12000</v>
      </c>
      <c r="G179" s="3">
        <v>12000</v>
      </c>
      <c r="H179" s="3">
        <v>12000</v>
      </c>
      <c r="I179" s="3">
        <v>12000</v>
      </c>
      <c r="J179" s="4" t="s">
        <v>46</v>
      </c>
    </row>
    <row r="180" spans="1:10" x14ac:dyDescent="0.35">
      <c r="A180" s="21">
        <v>44113</v>
      </c>
      <c r="B180" s="22" t="s">
        <v>41</v>
      </c>
      <c r="C180" s="2" t="s">
        <v>45</v>
      </c>
      <c r="D180" s="2" t="s">
        <v>26</v>
      </c>
      <c r="E180" s="3">
        <v>0</v>
      </c>
      <c r="F180" s="3">
        <v>11000</v>
      </c>
      <c r="G180" s="3">
        <v>0</v>
      </c>
      <c r="H180" s="3">
        <v>11000</v>
      </c>
      <c r="I180" s="3">
        <v>0</v>
      </c>
      <c r="J180" s="4" t="s">
        <v>46</v>
      </c>
    </row>
    <row r="181" spans="1:10" x14ac:dyDescent="0.35">
      <c r="A181" s="21">
        <v>44113</v>
      </c>
      <c r="B181" s="22" t="s">
        <v>41</v>
      </c>
      <c r="C181" s="11" t="s">
        <v>47</v>
      </c>
      <c r="D181" s="11" t="s">
        <v>9</v>
      </c>
      <c r="E181" s="12">
        <v>12000</v>
      </c>
      <c r="F181" s="12">
        <v>12000</v>
      </c>
      <c r="G181" s="12">
        <v>0</v>
      </c>
      <c r="H181" s="12">
        <v>12000</v>
      </c>
      <c r="I181" s="12">
        <v>12000</v>
      </c>
      <c r="J181" s="13" t="s">
        <v>46</v>
      </c>
    </row>
    <row r="182" spans="1:10" x14ac:dyDescent="0.35">
      <c r="A182" s="21">
        <v>44106</v>
      </c>
      <c r="B182" s="22" t="s">
        <v>41</v>
      </c>
      <c r="C182" s="2" t="s">
        <v>42</v>
      </c>
      <c r="D182" s="2" t="s">
        <v>19</v>
      </c>
      <c r="E182" s="3">
        <v>190000</v>
      </c>
      <c r="F182" s="3">
        <v>200000</v>
      </c>
      <c r="G182" s="3">
        <v>190000</v>
      </c>
      <c r="H182" s="3">
        <v>195000</v>
      </c>
      <c r="I182" s="3">
        <v>170588</v>
      </c>
      <c r="J182" s="4" t="s">
        <v>33</v>
      </c>
    </row>
    <row r="183" spans="1:10" x14ac:dyDescent="0.35">
      <c r="A183" s="21">
        <v>44106</v>
      </c>
      <c r="B183" s="22" t="s">
        <v>41</v>
      </c>
      <c r="C183" s="2" t="s">
        <v>42</v>
      </c>
      <c r="D183" s="2" t="s">
        <v>22</v>
      </c>
      <c r="E183" s="3">
        <v>237500</v>
      </c>
      <c r="F183" s="3">
        <v>0</v>
      </c>
      <c r="G183" s="3">
        <v>237500</v>
      </c>
      <c r="H183" s="3">
        <v>237500</v>
      </c>
      <c r="I183" s="3">
        <v>237500</v>
      </c>
      <c r="J183" s="4" t="s">
        <v>33</v>
      </c>
    </row>
    <row r="184" spans="1:10" x14ac:dyDescent="0.35">
      <c r="A184" s="21">
        <v>44106</v>
      </c>
      <c r="B184" s="22" t="s">
        <v>41</v>
      </c>
      <c r="C184" s="2" t="s">
        <v>42</v>
      </c>
      <c r="D184" s="2" t="s">
        <v>23</v>
      </c>
      <c r="E184" s="3">
        <v>0</v>
      </c>
      <c r="F184" s="3">
        <v>184444</v>
      </c>
      <c r="G184" s="3">
        <v>210000</v>
      </c>
      <c r="H184" s="3">
        <v>200000</v>
      </c>
      <c r="I184" s="3">
        <v>0</v>
      </c>
      <c r="J184" s="4" t="s">
        <v>33</v>
      </c>
    </row>
    <row r="185" spans="1:10" x14ac:dyDescent="0.35">
      <c r="A185" s="21">
        <v>44106</v>
      </c>
      <c r="B185" s="22" t="s">
        <v>41</v>
      </c>
      <c r="C185" s="2" t="s">
        <v>42</v>
      </c>
      <c r="D185" s="2" t="s">
        <v>14</v>
      </c>
      <c r="E185" s="3">
        <v>0</v>
      </c>
      <c r="F185" s="3">
        <v>0</v>
      </c>
      <c r="G185" s="3">
        <v>185000</v>
      </c>
      <c r="H185" s="3">
        <v>200000</v>
      </c>
      <c r="I185" s="3">
        <v>0</v>
      </c>
      <c r="J185" s="4" t="s">
        <v>33</v>
      </c>
    </row>
    <row r="186" spans="1:10" x14ac:dyDescent="0.35">
      <c r="A186" s="21">
        <v>44106</v>
      </c>
      <c r="B186" s="22" t="s">
        <v>41</v>
      </c>
      <c r="C186" s="2" t="s">
        <v>43</v>
      </c>
      <c r="D186" s="2" t="s">
        <v>19</v>
      </c>
      <c r="E186" s="3">
        <v>195000</v>
      </c>
      <c r="F186" s="3">
        <v>195000</v>
      </c>
      <c r="G186" s="3">
        <v>190000</v>
      </c>
      <c r="H186" s="3">
        <v>197500</v>
      </c>
      <c r="I186" s="3">
        <v>190000</v>
      </c>
      <c r="J186" s="4" t="s">
        <v>33</v>
      </c>
    </row>
    <row r="187" spans="1:10" x14ac:dyDescent="0.35">
      <c r="A187" s="21">
        <v>44106</v>
      </c>
      <c r="B187" s="22" t="s">
        <v>41</v>
      </c>
      <c r="C187" s="2" t="s">
        <v>43</v>
      </c>
      <c r="D187" s="2" t="s">
        <v>22</v>
      </c>
      <c r="E187" s="3">
        <v>257500</v>
      </c>
      <c r="F187" s="3">
        <v>257500</v>
      </c>
      <c r="G187" s="3">
        <v>0</v>
      </c>
      <c r="H187" s="3">
        <v>257500</v>
      </c>
      <c r="I187" s="3">
        <v>247500</v>
      </c>
      <c r="J187" s="4" t="s">
        <v>33</v>
      </c>
    </row>
    <row r="188" spans="1:10" x14ac:dyDescent="0.35">
      <c r="A188" s="21">
        <v>44106</v>
      </c>
      <c r="B188" s="22" t="s">
        <v>41</v>
      </c>
      <c r="C188" s="2" t="s">
        <v>43</v>
      </c>
      <c r="D188" s="2" t="s">
        <v>23</v>
      </c>
      <c r="E188" s="3">
        <v>0</v>
      </c>
      <c r="F188" s="3">
        <v>206000</v>
      </c>
      <c r="G188" s="3">
        <v>0</v>
      </c>
      <c r="H188" s="3">
        <v>210000</v>
      </c>
      <c r="I188" s="3">
        <v>0</v>
      </c>
      <c r="J188" s="4" t="s">
        <v>33</v>
      </c>
    </row>
    <row r="189" spans="1:10" x14ac:dyDescent="0.35">
      <c r="A189" s="21">
        <v>44106</v>
      </c>
      <c r="B189" s="22" t="s">
        <v>41</v>
      </c>
      <c r="C189" s="2" t="s">
        <v>43</v>
      </c>
      <c r="D189" s="2" t="s">
        <v>14</v>
      </c>
      <c r="E189" s="3">
        <v>300000</v>
      </c>
      <c r="F189" s="3">
        <v>0</v>
      </c>
      <c r="G189" s="3">
        <v>0</v>
      </c>
      <c r="H189" s="3">
        <v>220000</v>
      </c>
      <c r="I189" s="3">
        <v>0</v>
      </c>
      <c r="J189" s="4" t="s">
        <v>33</v>
      </c>
    </row>
    <row r="190" spans="1:10" x14ac:dyDescent="0.35">
      <c r="A190" s="21">
        <v>44106</v>
      </c>
      <c r="B190" s="22" t="s">
        <v>41</v>
      </c>
      <c r="C190" s="2" t="s">
        <v>45</v>
      </c>
      <c r="D190" s="2" t="s">
        <v>19</v>
      </c>
      <c r="E190" s="3">
        <v>150000</v>
      </c>
      <c r="F190" s="3">
        <v>130000</v>
      </c>
      <c r="G190" s="3">
        <v>155000</v>
      </c>
      <c r="H190" s="3">
        <v>145000</v>
      </c>
      <c r="I190" s="3">
        <v>160000</v>
      </c>
      <c r="J190" s="4" t="s">
        <v>33</v>
      </c>
    </row>
    <row r="191" spans="1:10" x14ac:dyDescent="0.35">
      <c r="A191" s="21">
        <v>44106</v>
      </c>
      <c r="B191" s="22" t="s">
        <v>41</v>
      </c>
      <c r="C191" s="2" t="s">
        <v>45</v>
      </c>
      <c r="D191" s="2" t="s">
        <v>22</v>
      </c>
      <c r="E191" s="3">
        <v>207500</v>
      </c>
      <c r="F191" s="3">
        <v>207500</v>
      </c>
      <c r="G191" s="3">
        <v>0</v>
      </c>
      <c r="H191" s="3">
        <v>207500</v>
      </c>
      <c r="I191" s="3">
        <v>207500</v>
      </c>
      <c r="J191" s="4" t="s">
        <v>33</v>
      </c>
    </row>
    <row r="192" spans="1:10" x14ac:dyDescent="0.35">
      <c r="A192" s="21">
        <v>44106</v>
      </c>
      <c r="B192" s="22" t="s">
        <v>41</v>
      </c>
      <c r="C192" s="2" t="s">
        <v>45</v>
      </c>
      <c r="D192" s="2" t="s">
        <v>23</v>
      </c>
      <c r="E192" s="3">
        <v>0</v>
      </c>
      <c r="F192" s="3">
        <v>0</v>
      </c>
      <c r="G192" s="3">
        <v>0</v>
      </c>
      <c r="H192" s="3">
        <v>160000</v>
      </c>
      <c r="I192" s="3">
        <v>0</v>
      </c>
      <c r="J192" s="4" t="s">
        <v>33</v>
      </c>
    </row>
    <row r="193" spans="1:10" x14ac:dyDescent="0.35">
      <c r="A193" s="21">
        <v>44106</v>
      </c>
      <c r="B193" s="22" t="s">
        <v>41</v>
      </c>
      <c r="C193" s="2" t="s">
        <v>59</v>
      </c>
      <c r="D193" s="2" t="s">
        <v>19</v>
      </c>
      <c r="E193" s="3">
        <v>0</v>
      </c>
      <c r="F193" s="3">
        <v>190000</v>
      </c>
      <c r="G193" s="3">
        <v>0</v>
      </c>
      <c r="H193" s="3">
        <v>0</v>
      </c>
      <c r="I193" s="3">
        <v>0</v>
      </c>
      <c r="J193" s="4" t="s">
        <v>33</v>
      </c>
    </row>
    <row r="194" spans="1:10" x14ac:dyDescent="0.35">
      <c r="A194" s="21">
        <v>44106</v>
      </c>
      <c r="B194" s="22" t="s">
        <v>41</v>
      </c>
      <c r="C194" s="2" t="s">
        <v>43</v>
      </c>
      <c r="D194" s="2" t="s">
        <v>9</v>
      </c>
      <c r="E194" s="3">
        <v>11000</v>
      </c>
      <c r="F194" s="3">
        <v>11000</v>
      </c>
      <c r="G194" s="3">
        <v>11000</v>
      </c>
      <c r="H194" s="3">
        <v>12000</v>
      </c>
      <c r="I194" s="3">
        <v>12000</v>
      </c>
      <c r="J194" s="4" t="s">
        <v>46</v>
      </c>
    </row>
    <row r="195" spans="1:10" x14ac:dyDescent="0.35">
      <c r="A195" s="21">
        <v>44106</v>
      </c>
      <c r="B195" s="22" t="s">
        <v>41</v>
      </c>
      <c r="C195" s="2" t="s">
        <v>43</v>
      </c>
      <c r="D195" s="2" t="s">
        <v>25</v>
      </c>
      <c r="E195" s="3">
        <v>11500</v>
      </c>
      <c r="F195" s="3">
        <v>0</v>
      </c>
      <c r="G195" s="3">
        <v>9500</v>
      </c>
      <c r="H195" s="3">
        <v>8750</v>
      </c>
      <c r="I195" s="3">
        <v>8750</v>
      </c>
      <c r="J195" s="4" t="s">
        <v>46</v>
      </c>
    </row>
    <row r="196" spans="1:10" x14ac:dyDescent="0.35">
      <c r="A196" s="21">
        <v>44106</v>
      </c>
      <c r="B196" s="22" t="s">
        <v>41</v>
      </c>
      <c r="C196" s="2" t="s">
        <v>43</v>
      </c>
      <c r="D196" s="2" t="s">
        <v>26</v>
      </c>
      <c r="E196" s="3">
        <v>0</v>
      </c>
      <c r="F196" s="3">
        <v>10000</v>
      </c>
      <c r="G196" s="3">
        <v>10000</v>
      </c>
      <c r="H196" s="3">
        <v>0</v>
      </c>
      <c r="I196" s="3">
        <v>10000</v>
      </c>
      <c r="J196" s="4" t="s">
        <v>46</v>
      </c>
    </row>
    <row r="197" spans="1:10" x14ac:dyDescent="0.35">
      <c r="A197" s="21">
        <v>44106</v>
      </c>
      <c r="B197" s="22" t="s">
        <v>41</v>
      </c>
      <c r="C197" s="2" t="s">
        <v>45</v>
      </c>
      <c r="D197" s="2" t="s">
        <v>9</v>
      </c>
      <c r="E197" s="3">
        <v>11000</v>
      </c>
      <c r="F197" s="3">
        <v>0</v>
      </c>
      <c r="G197" s="3">
        <v>11000</v>
      </c>
      <c r="H197" s="3">
        <v>0</v>
      </c>
      <c r="I197" s="3">
        <v>12000</v>
      </c>
      <c r="J197" s="4" t="s">
        <v>46</v>
      </c>
    </row>
    <row r="198" spans="1:10" x14ac:dyDescent="0.35">
      <c r="A198" s="21">
        <v>44106</v>
      </c>
      <c r="B198" s="22" t="s">
        <v>41</v>
      </c>
      <c r="C198" s="2" t="s">
        <v>45</v>
      </c>
      <c r="D198" s="2" t="s">
        <v>25</v>
      </c>
      <c r="E198" s="3">
        <v>0</v>
      </c>
      <c r="F198" s="3">
        <v>0</v>
      </c>
      <c r="G198" s="3">
        <v>0</v>
      </c>
      <c r="H198" s="3">
        <v>0</v>
      </c>
      <c r="I198" s="3">
        <v>7750</v>
      </c>
      <c r="J198" s="4" t="s">
        <v>46</v>
      </c>
    </row>
    <row r="199" spans="1:10" x14ac:dyDescent="0.35">
      <c r="A199" s="21">
        <v>44106</v>
      </c>
      <c r="B199" s="22" t="s">
        <v>41</v>
      </c>
      <c r="C199" s="2" t="s">
        <v>45</v>
      </c>
      <c r="D199" s="2" t="s">
        <v>26</v>
      </c>
      <c r="E199" s="3">
        <v>0</v>
      </c>
      <c r="F199" s="3">
        <v>0</v>
      </c>
      <c r="G199" s="3">
        <v>10000</v>
      </c>
      <c r="H199" s="3">
        <v>0</v>
      </c>
      <c r="I199" s="3">
        <v>0</v>
      </c>
      <c r="J199" s="4" t="s">
        <v>46</v>
      </c>
    </row>
    <row r="200" spans="1:10" x14ac:dyDescent="0.35">
      <c r="A200" s="21">
        <v>44106</v>
      </c>
      <c r="B200" s="22" t="s">
        <v>41</v>
      </c>
      <c r="C200" s="2" t="s">
        <v>60</v>
      </c>
      <c r="D200" s="2" t="s">
        <v>9</v>
      </c>
      <c r="E200" s="3">
        <v>11000</v>
      </c>
      <c r="F200" s="3">
        <v>0</v>
      </c>
      <c r="G200" s="3">
        <v>0</v>
      </c>
      <c r="H200" s="3">
        <v>0</v>
      </c>
      <c r="I200" s="3">
        <v>0</v>
      </c>
      <c r="J200" s="4" t="s">
        <v>46</v>
      </c>
    </row>
    <row r="201" spans="1:10" x14ac:dyDescent="0.35">
      <c r="A201" s="21">
        <v>44106</v>
      </c>
      <c r="B201" s="22" t="s">
        <v>41</v>
      </c>
      <c r="C201" s="2" t="s">
        <v>59</v>
      </c>
      <c r="D201" s="2" t="s">
        <v>9</v>
      </c>
      <c r="E201" s="3">
        <v>0</v>
      </c>
      <c r="F201" s="3">
        <v>0</v>
      </c>
      <c r="G201" s="3">
        <v>11000</v>
      </c>
      <c r="H201" s="3">
        <v>11000</v>
      </c>
      <c r="I201" s="3">
        <v>11000</v>
      </c>
      <c r="J201" s="4" t="s">
        <v>46</v>
      </c>
    </row>
    <row r="202" spans="1:10" x14ac:dyDescent="0.35">
      <c r="A202" s="21">
        <v>44106</v>
      </c>
      <c r="B202" s="22" t="s">
        <v>41</v>
      </c>
      <c r="C202" s="11" t="s">
        <v>47</v>
      </c>
      <c r="D202" s="11" t="s">
        <v>9</v>
      </c>
      <c r="E202" s="12">
        <v>11000</v>
      </c>
      <c r="F202" s="12">
        <v>0</v>
      </c>
      <c r="G202" s="12">
        <v>11000</v>
      </c>
      <c r="H202" s="12">
        <v>0</v>
      </c>
      <c r="I202" s="12">
        <v>0</v>
      </c>
      <c r="J202" s="13" t="s">
        <v>46</v>
      </c>
    </row>
    <row r="203" spans="1:10" x14ac:dyDescent="0.35">
      <c r="A203" s="21">
        <v>44106</v>
      </c>
      <c r="B203" s="22" t="s">
        <v>51</v>
      </c>
      <c r="C203" s="2" t="s">
        <v>49</v>
      </c>
      <c r="D203" s="2" t="s">
        <v>22</v>
      </c>
      <c r="E203" s="3">
        <v>307500</v>
      </c>
      <c r="F203" s="3">
        <v>307500</v>
      </c>
      <c r="G203" s="3">
        <v>307500</v>
      </c>
      <c r="H203" s="3">
        <v>307500</v>
      </c>
      <c r="I203" s="3">
        <v>307500</v>
      </c>
      <c r="J203" s="4" t="s">
        <v>50</v>
      </c>
    </row>
    <row r="204" spans="1:10" x14ac:dyDescent="0.35">
      <c r="A204" s="21">
        <v>44106</v>
      </c>
      <c r="B204" s="22" t="s">
        <v>51</v>
      </c>
      <c r="C204" s="2" t="s">
        <v>49</v>
      </c>
      <c r="D204" s="2" t="s">
        <v>23</v>
      </c>
      <c r="E204" s="3">
        <v>0</v>
      </c>
      <c r="F204" s="3">
        <v>223182</v>
      </c>
      <c r="G204" s="3">
        <v>220000</v>
      </c>
      <c r="H204" s="3">
        <v>230000</v>
      </c>
      <c r="I204" s="3">
        <v>230000</v>
      </c>
      <c r="J204" s="4" t="s">
        <v>50</v>
      </c>
    </row>
    <row r="205" spans="1:10" x14ac:dyDescent="0.35">
      <c r="A205" s="21">
        <v>44106</v>
      </c>
      <c r="B205" s="22" t="s">
        <v>51</v>
      </c>
      <c r="C205" s="2" t="s">
        <v>49</v>
      </c>
      <c r="D205" s="2" t="s">
        <v>14</v>
      </c>
      <c r="E205" s="3">
        <v>0</v>
      </c>
      <c r="F205" s="3">
        <v>0</v>
      </c>
      <c r="G205" s="3">
        <v>0</v>
      </c>
      <c r="H205" s="3">
        <v>300000</v>
      </c>
      <c r="I205" s="3">
        <v>0</v>
      </c>
      <c r="J205" s="4" t="s">
        <v>50</v>
      </c>
    </row>
    <row r="206" spans="1:10" x14ac:dyDescent="0.35">
      <c r="A206" s="21">
        <v>44106</v>
      </c>
      <c r="B206" s="22" t="s">
        <v>51</v>
      </c>
      <c r="C206" s="2" t="s">
        <v>49</v>
      </c>
      <c r="D206" s="2" t="s">
        <v>9</v>
      </c>
      <c r="E206" s="3">
        <v>11000</v>
      </c>
      <c r="F206" s="3">
        <v>11000</v>
      </c>
      <c r="G206" s="3">
        <v>11000</v>
      </c>
      <c r="H206" s="3">
        <v>11000</v>
      </c>
      <c r="I206" s="3">
        <v>12000</v>
      </c>
      <c r="J206" s="4" t="s">
        <v>52</v>
      </c>
    </row>
    <row r="207" spans="1:10" x14ac:dyDescent="0.35">
      <c r="A207" s="21">
        <v>44106</v>
      </c>
      <c r="B207" s="22" t="s">
        <v>51</v>
      </c>
      <c r="C207" s="11" t="s">
        <v>57</v>
      </c>
      <c r="D207" s="11" t="s">
        <v>9</v>
      </c>
      <c r="E207" s="12">
        <v>0</v>
      </c>
      <c r="F207" s="12">
        <v>11000</v>
      </c>
      <c r="G207" s="12">
        <v>0</v>
      </c>
      <c r="H207" s="12">
        <v>0</v>
      </c>
      <c r="I207" s="12">
        <v>12000</v>
      </c>
      <c r="J207" s="13" t="s">
        <v>52</v>
      </c>
    </row>
    <row r="208" spans="1:10" x14ac:dyDescent="0.35">
      <c r="A208" s="21">
        <v>44099</v>
      </c>
      <c r="B208" s="22" t="s">
        <v>51</v>
      </c>
      <c r="C208" s="2" t="s">
        <v>49</v>
      </c>
      <c r="D208" s="2" t="s">
        <v>19</v>
      </c>
      <c r="E208" s="3">
        <v>240000</v>
      </c>
      <c r="F208" s="3">
        <v>230714</v>
      </c>
      <c r="G208" s="3">
        <v>220000</v>
      </c>
      <c r="H208" s="3">
        <v>220000</v>
      </c>
      <c r="I208" s="3">
        <v>220000</v>
      </c>
      <c r="J208" s="4" t="s">
        <v>50</v>
      </c>
    </row>
    <row r="209" spans="1:10" x14ac:dyDescent="0.35">
      <c r="A209" s="21">
        <v>44099</v>
      </c>
      <c r="B209" s="22" t="s">
        <v>51</v>
      </c>
      <c r="C209" s="2" t="s">
        <v>49</v>
      </c>
      <c r="D209" s="2" t="s">
        <v>22</v>
      </c>
      <c r="E209" s="3">
        <v>287500</v>
      </c>
      <c r="F209" s="3">
        <v>0</v>
      </c>
      <c r="G209" s="3">
        <v>287500</v>
      </c>
      <c r="H209" s="3">
        <v>287500</v>
      </c>
      <c r="I209" s="3">
        <v>287500</v>
      </c>
      <c r="J209" s="4" t="s">
        <v>50</v>
      </c>
    </row>
    <row r="210" spans="1:10" x14ac:dyDescent="0.35">
      <c r="A210" s="21">
        <v>44099</v>
      </c>
      <c r="B210" s="22" t="s">
        <v>51</v>
      </c>
      <c r="C210" s="2" t="s">
        <v>57</v>
      </c>
      <c r="D210" s="2" t="s">
        <v>19</v>
      </c>
      <c r="E210" s="3">
        <v>0</v>
      </c>
      <c r="F210" s="3">
        <v>170000</v>
      </c>
      <c r="G210" s="3">
        <v>0</v>
      </c>
      <c r="H210" s="3">
        <v>0</v>
      </c>
      <c r="I210" s="3">
        <v>0</v>
      </c>
      <c r="J210" s="4" t="s">
        <v>50</v>
      </c>
    </row>
    <row r="211" spans="1:10" x14ac:dyDescent="0.35">
      <c r="A211" s="21">
        <v>44099</v>
      </c>
      <c r="B211" s="22" t="s">
        <v>51</v>
      </c>
      <c r="C211" s="2" t="s">
        <v>49</v>
      </c>
      <c r="D211" s="2" t="s">
        <v>9</v>
      </c>
      <c r="E211" s="3">
        <v>0</v>
      </c>
      <c r="F211" s="3">
        <v>10000</v>
      </c>
      <c r="G211" s="3">
        <v>10000</v>
      </c>
      <c r="H211" s="3">
        <v>10000</v>
      </c>
      <c r="I211" s="3">
        <v>10000</v>
      </c>
      <c r="J211" s="4" t="s">
        <v>52</v>
      </c>
    </row>
    <row r="212" spans="1:10" x14ac:dyDescent="0.35">
      <c r="A212" s="21">
        <v>44099</v>
      </c>
      <c r="B212" s="22" t="s">
        <v>51</v>
      </c>
      <c r="C212" s="2" t="s">
        <v>49</v>
      </c>
      <c r="D212" s="2" t="s">
        <v>23</v>
      </c>
      <c r="E212" s="3">
        <v>9786</v>
      </c>
      <c r="F212" s="3">
        <v>9500</v>
      </c>
      <c r="G212" s="3">
        <v>10000</v>
      </c>
      <c r="H212" s="3">
        <v>8500</v>
      </c>
      <c r="I212" s="3">
        <v>9000</v>
      </c>
      <c r="J212" s="4" t="s">
        <v>52</v>
      </c>
    </row>
    <row r="213" spans="1:10" x14ac:dyDescent="0.35">
      <c r="A213" s="21">
        <v>44099</v>
      </c>
      <c r="B213" s="22" t="s">
        <v>51</v>
      </c>
      <c r="C213" s="11" t="s">
        <v>57</v>
      </c>
      <c r="D213" s="11" t="s">
        <v>9</v>
      </c>
      <c r="E213" s="12">
        <v>0</v>
      </c>
      <c r="F213" s="12">
        <v>10000</v>
      </c>
      <c r="G213" s="12">
        <v>10000</v>
      </c>
      <c r="H213" s="12">
        <v>10000</v>
      </c>
      <c r="I213" s="12">
        <v>10000</v>
      </c>
      <c r="J213" s="13" t="s">
        <v>52</v>
      </c>
    </row>
    <row r="214" spans="1:10" x14ac:dyDescent="0.35">
      <c r="A214" s="21">
        <v>44099</v>
      </c>
      <c r="B214" s="22" t="s">
        <v>41</v>
      </c>
      <c r="C214" s="2" t="s">
        <v>42</v>
      </c>
      <c r="D214" s="2" t="s">
        <v>19</v>
      </c>
      <c r="E214" s="3">
        <v>160000</v>
      </c>
      <c r="F214" s="3">
        <v>190000</v>
      </c>
      <c r="G214" s="3">
        <v>180000</v>
      </c>
      <c r="H214" s="3">
        <v>183077</v>
      </c>
      <c r="I214" s="3">
        <v>0</v>
      </c>
      <c r="J214" s="4" t="s">
        <v>33</v>
      </c>
    </row>
    <row r="215" spans="1:10" x14ac:dyDescent="0.35">
      <c r="A215" s="21">
        <v>44099</v>
      </c>
      <c r="B215" s="22" t="s">
        <v>41</v>
      </c>
      <c r="C215" s="2" t="s">
        <v>42</v>
      </c>
      <c r="D215" s="2" t="s">
        <v>22</v>
      </c>
      <c r="E215" s="3">
        <v>217500</v>
      </c>
      <c r="F215" s="3">
        <v>0</v>
      </c>
      <c r="G215" s="3">
        <v>217500</v>
      </c>
      <c r="H215" s="3">
        <v>227500</v>
      </c>
      <c r="I215" s="3">
        <v>227500</v>
      </c>
      <c r="J215" s="4" t="s">
        <v>33</v>
      </c>
    </row>
    <row r="216" spans="1:10" x14ac:dyDescent="0.35">
      <c r="A216" s="21">
        <v>44099</v>
      </c>
      <c r="B216" s="22" t="s">
        <v>41</v>
      </c>
      <c r="C216" s="2" t="s">
        <v>42</v>
      </c>
      <c r="D216" s="2" t="s">
        <v>23</v>
      </c>
      <c r="E216" s="3">
        <v>0</v>
      </c>
      <c r="F216" s="3">
        <v>160000</v>
      </c>
      <c r="G216" s="3">
        <v>0</v>
      </c>
      <c r="H216" s="3">
        <v>180000</v>
      </c>
      <c r="I216" s="3">
        <v>0</v>
      </c>
      <c r="J216" s="4" t="s">
        <v>33</v>
      </c>
    </row>
    <row r="217" spans="1:10" x14ac:dyDescent="0.35">
      <c r="A217" s="21">
        <v>44099</v>
      </c>
      <c r="B217" s="22" t="s">
        <v>41</v>
      </c>
      <c r="C217" s="2" t="s">
        <v>42</v>
      </c>
      <c r="D217" s="2" t="s">
        <v>14</v>
      </c>
      <c r="E217" s="3">
        <v>0</v>
      </c>
      <c r="F217" s="3">
        <v>0</v>
      </c>
      <c r="G217" s="3">
        <v>0</v>
      </c>
      <c r="H217" s="3">
        <v>200000</v>
      </c>
      <c r="I217" s="3">
        <v>0</v>
      </c>
      <c r="J217" s="4" t="s">
        <v>33</v>
      </c>
    </row>
    <row r="218" spans="1:10" x14ac:dyDescent="0.35">
      <c r="A218" s="21">
        <v>44099</v>
      </c>
      <c r="B218" s="22" t="s">
        <v>41</v>
      </c>
      <c r="C218" s="2" t="s">
        <v>43</v>
      </c>
      <c r="D218" s="2" t="s">
        <v>19</v>
      </c>
      <c r="E218" s="3">
        <v>150000</v>
      </c>
      <c r="F218" s="3">
        <v>200000</v>
      </c>
      <c r="G218" s="3">
        <v>0</v>
      </c>
      <c r="H218" s="3">
        <v>200000</v>
      </c>
      <c r="I218" s="3">
        <v>220000</v>
      </c>
      <c r="J218" s="4" t="s">
        <v>33</v>
      </c>
    </row>
    <row r="219" spans="1:10" x14ac:dyDescent="0.35">
      <c r="A219" s="21">
        <v>44099</v>
      </c>
      <c r="B219" s="22" t="s">
        <v>41</v>
      </c>
      <c r="C219" s="2" t="s">
        <v>43</v>
      </c>
      <c r="D219" s="2" t="s">
        <v>22</v>
      </c>
      <c r="E219" s="3">
        <v>207500</v>
      </c>
      <c r="F219" s="3">
        <v>207500</v>
      </c>
      <c r="G219" s="3">
        <v>0</v>
      </c>
      <c r="H219" s="3">
        <v>237500</v>
      </c>
      <c r="I219" s="3">
        <v>247500</v>
      </c>
      <c r="J219" s="4" t="s">
        <v>33</v>
      </c>
    </row>
    <row r="220" spans="1:10" x14ac:dyDescent="0.35">
      <c r="A220" s="21">
        <v>44099</v>
      </c>
      <c r="B220" s="22" t="s">
        <v>41</v>
      </c>
      <c r="C220" s="2" t="s">
        <v>45</v>
      </c>
      <c r="D220" s="2" t="s">
        <v>19</v>
      </c>
      <c r="E220" s="3">
        <v>120000</v>
      </c>
      <c r="F220" s="3">
        <v>155000</v>
      </c>
      <c r="G220" s="3">
        <v>140000</v>
      </c>
      <c r="H220" s="3">
        <v>140000</v>
      </c>
      <c r="I220" s="3">
        <v>150000</v>
      </c>
      <c r="J220" s="4" t="s">
        <v>33</v>
      </c>
    </row>
    <row r="221" spans="1:10" x14ac:dyDescent="0.35">
      <c r="A221" s="21">
        <v>44099</v>
      </c>
      <c r="B221" s="22" t="s">
        <v>41</v>
      </c>
      <c r="C221" s="2" t="s">
        <v>45</v>
      </c>
      <c r="D221" s="2" t="s">
        <v>22</v>
      </c>
      <c r="E221" s="3">
        <v>177500</v>
      </c>
      <c r="F221" s="3">
        <v>177500</v>
      </c>
      <c r="G221" s="3">
        <v>0</v>
      </c>
      <c r="H221" s="3">
        <v>187500</v>
      </c>
      <c r="I221" s="3">
        <v>197500</v>
      </c>
      <c r="J221" s="4" t="s">
        <v>33</v>
      </c>
    </row>
    <row r="222" spans="1:10" x14ac:dyDescent="0.35">
      <c r="A222" s="21">
        <v>44099</v>
      </c>
      <c r="B222" s="22" t="s">
        <v>41</v>
      </c>
      <c r="C222" s="2" t="s">
        <v>45</v>
      </c>
      <c r="D222" s="2" t="s">
        <v>23</v>
      </c>
      <c r="E222" s="3">
        <v>0</v>
      </c>
      <c r="F222" s="3">
        <v>0</v>
      </c>
      <c r="G222" s="3">
        <v>0</v>
      </c>
      <c r="H222" s="3">
        <v>150000</v>
      </c>
      <c r="I222" s="3">
        <v>0</v>
      </c>
      <c r="J222" s="4" t="s">
        <v>33</v>
      </c>
    </row>
    <row r="223" spans="1:10" x14ac:dyDescent="0.35">
      <c r="A223" s="21">
        <v>44099</v>
      </c>
      <c r="B223" s="22" t="s">
        <v>41</v>
      </c>
      <c r="C223" s="2" t="s">
        <v>45</v>
      </c>
      <c r="D223" s="2" t="s">
        <v>14</v>
      </c>
      <c r="E223" s="3">
        <v>0</v>
      </c>
      <c r="F223" s="3">
        <v>140000</v>
      </c>
      <c r="G223" s="3">
        <v>140000</v>
      </c>
      <c r="H223" s="3">
        <v>140000</v>
      </c>
      <c r="I223" s="3">
        <v>0</v>
      </c>
      <c r="J223" s="4" t="s">
        <v>33</v>
      </c>
    </row>
    <row r="224" spans="1:10" x14ac:dyDescent="0.35">
      <c r="A224" s="21">
        <v>44099</v>
      </c>
      <c r="B224" s="22" t="s">
        <v>41</v>
      </c>
      <c r="C224" s="2" t="s">
        <v>47</v>
      </c>
      <c r="D224" s="2" t="s">
        <v>19</v>
      </c>
      <c r="E224" s="3">
        <v>0</v>
      </c>
      <c r="F224" s="3">
        <v>235000</v>
      </c>
      <c r="G224" s="3">
        <v>0</v>
      </c>
      <c r="H224" s="3">
        <v>0</v>
      </c>
      <c r="I224" s="3">
        <v>0</v>
      </c>
      <c r="J224" s="4" t="s">
        <v>33</v>
      </c>
    </row>
    <row r="225" spans="1:10" x14ac:dyDescent="0.35">
      <c r="A225" s="21">
        <v>44099</v>
      </c>
      <c r="B225" s="22" t="s">
        <v>41</v>
      </c>
      <c r="C225" s="2" t="s">
        <v>0</v>
      </c>
      <c r="D225" s="2" t="s">
        <v>1</v>
      </c>
      <c r="E225" s="3" t="s">
        <v>2</v>
      </c>
      <c r="F225" s="3" t="s">
        <v>3</v>
      </c>
      <c r="G225" s="3" t="s">
        <v>4</v>
      </c>
      <c r="H225" s="3" t="s">
        <v>5</v>
      </c>
      <c r="I225" s="3" t="s">
        <v>6</v>
      </c>
      <c r="J225" s="4" t="s">
        <v>7</v>
      </c>
    </row>
    <row r="226" spans="1:10" x14ac:dyDescent="0.35">
      <c r="A226" s="21">
        <v>44099</v>
      </c>
      <c r="B226" s="22" t="s">
        <v>41</v>
      </c>
      <c r="C226" s="2" t="s">
        <v>43</v>
      </c>
      <c r="D226" s="2" t="s">
        <v>9</v>
      </c>
      <c r="E226" s="3">
        <v>10000</v>
      </c>
      <c r="F226" s="3">
        <v>10000</v>
      </c>
      <c r="G226" s="3">
        <v>10000</v>
      </c>
      <c r="H226" s="3">
        <v>0</v>
      </c>
      <c r="I226" s="3">
        <v>10000</v>
      </c>
      <c r="J226" s="4" t="s">
        <v>46</v>
      </c>
    </row>
    <row r="227" spans="1:10" x14ac:dyDescent="0.35">
      <c r="A227" s="21">
        <v>44099</v>
      </c>
      <c r="B227" s="22" t="s">
        <v>41</v>
      </c>
      <c r="C227" s="2" t="s">
        <v>43</v>
      </c>
      <c r="D227" s="2" t="s">
        <v>26</v>
      </c>
      <c r="E227" s="3">
        <v>0</v>
      </c>
      <c r="F227" s="3">
        <v>10000</v>
      </c>
      <c r="G227" s="3">
        <v>10000</v>
      </c>
      <c r="H227" s="3">
        <v>10000</v>
      </c>
      <c r="I227" s="3">
        <v>10000</v>
      </c>
      <c r="J227" s="4" t="s">
        <v>46</v>
      </c>
    </row>
    <row r="228" spans="1:10" x14ac:dyDescent="0.35">
      <c r="A228" s="21">
        <v>44099</v>
      </c>
      <c r="B228" s="22" t="s">
        <v>41</v>
      </c>
      <c r="C228" s="2" t="s">
        <v>45</v>
      </c>
      <c r="D228" s="2" t="s">
        <v>9</v>
      </c>
      <c r="E228" s="3">
        <v>10000</v>
      </c>
      <c r="F228" s="3">
        <v>0</v>
      </c>
      <c r="G228" s="3">
        <v>10000</v>
      </c>
      <c r="H228" s="3">
        <v>0</v>
      </c>
      <c r="I228" s="3">
        <v>0</v>
      </c>
      <c r="J228" s="4" t="s">
        <v>46</v>
      </c>
    </row>
    <row r="229" spans="1:10" x14ac:dyDescent="0.35">
      <c r="A229" s="21">
        <v>44099</v>
      </c>
      <c r="B229" s="22" t="s">
        <v>41</v>
      </c>
      <c r="C229" s="2" t="s">
        <v>45</v>
      </c>
      <c r="D229" s="2" t="s">
        <v>26</v>
      </c>
      <c r="E229" s="3">
        <v>0</v>
      </c>
      <c r="F229" s="3">
        <v>10000</v>
      </c>
      <c r="G229" s="3">
        <v>10000</v>
      </c>
      <c r="H229" s="3">
        <v>10000</v>
      </c>
      <c r="I229" s="3">
        <v>0</v>
      </c>
      <c r="J229" s="4" t="s">
        <v>46</v>
      </c>
    </row>
    <row r="230" spans="1:10" x14ac:dyDescent="0.35">
      <c r="A230" s="21">
        <v>44099</v>
      </c>
      <c r="B230" s="22" t="s">
        <v>41</v>
      </c>
      <c r="C230" s="2" t="s">
        <v>65</v>
      </c>
      <c r="D230" s="2" t="s">
        <v>9</v>
      </c>
      <c r="E230" s="3">
        <v>0</v>
      </c>
      <c r="F230" s="3">
        <v>0</v>
      </c>
      <c r="G230" s="3">
        <v>10000</v>
      </c>
      <c r="H230" s="3">
        <v>0</v>
      </c>
      <c r="I230" s="3">
        <v>0</v>
      </c>
      <c r="J230" s="4" t="s">
        <v>46</v>
      </c>
    </row>
    <row r="231" spans="1:10" x14ac:dyDescent="0.35">
      <c r="A231" s="21">
        <v>44099</v>
      </c>
      <c r="B231" s="22" t="s">
        <v>41</v>
      </c>
      <c r="C231" s="2" t="s">
        <v>59</v>
      </c>
      <c r="D231" s="2" t="s">
        <v>9</v>
      </c>
      <c r="E231" s="3">
        <v>10000</v>
      </c>
      <c r="F231" s="3">
        <v>0</v>
      </c>
      <c r="G231" s="3">
        <v>0</v>
      </c>
      <c r="H231" s="3">
        <v>0</v>
      </c>
      <c r="I231" s="3">
        <v>0</v>
      </c>
      <c r="J231" s="4" t="s">
        <v>46</v>
      </c>
    </row>
    <row r="232" spans="1:10" x14ac:dyDescent="0.35">
      <c r="A232" s="21">
        <v>44099</v>
      </c>
      <c r="B232" s="22" t="s">
        <v>41</v>
      </c>
      <c r="C232" s="11" t="s">
        <v>47</v>
      </c>
      <c r="D232" s="11" t="s">
        <v>9</v>
      </c>
      <c r="E232" s="12">
        <v>10000</v>
      </c>
      <c r="F232" s="12">
        <v>0</v>
      </c>
      <c r="G232" s="12">
        <v>0</v>
      </c>
      <c r="H232" s="12">
        <v>0</v>
      </c>
      <c r="I232" s="12">
        <v>0</v>
      </c>
      <c r="J232" s="13" t="s">
        <v>46</v>
      </c>
    </row>
    <row r="233" spans="1:10" x14ac:dyDescent="0.35">
      <c r="A233" s="21">
        <v>44176</v>
      </c>
      <c r="B233" s="22" t="s">
        <v>41</v>
      </c>
      <c r="C233" s="2" t="s">
        <v>42</v>
      </c>
      <c r="D233" s="2" t="s">
        <v>19</v>
      </c>
      <c r="E233" s="3">
        <v>210000</v>
      </c>
      <c r="F233" s="3">
        <v>0</v>
      </c>
      <c r="G233" s="3">
        <v>214545</v>
      </c>
      <c r="H233" s="3">
        <v>220000</v>
      </c>
      <c r="I233" s="3">
        <v>0</v>
      </c>
      <c r="J233" s="4" t="s">
        <v>33</v>
      </c>
    </row>
    <row r="234" spans="1:10" x14ac:dyDescent="0.35">
      <c r="A234" s="21">
        <v>44176</v>
      </c>
      <c r="B234" s="22" t="s">
        <v>41</v>
      </c>
      <c r="C234" s="11" t="s">
        <v>42</v>
      </c>
      <c r="D234" s="11" t="s">
        <v>22</v>
      </c>
      <c r="E234" s="12">
        <v>267500</v>
      </c>
      <c r="F234" s="12">
        <v>0</v>
      </c>
      <c r="G234" s="12">
        <v>267500</v>
      </c>
      <c r="H234" s="12">
        <v>267500</v>
      </c>
      <c r="I234" s="12">
        <v>267500</v>
      </c>
      <c r="J234" s="13" t="s">
        <v>33</v>
      </c>
    </row>
    <row r="235" spans="1:10" x14ac:dyDescent="0.35">
      <c r="A235" s="21">
        <v>44176</v>
      </c>
      <c r="B235" s="22" t="s">
        <v>41</v>
      </c>
      <c r="C235" s="2" t="s">
        <v>42</v>
      </c>
      <c r="D235" s="2" t="s">
        <v>23</v>
      </c>
      <c r="E235" s="3">
        <v>0</v>
      </c>
      <c r="F235" s="3">
        <v>0</v>
      </c>
      <c r="G235" s="3">
        <v>0</v>
      </c>
      <c r="H235" s="3">
        <v>0</v>
      </c>
      <c r="I235" s="3">
        <v>250000</v>
      </c>
      <c r="J235" s="4" t="s">
        <v>33</v>
      </c>
    </row>
    <row r="236" spans="1:10" x14ac:dyDescent="0.35">
      <c r="A236" s="21">
        <v>44176</v>
      </c>
      <c r="B236" s="22" t="s">
        <v>41</v>
      </c>
      <c r="C236" s="2" t="s">
        <v>43</v>
      </c>
      <c r="D236" s="2" t="s">
        <v>19</v>
      </c>
      <c r="E236" s="3">
        <v>200000</v>
      </c>
      <c r="F236" s="3">
        <v>0</v>
      </c>
      <c r="G236" s="3">
        <v>195000</v>
      </c>
      <c r="H236" s="3">
        <v>200000</v>
      </c>
      <c r="I236" s="3">
        <v>0</v>
      </c>
      <c r="J236" s="4" t="s">
        <v>33</v>
      </c>
    </row>
    <row r="237" spans="1:10" x14ac:dyDescent="0.35">
      <c r="A237" s="21">
        <v>44176</v>
      </c>
      <c r="B237" s="22" t="s">
        <v>41</v>
      </c>
      <c r="C237" s="2" t="s">
        <v>43</v>
      </c>
      <c r="D237" s="2" t="s">
        <v>22</v>
      </c>
      <c r="E237" s="3">
        <v>0</v>
      </c>
      <c r="F237" s="3">
        <v>0</v>
      </c>
      <c r="G237" s="3">
        <v>0</v>
      </c>
      <c r="H237" s="3">
        <v>257500</v>
      </c>
      <c r="I237" s="3">
        <v>0</v>
      </c>
      <c r="J237" s="4" t="s">
        <v>33</v>
      </c>
    </row>
    <row r="238" spans="1:10" x14ac:dyDescent="0.35">
      <c r="A238" s="21">
        <v>44176</v>
      </c>
      <c r="B238" s="22" t="s">
        <v>41</v>
      </c>
      <c r="C238" s="2" t="s">
        <v>45</v>
      </c>
      <c r="D238" s="2" t="s">
        <v>19</v>
      </c>
      <c r="E238" s="3">
        <v>160000</v>
      </c>
      <c r="F238" s="3">
        <v>0</v>
      </c>
      <c r="G238" s="3">
        <v>150000</v>
      </c>
      <c r="H238" s="3">
        <v>140000</v>
      </c>
      <c r="I238" s="3">
        <v>0</v>
      </c>
      <c r="J238" s="4" t="s">
        <v>33</v>
      </c>
    </row>
    <row r="239" spans="1:10" x14ac:dyDescent="0.35">
      <c r="A239" s="21">
        <v>44176</v>
      </c>
      <c r="B239" s="22" t="s">
        <v>41</v>
      </c>
      <c r="C239" s="2" t="s">
        <v>45</v>
      </c>
      <c r="D239" s="2" t="s">
        <v>22</v>
      </c>
      <c r="E239" s="3">
        <v>217500</v>
      </c>
      <c r="F239" s="3">
        <v>0</v>
      </c>
      <c r="G239" s="3">
        <v>212500</v>
      </c>
      <c r="H239" s="3">
        <v>207500</v>
      </c>
      <c r="I239" s="3">
        <v>0</v>
      </c>
      <c r="J239" s="4" t="s">
        <v>33</v>
      </c>
    </row>
    <row r="240" spans="1:10" x14ac:dyDescent="0.35">
      <c r="A240" s="21">
        <v>44176</v>
      </c>
      <c r="B240" s="22" t="s">
        <v>41</v>
      </c>
      <c r="C240" s="2" t="s">
        <v>45</v>
      </c>
      <c r="D240" s="2" t="s">
        <v>23</v>
      </c>
      <c r="E240" s="3">
        <v>0</v>
      </c>
      <c r="F240" s="3">
        <v>0</v>
      </c>
      <c r="G240" s="3">
        <v>0</v>
      </c>
      <c r="H240" s="3">
        <v>0</v>
      </c>
      <c r="I240" s="3">
        <v>150000</v>
      </c>
      <c r="J240" s="4" t="s">
        <v>33</v>
      </c>
    </row>
    <row r="241" spans="1:10" x14ac:dyDescent="0.35">
      <c r="A241" s="21">
        <v>44176</v>
      </c>
      <c r="B241" s="22" t="s">
        <v>41</v>
      </c>
      <c r="C241" s="2" t="s">
        <v>43</v>
      </c>
      <c r="D241" s="2" t="s">
        <v>9</v>
      </c>
      <c r="E241" s="3">
        <v>13000</v>
      </c>
      <c r="F241" s="3">
        <v>0</v>
      </c>
      <c r="G241" s="3">
        <v>13000</v>
      </c>
      <c r="H241" s="3">
        <v>14000</v>
      </c>
      <c r="I241" s="3">
        <v>14000</v>
      </c>
      <c r="J241" s="4" t="s">
        <v>46</v>
      </c>
    </row>
    <row r="242" spans="1:10" x14ac:dyDescent="0.35">
      <c r="A242" s="21">
        <v>44176</v>
      </c>
      <c r="B242" s="22" t="s">
        <v>41</v>
      </c>
      <c r="C242" s="2" t="s">
        <v>43</v>
      </c>
      <c r="D242" s="2" t="s">
        <v>11</v>
      </c>
      <c r="E242" s="3">
        <v>16000</v>
      </c>
      <c r="F242" s="3">
        <v>0</v>
      </c>
      <c r="G242" s="3">
        <v>0</v>
      </c>
      <c r="H242" s="3">
        <v>16000</v>
      </c>
      <c r="I242" s="3">
        <v>16000</v>
      </c>
      <c r="J242" s="4" t="s">
        <v>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F278-0E6F-4E5B-A59C-16778999CC1B}">
  <dimension ref="A1:J247"/>
  <sheetViews>
    <sheetView topLeftCell="A235" workbookViewId="0">
      <selection activeCell="E246" sqref="E246:J247"/>
    </sheetView>
  </sheetViews>
  <sheetFormatPr baseColWidth="10" defaultRowHeight="14.5" x14ac:dyDescent="0.35"/>
  <cols>
    <col min="3" max="3" width="22.81640625" customWidth="1"/>
    <col min="4" max="4" width="35.81640625" customWidth="1"/>
    <col min="10" max="10" width="22" customWidth="1"/>
  </cols>
  <sheetData>
    <row r="1" spans="1:10" ht="15" thickBot="1" x14ac:dyDescent="0.4">
      <c r="A1" s="14" t="s">
        <v>17</v>
      </c>
      <c r="B1" s="14" t="s">
        <v>27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</row>
    <row r="2" spans="1:10" x14ac:dyDescent="0.35">
      <c r="A2" s="9">
        <v>44169</v>
      </c>
      <c r="B2" s="8" t="s">
        <v>41</v>
      </c>
      <c r="C2" s="8" t="s">
        <v>42</v>
      </c>
      <c r="D2" s="8" t="s">
        <v>19</v>
      </c>
      <c r="E2" s="8">
        <v>25</v>
      </c>
      <c r="F2" s="8">
        <v>8</v>
      </c>
      <c r="G2" s="8">
        <v>30</v>
      </c>
      <c r="H2" s="8">
        <v>15</v>
      </c>
      <c r="I2" s="8">
        <v>0</v>
      </c>
      <c r="J2" s="8" t="s">
        <v>37</v>
      </c>
    </row>
    <row r="3" spans="1:10" x14ac:dyDescent="0.35">
      <c r="A3" s="10">
        <v>44169</v>
      </c>
      <c r="B3" s="8" t="s">
        <v>41</v>
      </c>
      <c r="C3" s="7" t="s">
        <v>42</v>
      </c>
      <c r="D3" s="7" t="s">
        <v>22</v>
      </c>
      <c r="E3" s="7">
        <v>20</v>
      </c>
      <c r="F3" s="7">
        <v>0</v>
      </c>
      <c r="G3" s="7">
        <v>20</v>
      </c>
      <c r="H3" s="7">
        <v>20</v>
      </c>
      <c r="I3" s="7">
        <v>20</v>
      </c>
      <c r="J3" s="7" t="s">
        <v>37</v>
      </c>
    </row>
    <row r="4" spans="1:10" x14ac:dyDescent="0.35">
      <c r="A4" s="9">
        <v>44169</v>
      </c>
      <c r="B4" s="8" t="s">
        <v>41</v>
      </c>
      <c r="C4" s="8" t="s">
        <v>43</v>
      </c>
      <c r="D4" s="8" t="s">
        <v>19</v>
      </c>
      <c r="E4" s="8">
        <v>14</v>
      </c>
      <c r="F4" s="8">
        <v>0</v>
      </c>
      <c r="G4" s="8">
        <v>18</v>
      </c>
      <c r="H4" s="8">
        <v>18</v>
      </c>
      <c r="I4" s="8">
        <v>15</v>
      </c>
      <c r="J4" s="8" t="s">
        <v>37</v>
      </c>
    </row>
    <row r="5" spans="1:10" x14ac:dyDescent="0.35">
      <c r="A5" s="10">
        <v>44169</v>
      </c>
      <c r="B5" s="8" t="s">
        <v>41</v>
      </c>
      <c r="C5" s="7" t="s">
        <v>43</v>
      </c>
      <c r="D5" s="7" t="s">
        <v>22</v>
      </c>
      <c r="E5" s="7">
        <v>20</v>
      </c>
      <c r="F5" s="7">
        <v>24</v>
      </c>
      <c r="G5" s="7">
        <v>0</v>
      </c>
      <c r="H5" s="7">
        <v>20</v>
      </c>
      <c r="I5" s="7">
        <v>16</v>
      </c>
      <c r="J5" s="7" t="s">
        <v>37</v>
      </c>
    </row>
    <row r="6" spans="1:10" x14ac:dyDescent="0.35">
      <c r="A6" s="9">
        <v>44169</v>
      </c>
      <c r="B6" s="8" t="s">
        <v>41</v>
      </c>
      <c r="C6" s="8" t="s">
        <v>44</v>
      </c>
      <c r="D6" s="8" t="s">
        <v>19</v>
      </c>
      <c r="E6" s="8">
        <v>0</v>
      </c>
      <c r="F6" s="8">
        <v>15</v>
      </c>
      <c r="G6" s="8">
        <v>0</v>
      </c>
      <c r="H6" s="8">
        <v>0</v>
      </c>
      <c r="I6" s="8">
        <v>0</v>
      </c>
      <c r="J6" s="8" t="s">
        <v>37</v>
      </c>
    </row>
    <row r="7" spans="1:10" x14ac:dyDescent="0.35">
      <c r="A7" s="10">
        <v>44169</v>
      </c>
      <c r="B7" s="8" t="s">
        <v>41</v>
      </c>
      <c r="C7" t="s">
        <v>45</v>
      </c>
      <c r="D7" t="s">
        <v>19</v>
      </c>
      <c r="E7">
        <v>16</v>
      </c>
      <c r="F7">
        <v>15</v>
      </c>
      <c r="G7">
        <v>20</v>
      </c>
      <c r="H7">
        <v>0</v>
      </c>
      <c r="I7">
        <v>0</v>
      </c>
      <c r="J7" t="s">
        <v>37</v>
      </c>
    </row>
    <row r="8" spans="1:10" x14ac:dyDescent="0.35">
      <c r="A8" s="9">
        <v>44169</v>
      </c>
      <c r="B8" s="8" t="s">
        <v>41</v>
      </c>
      <c r="C8" t="s">
        <v>45</v>
      </c>
      <c r="D8" t="s">
        <v>22</v>
      </c>
      <c r="E8">
        <v>20</v>
      </c>
      <c r="F8">
        <v>26</v>
      </c>
      <c r="G8">
        <v>0</v>
      </c>
      <c r="H8">
        <v>20</v>
      </c>
      <c r="I8">
        <v>0</v>
      </c>
      <c r="J8" t="s">
        <v>37</v>
      </c>
    </row>
    <row r="9" spans="1:10" x14ac:dyDescent="0.35">
      <c r="A9" s="10">
        <v>44169</v>
      </c>
      <c r="B9" s="8" t="s">
        <v>41</v>
      </c>
      <c r="C9" t="s">
        <v>43</v>
      </c>
      <c r="D9" t="s">
        <v>19</v>
      </c>
      <c r="E9">
        <v>0</v>
      </c>
      <c r="F9">
        <v>0</v>
      </c>
      <c r="G9">
        <v>180</v>
      </c>
      <c r="H9">
        <v>0</v>
      </c>
      <c r="I9">
        <v>0</v>
      </c>
      <c r="J9" t="s">
        <v>48</v>
      </c>
    </row>
    <row r="10" spans="1:10" x14ac:dyDescent="0.35">
      <c r="A10" s="9">
        <v>44169</v>
      </c>
      <c r="B10" s="8" t="s">
        <v>41</v>
      </c>
      <c r="C10" t="s">
        <v>43</v>
      </c>
      <c r="D10" t="s">
        <v>9</v>
      </c>
      <c r="E10">
        <v>78</v>
      </c>
      <c r="F10">
        <v>80</v>
      </c>
      <c r="G10">
        <v>98</v>
      </c>
      <c r="H10">
        <v>57</v>
      </c>
      <c r="I10">
        <v>60</v>
      </c>
      <c r="J10" t="s">
        <v>48</v>
      </c>
    </row>
    <row r="11" spans="1:10" x14ac:dyDescent="0.35">
      <c r="A11" s="10">
        <v>44169</v>
      </c>
      <c r="B11" s="8" t="s">
        <v>41</v>
      </c>
      <c r="C11" t="s">
        <v>43</v>
      </c>
      <c r="D11" t="s">
        <v>11</v>
      </c>
      <c r="E11">
        <v>150</v>
      </c>
      <c r="F11">
        <v>300</v>
      </c>
      <c r="G11">
        <v>150</v>
      </c>
      <c r="H11">
        <v>200</v>
      </c>
      <c r="I11">
        <v>200</v>
      </c>
      <c r="J11" t="s">
        <v>48</v>
      </c>
    </row>
    <row r="12" spans="1:10" x14ac:dyDescent="0.35">
      <c r="A12" s="9">
        <v>44169</v>
      </c>
      <c r="B12" s="8" t="s">
        <v>41</v>
      </c>
      <c r="C12" t="s">
        <v>43</v>
      </c>
      <c r="D12" t="s">
        <v>26</v>
      </c>
      <c r="E12">
        <v>0</v>
      </c>
      <c r="F12">
        <v>200</v>
      </c>
      <c r="G12">
        <v>0</v>
      </c>
      <c r="H12">
        <v>0</v>
      </c>
      <c r="I12">
        <v>0</v>
      </c>
      <c r="J12" t="s">
        <v>48</v>
      </c>
    </row>
    <row r="13" spans="1:10" x14ac:dyDescent="0.35">
      <c r="A13" s="10">
        <v>44169</v>
      </c>
      <c r="B13" s="8" t="s">
        <v>41</v>
      </c>
      <c r="C13" t="s">
        <v>45</v>
      </c>
      <c r="D13" t="s">
        <v>19</v>
      </c>
      <c r="E13">
        <v>0</v>
      </c>
      <c r="F13">
        <v>0</v>
      </c>
      <c r="G13">
        <v>150</v>
      </c>
      <c r="H13">
        <v>0</v>
      </c>
      <c r="I13">
        <v>0</v>
      </c>
      <c r="J13" t="s">
        <v>48</v>
      </c>
    </row>
    <row r="14" spans="1:10" x14ac:dyDescent="0.35">
      <c r="A14" s="9">
        <v>44169</v>
      </c>
      <c r="B14" s="8" t="s">
        <v>41</v>
      </c>
      <c r="C14" t="s">
        <v>45</v>
      </c>
      <c r="D14" t="s">
        <v>9</v>
      </c>
      <c r="E14">
        <v>0</v>
      </c>
      <c r="F14">
        <v>0</v>
      </c>
      <c r="G14">
        <v>70</v>
      </c>
      <c r="H14">
        <v>0</v>
      </c>
      <c r="I14">
        <v>0</v>
      </c>
      <c r="J14" t="s">
        <v>48</v>
      </c>
    </row>
    <row r="15" spans="1:10" x14ac:dyDescent="0.35">
      <c r="A15" s="10">
        <v>44169</v>
      </c>
      <c r="B15" s="8" t="s">
        <v>41</v>
      </c>
      <c r="C15" t="s">
        <v>47</v>
      </c>
      <c r="D15" t="s">
        <v>9</v>
      </c>
      <c r="E15">
        <v>0</v>
      </c>
      <c r="F15">
        <v>0</v>
      </c>
      <c r="G15">
        <v>0</v>
      </c>
      <c r="H15">
        <v>0</v>
      </c>
      <c r="I15">
        <v>56</v>
      </c>
      <c r="J15" t="s">
        <v>48</v>
      </c>
    </row>
    <row r="16" spans="1:10" x14ac:dyDescent="0.35">
      <c r="A16" s="9">
        <v>44169</v>
      </c>
      <c r="B16" s="22" t="s">
        <v>51</v>
      </c>
      <c r="C16" s="2" t="s">
        <v>49</v>
      </c>
      <c r="D16" s="2" t="s">
        <v>19</v>
      </c>
      <c r="E16" s="3">
        <v>20</v>
      </c>
      <c r="F16" s="3">
        <v>25</v>
      </c>
      <c r="G16" s="3">
        <v>0</v>
      </c>
      <c r="H16" s="3">
        <v>0</v>
      </c>
      <c r="I16" s="3">
        <v>0</v>
      </c>
      <c r="J16" s="4" t="s">
        <v>53</v>
      </c>
    </row>
    <row r="17" spans="1:10" x14ac:dyDescent="0.35">
      <c r="A17" s="10">
        <v>44169</v>
      </c>
      <c r="B17" s="22" t="s">
        <v>51</v>
      </c>
      <c r="C17" s="11" t="s">
        <v>49</v>
      </c>
      <c r="D17" s="11" t="s">
        <v>22</v>
      </c>
      <c r="E17" s="12">
        <v>20</v>
      </c>
      <c r="F17" s="12">
        <v>0</v>
      </c>
      <c r="G17" s="12">
        <v>28</v>
      </c>
      <c r="H17" s="12">
        <v>0</v>
      </c>
      <c r="I17" s="12">
        <v>0</v>
      </c>
      <c r="J17" s="13" t="s">
        <v>53</v>
      </c>
    </row>
    <row r="18" spans="1:10" x14ac:dyDescent="0.35">
      <c r="A18" s="9">
        <v>44169</v>
      </c>
      <c r="B18" s="22" t="s">
        <v>51</v>
      </c>
      <c r="C18" t="s">
        <v>49</v>
      </c>
      <c r="D18" t="s">
        <v>9</v>
      </c>
      <c r="E18">
        <v>80</v>
      </c>
      <c r="F18">
        <v>60</v>
      </c>
      <c r="G18">
        <v>75</v>
      </c>
      <c r="H18">
        <v>58</v>
      </c>
      <c r="I18">
        <v>0</v>
      </c>
      <c r="J18" t="s">
        <v>54</v>
      </c>
    </row>
    <row r="19" spans="1:10" x14ac:dyDescent="0.35">
      <c r="A19" s="6">
        <v>44162</v>
      </c>
      <c r="B19" s="8" t="s">
        <v>41</v>
      </c>
      <c r="C19" t="s">
        <v>42</v>
      </c>
      <c r="D19" t="s">
        <v>19</v>
      </c>
      <c r="E19">
        <v>12</v>
      </c>
      <c r="F19">
        <v>27</v>
      </c>
      <c r="G19">
        <v>39</v>
      </c>
      <c r="H19">
        <v>31</v>
      </c>
      <c r="I19">
        <v>75</v>
      </c>
      <c r="J19" t="s">
        <v>37</v>
      </c>
    </row>
    <row r="20" spans="1:10" x14ac:dyDescent="0.35">
      <c r="A20" s="6">
        <v>44162</v>
      </c>
      <c r="B20" s="8" t="s">
        <v>41</v>
      </c>
      <c r="C20" t="s">
        <v>42</v>
      </c>
      <c r="D20" t="s">
        <v>22</v>
      </c>
      <c r="E20">
        <v>20</v>
      </c>
      <c r="F20">
        <v>0</v>
      </c>
      <c r="G20">
        <v>22</v>
      </c>
      <c r="H20">
        <v>20</v>
      </c>
      <c r="I20">
        <v>20</v>
      </c>
      <c r="J20" t="s">
        <v>37</v>
      </c>
    </row>
    <row r="21" spans="1:10" x14ac:dyDescent="0.35">
      <c r="A21" s="6">
        <v>44162</v>
      </c>
      <c r="B21" s="8" t="s">
        <v>41</v>
      </c>
      <c r="C21" t="s">
        <v>42</v>
      </c>
      <c r="D21" t="s">
        <v>23</v>
      </c>
      <c r="E21">
        <v>0</v>
      </c>
      <c r="F21">
        <v>5</v>
      </c>
      <c r="G21">
        <v>0</v>
      </c>
      <c r="H21">
        <v>0</v>
      </c>
      <c r="I21">
        <v>8</v>
      </c>
      <c r="J21" t="s">
        <v>37</v>
      </c>
    </row>
    <row r="22" spans="1:10" x14ac:dyDescent="0.35">
      <c r="A22" s="6">
        <v>44162</v>
      </c>
      <c r="B22" s="8" t="s">
        <v>41</v>
      </c>
      <c r="C22" t="s">
        <v>43</v>
      </c>
      <c r="D22" t="s">
        <v>19</v>
      </c>
      <c r="E22">
        <v>14</v>
      </c>
      <c r="F22">
        <v>24</v>
      </c>
      <c r="G22">
        <v>13</v>
      </c>
      <c r="H22">
        <v>15</v>
      </c>
      <c r="I22">
        <v>80</v>
      </c>
      <c r="J22" t="s">
        <v>37</v>
      </c>
    </row>
    <row r="23" spans="1:10" x14ac:dyDescent="0.35">
      <c r="A23" s="6">
        <v>44162</v>
      </c>
      <c r="B23" s="8" t="s">
        <v>41</v>
      </c>
      <c r="C23" t="s">
        <v>43</v>
      </c>
      <c r="D23" t="s">
        <v>22</v>
      </c>
      <c r="E23">
        <v>24</v>
      </c>
      <c r="F23">
        <v>26</v>
      </c>
      <c r="G23">
        <v>0</v>
      </c>
      <c r="H23">
        <v>20</v>
      </c>
      <c r="I23">
        <v>20</v>
      </c>
      <c r="J23" t="s">
        <v>37</v>
      </c>
    </row>
    <row r="24" spans="1:10" x14ac:dyDescent="0.35">
      <c r="A24" s="6">
        <v>44162</v>
      </c>
      <c r="B24" s="8" t="s">
        <v>41</v>
      </c>
      <c r="C24" t="s">
        <v>43</v>
      </c>
      <c r="D24" t="s">
        <v>23</v>
      </c>
      <c r="E24">
        <v>0</v>
      </c>
      <c r="F24">
        <v>6</v>
      </c>
      <c r="G24">
        <v>0</v>
      </c>
      <c r="H24">
        <v>0</v>
      </c>
      <c r="I24">
        <v>9</v>
      </c>
      <c r="J24" t="s">
        <v>37</v>
      </c>
    </row>
    <row r="25" spans="1:10" x14ac:dyDescent="0.35">
      <c r="A25" s="6">
        <v>44162</v>
      </c>
      <c r="B25" s="8" t="s">
        <v>41</v>
      </c>
      <c r="C25" t="s">
        <v>45</v>
      </c>
      <c r="D25" t="s">
        <v>19</v>
      </c>
      <c r="E25">
        <v>12</v>
      </c>
      <c r="F25">
        <v>15</v>
      </c>
      <c r="G25">
        <v>18</v>
      </c>
      <c r="H25">
        <v>18</v>
      </c>
      <c r="I25">
        <v>80</v>
      </c>
      <c r="J25" t="s">
        <v>37</v>
      </c>
    </row>
    <row r="26" spans="1:10" x14ac:dyDescent="0.35">
      <c r="A26" s="6">
        <v>44162</v>
      </c>
      <c r="B26" s="8" t="s">
        <v>41</v>
      </c>
      <c r="C26" t="s">
        <v>45</v>
      </c>
      <c r="D26" t="s">
        <v>22</v>
      </c>
      <c r="E26">
        <v>20</v>
      </c>
      <c r="F26">
        <v>20</v>
      </c>
      <c r="G26">
        <v>0</v>
      </c>
      <c r="H26">
        <v>20</v>
      </c>
      <c r="I26">
        <v>20</v>
      </c>
      <c r="J26" t="s">
        <v>37</v>
      </c>
    </row>
    <row r="27" spans="1:10" x14ac:dyDescent="0.35">
      <c r="A27" s="6">
        <v>44162</v>
      </c>
      <c r="B27" s="8" t="s">
        <v>41</v>
      </c>
      <c r="C27" t="s">
        <v>43</v>
      </c>
      <c r="D27" t="s">
        <v>9</v>
      </c>
      <c r="E27">
        <v>87</v>
      </c>
      <c r="F27">
        <v>75</v>
      </c>
      <c r="G27">
        <v>80</v>
      </c>
      <c r="H27">
        <v>85</v>
      </c>
      <c r="I27">
        <v>70</v>
      </c>
      <c r="J27" t="s">
        <v>48</v>
      </c>
    </row>
    <row r="28" spans="1:10" x14ac:dyDescent="0.35">
      <c r="A28" s="6">
        <v>44162</v>
      </c>
      <c r="B28" s="8" t="s">
        <v>41</v>
      </c>
      <c r="C28" t="s">
        <v>43</v>
      </c>
      <c r="D28" t="s">
        <v>11</v>
      </c>
      <c r="E28">
        <v>0</v>
      </c>
      <c r="F28">
        <v>300</v>
      </c>
      <c r="G28">
        <v>100</v>
      </c>
      <c r="H28">
        <v>200</v>
      </c>
      <c r="I28">
        <v>300</v>
      </c>
      <c r="J28" t="s">
        <v>48</v>
      </c>
    </row>
    <row r="29" spans="1:10" x14ac:dyDescent="0.35">
      <c r="A29" s="6">
        <v>44162</v>
      </c>
      <c r="B29" s="8" t="s">
        <v>41</v>
      </c>
      <c r="C29" t="s">
        <v>43</v>
      </c>
      <c r="D29" t="s">
        <v>25</v>
      </c>
      <c r="E29">
        <v>120</v>
      </c>
      <c r="F29">
        <v>0</v>
      </c>
      <c r="G29">
        <v>120</v>
      </c>
      <c r="H29">
        <v>0</v>
      </c>
      <c r="I29">
        <v>0</v>
      </c>
      <c r="J29" t="s">
        <v>48</v>
      </c>
    </row>
    <row r="30" spans="1:10" x14ac:dyDescent="0.35">
      <c r="A30" s="6">
        <v>44162</v>
      </c>
      <c r="B30" s="8" t="s">
        <v>41</v>
      </c>
      <c r="C30" t="s">
        <v>43</v>
      </c>
      <c r="D30" t="s">
        <v>26</v>
      </c>
      <c r="E30">
        <v>0</v>
      </c>
      <c r="F30">
        <v>200</v>
      </c>
      <c r="G30">
        <v>200</v>
      </c>
      <c r="H30">
        <v>200</v>
      </c>
      <c r="I30">
        <v>200</v>
      </c>
      <c r="J30" t="s">
        <v>48</v>
      </c>
    </row>
    <row r="31" spans="1:10" x14ac:dyDescent="0.35">
      <c r="A31" s="6">
        <v>44162</v>
      </c>
      <c r="B31" s="8" t="s">
        <v>41</v>
      </c>
      <c r="C31" t="s">
        <v>45</v>
      </c>
      <c r="D31" t="s">
        <v>9</v>
      </c>
      <c r="E31">
        <v>70</v>
      </c>
      <c r="F31">
        <v>0</v>
      </c>
      <c r="G31">
        <v>0</v>
      </c>
      <c r="H31">
        <v>0</v>
      </c>
      <c r="I31">
        <v>0</v>
      </c>
      <c r="J31" t="s">
        <v>48</v>
      </c>
    </row>
    <row r="32" spans="1:10" x14ac:dyDescent="0.35">
      <c r="A32" s="6">
        <v>44162</v>
      </c>
      <c r="B32" s="8" t="s">
        <v>41</v>
      </c>
      <c r="C32" t="s">
        <v>45</v>
      </c>
      <c r="D32" t="s">
        <v>11</v>
      </c>
      <c r="E32">
        <v>0</v>
      </c>
      <c r="F32">
        <v>200</v>
      </c>
      <c r="G32">
        <v>0</v>
      </c>
      <c r="H32">
        <v>0</v>
      </c>
      <c r="I32">
        <v>200</v>
      </c>
      <c r="J32" t="s">
        <v>48</v>
      </c>
    </row>
    <row r="33" spans="1:10" x14ac:dyDescent="0.35">
      <c r="A33" s="6">
        <v>44162</v>
      </c>
      <c r="B33" s="8" t="s">
        <v>41</v>
      </c>
      <c r="C33" t="s">
        <v>45</v>
      </c>
      <c r="D33" t="s">
        <v>26</v>
      </c>
      <c r="E33">
        <v>0</v>
      </c>
      <c r="F33">
        <v>200</v>
      </c>
      <c r="G33">
        <v>200</v>
      </c>
      <c r="H33">
        <v>0</v>
      </c>
      <c r="I33">
        <v>200</v>
      </c>
      <c r="J33" t="s">
        <v>48</v>
      </c>
    </row>
    <row r="34" spans="1:10" x14ac:dyDescent="0.35">
      <c r="A34" s="6">
        <v>44162</v>
      </c>
      <c r="B34" s="8" t="s">
        <v>51</v>
      </c>
      <c r="C34" t="s">
        <v>56</v>
      </c>
      <c r="D34" t="s">
        <v>19</v>
      </c>
      <c r="E34">
        <v>0</v>
      </c>
      <c r="F34">
        <v>3</v>
      </c>
      <c r="G34">
        <v>0</v>
      </c>
      <c r="H34">
        <v>0</v>
      </c>
      <c r="I34">
        <v>0</v>
      </c>
      <c r="J34" t="s">
        <v>53</v>
      </c>
    </row>
    <row r="35" spans="1:10" x14ac:dyDescent="0.35">
      <c r="A35" s="6">
        <v>44162</v>
      </c>
      <c r="B35" s="8" t="s">
        <v>51</v>
      </c>
      <c r="C35" t="s">
        <v>49</v>
      </c>
      <c r="D35" t="s">
        <v>19</v>
      </c>
      <c r="E35">
        <v>7</v>
      </c>
      <c r="F35">
        <v>0</v>
      </c>
      <c r="G35">
        <v>39</v>
      </c>
      <c r="H35">
        <v>0</v>
      </c>
      <c r="I35">
        <v>20</v>
      </c>
      <c r="J35" t="s">
        <v>53</v>
      </c>
    </row>
    <row r="36" spans="1:10" x14ac:dyDescent="0.35">
      <c r="A36" s="6">
        <v>44162</v>
      </c>
      <c r="B36" s="8" t="s">
        <v>51</v>
      </c>
      <c r="C36" t="s">
        <v>49</v>
      </c>
      <c r="D36" t="s">
        <v>22</v>
      </c>
      <c r="E36">
        <v>0</v>
      </c>
      <c r="F36">
        <v>0</v>
      </c>
      <c r="G36">
        <v>0</v>
      </c>
      <c r="H36">
        <v>20</v>
      </c>
      <c r="I36">
        <v>20</v>
      </c>
      <c r="J36" t="s">
        <v>53</v>
      </c>
    </row>
    <row r="37" spans="1:10" x14ac:dyDescent="0.35">
      <c r="A37" s="6">
        <v>44162</v>
      </c>
      <c r="B37" s="8" t="s">
        <v>51</v>
      </c>
      <c r="C37" t="s">
        <v>57</v>
      </c>
      <c r="D37" t="s">
        <v>19</v>
      </c>
      <c r="E37">
        <v>0</v>
      </c>
      <c r="F37">
        <v>0</v>
      </c>
      <c r="G37">
        <v>20</v>
      </c>
      <c r="H37">
        <v>0</v>
      </c>
      <c r="I37">
        <v>0</v>
      </c>
      <c r="J37" t="s">
        <v>53</v>
      </c>
    </row>
    <row r="38" spans="1:10" x14ac:dyDescent="0.35">
      <c r="A38" s="6">
        <v>44155</v>
      </c>
      <c r="B38" s="8" t="s">
        <v>51</v>
      </c>
      <c r="C38" t="s">
        <v>49</v>
      </c>
      <c r="D38" t="s">
        <v>19</v>
      </c>
      <c r="E38">
        <v>12</v>
      </c>
      <c r="F38">
        <v>0</v>
      </c>
      <c r="G38">
        <v>0</v>
      </c>
      <c r="H38">
        <v>10</v>
      </c>
      <c r="I38">
        <v>0</v>
      </c>
      <c r="J38" t="s">
        <v>53</v>
      </c>
    </row>
    <row r="39" spans="1:10" x14ac:dyDescent="0.35">
      <c r="A39" s="6">
        <v>44155</v>
      </c>
      <c r="B39" s="8" t="s">
        <v>51</v>
      </c>
      <c r="C39" t="s">
        <v>49</v>
      </c>
      <c r="D39" t="s">
        <v>22</v>
      </c>
      <c r="E39">
        <v>20</v>
      </c>
      <c r="F39">
        <v>0</v>
      </c>
      <c r="G39">
        <v>24</v>
      </c>
      <c r="H39">
        <v>0</v>
      </c>
      <c r="I39">
        <v>0</v>
      </c>
      <c r="J39" t="s">
        <v>53</v>
      </c>
    </row>
    <row r="40" spans="1:10" x14ac:dyDescent="0.35">
      <c r="A40" s="6">
        <v>44155</v>
      </c>
      <c r="B40" s="8" t="s">
        <v>51</v>
      </c>
      <c r="C40" t="s">
        <v>57</v>
      </c>
      <c r="D40" t="s">
        <v>19</v>
      </c>
      <c r="E40">
        <v>0</v>
      </c>
      <c r="F40">
        <v>8</v>
      </c>
      <c r="G40">
        <v>0</v>
      </c>
      <c r="H40">
        <v>0</v>
      </c>
      <c r="I40">
        <v>0</v>
      </c>
      <c r="J40" t="s">
        <v>53</v>
      </c>
    </row>
    <row r="41" spans="1:10" x14ac:dyDescent="0.35">
      <c r="A41" s="6">
        <v>44155</v>
      </c>
      <c r="B41" s="8" t="s">
        <v>51</v>
      </c>
      <c r="C41" t="s">
        <v>49</v>
      </c>
      <c r="D41" t="s">
        <v>9</v>
      </c>
      <c r="E41">
        <v>80</v>
      </c>
      <c r="F41">
        <v>98</v>
      </c>
      <c r="G41">
        <v>87</v>
      </c>
      <c r="H41">
        <v>98</v>
      </c>
      <c r="I41">
        <v>68</v>
      </c>
      <c r="J41" t="s">
        <v>54</v>
      </c>
    </row>
    <row r="42" spans="1:10" x14ac:dyDescent="0.35">
      <c r="A42" s="6">
        <v>44155</v>
      </c>
      <c r="B42" s="8" t="s">
        <v>41</v>
      </c>
      <c r="C42" t="s">
        <v>42</v>
      </c>
      <c r="D42" t="s">
        <v>19</v>
      </c>
      <c r="E42">
        <v>36</v>
      </c>
      <c r="F42">
        <v>7</v>
      </c>
      <c r="G42">
        <v>20</v>
      </c>
      <c r="H42">
        <v>26</v>
      </c>
      <c r="I42">
        <v>14</v>
      </c>
      <c r="J42" t="s">
        <v>37</v>
      </c>
    </row>
    <row r="43" spans="1:10" x14ac:dyDescent="0.35">
      <c r="A43" s="6">
        <v>44155</v>
      </c>
      <c r="B43" s="8" t="s">
        <v>41</v>
      </c>
      <c r="C43" t="s">
        <v>42</v>
      </c>
      <c r="D43" t="s">
        <v>22</v>
      </c>
      <c r="E43">
        <v>20</v>
      </c>
      <c r="F43">
        <v>0</v>
      </c>
      <c r="G43">
        <v>20</v>
      </c>
      <c r="H43">
        <v>20</v>
      </c>
      <c r="I43">
        <v>20</v>
      </c>
      <c r="J43" t="s">
        <v>37</v>
      </c>
    </row>
    <row r="44" spans="1:10" x14ac:dyDescent="0.35">
      <c r="A44" s="6">
        <v>44155</v>
      </c>
      <c r="B44" s="8" t="s">
        <v>41</v>
      </c>
      <c r="C44" t="s">
        <v>43</v>
      </c>
      <c r="D44" t="s">
        <v>19</v>
      </c>
      <c r="E44">
        <v>34</v>
      </c>
      <c r="F44">
        <v>10</v>
      </c>
      <c r="G44">
        <v>31</v>
      </c>
      <c r="H44">
        <v>31</v>
      </c>
      <c r="I44">
        <v>16</v>
      </c>
      <c r="J44" t="s">
        <v>37</v>
      </c>
    </row>
    <row r="45" spans="1:10" x14ac:dyDescent="0.35">
      <c r="A45" s="6">
        <v>44155</v>
      </c>
      <c r="B45" s="8" t="s">
        <v>41</v>
      </c>
      <c r="C45" t="s">
        <v>43</v>
      </c>
      <c r="D45" t="s">
        <v>22</v>
      </c>
      <c r="E45">
        <v>20</v>
      </c>
      <c r="F45">
        <v>20</v>
      </c>
      <c r="G45">
        <v>0</v>
      </c>
      <c r="H45">
        <v>20</v>
      </c>
      <c r="I45">
        <v>16</v>
      </c>
      <c r="J45" t="s">
        <v>37</v>
      </c>
    </row>
    <row r="46" spans="1:10" x14ac:dyDescent="0.35">
      <c r="A46" s="6">
        <v>44155</v>
      </c>
      <c r="B46" s="8" t="s">
        <v>41</v>
      </c>
      <c r="C46" t="s">
        <v>45</v>
      </c>
      <c r="D46" t="s">
        <v>19</v>
      </c>
      <c r="E46">
        <v>32</v>
      </c>
      <c r="F46">
        <v>13</v>
      </c>
      <c r="G46">
        <v>15</v>
      </c>
      <c r="H46">
        <v>17</v>
      </c>
      <c r="I46">
        <v>0</v>
      </c>
      <c r="J46" t="s">
        <v>37</v>
      </c>
    </row>
    <row r="47" spans="1:10" x14ac:dyDescent="0.35">
      <c r="A47" s="6">
        <v>44155</v>
      </c>
      <c r="B47" s="8" t="s">
        <v>41</v>
      </c>
      <c r="C47" t="s">
        <v>45</v>
      </c>
      <c r="D47" t="s">
        <v>22</v>
      </c>
      <c r="E47">
        <v>20</v>
      </c>
      <c r="F47">
        <v>20</v>
      </c>
      <c r="G47">
        <v>0</v>
      </c>
      <c r="H47">
        <v>16</v>
      </c>
      <c r="I47">
        <v>16</v>
      </c>
      <c r="J47" t="s">
        <v>37</v>
      </c>
    </row>
    <row r="48" spans="1:10" x14ac:dyDescent="0.35">
      <c r="A48" s="6">
        <v>44155</v>
      </c>
      <c r="B48" s="8" t="s">
        <v>41</v>
      </c>
      <c r="C48" t="s">
        <v>59</v>
      </c>
      <c r="D48" t="s">
        <v>19</v>
      </c>
      <c r="E48">
        <v>5</v>
      </c>
      <c r="F48">
        <v>4</v>
      </c>
      <c r="G48">
        <v>0</v>
      </c>
      <c r="H48">
        <v>0</v>
      </c>
      <c r="I48">
        <v>0</v>
      </c>
      <c r="J48" t="s">
        <v>37</v>
      </c>
    </row>
    <row r="49" spans="1:10" x14ac:dyDescent="0.35">
      <c r="A49" s="6">
        <v>44155</v>
      </c>
      <c r="B49" s="8" t="s">
        <v>41</v>
      </c>
      <c r="C49" t="s">
        <v>43</v>
      </c>
      <c r="D49" t="s">
        <v>9</v>
      </c>
      <c r="E49">
        <v>87</v>
      </c>
      <c r="F49">
        <v>80</v>
      </c>
      <c r="G49">
        <v>87</v>
      </c>
      <c r="H49">
        <v>75</v>
      </c>
      <c r="I49">
        <v>70</v>
      </c>
      <c r="J49" t="s">
        <v>48</v>
      </c>
    </row>
    <row r="50" spans="1:10" x14ac:dyDescent="0.35">
      <c r="A50" s="6">
        <v>44155</v>
      </c>
      <c r="B50" s="8" t="s">
        <v>41</v>
      </c>
      <c r="C50" t="s">
        <v>43</v>
      </c>
      <c r="D50" t="s">
        <v>25</v>
      </c>
      <c r="E50">
        <v>80</v>
      </c>
      <c r="F50">
        <v>100</v>
      </c>
      <c r="G50">
        <v>120</v>
      </c>
      <c r="H50">
        <v>160</v>
      </c>
      <c r="I50">
        <v>0</v>
      </c>
      <c r="J50" t="s">
        <v>48</v>
      </c>
    </row>
    <row r="51" spans="1:10" x14ac:dyDescent="0.35">
      <c r="A51" s="6">
        <v>44155</v>
      </c>
      <c r="B51" s="8" t="s">
        <v>41</v>
      </c>
      <c r="C51" t="s">
        <v>43</v>
      </c>
      <c r="D51" t="s">
        <v>26</v>
      </c>
      <c r="E51">
        <v>0</v>
      </c>
      <c r="F51">
        <v>100</v>
      </c>
      <c r="G51">
        <v>100</v>
      </c>
      <c r="H51">
        <v>100</v>
      </c>
      <c r="I51">
        <v>100</v>
      </c>
      <c r="J51" t="s">
        <v>48</v>
      </c>
    </row>
    <row r="52" spans="1:10" x14ac:dyDescent="0.35">
      <c r="A52" s="6">
        <v>44155</v>
      </c>
      <c r="B52" s="8" t="s">
        <v>41</v>
      </c>
      <c r="C52" t="s">
        <v>45</v>
      </c>
      <c r="D52" t="s">
        <v>9</v>
      </c>
      <c r="E52">
        <v>0</v>
      </c>
      <c r="F52">
        <v>0</v>
      </c>
      <c r="G52">
        <v>0</v>
      </c>
      <c r="H52">
        <v>0</v>
      </c>
      <c r="I52">
        <v>56</v>
      </c>
      <c r="J52" t="s">
        <v>48</v>
      </c>
    </row>
    <row r="53" spans="1:10" x14ac:dyDescent="0.35">
      <c r="A53" s="6">
        <v>44155</v>
      </c>
      <c r="B53" s="8" t="s">
        <v>41</v>
      </c>
      <c r="C53" t="s">
        <v>45</v>
      </c>
      <c r="D53" t="s">
        <v>26</v>
      </c>
      <c r="E53">
        <v>0</v>
      </c>
      <c r="F53">
        <v>100</v>
      </c>
      <c r="G53">
        <v>0</v>
      </c>
      <c r="H53">
        <v>0</v>
      </c>
      <c r="I53">
        <v>100</v>
      </c>
      <c r="J53" t="s">
        <v>48</v>
      </c>
    </row>
    <row r="54" spans="1:10" x14ac:dyDescent="0.35">
      <c r="A54" s="6">
        <v>44155</v>
      </c>
      <c r="B54" s="8" t="s">
        <v>41</v>
      </c>
      <c r="C54" t="s">
        <v>60</v>
      </c>
      <c r="D54" t="s">
        <v>9</v>
      </c>
      <c r="E54">
        <v>0</v>
      </c>
      <c r="F54">
        <v>60</v>
      </c>
      <c r="G54">
        <v>80</v>
      </c>
      <c r="H54">
        <v>0</v>
      </c>
      <c r="I54">
        <v>0</v>
      </c>
      <c r="J54" t="s">
        <v>48</v>
      </c>
    </row>
    <row r="55" spans="1:10" x14ac:dyDescent="0.35">
      <c r="A55" s="6">
        <v>44148</v>
      </c>
      <c r="B55" s="8" t="s">
        <v>41</v>
      </c>
      <c r="C55" t="s">
        <v>42</v>
      </c>
      <c r="D55" t="s">
        <v>19</v>
      </c>
      <c r="E55">
        <v>56</v>
      </c>
      <c r="F55">
        <v>38</v>
      </c>
      <c r="G55">
        <v>50</v>
      </c>
      <c r="H55">
        <v>70</v>
      </c>
      <c r="I55">
        <v>26</v>
      </c>
      <c r="J55" t="s">
        <v>37</v>
      </c>
    </row>
    <row r="56" spans="1:10" x14ac:dyDescent="0.35">
      <c r="A56" s="6">
        <v>44148</v>
      </c>
      <c r="B56" s="8" t="s">
        <v>41</v>
      </c>
      <c r="C56" t="s">
        <v>42</v>
      </c>
      <c r="D56" t="s">
        <v>22</v>
      </c>
      <c r="E56">
        <v>20</v>
      </c>
      <c r="F56">
        <v>0</v>
      </c>
      <c r="G56">
        <v>18</v>
      </c>
      <c r="H56">
        <v>20</v>
      </c>
      <c r="I56">
        <v>20</v>
      </c>
      <c r="J56" t="s">
        <v>37</v>
      </c>
    </row>
    <row r="57" spans="1:10" x14ac:dyDescent="0.35">
      <c r="A57" s="6">
        <v>44148</v>
      </c>
      <c r="B57" s="8" t="s">
        <v>41</v>
      </c>
      <c r="C57" t="s">
        <v>42</v>
      </c>
      <c r="D57" t="s">
        <v>23</v>
      </c>
      <c r="E57">
        <v>0</v>
      </c>
      <c r="F57">
        <v>0</v>
      </c>
      <c r="G57">
        <v>0</v>
      </c>
      <c r="H57">
        <v>16</v>
      </c>
      <c r="I57">
        <v>0</v>
      </c>
      <c r="J57" t="s">
        <v>37</v>
      </c>
    </row>
    <row r="58" spans="1:10" x14ac:dyDescent="0.35">
      <c r="A58" s="6">
        <v>44148</v>
      </c>
      <c r="B58" s="8" t="s">
        <v>41</v>
      </c>
      <c r="C58" t="s">
        <v>42</v>
      </c>
      <c r="D58" t="s">
        <v>14</v>
      </c>
      <c r="E58">
        <v>0</v>
      </c>
      <c r="F58">
        <v>0</v>
      </c>
      <c r="G58">
        <v>0</v>
      </c>
      <c r="H58">
        <v>15</v>
      </c>
      <c r="I58">
        <v>15</v>
      </c>
      <c r="J58" t="s">
        <v>37</v>
      </c>
    </row>
    <row r="59" spans="1:10" x14ac:dyDescent="0.35">
      <c r="A59" s="6">
        <v>44148</v>
      </c>
      <c r="B59" s="8" t="s">
        <v>41</v>
      </c>
      <c r="C59" t="s">
        <v>43</v>
      </c>
      <c r="D59" t="s">
        <v>19</v>
      </c>
      <c r="E59">
        <v>52</v>
      </c>
      <c r="F59">
        <v>32</v>
      </c>
      <c r="G59">
        <v>26</v>
      </c>
      <c r="H59">
        <v>47</v>
      </c>
      <c r="I59">
        <v>25</v>
      </c>
      <c r="J59" t="s">
        <v>37</v>
      </c>
    </row>
    <row r="60" spans="1:10" x14ac:dyDescent="0.35">
      <c r="A60" s="6">
        <v>44148</v>
      </c>
      <c r="B60" s="8" t="s">
        <v>41</v>
      </c>
      <c r="C60" t="s">
        <v>43</v>
      </c>
      <c r="D60" t="s">
        <v>22</v>
      </c>
      <c r="E60">
        <v>20</v>
      </c>
      <c r="F60">
        <v>20</v>
      </c>
      <c r="G60">
        <v>0</v>
      </c>
      <c r="H60">
        <v>20</v>
      </c>
      <c r="I60">
        <v>20</v>
      </c>
      <c r="J60" t="s">
        <v>37</v>
      </c>
    </row>
    <row r="61" spans="1:10" x14ac:dyDescent="0.35">
      <c r="A61" s="6">
        <v>44148</v>
      </c>
      <c r="B61" s="8" t="s">
        <v>41</v>
      </c>
      <c r="C61" t="s">
        <v>43</v>
      </c>
      <c r="D61" t="s">
        <v>23</v>
      </c>
      <c r="E61">
        <v>0</v>
      </c>
      <c r="F61">
        <v>20</v>
      </c>
      <c r="G61">
        <v>0</v>
      </c>
      <c r="H61">
        <v>24</v>
      </c>
      <c r="I61">
        <v>0</v>
      </c>
      <c r="J61" t="s">
        <v>37</v>
      </c>
    </row>
    <row r="62" spans="1:10" x14ac:dyDescent="0.35">
      <c r="A62" s="6">
        <v>44148</v>
      </c>
      <c r="B62" s="8" t="s">
        <v>41</v>
      </c>
      <c r="C62" t="s">
        <v>43</v>
      </c>
      <c r="D62" t="s">
        <v>14</v>
      </c>
      <c r="E62">
        <v>0</v>
      </c>
      <c r="F62">
        <v>0</v>
      </c>
      <c r="G62">
        <v>0</v>
      </c>
      <c r="H62">
        <v>15</v>
      </c>
      <c r="I62">
        <v>0</v>
      </c>
      <c r="J62" t="s">
        <v>37</v>
      </c>
    </row>
    <row r="63" spans="1:10" x14ac:dyDescent="0.35">
      <c r="A63" s="6">
        <v>44148</v>
      </c>
      <c r="B63" s="8" t="s">
        <v>41</v>
      </c>
      <c r="C63" t="s">
        <v>45</v>
      </c>
      <c r="D63" t="s">
        <v>19</v>
      </c>
      <c r="E63">
        <v>61</v>
      </c>
      <c r="F63">
        <v>23</v>
      </c>
      <c r="G63">
        <v>7</v>
      </c>
      <c r="H63">
        <v>31</v>
      </c>
      <c r="I63">
        <v>28</v>
      </c>
      <c r="J63" t="s">
        <v>37</v>
      </c>
    </row>
    <row r="64" spans="1:10" x14ac:dyDescent="0.35">
      <c r="A64" s="6">
        <v>44148</v>
      </c>
      <c r="B64" s="8" t="s">
        <v>41</v>
      </c>
      <c r="C64" t="s">
        <v>45</v>
      </c>
      <c r="D64" t="s">
        <v>22</v>
      </c>
      <c r="E64">
        <v>20</v>
      </c>
      <c r="F64">
        <v>26</v>
      </c>
      <c r="G64">
        <v>0</v>
      </c>
      <c r="H64">
        <v>16</v>
      </c>
      <c r="I64">
        <v>16</v>
      </c>
      <c r="J64" t="s">
        <v>37</v>
      </c>
    </row>
    <row r="65" spans="1:10" x14ac:dyDescent="0.35">
      <c r="A65" s="6">
        <v>44148</v>
      </c>
      <c r="B65" s="8" t="s">
        <v>41</v>
      </c>
      <c r="C65" t="s">
        <v>59</v>
      </c>
      <c r="D65" t="s">
        <v>19</v>
      </c>
      <c r="E65">
        <v>36</v>
      </c>
      <c r="F65">
        <v>5</v>
      </c>
      <c r="G65">
        <v>16</v>
      </c>
      <c r="H65">
        <v>25</v>
      </c>
      <c r="I65">
        <v>0</v>
      </c>
      <c r="J65" t="s">
        <v>37</v>
      </c>
    </row>
    <row r="66" spans="1:10" x14ac:dyDescent="0.35">
      <c r="A66" s="6">
        <v>44148</v>
      </c>
      <c r="B66" s="8" t="s">
        <v>41</v>
      </c>
      <c r="C66" t="s">
        <v>59</v>
      </c>
      <c r="D66" t="s">
        <v>22</v>
      </c>
      <c r="E66">
        <v>20</v>
      </c>
      <c r="F66">
        <v>0</v>
      </c>
      <c r="G66">
        <v>20</v>
      </c>
      <c r="H66">
        <v>0</v>
      </c>
      <c r="I66">
        <v>0</v>
      </c>
      <c r="J66" t="s">
        <v>37</v>
      </c>
    </row>
    <row r="67" spans="1:10" x14ac:dyDescent="0.35">
      <c r="A67" s="6">
        <v>44148</v>
      </c>
      <c r="B67" s="8" t="s">
        <v>41</v>
      </c>
      <c r="C67" t="s">
        <v>43</v>
      </c>
      <c r="D67" t="s">
        <v>9</v>
      </c>
      <c r="E67">
        <v>98</v>
      </c>
      <c r="F67">
        <v>89</v>
      </c>
      <c r="G67">
        <v>90</v>
      </c>
      <c r="H67">
        <v>0</v>
      </c>
      <c r="I67">
        <v>80</v>
      </c>
      <c r="J67" t="s">
        <v>48</v>
      </c>
    </row>
    <row r="68" spans="1:10" x14ac:dyDescent="0.35">
      <c r="A68" s="6">
        <v>44148</v>
      </c>
      <c r="B68" s="8" t="s">
        <v>41</v>
      </c>
      <c r="C68" t="s">
        <v>43</v>
      </c>
      <c r="D68" t="s">
        <v>25</v>
      </c>
      <c r="E68">
        <v>0</v>
      </c>
      <c r="F68">
        <v>120</v>
      </c>
      <c r="G68">
        <v>160</v>
      </c>
      <c r="H68">
        <v>120</v>
      </c>
      <c r="I68">
        <v>80</v>
      </c>
      <c r="J68" t="s">
        <v>48</v>
      </c>
    </row>
    <row r="69" spans="1:10" x14ac:dyDescent="0.35">
      <c r="A69" s="6">
        <v>44148</v>
      </c>
      <c r="B69" s="8" t="s">
        <v>41</v>
      </c>
      <c r="C69" t="s">
        <v>43</v>
      </c>
      <c r="D69" t="s">
        <v>26</v>
      </c>
      <c r="E69">
        <v>0</v>
      </c>
      <c r="F69">
        <v>200</v>
      </c>
      <c r="G69">
        <v>200</v>
      </c>
      <c r="H69">
        <v>100</v>
      </c>
      <c r="I69">
        <v>200</v>
      </c>
      <c r="J69" t="s">
        <v>48</v>
      </c>
    </row>
    <row r="70" spans="1:10" x14ac:dyDescent="0.35">
      <c r="A70" s="6">
        <v>44148</v>
      </c>
      <c r="B70" s="8" t="s">
        <v>41</v>
      </c>
      <c r="C70" t="s">
        <v>45</v>
      </c>
      <c r="D70" t="s">
        <v>26</v>
      </c>
      <c r="E70">
        <v>0</v>
      </c>
      <c r="F70">
        <v>0</v>
      </c>
      <c r="G70">
        <v>0</v>
      </c>
      <c r="H70">
        <v>0</v>
      </c>
      <c r="I70">
        <v>100</v>
      </c>
      <c r="J70" t="s">
        <v>48</v>
      </c>
    </row>
    <row r="71" spans="1:10" x14ac:dyDescent="0.35">
      <c r="A71" s="6">
        <v>44148</v>
      </c>
      <c r="B71" s="8" t="s">
        <v>41</v>
      </c>
      <c r="C71" t="s">
        <v>60</v>
      </c>
      <c r="D71" t="s">
        <v>9</v>
      </c>
      <c r="E71">
        <v>75</v>
      </c>
      <c r="F71">
        <v>0</v>
      </c>
      <c r="G71">
        <v>80</v>
      </c>
      <c r="H71">
        <v>0</v>
      </c>
      <c r="I71">
        <v>60</v>
      </c>
      <c r="J71" t="s">
        <v>48</v>
      </c>
    </row>
    <row r="72" spans="1:10" x14ac:dyDescent="0.35">
      <c r="A72" s="6">
        <v>44148</v>
      </c>
      <c r="B72" s="8" t="s">
        <v>51</v>
      </c>
      <c r="C72" t="s">
        <v>49</v>
      </c>
      <c r="D72" t="s">
        <v>19</v>
      </c>
      <c r="E72">
        <v>46</v>
      </c>
      <c r="F72">
        <v>61</v>
      </c>
      <c r="G72">
        <v>34</v>
      </c>
      <c r="H72">
        <v>50</v>
      </c>
      <c r="I72">
        <v>18</v>
      </c>
      <c r="J72" t="s">
        <v>53</v>
      </c>
    </row>
    <row r="73" spans="1:10" x14ac:dyDescent="0.35">
      <c r="A73" s="6">
        <v>44148</v>
      </c>
      <c r="B73" s="8" t="s">
        <v>51</v>
      </c>
      <c r="C73" t="s">
        <v>49</v>
      </c>
      <c r="D73" t="s">
        <v>22</v>
      </c>
      <c r="E73">
        <v>20</v>
      </c>
      <c r="F73">
        <v>0</v>
      </c>
      <c r="G73">
        <v>20</v>
      </c>
      <c r="H73">
        <v>0</v>
      </c>
      <c r="I73">
        <v>0</v>
      </c>
      <c r="J73" t="s">
        <v>53</v>
      </c>
    </row>
    <row r="74" spans="1:10" x14ac:dyDescent="0.35">
      <c r="A74" s="6">
        <v>44148</v>
      </c>
      <c r="B74" s="8" t="s">
        <v>51</v>
      </c>
      <c r="C74" t="s">
        <v>57</v>
      </c>
      <c r="D74" t="s">
        <v>19</v>
      </c>
      <c r="E74">
        <v>0</v>
      </c>
      <c r="F74">
        <v>16</v>
      </c>
      <c r="G74">
        <v>0</v>
      </c>
      <c r="H74">
        <v>0</v>
      </c>
      <c r="I74">
        <v>0</v>
      </c>
      <c r="J74" t="s">
        <v>53</v>
      </c>
    </row>
    <row r="75" spans="1:10" x14ac:dyDescent="0.35">
      <c r="A75" s="6">
        <v>44148</v>
      </c>
      <c r="B75" s="8" t="s">
        <v>51</v>
      </c>
      <c r="C75" t="s">
        <v>49</v>
      </c>
      <c r="D75" t="s">
        <v>9</v>
      </c>
      <c r="E75">
        <v>98</v>
      </c>
      <c r="F75">
        <v>85</v>
      </c>
      <c r="G75">
        <v>98</v>
      </c>
      <c r="H75">
        <v>98</v>
      </c>
      <c r="I75">
        <v>70</v>
      </c>
      <c r="J75" t="s">
        <v>54</v>
      </c>
    </row>
    <row r="76" spans="1:10" x14ac:dyDescent="0.35">
      <c r="A76" s="6">
        <v>44148</v>
      </c>
      <c r="B76" s="8" t="s">
        <v>51</v>
      </c>
      <c r="C76" t="s">
        <v>49</v>
      </c>
      <c r="D76" t="s">
        <v>23</v>
      </c>
      <c r="E76">
        <v>0</v>
      </c>
      <c r="F76">
        <v>120</v>
      </c>
      <c r="G76">
        <v>0</v>
      </c>
      <c r="H76">
        <v>150</v>
      </c>
      <c r="I76">
        <v>0</v>
      </c>
      <c r="J76" t="s">
        <v>54</v>
      </c>
    </row>
    <row r="77" spans="1:10" x14ac:dyDescent="0.35">
      <c r="A77" s="6">
        <v>44148</v>
      </c>
      <c r="B77" s="8" t="s">
        <v>51</v>
      </c>
      <c r="C77" t="s">
        <v>57</v>
      </c>
      <c r="D77" t="s">
        <v>9</v>
      </c>
      <c r="E77">
        <v>0</v>
      </c>
      <c r="F77">
        <v>0</v>
      </c>
      <c r="G77">
        <v>70</v>
      </c>
      <c r="H77">
        <v>65</v>
      </c>
      <c r="I77">
        <v>0</v>
      </c>
      <c r="J77" t="s">
        <v>54</v>
      </c>
    </row>
    <row r="78" spans="1:10" x14ac:dyDescent="0.35">
      <c r="A78" s="6">
        <v>44148</v>
      </c>
      <c r="B78" s="8" t="s">
        <v>51</v>
      </c>
      <c r="C78" t="s">
        <v>57</v>
      </c>
      <c r="D78" t="s">
        <v>23</v>
      </c>
      <c r="E78">
        <v>0</v>
      </c>
      <c r="F78">
        <v>0</v>
      </c>
      <c r="G78">
        <v>0</v>
      </c>
      <c r="H78">
        <v>150</v>
      </c>
      <c r="I78">
        <v>0</v>
      </c>
      <c r="J78" t="s">
        <v>54</v>
      </c>
    </row>
    <row r="79" spans="1:10" x14ac:dyDescent="0.35">
      <c r="A79" s="6">
        <v>44141</v>
      </c>
      <c r="B79" s="8" t="s">
        <v>51</v>
      </c>
      <c r="C79" t="s">
        <v>49</v>
      </c>
      <c r="D79" t="s">
        <v>19</v>
      </c>
      <c r="E79">
        <v>43</v>
      </c>
      <c r="F79">
        <v>31</v>
      </c>
      <c r="G79">
        <v>0</v>
      </c>
      <c r="H79">
        <v>28</v>
      </c>
      <c r="I79">
        <v>26</v>
      </c>
      <c r="J79" t="s">
        <v>53</v>
      </c>
    </row>
    <row r="80" spans="1:10" x14ac:dyDescent="0.35">
      <c r="A80" s="6">
        <v>44141</v>
      </c>
      <c r="B80" s="8" t="s">
        <v>51</v>
      </c>
      <c r="C80" t="s">
        <v>49</v>
      </c>
      <c r="D80" t="s">
        <v>22</v>
      </c>
      <c r="E80">
        <v>20</v>
      </c>
      <c r="F80">
        <v>0</v>
      </c>
      <c r="G80">
        <v>22</v>
      </c>
      <c r="H80">
        <v>20</v>
      </c>
      <c r="I80">
        <v>20</v>
      </c>
      <c r="J80" t="s">
        <v>53</v>
      </c>
    </row>
    <row r="81" spans="1:10" x14ac:dyDescent="0.35">
      <c r="A81" s="6">
        <v>44141</v>
      </c>
      <c r="B81" s="8" t="s">
        <v>51</v>
      </c>
      <c r="C81" t="s">
        <v>49</v>
      </c>
      <c r="D81" t="s">
        <v>14</v>
      </c>
      <c r="E81">
        <v>0</v>
      </c>
      <c r="F81">
        <v>0</v>
      </c>
      <c r="G81">
        <v>0</v>
      </c>
      <c r="H81">
        <v>2</v>
      </c>
      <c r="I81">
        <v>0</v>
      </c>
      <c r="J81" t="s">
        <v>53</v>
      </c>
    </row>
    <row r="82" spans="1:10" x14ac:dyDescent="0.35">
      <c r="A82" s="6">
        <v>44141</v>
      </c>
      <c r="B82" s="8" t="s">
        <v>51</v>
      </c>
      <c r="C82" t="s">
        <v>49</v>
      </c>
      <c r="D82" t="s">
        <v>9</v>
      </c>
      <c r="E82">
        <v>90</v>
      </c>
      <c r="F82">
        <v>68</v>
      </c>
      <c r="G82">
        <v>70</v>
      </c>
      <c r="H82">
        <v>98</v>
      </c>
      <c r="I82">
        <v>68</v>
      </c>
      <c r="J82" t="s">
        <v>54</v>
      </c>
    </row>
    <row r="83" spans="1:10" x14ac:dyDescent="0.35">
      <c r="A83" s="6">
        <v>44141</v>
      </c>
      <c r="B83" s="8" t="s">
        <v>51</v>
      </c>
      <c r="C83" t="s">
        <v>57</v>
      </c>
      <c r="D83" t="s">
        <v>9</v>
      </c>
      <c r="E83">
        <v>0</v>
      </c>
      <c r="F83">
        <v>0</v>
      </c>
      <c r="G83">
        <v>58</v>
      </c>
      <c r="H83">
        <v>70</v>
      </c>
      <c r="I83">
        <v>0</v>
      </c>
      <c r="J83" t="s">
        <v>54</v>
      </c>
    </row>
    <row r="84" spans="1:10" x14ac:dyDescent="0.35">
      <c r="A84" s="6">
        <v>44141</v>
      </c>
      <c r="B84" s="8" t="s">
        <v>41</v>
      </c>
      <c r="C84" t="s">
        <v>42</v>
      </c>
      <c r="D84" t="s">
        <v>19</v>
      </c>
      <c r="E84">
        <v>64</v>
      </c>
      <c r="F84">
        <v>25</v>
      </c>
      <c r="G84">
        <v>10</v>
      </c>
      <c r="H84">
        <v>62</v>
      </c>
      <c r="I84">
        <v>30</v>
      </c>
      <c r="J84" t="s">
        <v>37</v>
      </c>
    </row>
    <row r="85" spans="1:10" x14ac:dyDescent="0.35">
      <c r="A85" s="6">
        <v>44141</v>
      </c>
      <c r="B85" s="8" t="s">
        <v>41</v>
      </c>
      <c r="C85" t="s">
        <v>42</v>
      </c>
      <c r="D85" t="s">
        <v>22</v>
      </c>
      <c r="E85">
        <v>20</v>
      </c>
      <c r="F85">
        <v>0</v>
      </c>
      <c r="G85">
        <v>24</v>
      </c>
      <c r="H85">
        <v>20</v>
      </c>
      <c r="I85">
        <v>20</v>
      </c>
      <c r="J85" t="s">
        <v>37</v>
      </c>
    </row>
    <row r="86" spans="1:10" x14ac:dyDescent="0.35">
      <c r="A86" s="6">
        <v>44141</v>
      </c>
      <c r="B86" s="8" t="s">
        <v>41</v>
      </c>
      <c r="C86" t="s">
        <v>42</v>
      </c>
      <c r="D86" t="s">
        <v>23</v>
      </c>
      <c r="E86">
        <v>0</v>
      </c>
      <c r="F86">
        <v>0</v>
      </c>
      <c r="G86">
        <v>26</v>
      </c>
      <c r="H86">
        <v>0</v>
      </c>
      <c r="I86">
        <v>0</v>
      </c>
      <c r="J86" t="s">
        <v>37</v>
      </c>
    </row>
    <row r="87" spans="1:10" x14ac:dyDescent="0.35">
      <c r="A87" s="6">
        <v>44141</v>
      </c>
      <c r="B87" s="8" t="s">
        <v>41</v>
      </c>
      <c r="C87" t="s">
        <v>43</v>
      </c>
      <c r="D87" t="s">
        <v>19</v>
      </c>
      <c r="E87">
        <v>41</v>
      </c>
      <c r="F87">
        <v>39</v>
      </c>
      <c r="G87">
        <v>12</v>
      </c>
      <c r="H87">
        <v>42</v>
      </c>
      <c r="I87">
        <v>31</v>
      </c>
      <c r="J87" t="s">
        <v>37</v>
      </c>
    </row>
    <row r="88" spans="1:10" x14ac:dyDescent="0.35">
      <c r="A88" s="6">
        <v>44141</v>
      </c>
      <c r="B88" s="8" t="s">
        <v>41</v>
      </c>
      <c r="C88" t="s">
        <v>43</v>
      </c>
      <c r="D88" t="s">
        <v>22</v>
      </c>
      <c r="E88">
        <v>20</v>
      </c>
      <c r="F88">
        <v>20</v>
      </c>
      <c r="G88">
        <v>0</v>
      </c>
      <c r="H88">
        <v>20</v>
      </c>
      <c r="I88">
        <v>20</v>
      </c>
      <c r="J88" t="s">
        <v>37</v>
      </c>
    </row>
    <row r="89" spans="1:10" x14ac:dyDescent="0.35">
      <c r="A89" s="6">
        <v>44141</v>
      </c>
      <c r="B89" s="8" t="s">
        <v>41</v>
      </c>
      <c r="C89" t="s">
        <v>43</v>
      </c>
      <c r="D89" t="s">
        <v>14</v>
      </c>
      <c r="E89">
        <v>0</v>
      </c>
      <c r="F89">
        <v>0</v>
      </c>
      <c r="G89">
        <v>0</v>
      </c>
      <c r="H89">
        <v>5</v>
      </c>
      <c r="I89">
        <v>0</v>
      </c>
      <c r="J89" t="s">
        <v>37</v>
      </c>
    </row>
    <row r="90" spans="1:10" x14ac:dyDescent="0.35">
      <c r="A90" s="6">
        <v>44141</v>
      </c>
      <c r="B90" s="8" t="s">
        <v>41</v>
      </c>
      <c r="C90" t="s">
        <v>45</v>
      </c>
      <c r="D90" t="s">
        <v>19</v>
      </c>
      <c r="E90">
        <v>46</v>
      </c>
      <c r="F90">
        <v>5</v>
      </c>
      <c r="G90">
        <v>15</v>
      </c>
      <c r="H90">
        <v>48</v>
      </c>
      <c r="I90">
        <v>0</v>
      </c>
      <c r="J90" t="s">
        <v>37</v>
      </c>
    </row>
    <row r="91" spans="1:10" x14ac:dyDescent="0.35">
      <c r="A91" s="6">
        <v>44141</v>
      </c>
      <c r="B91" s="8" t="s">
        <v>41</v>
      </c>
      <c r="C91" t="s">
        <v>45</v>
      </c>
      <c r="D91" t="s">
        <v>22</v>
      </c>
      <c r="E91">
        <v>20</v>
      </c>
      <c r="F91">
        <v>24</v>
      </c>
      <c r="G91">
        <v>0</v>
      </c>
      <c r="H91">
        <v>16</v>
      </c>
      <c r="I91">
        <v>20</v>
      </c>
      <c r="J91" t="s">
        <v>37</v>
      </c>
    </row>
    <row r="92" spans="1:10" x14ac:dyDescent="0.35">
      <c r="A92" s="6">
        <v>44141</v>
      </c>
      <c r="B92" s="8" t="s">
        <v>41</v>
      </c>
      <c r="C92" t="s">
        <v>59</v>
      </c>
      <c r="D92" t="s">
        <v>19</v>
      </c>
      <c r="E92">
        <v>0</v>
      </c>
      <c r="F92">
        <v>7</v>
      </c>
      <c r="G92">
        <v>0</v>
      </c>
      <c r="H92">
        <v>12</v>
      </c>
      <c r="I92">
        <v>0</v>
      </c>
      <c r="J92" t="s">
        <v>37</v>
      </c>
    </row>
    <row r="93" spans="1:10" x14ac:dyDescent="0.35">
      <c r="A93" s="6">
        <v>44141</v>
      </c>
      <c r="B93" s="8" t="s">
        <v>41</v>
      </c>
      <c r="C93" t="s">
        <v>59</v>
      </c>
      <c r="D93" t="s">
        <v>22</v>
      </c>
      <c r="E93">
        <v>0</v>
      </c>
      <c r="F93">
        <v>0</v>
      </c>
      <c r="G93">
        <v>0</v>
      </c>
      <c r="H93">
        <v>20</v>
      </c>
      <c r="I93">
        <v>0</v>
      </c>
      <c r="J93" t="s">
        <v>37</v>
      </c>
    </row>
    <row r="94" spans="1:10" x14ac:dyDescent="0.35">
      <c r="A94" s="6">
        <v>44141</v>
      </c>
      <c r="B94" s="8" t="s">
        <v>41</v>
      </c>
      <c r="C94" t="s">
        <v>43</v>
      </c>
      <c r="D94" t="s">
        <v>9</v>
      </c>
      <c r="E94">
        <v>80</v>
      </c>
      <c r="F94">
        <v>97</v>
      </c>
      <c r="G94">
        <v>97</v>
      </c>
      <c r="H94">
        <v>85</v>
      </c>
      <c r="I94">
        <v>80</v>
      </c>
      <c r="J94" t="s">
        <v>48</v>
      </c>
    </row>
    <row r="95" spans="1:10" x14ac:dyDescent="0.35">
      <c r="A95" s="6">
        <v>44141</v>
      </c>
      <c r="B95" s="8" t="s">
        <v>41</v>
      </c>
      <c r="C95" t="s">
        <v>43</v>
      </c>
      <c r="D95" t="s">
        <v>25</v>
      </c>
      <c r="E95">
        <v>0</v>
      </c>
      <c r="F95">
        <v>120</v>
      </c>
      <c r="G95">
        <v>160</v>
      </c>
      <c r="H95">
        <v>120</v>
      </c>
      <c r="I95">
        <v>120</v>
      </c>
      <c r="J95" t="s">
        <v>48</v>
      </c>
    </row>
    <row r="96" spans="1:10" x14ac:dyDescent="0.35">
      <c r="A96" s="6">
        <v>44141</v>
      </c>
      <c r="B96" s="8" t="s">
        <v>41</v>
      </c>
      <c r="C96" t="s">
        <v>43</v>
      </c>
      <c r="D96" t="s">
        <v>26</v>
      </c>
      <c r="E96">
        <v>0</v>
      </c>
      <c r="F96">
        <v>100</v>
      </c>
      <c r="G96">
        <v>100</v>
      </c>
      <c r="H96">
        <v>100</v>
      </c>
      <c r="I96">
        <v>0</v>
      </c>
      <c r="J96" t="s">
        <v>48</v>
      </c>
    </row>
    <row r="97" spans="1:10" x14ac:dyDescent="0.35">
      <c r="A97" s="6">
        <v>44141</v>
      </c>
      <c r="B97" s="8" t="s">
        <v>41</v>
      </c>
      <c r="C97" t="s">
        <v>45</v>
      </c>
      <c r="D97" t="s">
        <v>9</v>
      </c>
      <c r="E97">
        <v>70</v>
      </c>
      <c r="F97">
        <v>0</v>
      </c>
      <c r="G97">
        <v>0</v>
      </c>
      <c r="H97">
        <v>98</v>
      </c>
      <c r="I97">
        <v>0</v>
      </c>
      <c r="J97" t="s">
        <v>48</v>
      </c>
    </row>
    <row r="98" spans="1:10" x14ac:dyDescent="0.35">
      <c r="A98" s="6">
        <v>44141</v>
      </c>
      <c r="B98" s="8" t="s">
        <v>41</v>
      </c>
      <c r="C98" t="s">
        <v>45</v>
      </c>
      <c r="D98" t="s">
        <v>26</v>
      </c>
      <c r="E98">
        <v>0</v>
      </c>
      <c r="F98">
        <v>100</v>
      </c>
      <c r="G98">
        <v>0</v>
      </c>
      <c r="H98">
        <v>0</v>
      </c>
      <c r="I98">
        <v>0</v>
      </c>
      <c r="J98" t="s">
        <v>48</v>
      </c>
    </row>
    <row r="99" spans="1:10" x14ac:dyDescent="0.35">
      <c r="A99" s="6">
        <v>44141</v>
      </c>
      <c r="B99" s="8" t="s">
        <v>41</v>
      </c>
      <c r="C99" t="s">
        <v>60</v>
      </c>
      <c r="D99" t="s">
        <v>9</v>
      </c>
      <c r="E99">
        <v>0</v>
      </c>
      <c r="F99">
        <v>80</v>
      </c>
      <c r="G99">
        <v>87</v>
      </c>
      <c r="H99">
        <v>70</v>
      </c>
      <c r="I99">
        <v>60</v>
      </c>
      <c r="J99" t="s">
        <v>48</v>
      </c>
    </row>
    <row r="100" spans="1:10" x14ac:dyDescent="0.35">
      <c r="A100" s="6">
        <v>44134</v>
      </c>
      <c r="B100" s="8" t="s">
        <v>41</v>
      </c>
      <c r="C100" t="s">
        <v>42</v>
      </c>
      <c r="D100" t="s">
        <v>19</v>
      </c>
      <c r="E100">
        <v>0</v>
      </c>
      <c r="F100">
        <v>42</v>
      </c>
      <c r="G100">
        <v>46</v>
      </c>
      <c r="H100">
        <v>68</v>
      </c>
      <c r="I100">
        <v>23</v>
      </c>
      <c r="J100" t="s">
        <v>37</v>
      </c>
    </row>
    <row r="101" spans="1:10" x14ac:dyDescent="0.35">
      <c r="A101" s="6">
        <v>44134</v>
      </c>
      <c r="B101" s="8" t="s">
        <v>41</v>
      </c>
      <c r="C101" t="s">
        <v>42</v>
      </c>
      <c r="D101" t="s">
        <v>22</v>
      </c>
      <c r="E101">
        <v>20</v>
      </c>
      <c r="F101">
        <v>0</v>
      </c>
      <c r="G101">
        <v>24</v>
      </c>
      <c r="H101">
        <v>20</v>
      </c>
      <c r="I101">
        <v>20</v>
      </c>
      <c r="J101" t="s">
        <v>37</v>
      </c>
    </row>
    <row r="102" spans="1:10" x14ac:dyDescent="0.35">
      <c r="A102" s="6">
        <v>44134</v>
      </c>
      <c r="B102" s="8" t="s">
        <v>41</v>
      </c>
      <c r="C102" t="s">
        <v>43</v>
      </c>
      <c r="D102" t="s">
        <v>19</v>
      </c>
      <c r="E102">
        <v>0</v>
      </c>
      <c r="F102">
        <v>38</v>
      </c>
      <c r="G102">
        <v>36</v>
      </c>
      <c r="H102">
        <v>39</v>
      </c>
      <c r="I102">
        <v>32</v>
      </c>
      <c r="J102" t="s">
        <v>37</v>
      </c>
    </row>
    <row r="103" spans="1:10" x14ac:dyDescent="0.35">
      <c r="A103" s="6">
        <v>44134</v>
      </c>
      <c r="B103" s="8" t="s">
        <v>41</v>
      </c>
      <c r="C103" t="s">
        <v>43</v>
      </c>
      <c r="D103" t="s">
        <v>22</v>
      </c>
      <c r="E103">
        <v>20</v>
      </c>
      <c r="F103">
        <v>20</v>
      </c>
      <c r="G103">
        <v>0</v>
      </c>
      <c r="H103">
        <v>20</v>
      </c>
      <c r="I103">
        <v>20</v>
      </c>
      <c r="J103" t="s">
        <v>37</v>
      </c>
    </row>
    <row r="104" spans="1:10" x14ac:dyDescent="0.35">
      <c r="A104" s="6">
        <v>44134</v>
      </c>
      <c r="B104" s="8" t="s">
        <v>41</v>
      </c>
      <c r="C104" t="s">
        <v>45</v>
      </c>
      <c r="D104" t="s">
        <v>19</v>
      </c>
      <c r="E104">
        <v>0</v>
      </c>
      <c r="F104">
        <v>24</v>
      </c>
      <c r="G104">
        <v>35</v>
      </c>
      <c r="H104">
        <v>48</v>
      </c>
      <c r="I104">
        <v>26</v>
      </c>
      <c r="J104" t="s">
        <v>37</v>
      </c>
    </row>
    <row r="105" spans="1:10" x14ac:dyDescent="0.35">
      <c r="A105" s="6">
        <v>44134</v>
      </c>
      <c r="B105" s="8" t="s">
        <v>41</v>
      </c>
      <c r="C105" t="s">
        <v>45</v>
      </c>
      <c r="D105" t="s">
        <v>22</v>
      </c>
      <c r="E105">
        <v>20</v>
      </c>
      <c r="F105">
        <v>24</v>
      </c>
      <c r="G105">
        <v>0</v>
      </c>
      <c r="H105">
        <v>20</v>
      </c>
      <c r="I105">
        <v>20</v>
      </c>
      <c r="J105" t="s">
        <v>37</v>
      </c>
    </row>
    <row r="106" spans="1:10" x14ac:dyDescent="0.35">
      <c r="A106" s="6">
        <v>44134</v>
      </c>
      <c r="B106" s="8" t="s">
        <v>41</v>
      </c>
      <c r="C106" t="s">
        <v>59</v>
      </c>
      <c r="D106" t="s">
        <v>19</v>
      </c>
      <c r="E106">
        <v>0</v>
      </c>
      <c r="F106">
        <v>4</v>
      </c>
      <c r="G106">
        <v>0</v>
      </c>
      <c r="H106">
        <v>0</v>
      </c>
      <c r="I106">
        <v>0</v>
      </c>
      <c r="J106" t="s">
        <v>37</v>
      </c>
    </row>
    <row r="107" spans="1:10" x14ac:dyDescent="0.35">
      <c r="A107" s="6">
        <v>44134</v>
      </c>
      <c r="B107" s="8" t="s">
        <v>41</v>
      </c>
      <c r="C107" t="s">
        <v>47</v>
      </c>
      <c r="D107" t="s">
        <v>22</v>
      </c>
      <c r="E107">
        <v>20</v>
      </c>
      <c r="F107">
        <v>0</v>
      </c>
      <c r="G107">
        <v>0</v>
      </c>
      <c r="H107">
        <v>0</v>
      </c>
      <c r="I107">
        <v>0</v>
      </c>
      <c r="J107" t="s">
        <v>37</v>
      </c>
    </row>
    <row r="108" spans="1:10" x14ac:dyDescent="0.35">
      <c r="A108" s="6">
        <v>44134</v>
      </c>
      <c r="B108" s="8" t="s">
        <v>41</v>
      </c>
      <c r="C108" t="s">
        <v>43</v>
      </c>
      <c r="D108" t="s">
        <v>9</v>
      </c>
      <c r="E108">
        <v>97</v>
      </c>
      <c r="F108">
        <v>78</v>
      </c>
      <c r="G108">
        <v>85</v>
      </c>
      <c r="H108">
        <v>98</v>
      </c>
      <c r="I108">
        <v>98</v>
      </c>
      <c r="J108" t="s">
        <v>48</v>
      </c>
    </row>
    <row r="109" spans="1:10" x14ac:dyDescent="0.35">
      <c r="A109" s="6">
        <v>44134</v>
      </c>
      <c r="B109" s="8" t="s">
        <v>41</v>
      </c>
      <c r="C109" t="s">
        <v>43</v>
      </c>
      <c r="D109" t="s">
        <v>26</v>
      </c>
      <c r="E109">
        <v>0</v>
      </c>
      <c r="F109">
        <v>100</v>
      </c>
      <c r="G109">
        <v>150</v>
      </c>
      <c r="H109">
        <v>0</v>
      </c>
      <c r="I109">
        <v>0</v>
      </c>
      <c r="J109" t="s">
        <v>48</v>
      </c>
    </row>
    <row r="110" spans="1:10" x14ac:dyDescent="0.35">
      <c r="A110" s="6">
        <v>44134</v>
      </c>
      <c r="B110" s="8" t="s">
        <v>41</v>
      </c>
      <c r="C110" t="s">
        <v>45</v>
      </c>
      <c r="D110" t="s">
        <v>9</v>
      </c>
      <c r="E110">
        <v>85</v>
      </c>
      <c r="F110">
        <v>60</v>
      </c>
      <c r="G110">
        <v>0</v>
      </c>
      <c r="H110">
        <v>68</v>
      </c>
      <c r="I110">
        <v>78</v>
      </c>
      <c r="J110" t="s">
        <v>48</v>
      </c>
    </row>
    <row r="111" spans="1:10" x14ac:dyDescent="0.35">
      <c r="A111" s="6">
        <v>44134</v>
      </c>
      <c r="B111" s="8" t="s">
        <v>41</v>
      </c>
      <c r="C111" t="s">
        <v>45</v>
      </c>
      <c r="D111" t="s">
        <v>26</v>
      </c>
      <c r="E111">
        <v>0</v>
      </c>
      <c r="F111">
        <v>100</v>
      </c>
      <c r="G111">
        <v>100</v>
      </c>
      <c r="H111">
        <v>0</v>
      </c>
      <c r="I111">
        <v>0</v>
      </c>
      <c r="J111" t="s">
        <v>48</v>
      </c>
    </row>
    <row r="112" spans="1:10" x14ac:dyDescent="0.35">
      <c r="A112" s="6">
        <v>44134</v>
      </c>
      <c r="B112" s="8" t="s">
        <v>41</v>
      </c>
      <c r="C112" t="s">
        <v>60</v>
      </c>
      <c r="D112" t="s">
        <v>9</v>
      </c>
      <c r="E112">
        <v>70</v>
      </c>
      <c r="F112">
        <v>65</v>
      </c>
      <c r="G112">
        <v>87</v>
      </c>
      <c r="H112">
        <v>89</v>
      </c>
      <c r="I112">
        <v>98</v>
      </c>
      <c r="J112" t="s">
        <v>48</v>
      </c>
    </row>
    <row r="113" spans="1:10" x14ac:dyDescent="0.35">
      <c r="A113" s="6">
        <v>44134</v>
      </c>
      <c r="B113" s="8" t="s">
        <v>41</v>
      </c>
      <c r="C113" t="s">
        <v>59</v>
      </c>
      <c r="D113" t="s">
        <v>9</v>
      </c>
      <c r="E113">
        <v>0</v>
      </c>
      <c r="F113">
        <v>45</v>
      </c>
      <c r="G113">
        <v>68</v>
      </c>
      <c r="H113">
        <v>56</v>
      </c>
      <c r="I113">
        <v>0</v>
      </c>
      <c r="J113" t="s">
        <v>48</v>
      </c>
    </row>
    <row r="114" spans="1:10" x14ac:dyDescent="0.35">
      <c r="A114" s="6">
        <v>44134</v>
      </c>
      <c r="B114" s="8" t="s">
        <v>51</v>
      </c>
      <c r="C114" t="s">
        <v>61</v>
      </c>
      <c r="D114" t="s">
        <v>19</v>
      </c>
      <c r="E114">
        <v>14</v>
      </c>
      <c r="F114">
        <v>0</v>
      </c>
      <c r="G114">
        <v>0</v>
      </c>
      <c r="H114">
        <v>0</v>
      </c>
      <c r="I114">
        <v>0</v>
      </c>
      <c r="J114" t="s">
        <v>53</v>
      </c>
    </row>
    <row r="115" spans="1:10" x14ac:dyDescent="0.35">
      <c r="A115" s="6">
        <v>44134</v>
      </c>
      <c r="B115" s="8" t="s">
        <v>51</v>
      </c>
      <c r="C115" t="s">
        <v>49</v>
      </c>
      <c r="D115" t="s">
        <v>19</v>
      </c>
      <c r="E115">
        <v>32</v>
      </c>
      <c r="F115">
        <v>35</v>
      </c>
      <c r="G115">
        <v>42</v>
      </c>
      <c r="H115">
        <v>34</v>
      </c>
      <c r="I115">
        <v>33</v>
      </c>
      <c r="J115" t="s">
        <v>53</v>
      </c>
    </row>
    <row r="116" spans="1:10" x14ac:dyDescent="0.35">
      <c r="A116" s="6">
        <v>44134</v>
      </c>
      <c r="B116" s="8" t="s">
        <v>51</v>
      </c>
      <c r="C116" t="s">
        <v>49</v>
      </c>
      <c r="D116" t="s">
        <v>22</v>
      </c>
      <c r="E116">
        <v>20</v>
      </c>
      <c r="F116">
        <v>0</v>
      </c>
      <c r="G116">
        <v>20</v>
      </c>
      <c r="H116">
        <v>20</v>
      </c>
      <c r="I116">
        <v>20</v>
      </c>
      <c r="J116" t="s">
        <v>53</v>
      </c>
    </row>
    <row r="117" spans="1:10" x14ac:dyDescent="0.35">
      <c r="A117" s="6">
        <v>44134</v>
      </c>
      <c r="B117" s="8" t="s">
        <v>51</v>
      </c>
      <c r="C117" t="s">
        <v>49</v>
      </c>
      <c r="D117" t="s">
        <v>14</v>
      </c>
      <c r="E117">
        <v>15</v>
      </c>
      <c r="F117">
        <v>0</v>
      </c>
      <c r="G117">
        <v>0</v>
      </c>
      <c r="H117">
        <v>8</v>
      </c>
      <c r="I117">
        <v>0</v>
      </c>
      <c r="J117" t="s">
        <v>53</v>
      </c>
    </row>
    <row r="118" spans="1:10" x14ac:dyDescent="0.35">
      <c r="A118" s="6">
        <v>44134</v>
      </c>
      <c r="B118" s="8" t="s">
        <v>51</v>
      </c>
      <c r="C118" t="s">
        <v>49</v>
      </c>
      <c r="D118" t="s">
        <v>9</v>
      </c>
      <c r="E118">
        <v>85</v>
      </c>
      <c r="F118">
        <v>87</v>
      </c>
      <c r="G118">
        <v>80</v>
      </c>
      <c r="H118">
        <v>98</v>
      </c>
      <c r="I118">
        <v>120</v>
      </c>
      <c r="J118" t="s">
        <v>54</v>
      </c>
    </row>
    <row r="119" spans="1:10" x14ac:dyDescent="0.35">
      <c r="A119" s="6">
        <v>44127</v>
      </c>
      <c r="B119" s="8" t="s">
        <v>51</v>
      </c>
      <c r="C119" t="s">
        <v>61</v>
      </c>
      <c r="D119" t="s">
        <v>14</v>
      </c>
      <c r="E119">
        <v>0</v>
      </c>
      <c r="F119">
        <v>4</v>
      </c>
      <c r="G119">
        <v>0</v>
      </c>
      <c r="H119">
        <v>0</v>
      </c>
      <c r="I119">
        <v>0</v>
      </c>
      <c r="J119" t="s">
        <v>53</v>
      </c>
    </row>
    <row r="120" spans="1:10" x14ac:dyDescent="0.35">
      <c r="A120" s="6">
        <v>44127</v>
      </c>
      <c r="B120" s="8" t="s">
        <v>51</v>
      </c>
      <c r="C120" t="s">
        <v>49</v>
      </c>
      <c r="D120" t="s">
        <v>19</v>
      </c>
      <c r="E120">
        <v>32</v>
      </c>
      <c r="F120">
        <v>18</v>
      </c>
      <c r="G120">
        <v>18</v>
      </c>
      <c r="H120">
        <v>28</v>
      </c>
      <c r="I120">
        <v>18</v>
      </c>
      <c r="J120" t="s">
        <v>53</v>
      </c>
    </row>
    <row r="121" spans="1:10" x14ac:dyDescent="0.35">
      <c r="A121" s="6">
        <v>44127</v>
      </c>
      <c r="B121" s="8" t="s">
        <v>51</v>
      </c>
      <c r="C121" t="s">
        <v>49</v>
      </c>
      <c r="D121" t="s">
        <v>22</v>
      </c>
      <c r="E121">
        <v>20</v>
      </c>
      <c r="F121">
        <v>0</v>
      </c>
      <c r="G121">
        <v>20</v>
      </c>
      <c r="H121">
        <v>20</v>
      </c>
      <c r="I121">
        <v>0</v>
      </c>
      <c r="J121" t="s">
        <v>53</v>
      </c>
    </row>
    <row r="122" spans="1:10" x14ac:dyDescent="0.35">
      <c r="A122" s="6">
        <v>44127</v>
      </c>
      <c r="B122" s="8" t="s">
        <v>51</v>
      </c>
      <c r="C122" t="s">
        <v>49</v>
      </c>
      <c r="D122" t="s">
        <v>14</v>
      </c>
      <c r="E122">
        <v>0</v>
      </c>
      <c r="F122">
        <v>0</v>
      </c>
      <c r="G122">
        <v>0</v>
      </c>
      <c r="H122">
        <v>7</v>
      </c>
      <c r="I122">
        <v>0</v>
      </c>
      <c r="J122" t="s">
        <v>53</v>
      </c>
    </row>
    <row r="123" spans="1:10" x14ac:dyDescent="0.35">
      <c r="A123" s="6">
        <v>44127</v>
      </c>
      <c r="B123" s="8" t="s">
        <v>51</v>
      </c>
      <c r="C123" t="s">
        <v>49</v>
      </c>
      <c r="D123" t="s">
        <v>9</v>
      </c>
      <c r="E123">
        <v>98</v>
      </c>
      <c r="F123">
        <v>85</v>
      </c>
      <c r="G123">
        <v>75</v>
      </c>
      <c r="H123">
        <v>100</v>
      </c>
      <c r="I123">
        <v>70</v>
      </c>
      <c r="J123" t="s">
        <v>54</v>
      </c>
    </row>
    <row r="124" spans="1:10" x14ac:dyDescent="0.35">
      <c r="A124" s="6">
        <v>44127</v>
      </c>
      <c r="B124" s="8" t="s">
        <v>51</v>
      </c>
      <c r="C124" t="s">
        <v>57</v>
      </c>
      <c r="D124" t="s">
        <v>9</v>
      </c>
      <c r="E124">
        <v>68</v>
      </c>
      <c r="F124">
        <v>0</v>
      </c>
      <c r="G124">
        <v>56</v>
      </c>
      <c r="H124">
        <v>80</v>
      </c>
      <c r="I124">
        <v>65</v>
      </c>
      <c r="J124" t="s">
        <v>54</v>
      </c>
    </row>
    <row r="125" spans="1:10" x14ac:dyDescent="0.35">
      <c r="A125" s="6">
        <v>44127</v>
      </c>
      <c r="B125" s="8" t="s">
        <v>41</v>
      </c>
      <c r="C125" t="s">
        <v>42</v>
      </c>
      <c r="D125" t="s">
        <v>19</v>
      </c>
      <c r="E125">
        <v>72</v>
      </c>
      <c r="F125">
        <v>51</v>
      </c>
      <c r="G125">
        <v>47</v>
      </c>
      <c r="H125">
        <v>73</v>
      </c>
      <c r="I125">
        <v>37</v>
      </c>
      <c r="J125" t="s">
        <v>37</v>
      </c>
    </row>
    <row r="126" spans="1:10" x14ac:dyDescent="0.35">
      <c r="A126" s="6">
        <v>44127</v>
      </c>
      <c r="B126" s="8" t="s">
        <v>41</v>
      </c>
      <c r="C126" t="s">
        <v>42</v>
      </c>
      <c r="D126" t="s">
        <v>22</v>
      </c>
      <c r="E126">
        <v>20</v>
      </c>
      <c r="F126">
        <v>0</v>
      </c>
      <c r="G126">
        <v>20</v>
      </c>
      <c r="H126">
        <v>20</v>
      </c>
      <c r="I126">
        <v>20</v>
      </c>
      <c r="J126" t="s">
        <v>37</v>
      </c>
    </row>
    <row r="127" spans="1:10" x14ac:dyDescent="0.35">
      <c r="A127" s="6">
        <v>44127</v>
      </c>
      <c r="B127" s="8" t="s">
        <v>41</v>
      </c>
      <c r="C127" t="s">
        <v>42</v>
      </c>
      <c r="D127" t="s">
        <v>14</v>
      </c>
      <c r="E127">
        <v>0</v>
      </c>
      <c r="F127">
        <v>5</v>
      </c>
      <c r="G127">
        <v>0</v>
      </c>
      <c r="H127">
        <v>10</v>
      </c>
      <c r="I127">
        <v>0</v>
      </c>
      <c r="J127" t="s">
        <v>37</v>
      </c>
    </row>
    <row r="128" spans="1:10" x14ac:dyDescent="0.35">
      <c r="A128" s="6">
        <v>44127</v>
      </c>
      <c r="B128" s="8" t="s">
        <v>41</v>
      </c>
      <c r="C128" t="s">
        <v>43</v>
      </c>
      <c r="D128" t="s">
        <v>19</v>
      </c>
      <c r="E128">
        <v>32</v>
      </c>
      <c r="F128">
        <v>63</v>
      </c>
      <c r="G128">
        <v>43</v>
      </c>
      <c r="H128">
        <v>65</v>
      </c>
      <c r="I128">
        <v>33</v>
      </c>
      <c r="J128" t="s">
        <v>37</v>
      </c>
    </row>
    <row r="129" spans="1:10" x14ac:dyDescent="0.35">
      <c r="A129" s="6">
        <v>44127</v>
      </c>
      <c r="B129" s="8" t="s">
        <v>41</v>
      </c>
      <c r="C129" t="s">
        <v>43</v>
      </c>
      <c r="D129" t="s">
        <v>22</v>
      </c>
      <c r="E129">
        <v>20</v>
      </c>
      <c r="F129">
        <v>20</v>
      </c>
      <c r="G129">
        <v>0</v>
      </c>
      <c r="H129">
        <v>20</v>
      </c>
      <c r="I129">
        <v>20</v>
      </c>
      <c r="J129" t="s">
        <v>37</v>
      </c>
    </row>
    <row r="130" spans="1:10" x14ac:dyDescent="0.35">
      <c r="A130" s="6">
        <v>44127</v>
      </c>
      <c r="B130" s="8" t="s">
        <v>41</v>
      </c>
      <c r="C130" t="s">
        <v>43</v>
      </c>
      <c r="D130" t="s">
        <v>14</v>
      </c>
      <c r="E130">
        <v>0</v>
      </c>
      <c r="F130">
        <v>5</v>
      </c>
      <c r="G130">
        <v>0</v>
      </c>
      <c r="H130">
        <v>10</v>
      </c>
      <c r="I130">
        <v>0</v>
      </c>
      <c r="J130" t="s">
        <v>37</v>
      </c>
    </row>
    <row r="131" spans="1:10" x14ac:dyDescent="0.35">
      <c r="A131" s="6">
        <v>44127</v>
      </c>
      <c r="B131" s="8" t="s">
        <v>41</v>
      </c>
      <c r="C131" t="s">
        <v>45</v>
      </c>
      <c r="D131" t="s">
        <v>19</v>
      </c>
      <c r="E131">
        <v>14</v>
      </c>
      <c r="F131">
        <v>17</v>
      </c>
      <c r="G131">
        <v>0</v>
      </c>
      <c r="H131">
        <v>29</v>
      </c>
      <c r="I131">
        <v>29</v>
      </c>
      <c r="J131" t="s">
        <v>37</v>
      </c>
    </row>
    <row r="132" spans="1:10" x14ac:dyDescent="0.35">
      <c r="A132" s="6">
        <v>44127</v>
      </c>
      <c r="B132" s="8" t="s">
        <v>41</v>
      </c>
      <c r="C132" t="s">
        <v>45</v>
      </c>
      <c r="D132" t="s">
        <v>22</v>
      </c>
      <c r="E132">
        <v>20</v>
      </c>
      <c r="F132">
        <v>24</v>
      </c>
      <c r="G132">
        <v>0</v>
      </c>
      <c r="H132">
        <v>20</v>
      </c>
      <c r="I132">
        <v>16</v>
      </c>
      <c r="J132" t="s">
        <v>37</v>
      </c>
    </row>
    <row r="133" spans="1:10" x14ac:dyDescent="0.35">
      <c r="A133" s="6">
        <v>44127</v>
      </c>
      <c r="B133" s="8" t="s">
        <v>41</v>
      </c>
      <c r="C133" t="s">
        <v>45</v>
      </c>
      <c r="D133" t="s">
        <v>14</v>
      </c>
      <c r="E133">
        <v>0</v>
      </c>
      <c r="F133">
        <v>8</v>
      </c>
      <c r="G133">
        <v>0</v>
      </c>
      <c r="H133">
        <v>10</v>
      </c>
      <c r="I133">
        <v>0</v>
      </c>
      <c r="J133" t="s">
        <v>37</v>
      </c>
    </row>
    <row r="134" spans="1:10" x14ac:dyDescent="0.35">
      <c r="A134" s="6">
        <v>44127</v>
      </c>
      <c r="B134" s="8" t="s">
        <v>41</v>
      </c>
      <c r="C134" t="s">
        <v>59</v>
      </c>
      <c r="D134" t="s">
        <v>19</v>
      </c>
      <c r="E134">
        <v>0</v>
      </c>
      <c r="F134">
        <v>0</v>
      </c>
      <c r="G134">
        <v>0</v>
      </c>
      <c r="H134">
        <v>18</v>
      </c>
      <c r="I134">
        <v>0</v>
      </c>
      <c r="J134" t="s">
        <v>37</v>
      </c>
    </row>
    <row r="135" spans="1:10" x14ac:dyDescent="0.35">
      <c r="A135" s="6">
        <v>44127</v>
      </c>
      <c r="B135" s="8" t="s">
        <v>41</v>
      </c>
      <c r="C135" t="s">
        <v>47</v>
      </c>
      <c r="D135" t="s">
        <v>19</v>
      </c>
      <c r="E135">
        <v>10</v>
      </c>
      <c r="F135">
        <v>0</v>
      </c>
      <c r="G135">
        <v>0</v>
      </c>
      <c r="H135">
        <v>0</v>
      </c>
      <c r="I135">
        <v>0</v>
      </c>
      <c r="J135" t="s">
        <v>37</v>
      </c>
    </row>
    <row r="136" spans="1:10" x14ac:dyDescent="0.35">
      <c r="A136" s="6">
        <v>44127</v>
      </c>
      <c r="B136" s="8" t="s">
        <v>41</v>
      </c>
      <c r="C136" t="s">
        <v>47</v>
      </c>
      <c r="D136" t="s">
        <v>22</v>
      </c>
      <c r="E136">
        <v>16</v>
      </c>
      <c r="F136">
        <v>0</v>
      </c>
      <c r="G136">
        <v>0</v>
      </c>
      <c r="H136">
        <v>0</v>
      </c>
      <c r="I136">
        <v>0</v>
      </c>
      <c r="J136" t="s">
        <v>37</v>
      </c>
    </row>
    <row r="137" spans="1:10" x14ac:dyDescent="0.35">
      <c r="A137" s="6">
        <v>44127</v>
      </c>
      <c r="B137" s="8" t="s">
        <v>41</v>
      </c>
      <c r="C137" t="s">
        <v>43</v>
      </c>
      <c r="D137" t="s">
        <v>9</v>
      </c>
      <c r="E137">
        <v>120</v>
      </c>
      <c r="F137">
        <v>98</v>
      </c>
      <c r="G137">
        <v>98</v>
      </c>
      <c r="H137">
        <v>90</v>
      </c>
      <c r="I137">
        <v>75</v>
      </c>
      <c r="J137" t="s">
        <v>48</v>
      </c>
    </row>
    <row r="138" spans="1:10" x14ac:dyDescent="0.35">
      <c r="A138" s="6">
        <v>44127</v>
      </c>
      <c r="B138" s="8" t="s">
        <v>41</v>
      </c>
      <c r="C138" t="s">
        <v>43</v>
      </c>
      <c r="D138" t="s">
        <v>26</v>
      </c>
      <c r="E138">
        <v>0</v>
      </c>
      <c r="F138">
        <v>0</v>
      </c>
      <c r="G138">
        <v>100</v>
      </c>
      <c r="H138">
        <v>100</v>
      </c>
      <c r="I138">
        <v>100</v>
      </c>
      <c r="J138" t="s">
        <v>48</v>
      </c>
    </row>
    <row r="139" spans="1:10" x14ac:dyDescent="0.35">
      <c r="A139" s="6">
        <v>44127</v>
      </c>
      <c r="B139" s="8" t="s">
        <v>41</v>
      </c>
      <c r="C139" t="s">
        <v>45</v>
      </c>
      <c r="D139" t="s">
        <v>9</v>
      </c>
      <c r="E139">
        <v>88</v>
      </c>
      <c r="F139">
        <v>80</v>
      </c>
      <c r="G139">
        <v>80</v>
      </c>
      <c r="H139">
        <v>97</v>
      </c>
      <c r="I139">
        <v>70</v>
      </c>
      <c r="J139" t="s">
        <v>48</v>
      </c>
    </row>
    <row r="140" spans="1:10" x14ac:dyDescent="0.35">
      <c r="A140" s="6">
        <v>44127</v>
      </c>
      <c r="B140" s="8" t="s">
        <v>41</v>
      </c>
      <c r="C140" t="s">
        <v>45</v>
      </c>
      <c r="D140" t="s">
        <v>26</v>
      </c>
      <c r="E140">
        <v>0</v>
      </c>
      <c r="F140">
        <v>100</v>
      </c>
      <c r="G140">
        <v>100</v>
      </c>
      <c r="H140">
        <v>0</v>
      </c>
      <c r="I140">
        <v>100</v>
      </c>
      <c r="J140" t="s">
        <v>48</v>
      </c>
    </row>
    <row r="141" spans="1:10" x14ac:dyDescent="0.35">
      <c r="A141" s="6">
        <v>44127</v>
      </c>
      <c r="B141" s="8" t="s">
        <v>41</v>
      </c>
      <c r="C141" t="s">
        <v>60</v>
      </c>
      <c r="D141" t="s">
        <v>9</v>
      </c>
      <c r="E141">
        <v>75</v>
      </c>
      <c r="F141">
        <v>67</v>
      </c>
      <c r="G141">
        <v>0</v>
      </c>
      <c r="H141">
        <v>70</v>
      </c>
      <c r="I141">
        <v>0</v>
      </c>
      <c r="J141" t="s">
        <v>48</v>
      </c>
    </row>
    <row r="142" spans="1:10" x14ac:dyDescent="0.35">
      <c r="A142" s="6">
        <v>44127</v>
      </c>
      <c r="B142" s="8" t="s">
        <v>41</v>
      </c>
      <c r="C142" t="s">
        <v>62</v>
      </c>
      <c r="D142" t="s">
        <v>9</v>
      </c>
      <c r="E142">
        <v>0</v>
      </c>
      <c r="F142">
        <v>0</v>
      </c>
      <c r="G142">
        <v>68</v>
      </c>
      <c r="H142">
        <v>0</v>
      </c>
      <c r="I142">
        <v>0</v>
      </c>
      <c r="J142" t="s">
        <v>48</v>
      </c>
    </row>
    <row r="143" spans="1:10" x14ac:dyDescent="0.35">
      <c r="A143" s="6">
        <v>44127</v>
      </c>
      <c r="B143" s="8" t="s">
        <v>41</v>
      </c>
      <c r="C143" t="s">
        <v>47</v>
      </c>
      <c r="D143" t="s">
        <v>9</v>
      </c>
      <c r="E143">
        <v>0</v>
      </c>
      <c r="F143">
        <v>70</v>
      </c>
      <c r="G143">
        <v>0</v>
      </c>
      <c r="H143">
        <v>0</v>
      </c>
      <c r="I143">
        <v>0</v>
      </c>
      <c r="J143" t="s">
        <v>48</v>
      </c>
    </row>
    <row r="144" spans="1:10" x14ac:dyDescent="0.35">
      <c r="A144" s="6">
        <v>44120</v>
      </c>
      <c r="B144" s="8" t="s">
        <v>41</v>
      </c>
      <c r="C144" t="s">
        <v>42</v>
      </c>
      <c r="D144" t="s">
        <v>19</v>
      </c>
      <c r="E144">
        <v>0</v>
      </c>
      <c r="F144">
        <v>30</v>
      </c>
      <c r="G144">
        <v>39</v>
      </c>
      <c r="H144">
        <v>34</v>
      </c>
      <c r="I144">
        <v>34</v>
      </c>
      <c r="J144" t="s">
        <v>37</v>
      </c>
    </row>
    <row r="145" spans="1:10" x14ac:dyDescent="0.35">
      <c r="A145" s="6">
        <v>44120</v>
      </c>
      <c r="B145" s="8" t="s">
        <v>41</v>
      </c>
      <c r="C145" t="s">
        <v>42</v>
      </c>
      <c r="D145" t="s">
        <v>22</v>
      </c>
      <c r="E145">
        <v>0</v>
      </c>
      <c r="F145">
        <v>0</v>
      </c>
      <c r="G145">
        <v>26</v>
      </c>
      <c r="H145">
        <v>20</v>
      </c>
      <c r="I145">
        <v>20</v>
      </c>
      <c r="J145" t="s">
        <v>37</v>
      </c>
    </row>
    <row r="146" spans="1:10" x14ac:dyDescent="0.35">
      <c r="A146" s="6">
        <v>44120</v>
      </c>
      <c r="B146" s="8" t="s">
        <v>41</v>
      </c>
      <c r="C146" t="s">
        <v>43</v>
      </c>
      <c r="D146" t="s">
        <v>19</v>
      </c>
      <c r="E146">
        <v>0</v>
      </c>
      <c r="F146">
        <v>27</v>
      </c>
      <c r="G146">
        <v>28</v>
      </c>
      <c r="H146">
        <v>27</v>
      </c>
      <c r="I146">
        <v>32</v>
      </c>
      <c r="J146" t="s">
        <v>37</v>
      </c>
    </row>
    <row r="147" spans="1:10" x14ac:dyDescent="0.35">
      <c r="A147" s="6">
        <v>44120</v>
      </c>
      <c r="B147" s="8" t="s">
        <v>41</v>
      </c>
      <c r="C147" t="s">
        <v>43</v>
      </c>
      <c r="D147" t="s">
        <v>22</v>
      </c>
      <c r="E147">
        <v>0</v>
      </c>
      <c r="F147">
        <v>28</v>
      </c>
      <c r="G147">
        <v>0</v>
      </c>
      <c r="H147">
        <v>20</v>
      </c>
      <c r="I147">
        <v>20</v>
      </c>
      <c r="J147" t="s">
        <v>37</v>
      </c>
    </row>
    <row r="148" spans="1:10" x14ac:dyDescent="0.35">
      <c r="A148" s="6">
        <v>44120</v>
      </c>
      <c r="B148" s="8" t="s">
        <v>41</v>
      </c>
      <c r="C148" t="s">
        <v>63</v>
      </c>
      <c r="D148" t="s">
        <v>14</v>
      </c>
      <c r="E148">
        <v>0</v>
      </c>
      <c r="F148">
        <v>0</v>
      </c>
      <c r="G148">
        <v>3</v>
      </c>
      <c r="H148">
        <v>0</v>
      </c>
      <c r="I148">
        <v>0</v>
      </c>
      <c r="J148" t="s">
        <v>37</v>
      </c>
    </row>
    <row r="149" spans="1:10" x14ac:dyDescent="0.35">
      <c r="A149" s="6">
        <v>44120</v>
      </c>
      <c r="B149" s="8" t="s">
        <v>41</v>
      </c>
      <c r="C149" t="s">
        <v>45</v>
      </c>
      <c r="D149" t="s">
        <v>19</v>
      </c>
      <c r="E149">
        <v>0</v>
      </c>
      <c r="F149">
        <v>30</v>
      </c>
      <c r="G149">
        <v>27</v>
      </c>
      <c r="H149">
        <v>15</v>
      </c>
      <c r="I149">
        <v>15</v>
      </c>
      <c r="J149" t="s">
        <v>37</v>
      </c>
    </row>
    <row r="150" spans="1:10" x14ac:dyDescent="0.35">
      <c r="A150" s="6">
        <v>44120</v>
      </c>
      <c r="B150" s="8" t="s">
        <v>41</v>
      </c>
      <c r="C150" t="s">
        <v>45</v>
      </c>
      <c r="D150" t="s">
        <v>22</v>
      </c>
      <c r="E150">
        <v>0</v>
      </c>
      <c r="F150">
        <v>26</v>
      </c>
      <c r="G150">
        <v>0</v>
      </c>
      <c r="H150">
        <v>20</v>
      </c>
      <c r="I150">
        <v>16</v>
      </c>
      <c r="J150" t="s">
        <v>37</v>
      </c>
    </row>
    <row r="151" spans="1:10" x14ac:dyDescent="0.35">
      <c r="A151" s="6">
        <v>44120</v>
      </c>
      <c r="B151" s="8" t="s">
        <v>41</v>
      </c>
      <c r="C151" t="s">
        <v>47</v>
      </c>
      <c r="D151" t="s">
        <v>19</v>
      </c>
      <c r="E151">
        <v>0</v>
      </c>
      <c r="F151">
        <v>0</v>
      </c>
      <c r="G151">
        <v>14</v>
      </c>
      <c r="H151">
        <v>15</v>
      </c>
      <c r="I151">
        <v>0</v>
      </c>
      <c r="J151" t="s">
        <v>37</v>
      </c>
    </row>
    <row r="152" spans="1:10" x14ac:dyDescent="0.35">
      <c r="A152" s="6">
        <v>44120</v>
      </c>
      <c r="B152" s="8" t="s">
        <v>41</v>
      </c>
      <c r="C152" t="s">
        <v>47</v>
      </c>
      <c r="D152" t="s">
        <v>22</v>
      </c>
      <c r="E152">
        <v>0</v>
      </c>
      <c r="F152">
        <v>0</v>
      </c>
      <c r="G152">
        <v>0</v>
      </c>
      <c r="H152">
        <v>20</v>
      </c>
      <c r="I152">
        <v>0</v>
      </c>
      <c r="J152" t="s">
        <v>37</v>
      </c>
    </row>
    <row r="153" spans="1:10" x14ac:dyDescent="0.35">
      <c r="A153" s="6">
        <v>44120</v>
      </c>
      <c r="B153" s="8" t="s">
        <v>41</v>
      </c>
      <c r="C153" t="s">
        <v>47</v>
      </c>
      <c r="D153" t="s">
        <v>14</v>
      </c>
      <c r="E153">
        <v>0</v>
      </c>
      <c r="F153">
        <v>0</v>
      </c>
      <c r="G153">
        <v>3</v>
      </c>
      <c r="H153">
        <v>0</v>
      </c>
      <c r="I153">
        <v>0</v>
      </c>
      <c r="J153" t="s">
        <v>37</v>
      </c>
    </row>
    <row r="154" spans="1:10" x14ac:dyDescent="0.35">
      <c r="A154" s="6">
        <v>44120</v>
      </c>
      <c r="B154" s="8" t="s">
        <v>41</v>
      </c>
      <c r="C154" t="s">
        <v>43</v>
      </c>
      <c r="D154" t="s">
        <v>9</v>
      </c>
      <c r="E154">
        <v>0</v>
      </c>
      <c r="F154">
        <v>98</v>
      </c>
      <c r="G154">
        <v>120</v>
      </c>
      <c r="H154">
        <v>100</v>
      </c>
      <c r="I154">
        <v>90</v>
      </c>
      <c r="J154" t="s">
        <v>48</v>
      </c>
    </row>
    <row r="155" spans="1:10" x14ac:dyDescent="0.35">
      <c r="A155" s="6">
        <v>44120</v>
      </c>
      <c r="B155" s="8" t="s">
        <v>41</v>
      </c>
      <c r="C155" t="s">
        <v>43</v>
      </c>
      <c r="D155" t="s">
        <v>26</v>
      </c>
      <c r="E155">
        <v>0</v>
      </c>
      <c r="F155">
        <v>200</v>
      </c>
      <c r="G155">
        <v>100</v>
      </c>
      <c r="H155">
        <v>200</v>
      </c>
      <c r="I155">
        <v>0</v>
      </c>
      <c r="J155" t="s">
        <v>48</v>
      </c>
    </row>
    <row r="156" spans="1:10" x14ac:dyDescent="0.35">
      <c r="A156" s="6">
        <v>44120</v>
      </c>
      <c r="B156" s="8" t="s">
        <v>41</v>
      </c>
      <c r="C156" t="s">
        <v>45</v>
      </c>
      <c r="D156" t="s">
        <v>9</v>
      </c>
      <c r="E156">
        <v>0</v>
      </c>
      <c r="F156">
        <v>87</v>
      </c>
      <c r="G156">
        <v>0</v>
      </c>
      <c r="H156">
        <v>80</v>
      </c>
      <c r="I156">
        <v>0</v>
      </c>
      <c r="J156" t="s">
        <v>48</v>
      </c>
    </row>
    <row r="157" spans="1:10" x14ac:dyDescent="0.35">
      <c r="A157" s="6">
        <v>44120</v>
      </c>
      <c r="B157" s="8" t="s">
        <v>41</v>
      </c>
      <c r="C157" t="s">
        <v>45</v>
      </c>
      <c r="D157" t="s">
        <v>26</v>
      </c>
      <c r="E157">
        <v>0</v>
      </c>
      <c r="F157">
        <v>0</v>
      </c>
      <c r="G157">
        <v>100</v>
      </c>
      <c r="H157">
        <v>200</v>
      </c>
      <c r="I157">
        <v>0</v>
      </c>
      <c r="J157" t="s">
        <v>48</v>
      </c>
    </row>
    <row r="158" spans="1:10" x14ac:dyDescent="0.35">
      <c r="A158" s="6">
        <v>44120</v>
      </c>
      <c r="B158" s="8" t="s">
        <v>41</v>
      </c>
      <c r="C158" t="s">
        <v>60</v>
      </c>
      <c r="D158" t="s">
        <v>9</v>
      </c>
      <c r="E158">
        <v>0</v>
      </c>
      <c r="F158">
        <v>0</v>
      </c>
      <c r="G158">
        <v>0</v>
      </c>
      <c r="H158">
        <v>90</v>
      </c>
      <c r="I158">
        <v>80</v>
      </c>
      <c r="J158" t="s">
        <v>48</v>
      </c>
    </row>
    <row r="159" spans="1:10" x14ac:dyDescent="0.35">
      <c r="A159" s="6">
        <v>44120</v>
      </c>
      <c r="B159" s="8" t="s">
        <v>41</v>
      </c>
      <c r="C159" t="s">
        <v>47</v>
      </c>
      <c r="D159" t="s">
        <v>9</v>
      </c>
      <c r="E159">
        <v>0</v>
      </c>
      <c r="F159">
        <v>0</v>
      </c>
      <c r="G159">
        <v>97</v>
      </c>
      <c r="H159">
        <v>0</v>
      </c>
      <c r="I159">
        <v>0</v>
      </c>
      <c r="J159" t="s">
        <v>48</v>
      </c>
    </row>
    <row r="160" spans="1:10" x14ac:dyDescent="0.35">
      <c r="A160" s="6">
        <v>44120</v>
      </c>
      <c r="B160" s="8" t="s">
        <v>51</v>
      </c>
      <c r="C160" t="s">
        <v>49</v>
      </c>
      <c r="D160" t="s">
        <v>22</v>
      </c>
      <c r="E160">
        <v>0</v>
      </c>
      <c r="F160">
        <v>22</v>
      </c>
      <c r="G160">
        <v>22</v>
      </c>
      <c r="H160">
        <v>20</v>
      </c>
      <c r="I160">
        <v>20</v>
      </c>
      <c r="J160" t="s">
        <v>53</v>
      </c>
    </row>
    <row r="161" spans="1:10" x14ac:dyDescent="0.35">
      <c r="A161" s="6">
        <v>44120</v>
      </c>
      <c r="B161" s="8" t="s">
        <v>51</v>
      </c>
      <c r="C161" t="s">
        <v>49</v>
      </c>
      <c r="D161" t="s">
        <v>14</v>
      </c>
      <c r="E161">
        <v>0</v>
      </c>
      <c r="F161">
        <v>0</v>
      </c>
      <c r="G161">
        <v>5</v>
      </c>
      <c r="H161">
        <v>0</v>
      </c>
      <c r="I161">
        <v>0</v>
      </c>
      <c r="J161" t="s">
        <v>53</v>
      </c>
    </row>
    <row r="162" spans="1:10" x14ac:dyDescent="0.35">
      <c r="A162" s="6">
        <v>44120</v>
      </c>
      <c r="B162" s="8" t="s">
        <v>51</v>
      </c>
      <c r="C162" t="s">
        <v>49</v>
      </c>
      <c r="D162" t="s">
        <v>9</v>
      </c>
      <c r="E162">
        <v>0</v>
      </c>
      <c r="F162">
        <v>80</v>
      </c>
      <c r="G162">
        <v>110</v>
      </c>
      <c r="H162">
        <v>120</v>
      </c>
      <c r="I162">
        <v>70</v>
      </c>
      <c r="J162" t="s">
        <v>54</v>
      </c>
    </row>
    <row r="163" spans="1:10" x14ac:dyDescent="0.35">
      <c r="A163" s="6">
        <v>44120</v>
      </c>
      <c r="B163" s="8" t="s">
        <v>51</v>
      </c>
      <c r="C163" t="s">
        <v>49</v>
      </c>
      <c r="D163" t="s">
        <v>22</v>
      </c>
      <c r="E163">
        <v>16</v>
      </c>
      <c r="F163">
        <v>20</v>
      </c>
      <c r="G163">
        <v>20</v>
      </c>
      <c r="H163">
        <v>16</v>
      </c>
      <c r="I163">
        <v>14</v>
      </c>
      <c r="J163" t="s">
        <v>53</v>
      </c>
    </row>
    <row r="164" spans="1:10" x14ac:dyDescent="0.35">
      <c r="A164" s="6">
        <v>44120</v>
      </c>
      <c r="B164" s="8" t="s">
        <v>51</v>
      </c>
      <c r="C164" t="s">
        <v>49</v>
      </c>
      <c r="D164" t="s">
        <v>9</v>
      </c>
      <c r="E164">
        <v>100</v>
      </c>
      <c r="F164">
        <v>85</v>
      </c>
      <c r="G164">
        <v>80</v>
      </c>
      <c r="H164">
        <v>80</v>
      </c>
      <c r="I164">
        <v>78</v>
      </c>
      <c r="J164" t="s">
        <v>54</v>
      </c>
    </row>
    <row r="165" spans="1:10" x14ac:dyDescent="0.35">
      <c r="A165" s="6">
        <v>44120</v>
      </c>
      <c r="B165" s="8" t="s">
        <v>51</v>
      </c>
      <c r="C165" t="s">
        <v>57</v>
      </c>
      <c r="D165" t="s">
        <v>9</v>
      </c>
      <c r="E165">
        <v>75</v>
      </c>
      <c r="F165">
        <v>0</v>
      </c>
      <c r="G165">
        <v>68</v>
      </c>
      <c r="H165">
        <v>60</v>
      </c>
      <c r="I165">
        <v>68</v>
      </c>
      <c r="J165" t="s">
        <v>54</v>
      </c>
    </row>
    <row r="166" spans="1:10" x14ac:dyDescent="0.35">
      <c r="A166" s="6">
        <v>44120</v>
      </c>
      <c r="B166" s="8" t="s">
        <v>41</v>
      </c>
      <c r="C166" t="s">
        <v>42</v>
      </c>
      <c r="D166" t="s">
        <v>19</v>
      </c>
      <c r="E166">
        <v>28</v>
      </c>
      <c r="F166">
        <v>14</v>
      </c>
      <c r="G166">
        <v>16</v>
      </c>
      <c r="H166">
        <v>36</v>
      </c>
      <c r="I166">
        <v>32</v>
      </c>
      <c r="J166" t="s">
        <v>37</v>
      </c>
    </row>
    <row r="167" spans="1:10" x14ac:dyDescent="0.35">
      <c r="A167" s="6">
        <v>44120</v>
      </c>
      <c r="B167" s="8" t="s">
        <v>41</v>
      </c>
      <c r="C167" t="s">
        <v>42</v>
      </c>
      <c r="D167" t="s">
        <v>22</v>
      </c>
      <c r="E167">
        <v>20</v>
      </c>
      <c r="F167">
        <v>0</v>
      </c>
      <c r="G167">
        <v>24</v>
      </c>
      <c r="H167">
        <v>20</v>
      </c>
      <c r="I167">
        <v>20</v>
      </c>
      <c r="J167" t="s">
        <v>37</v>
      </c>
    </row>
    <row r="168" spans="1:10" x14ac:dyDescent="0.35">
      <c r="A168" s="6">
        <v>44120</v>
      </c>
      <c r="B168" s="8" t="s">
        <v>41</v>
      </c>
      <c r="C168" t="s">
        <v>42</v>
      </c>
      <c r="D168" t="s">
        <v>14</v>
      </c>
      <c r="E168">
        <v>0</v>
      </c>
      <c r="F168">
        <v>0</v>
      </c>
      <c r="G168">
        <v>8</v>
      </c>
      <c r="H168">
        <v>0</v>
      </c>
      <c r="I168">
        <v>0</v>
      </c>
      <c r="J168" t="s">
        <v>37</v>
      </c>
    </row>
    <row r="169" spans="1:10" x14ac:dyDescent="0.35">
      <c r="A169" s="6">
        <v>44120</v>
      </c>
      <c r="B169" s="8" t="s">
        <v>41</v>
      </c>
      <c r="C169" t="s">
        <v>43</v>
      </c>
      <c r="D169" t="s">
        <v>19</v>
      </c>
      <c r="E169">
        <v>14</v>
      </c>
      <c r="F169">
        <v>12</v>
      </c>
      <c r="G169">
        <v>22</v>
      </c>
      <c r="H169">
        <v>36</v>
      </c>
      <c r="I169">
        <v>32</v>
      </c>
      <c r="J169" t="s">
        <v>37</v>
      </c>
    </row>
    <row r="170" spans="1:10" x14ac:dyDescent="0.35">
      <c r="A170" s="6">
        <v>44120</v>
      </c>
      <c r="B170" s="8" t="s">
        <v>41</v>
      </c>
      <c r="C170" t="s">
        <v>43</v>
      </c>
      <c r="D170" t="s">
        <v>22</v>
      </c>
      <c r="E170">
        <v>20</v>
      </c>
      <c r="F170">
        <v>24</v>
      </c>
      <c r="G170">
        <v>0</v>
      </c>
      <c r="H170">
        <v>20</v>
      </c>
      <c r="I170">
        <v>20</v>
      </c>
      <c r="J170" t="s">
        <v>37</v>
      </c>
    </row>
    <row r="171" spans="1:10" x14ac:dyDescent="0.35">
      <c r="A171" s="6">
        <v>44120</v>
      </c>
      <c r="B171" s="8" t="s">
        <v>41</v>
      </c>
      <c r="C171" t="s">
        <v>45</v>
      </c>
      <c r="D171" t="s">
        <v>19</v>
      </c>
      <c r="E171">
        <v>12</v>
      </c>
      <c r="F171">
        <v>0</v>
      </c>
      <c r="G171">
        <v>16</v>
      </c>
      <c r="H171">
        <v>42</v>
      </c>
      <c r="I171">
        <v>0</v>
      </c>
      <c r="J171" t="s">
        <v>37</v>
      </c>
    </row>
    <row r="172" spans="1:10" x14ac:dyDescent="0.35">
      <c r="A172" s="6">
        <v>44120</v>
      </c>
      <c r="B172" s="8" t="s">
        <v>41</v>
      </c>
      <c r="C172" t="s">
        <v>45</v>
      </c>
      <c r="D172" t="s">
        <v>22</v>
      </c>
      <c r="E172">
        <v>16</v>
      </c>
      <c r="F172">
        <v>20</v>
      </c>
      <c r="G172">
        <v>0</v>
      </c>
      <c r="H172">
        <v>20</v>
      </c>
      <c r="I172">
        <v>0</v>
      </c>
      <c r="J172" t="s">
        <v>37</v>
      </c>
    </row>
    <row r="173" spans="1:10" x14ac:dyDescent="0.35">
      <c r="A173" s="6">
        <v>44120</v>
      </c>
      <c r="B173" s="8" t="s">
        <v>41</v>
      </c>
      <c r="C173" t="s">
        <v>64</v>
      </c>
      <c r="D173" t="s">
        <v>19</v>
      </c>
      <c r="E173">
        <v>0</v>
      </c>
      <c r="F173">
        <v>0</v>
      </c>
      <c r="G173">
        <v>0</v>
      </c>
      <c r="H173">
        <v>0</v>
      </c>
      <c r="I173">
        <v>15</v>
      </c>
      <c r="J173" t="s">
        <v>37</v>
      </c>
    </row>
    <row r="174" spans="1:10" x14ac:dyDescent="0.35">
      <c r="A174" s="6">
        <v>44120</v>
      </c>
      <c r="B174" s="8" t="s">
        <v>41</v>
      </c>
      <c r="C174" t="s">
        <v>59</v>
      </c>
      <c r="D174" t="s">
        <v>14</v>
      </c>
      <c r="E174">
        <v>15</v>
      </c>
      <c r="F174">
        <v>0</v>
      </c>
      <c r="G174">
        <v>0</v>
      </c>
      <c r="H174">
        <v>0</v>
      </c>
      <c r="I174">
        <v>0</v>
      </c>
      <c r="J174" t="s">
        <v>37</v>
      </c>
    </row>
    <row r="175" spans="1:10" x14ac:dyDescent="0.35">
      <c r="A175" s="6">
        <v>44120</v>
      </c>
      <c r="B175" s="8" t="s">
        <v>41</v>
      </c>
      <c r="C175" t="s">
        <v>47</v>
      </c>
      <c r="D175" t="s">
        <v>19</v>
      </c>
      <c r="E175">
        <v>0</v>
      </c>
      <c r="F175">
        <v>0</v>
      </c>
      <c r="G175">
        <v>0</v>
      </c>
      <c r="H175">
        <v>0</v>
      </c>
      <c r="I175">
        <v>16</v>
      </c>
      <c r="J175" t="s">
        <v>37</v>
      </c>
    </row>
    <row r="176" spans="1:10" x14ac:dyDescent="0.35">
      <c r="A176" s="6">
        <v>44120</v>
      </c>
      <c r="B176" s="8" t="s">
        <v>41</v>
      </c>
      <c r="C176" t="s">
        <v>47</v>
      </c>
      <c r="D176" t="s">
        <v>22</v>
      </c>
      <c r="E176">
        <v>0</v>
      </c>
      <c r="F176">
        <v>0</v>
      </c>
      <c r="G176">
        <v>0</v>
      </c>
      <c r="H176">
        <v>0</v>
      </c>
      <c r="I176">
        <v>20</v>
      </c>
      <c r="J176" t="s">
        <v>37</v>
      </c>
    </row>
    <row r="177" spans="1:10" x14ac:dyDescent="0.35">
      <c r="A177" s="6">
        <v>44120</v>
      </c>
      <c r="B177" s="8" t="s">
        <v>41</v>
      </c>
      <c r="C177" t="s">
        <v>43</v>
      </c>
      <c r="D177" t="s">
        <v>9</v>
      </c>
      <c r="E177">
        <v>120</v>
      </c>
      <c r="F177">
        <v>87</v>
      </c>
      <c r="G177">
        <v>85</v>
      </c>
      <c r="H177">
        <v>100</v>
      </c>
      <c r="I177">
        <v>75</v>
      </c>
      <c r="J177" t="s">
        <v>48</v>
      </c>
    </row>
    <row r="178" spans="1:10" x14ac:dyDescent="0.35">
      <c r="A178" s="6">
        <v>44120</v>
      </c>
      <c r="B178" s="8" t="s">
        <v>41</v>
      </c>
      <c r="C178" t="s">
        <v>43</v>
      </c>
      <c r="D178" t="s">
        <v>26</v>
      </c>
      <c r="E178">
        <v>0</v>
      </c>
      <c r="F178">
        <v>100</v>
      </c>
      <c r="G178">
        <v>50</v>
      </c>
      <c r="H178">
        <v>100</v>
      </c>
      <c r="I178">
        <v>100</v>
      </c>
      <c r="J178" t="s">
        <v>48</v>
      </c>
    </row>
    <row r="179" spans="1:10" x14ac:dyDescent="0.35">
      <c r="A179" s="6">
        <v>44120</v>
      </c>
      <c r="B179" s="8" t="s">
        <v>41</v>
      </c>
      <c r="C179" t="s">
        <v>45</v>
      </c>
      <c r="D179" t="s">
        <v>9</v>
      </c>
      <c r="E179">
        <v>98</v>
      </c>
      <c r="F179">
        <v>75</v>
      </c>
      <c r="G179">
        <v>80</v>
      </c>
      <c r="H179">
        <v>75</v>
      </c>
      <c r="I179">
        <v>78</v>
      </c>
      <c r="J179" t="s">
        <v>48</v>
      </c>
    </row>
    <row r="180" spans="1:10" x14ac:dyDescent="0.35">
      <c r="A180" s="6">
        <v>44120</v>
      </c>
      <c r="B180" s="8" t="s">
        <v>41</v>
      </c>
      <c r="C180" t="s">
        <v>45</v>
      </c>
      <c r="D180" t="s">
        <v>26</v>
      </c>
      <c r="E180">
        <v>0</v>
      </c>
      <c r="F180">
        <v>100</v>
      </c>
      <c r="G180">
        <v>0</v>
      </c>
      <c r="H180">
        <v>100</v>
      </c>
      <c r="I180">
        <v>0</v>
      </c>
      <c r="J180" t="s">
        <v>48</v>
      </c>
    </row>
    <row r="181" spans="1:10" x14ac:dyDescent="0.35">
      <c r="A181" s="6">
        <v>44120</v>
      </c>
      <c r="B181" s="8" t="s">
        <v>41</v>
      </c>
      <c r="C181" t="s">
        <v>47</v>
      </c>
      <c r="D181" t="s">
        <v>9</v>
      </c>
      <c r="E181">
        <v>87</v>
      </c>
      <c r="F181">
        <v>70</v>
      </c>
      <c r="G181">
        <v>0</v>
      </c>
      <c r="H181">
        <v>70</v>
      </c>
      <c r="I181">
        <v>67</v>
      </c>
      <c r="J181" t="s">
        <v>48</v>
      </c>
    </row>
    <row r="182" spans="1:10" x14ac:dyDescent="0.35">
      <c r="A182" s="6">
        <v>44106</v>
      </c>
      <c r="B182" s="8" t="s">
        <v>41</v>
      </c>
      <c r="C182" t="s">
        <v>42</v>
      </c>
      <c r="D182" t="s">
        <v>19</v>
      </c>
      <c r="E182">
        <v>26</v>
      </c>
      <c r="F182">
        <v>14</v>
      </c>
      <c r="G182">
        <v>16</v>
      </c>
      <c r="H182">
        <v>16</v>
      </c>
      <c r="I182">
        <v>17</v>
      </c>
      <c r="J182" t="s">
        <v>37</v>
      </c>
    </row>
    <row r="183" spans="1:10" x14ac:dyDescent="0.35">
      <c r="A183" s="6">
        <v>44106</v>
      </c>
      <c r="B183" s="8" t="s">
        <v>41</v>
      </c>
      <c r="C183" t="s">
        <v>42</v>
      </c>
      <c r="D183" t="s">
        <v>22</v>
      </c>
      <c r="E183">
        <v>20</v>
      </c>
      <c r="F183">
        <v>0</v>
      </c>
      <c r="G183">
        <v>20</v>
      </c>
      <c r="H183">
        <v>20</v>
      </c>
      <c r="I183">
        <v>20</v>
      </c>
      <c r="J183" t="s">
        <v>37</v>
      </c>
    </row>
    <row r="184" spans="1:10" x14ac:dyDescent="0.35">
      <c r="A184" s="6">
        <v>44106</v>
      </c>
      <c r="B184" s="8" t="s">
        <v>41</v>
      </c>
      <c r="C184" t="s">
        <v>42</v>
      </c>
      <c r="D184" t="s">
        <v>23</v>
      </c>
      <c r="E184">
        <v>0</v>
      </c>
      <c r="F184">
        <v>9</v>
      </c>
      <c r="G184">
        <v>6</v>
      </c>
      <c r="H184">
        <v>8</v>
      </c>
      <c r="I184">
        <v>0</v>
      </c>
      <c r="J184" t="s">
        <v>37</v>
      </c>
    </row>
    <row r="185" spans="1:10" x14ac:dyDescent="0.35">
      <c r="A185" s="6">
        <v>44106</v>
      </c>
      <c r="B185" s="8" t="s">
        <v>41</v>
      </c>
      <c r="C185" t="s">
        <v>42</v>
      </c>
      <c r="D185" t="s">
        <v>14</v>
      </c>
      <c r="E185">
        <v>0</v>
      </c>
      <c r="F185">
        <v>0</v>
      </c>
      <c r="G185">
        <v>6</v>
      </c>
      <c r="H185">
        <v>8</v>
      </c>
      <c r="I185">
        <v>0</v>
      </c>
      <c r="J185" t="s">
        <v>37</v>
      </c>
    </row>
    <row r="186" spans="1:10" x14ac:dyDescent="0.35">
      <c r="A186" s="6">
        <v>44106</v>
      </c>
      <c r="B186" s="8" t="s">
        <v>41</v>
      </c>
      <c r="C186" t="s">
        <v>43</v>
      </c>
      <c r="D186" t="s">
        <v>19</v>
      </c>
      <c r="E186">
        <v>24</v>
      </c>
      <c r="F186">
        <v>14</v>
      </c>
      <c r="G186">
        <v>16</v>
      </c>
      <c r="H186">
        <v>14</v>
      </c>
      <c r="I186">
        <v>18</v>
      </c>
      <c r="J186" t="s">
        <v>37</v>
      </c>
    </row>
    <row r="187" spans="1:10" x14ac:dyDescent="0.35">
      <c r="A187" s="6">
        <v>44106</v>
      </c>
      <c r="B187" s="8" t="s">
        <v>41</v>
      </c>
      <c r="C187" t="s">
        <v>43</v>
      </c>
      <c r="D187" t="s">
        <v>22</v>
      </c>
      <c r="E187">
        <v>20</v>
      </c>
      <c r="F187">
        <v>20</v>
      </c>
      <c r="G187">
        <v>0</v>
      </c>
      <c r="H187">
        <v>20</v>
      </c>
      <c r="I187">
        <v>20</v>
      </c>
      <c r="J187" t="s">
        <v>37</v>
      </c>
    </row>
    <row r="188" spans="1:10" x14ac:dyDescent="0.35">
      <c r="A188" s="6">
        <v>44106</v>
      </c>
      <c r="B188" s="8" t="s">
        <v>41</v>
      </c>
      <c r="C188" t="s">
        <v>43</v>
      </c>
      <c r="D188" t="s">
        <v>23</v>
      </c>
      <c r="E188">
        <v>0</v>
      </c>
      <c r="F188">
        <v>5</v>
      </c>
      <c r="G188">
        <v>0</v>
      </c>
      <c r="H188">
        <v>4</v>
      </c>
      <c r="I188">
        <v>0</v>
      </c>
      <c r="J188" t="s">
        <v>37</v>
      </c>
    </row>
    <row r="189" spans="1:10" x14ac:dyDescent="0.35">
      <c r="A189" s="6">
        <v>44106</v>
      </c>
      <c r="B189" s="8" t="s">
        <v>41</v>
      </c>
      <c r="C189" t="s">
        <v>43</v>
      </c>
      <c r="D189" t="s">
        <v>14</v>
      </c>
      <c r="E189">
        <v>4</v>
      </c>
      <c r="F189">
        <v>0</v>
      </c>
      <c r="G189">
        <v>0</v>
      </c>
      <c r="H189">
        <v>5</v>
      </c>
      <c r="I189">
        <v>0</v>
      </c>
      <c r="J189" t="s">
        <v>37</v>
      </c>
    </row>
    <row r="190" spans="1:10" x14ac:dyDescent="0.35">
      <c r="A190" s="6">
        <v>44106</v>
      </c>
      <c r="B190" s="8" t="s">
        <v>41</v>
      </c>
      <c r="C190" t="s">
        <v>45</v>
      </c>
      <c r="D190" t="s">
        <v>19</v>
      </c>
      <c r="E190">
        <v>17</v>
      </c>
      <c r="F190">
        <v>12</v>
      </c>
      <c r="G190">
        <v>16</v>
      </c>
      <c r="H190">
        <v>12</v>
      </c>
      <c r="I190">
        <v>9</v>
      </c>
      <c r="J190" t="s">
        <v>37</v>
      </c>
    </row>
    <row r="191" spans="1:10" x14ac:dyDescent="0.35">
      <c r="A191" s="6">
        <v>44106</v>
      </c>
      <c r="B191" s="8" t="s">
        <v>41</v>
      </c>
      <c r="C191" t="s">
        <v>45</v>
      </c>
      <c r="D191" t="s">
        <v>22</v>
      </c>
      <c r="E191">
        <v>20</v>
      </c>
      <c r="F191">
        <v>20</v>
      </c>
      <c r="G191">
        <v>0</v>
      </c>
      <c r="H191">
        <v>20</v>
      </c>
      <c r="I191">
        <v>20</v>
      </c>
      <c r="J191" t="s">
        <v>37</v>
      </c>
    </row>
    <row r="192" spans="1:10" x14ac:dyDescent="0.35">
      <c r="A192" s="6">
        <v>44106</v>
      </c>
      <c r="B192" s="8" t="s">
        <v>41</v>
      </c>
      <c r="C192" t="s">
        <v>45</v>
      </c>
      <c r="D192" t="s">
        <v>23</v>
      </c>
      <c r="E192">
        <v>0</v>
      </c>
      <c r="F192">
        <v>0</v>
      </c>
      <c r="G192">
        <v>0</v>
      </c>
      <c r="H192">
        <v>4</v>
      </c>
      <c r="I192">
        <v>0</v>
      </c>
      <c r="J192" t="s">
        <v>37</v>
      </c>
    </row>
    <row r="193" spans="1:10" x14ac:dyDescent="0.35">
      <c r="A193" s="6">
        <v>44106</v>
      </c>
      <c r="B193" s="8" t="s">
        <v>41</v>
      </c>
      <c r="C193" t="s">
        <v>59</v>
      </c>
      <c r="D193" t="s">
        <v>19</v>
      </c>
      <c r="E193">
        <v>0</v>
      </c>
      <c r="F193">
        <v>12</v>
      </c>
      <c r="G193">
        <v>0</v>
      </c>
      <c r="H193">
        <v>0</v>
      </c>
      <c r="I193">
        <v>0</v>
      </c>
      <c r="J193" t="s">
        <v>37</v>
      </c>
    </row>
    <row r="194" spans="1:10" x14ac:dyDescent="0.35">
      <c r="A194" s="6">
        <v>44106</v>
      </c>
      <c r="B194" s="8" t="s">
        <v>41</v>
      </c>
      <c r="C194" t="s">
        <v>43</v>
      </c>
      <c r="D194" t="s">
        <v>9</v>
      </c>
      <c r="E194">
        <v>98</v>
      </c>
      <c r="F194">
        <v>87</v>
      </c>
      <c r="G194">
        <v>115</v>
      </c>
      <c r="H194">
        <v>87</v>
      </c>
      <c r="I194">
        <v>85</v>
      </c>
      <c r="J194" t="s">
        <v>48</v>
      </c>
    </row>
    <row r="195" spans="1:10" x14ac:dyDescent="0.35">
      <c r="A195" s="6">
        <v>44106</v>
      </c>
      <c r="B195" s="8" t="s">
        <v>41</v>
      </c>
      <c r="C195" t="s">
        <v>43</v>
      </c>
      <c r="D195" t="s">
        <v>25</v>
      </c>
      <c r="E195">
        <v>160</v>
      </c>
      <c r="F195">
        <v>0</v>
      </c>
      <c r="G195">
        <v>120</v>
      </c>
      <c r="H195">
        <v>120</v>
      </c>
      <c r="I195">
        <v>120</v>
      </c>
      <c r="J195" t="s">
        <v>48</v>
      </c>
    </row>
    <row r="196" spans="1:10" x14ac:dyDescent="0.35">
      <c r="A196" s="6">
        <v>44106</v>
      </c>
      <c r="B196" s="8" t="s">
        <v>41</v>
      </c>
      <c r="C196" t="s">
        <v>43</v>
      </c>
      <c r="D196" t="s">
        <v>26</v>
      </c>
      <c r="E196">
        <v>0</v>
      </c>
      <c r="F196">
        <v>100</v>
      </c>
      <c r="G196">
        <v>100</v>
      </c>
      <c r="H196">
        <v>0</v>
      </c>
      <c r="I196">
        <v>100</v>
      </c>
      <c r="J196" t="s">
        <v>48</v>
      </c>
    </row>
    <row r="197" spans="1:10" x14ac:dyDescent="0.35">
      <c r="A197" s="6">
        <v>44106</v>
      </c>
      <c r="B197" s="8" t="s">
        <v>41</v>
      </c>
      <c r="C197" t="s">
        <v>45</v>
      </c>
      <c r="D197" t="s">
        <v>9</v>
      </c>
      <c r="E197">
        <v>75</v>
      </c>
      <c r="F197">
        <v>0</v>
      </c>
      <c r="G197">
        <v>87</v>
      </c>
      <c r="H197">
        <v>0</v>
      </c>
      <c r="I197">
        <v>87</v>
      </c>
      <c r="J197" t="s">
        <v>48</v>
      </c>
    </row>
    <row r="198" spans="1:10" x14ac:dyDescent="0.35">
      <c r="A198" s="6">
        <v>44106</v>
      </c>
      <c r="B198" s="8" t="s">
        <v>41</v>
      </c>
      <c r="C198" t="s">
        <v>45</v>
      </c>
      <c r="D198" t="s">
        <v>25</v>
      </c>
      <c r="E198">
        <v>0</v>
      </c>
      <c r="F198">
        <v>0</v>
      </c>
      <c r="G198">
        <v>0</v>
      </c>
      <c r="H198">
        <v>0</v>
      </c>
      <c r="I198">
        <v>120</v>
      </c>
      <c r="J198" t="s">
        <v>48</v>
      </c>
    </row>
    <row r="199" spans="1:10" x14ac:dyDescent="0.35">
      <c r="A199" s="6">
        <v>44106</v>
      </c>
      <c r="B199" s="8" t="s">
        <v>41</v>
      </c>
      <c r="C199" t="s">
        <v>45</v>
      </c>
      <c r="D199" t="s">
        <v>26</v>
      </c>
      <c r="E199">
        <v>0</v>
      </c>
      <c r="F199">
        <v>0</v>
      </c>
      <c r="G199">
        <v>100</v>
      </c>
      <c r="H199">
        <v>0</v>
      </c>
      <c r="I199">
        <v>0</v>
      </c>
      <c r="J199" t="s">
        <v>48</v>
      </c>
    </row>
    <row r="200" spans="1:10" x14ac:dyDescent="0.35">
      <c r="A200" s="6">
        <v>44106</v>
      </c>
      <c r="B200" s="8" t="s">
        <v>41</v>
      </c>
      <c r="C200" t="s">
        <v>60</v>
      </c>
      <c r="D200" t="s">
        <v>9</v>
      </c>
      <c r="E200">
        <v>98</v>
      </c>
      <c r="F200">
        <v>0</v>
      </c>
      <c r="G200">
        <v>0</v>
      </c>
      <c r="H200">
        <v>0</v>
      </c>
      <c r="I200">
        <v>0</v>
      </c>
      <c r="J200" t="s">
        <v>48</v>
      </c>
    </row>
    <row r="201" spans="1:10" x14ac:dyDescent="0.35">
      <c r="A201" s="6">
        <v>44106</v>
      </c>
      <c r="B201" s="8" t="s">
        <v>41</v>
      </c>
      <c r="C201" t="s">
        <v>59</v>
      </c>
      <c r="D201" t="s">
        <v>9</v>
      </c>
      <c r="E201">
        <v>0</v>
      </c>
      <c r="F201">
        <v>0</v>
      </c>
      <c r="G201">
        <v>67</v>
      </c>
      <c r="H201">
        <v>67</v>
      </c>
      <c r="I201">
        <v>56</v>
      </c>
      <c r="J201" t="s">
        <v>48</v>
      </c>
    </row>
    <row r="202" spans="1:10" x14ac:dyDescent="0.35">
      <c r="A202" s="6">
        <v>44106</v>
      </c>
      <c r="B202" s="8" t="s">
        <v>41</v>
      </c>
      <c r="C202" t="s">
        <v>47</v>
      </c>
      <c r="D202" t="s">
        <v>9</v>
      </c>
      <c r="E202">
        <v>76</v>
      </c>
      <c r="F202">
        <v>0</v>
      </c>
      <c r="G202">
        <v>68</v>
      </c>
      <c r="H202">
        <v>0</v>
      </c>
      <c r="I202">
        <v>0</v>
      </c>
      <c r="J202" t="s">
        <v>48</v>
      </c>
    </row>
    <row r="203" spans="1:10" x14ac:dyDescent="0.35">
      <c r="A203" s="6">
        <v>44106</v>
      </c>
      <c r="B203" s="8" t="s">
        <v>51</v>
      </c>
      <c r="C203" t="s">
        <v>49</v>
      </c>
      <c r="D203" t="s">
        <v>22</v>
      </c>
      <c r="E203">
        <v>20</v>
      </c>
      <c r="F203">
        <v>20</v>
      </c>
      <c r="G203">
        <v>20</v>
      </c>
      <c r="H203">
        <v>16</v>
      </c>
      <c r="I203">
        <v>20</v>
      </c>
      <c r="J203" t="s">
        <v>53</v>
      </c>
    </row>
    <row r="204" spans="1:10" x14ac:dyDescent="0.35">
      <c r="A204" s="6">
        <v>44106</v>
      </c>
      <c r="B204" s="8" t="s">
        <v>51</v>
      </c>
      <c r="C204" t="s">
        <v>49</v>
      </c>
      <c r="D204" t="s">
        <v>23</v>
      </c>
      <c r="E204">
        <v>0</v>
      </c>
      <c r="F204">
        <v>11</v>
      </c>
      <c r="G204">
        <v>5</v>
      </c>
      <c r="H204">
        <v>8</v>
      </c>
      <c r="I204">
        <v>4</v>
      </c>
      <c r="J204" t="s">
        <v>53</v>
      </c>
    </row>
    <row r="205" spans="1:10" x14ac:dyDescent="0.35">
      <c r="A205" s="6">
        <v>44106</v>
      </c>
      <c r="B205" s="8" t="s">
        <v>51</v>
      </c>
      <c r="C205" t="s">
        <v>49</v>
      </c>
      <c r="D205" t="s">
        <v>14</v>
      </c>
      <c r="E205">
        <v>0</v>
      </c>
      <c r="F205">
        <v>0</v>
      </c>
      <c r="G205">
        <v>0</v>
      </c>
      <c r="H205">
        <v>8</v>
      </c>
      <c r="I205">
        <v>0</v>
      </c>
      <c r="J205" t="s">
        <v>53</v>
      </c>
    </row>
    <row r="206" spans="1:10" x14ac:dyDescent="0.35">
      <c r="A206" s="6">
        <v>44106</v>
      </c>
      <c r="B206" s="8" t="s">
        <v>51</v>
      </c>
      <c r="C206" t="s">
        <v>49</v>
      </c>
      <c r="D206" t="s">
        <v>9</v>
      </c>
      <c r="E206">
        <v>120</v>
      </c>
      <c r="F206">
        <v>98</v>
      </c>
      <c r="G206">
        <v>98</v>
      </c>
      <c r="H206">
        <v>87</v>
      </c>
      <c r="I206">
        <v>80</v>
      </c>
      <c r="J206" t="s">
        <v>54</v>
      </c>
    </row>
    <row r="207" spans="1:10" x14ac:dyDescent="0.35">
      <c r="A207" s="6">
        <v>44106</v>
      </c>
      <c r="B207" s="8" t="s">
        <v>51</v>
      </c>
      <c r="C207" t="s">
        <v>57</v>
      </c>
      <c r="D207" t="s">
        <v>9</v>
      </c>
      <c r="E207">
        <v>0</v>
      </c>
      <c r="F207">
        <v>68</v>
      </c>
      <c r="G207">
        <v>0</v>
      </c>
      <c r="H207">
        <v>0</v>
      </c>
      <c r="I207">
        <v>56</v>
      </c>
      <c r="J207" t="s">
        <v>54</v>
      </c>
    </row>
    <row r="208" spans="1:10" x14ac:dyDescent="0.35">
      <c r="A208" s="6">
        <v>44106</v>
      </c>
      <c r="B208" s="8" t="s">
        <v>51</v>
      </c>
      <c r="C208" t="s">
        <v>49</v>
      </c>
      <c r="D208" t="s">
        <v>19</v>
      </c>
      <c r="E208">
        <v>24</v>
      </c>
      <c r="F208">
        <v>42</v>
      </c>
      <c r="G208">
        <v>10</v>
      </c>
      <c r="H208">
        <v>15</v>
      </c>
      <c r="I208">
        <v>25</v>
      </c>
      <c r="J208" t="s">
        <v>53</v>
      </c>
    </row>
    <row r="209" spans="1:10" x14ac:dyDescent="0.35">
      <c r="A209" s="6">
        <v>44106</v>
      </c>
      <c r="B209" s="8" t="s">
        <v>51</v>
      </c>
      <c r="C209" t="s">
        <v>49</v>
      </c>
      <c r="D209" t="s">
        <v>22</v>
      </c>
      <c r="E209">
        <v>20</v>
      </c>
      <c r="F209">
        <v>0</v>
      </c>
      <c r="G209">
        <v>20</v>
      </c>
      <c r="H209">
        <v>20</v>
      </c>
      <c r="I209">
        <v>20</v>
      </c>
      <c r="J209" t="s">
        <v>53</v>
      </c>
    </row>
    <row r="210" spans="1:10" x14ac:dyDescent="0.35">
      <c r="A210" s="6">
        <v>44106</v>
      </c>
      <c r="B210" s="8" t="s">
        <v>51</v>
      </c>
      <c r="C210" t="s">
        <v>57</v>
      </c>
      <c r="D210" t="s">
        <v>19</v>
      </c>
      <c r="E210">
        <v>0</v>
      </c>
      <c r="F210">
        <v>9</v>
      </c>
      <c r="G210">
        <v>0</v>
      </c>
      <c r="H210">
        <v>0</v>
      </c>
      <c r="I210">
        <v>0</v>
      </c>
      <c r="J210" t="s">
        <v>53</v>
      </c>
    </row>
    <row r="211" spans="1:10" ht="12" customHeight="1" x14ac:dyDescent="0.35">
      <c r="A211" s="6">
        <v>44106</v>
      </c>
      <c r="B211" s="8" t="s">
        <v>51</v>
      </c>
      <c r="C211" t="s">
        <v>49</v>
      </c>
      <c r="D211" t="s">
        <v>9</v>
      </c>
      <c r="E211">
        <v>0</v>
      </c>
      <c r="F211">
        <v>89</v>
      </c>
      <c r="G211">
        <v>90</v>
      </c>
      <c r="H211">
        <v>85</v>
      </c>
      <c r="I211">
        <v>74</v>
      </c>
      <c r="J211" t="s">
        <v>54</v>
      </c>
    </row>
    <row r="212" spans="1:10" x14ac:dyDescent="0.35">
      <c r="A212" s="6">
        <v>44106</v>
      </c>
      <c r="B212" s="8" t="s">
        <v>51</v>
      </c>
      <c r="C212" t="s">
        <v>49</v>
      </c>
      <c r="D212" t="s">
        <v>23</v>
      </c>
      <c r="E212">
        <v>105</v>
      </c>
      <c r="F212">
        <v>40</v>
      </c>
      <c r="G212">
        <v>80</v>
      </c>
      <c r="H212">
        <v>70</v>
      </c>
      <c r="I212">
        <v>70</v>
      </c>
      <c r="J212" t="s">
        <v>54</v>
      </c>
    </row>
    <row r="213" spans="1:10" x14ac:dyDescent="0.35">
      <c r="A213" s="6">
        <v>44106</v>
      </c>
      <c r="B213" s="8" t="s">
        <v>51</v>
      </c>
      <c r="C213" t="s">
        <v>57</v>
      </c>
      <c r="D213" t="s">
        <v>9</v>
      </c>
      <c r="E213">
        <v>0</v>
      </c>
      <c r="F213">
        <v>65</v>
      </c>
      <c r="G213">
        <v>50</v>
      </c>
      <c r="H213">
        <v>80</v>
      </c>
      <c r="I213">
        <v>54</v>
      </c>
      <c r="J213" t="s">
        <v>54</v>
      </c>
    </row>
    <row r="214" spans="1:10" x14ac:dyDescent="0.35">
      <c r="A214" s="6">
        <v>44099</v>
      </c>
      <c r="B214" s="8" t="s">
        <v>41</v>
      </c>
      <c r="C214" t="s">
        <v>42</v>
      </c>
      <c r="D214" t="s">
        <v>19</v>
      </c>
      <c r="E214">
        <v>24</v>
      </c>
      <c r="F214">
        <v>12</v>
      </c>
      <c r="G214">
        <v>7</v>
      </c>
      <c r="H214">
        <v>39</v>
      </c>
      <c r="I214">
        <v>0</v>
      </c>
      <c r="J214" t="s">
        <v>37</v>
      </c>
    </row>
    <row r="215" spans="1:10" x14ac:dyDescent="0.35">
      <c r="A215" s="6">
        <v>44099</v>
      </c>
      <c r="B215" s="8" t="s">
        <v>41</v>
      </c>
      <c r="C215" t="s">
        <v>42</v>
      </c>
      <c r="D215" t="s">
        <v>22</v>
      </c>
      <c r="E215">
        <v>20</v>
      </c>
      <c r="F215">
        <v>0</v>
      </c>
      <c r="G215">
        <v>20</v>
      </c>
      <c r="H215">
        <v>20</v>
      </c>
      <c r="I215">
        <v>16</v>
      </c>
      <c r="J215" t="s">
        <v>37</v>
      </c>
    </row>
    <row r="216" spans="1:10" x14ac:dyDescent="0.35">
      <c r="A216" s="6">
        <v>44099</v>
      </c>
      <c r="B216" s="8" t="s">
        <v>41</v>
      </c>
      <c r="C216" t="s">
        <v>42</v>
      </c>
      <c r="D216" t="s">
        <v>23</v>
      </c>
      <c r="E216">
        <v>0</v>
      </c>
      <c r="F216">
        <v>12</v>
      </c>
      <c r="G216">
        <v>0</v>
      </c>
      <c r="H216">
        <v>6</v>
      </c>
      <c r="I216">
        <v>0</v>
      </c>
      <c r="J216" t="s">
        <v>37</v>
      </c>
    </row>
    <row r="217" spans="1:10" x14ac:dyDescent="0.35">
      <c r="A217" s="6">
        <v>44099</v>
      </c>
      <c r="B217" s="8" t="s">
        <v>41</v>
      </c>
      <c r="C217" t="s">
        <v>42</v>
      </c>
      <c r="D217" t="s">
        <v>14</v>
      </c>
      <c r="E217">
        <v>0</v>
      </c>
      <c r="F217">
        <v>0</v>
      </c>
      <c r="G217">
        <v>0</v>
      </c>
      <c r="H217">
        <v>5</v>
      </c>
      <c r="I217">
        <v>0</v>
      </c>
      <c r="J217" t="s">
        <v>37</v>
      </c>
    </row>
    <row r="218" spans="1:10" x14ac:dyDescent="0.35">
      <c r="A218" s="6">
        <v>44099</v>
      </c>
      <c r="B218" s="8" t="s">
        <v>41</v>
      </c>
      <c r="C218" t="s">
        <v>43</v>
      </c>
      <c r="D218" t="s">
        <v>19</v>
      </c>
      <c r="E218">
        <v>12</v>
      </c>
      <c r="F218">
        <v>16</v>
      </c>
      <c r="G218">
        <v>0</v>
      </c>
      <c r="H218">
        <v>24</v>
      </c>
      <c r="I218">
        <v>45</v>
      </c>
      <c r="J218" t="s">
        <v>37</v>
      </c>
    </row>
    <row r="219" spans="1:10" x14ac:dyDescent="0.35">
      <c r="A219" s="6">
        <v>44099</v>
      </c>
      <c r="B219" s="8" t="s">
        <v>41</v>
      </c>
      <c r="C219" t="s">
        <v>43</v>
      </c>
      <c r="D219" t="s">
        <v>22</v>
      </c>
      <c r="E219">
        <v>20</v>
      </c>
      <c r="F219">
        <v>24</v>
      </c>
      <c r="G219">
        <v>0</v>
      </c>
      <c r="H219">
        <v>20</v>
      </c>
      <c r="I219">
        <v>20</v>
      </c>
      <c r="J219" t="s">
        <v>37</v>
      </c>
    </row>
    <row r="220" spans="1:10" x14ac:dyDescent="0.35">
      <c r="A220" s="6">
        <v>44099</v>
      </c>
      <c r="B220" s="8" t="s">
        <v>41</v>
      </c>
      <c r="C220" t="s">
        <v>45</v>
      </c>
      <c r="D220" t="s">
        <v>19</v>
      </c>
      <c r="E220">
        <v>14</v>
      </c>
      <c r="F220">
        <v>16</v>
      </c>
      <c r="G220">
        <v>12</v>
      </c>
      <c r="H220">
        <v>20</v>
      </c>
      <c r="I220">
        <v>20</v>
      </c>
      <c r="J220" t="s">
        <v>37</v>
      </c>
    </row>
    <row r="221" spans="1:10" x14ac:dyDescent="0.35">
      <c r="A221" s="6">
        <v>44099</v>
      </c>
      <c r="B221" s="8" t="s">
        <v>41</v>
      </c>
      <c r="C221" t="s">
        <v>45</v>
      </c>
      <c r="D221" t="s">
        <v>22</v>
      </c>
      <c r="E221">
        <v>20</v>
      </c>
      <c r="F221">
        <v>20</v>
      </c>
      <c r="G221">
        <v>0</v>
      </c>
      <c r="H221">
        <v>20</v>
      </c>
      <c r="I221">
        <v>20</v>
      </c>
      <c r="J221" t="s">
        <v>37</v>
      </c>
    </row>
    <row r="222" spans="1:10" x14ac:dyDescent="0.35">
      <c r="A222" s="6">
        <v>44099</v>
      </c>
      <c r="B222" s="8" t="s">
        <v>41</v>
      </c>
      <c r="C222" t="s">
        <v>45</v>
      </c>
      <c r="D222" t="s">
        <v>23</v>
      </c>
      <c r="E222">
        <v>0</v>
      </c>
      <c r="F222">
        <v>0</v>
      </c>
      <c r="G222">
        <v>0</v>
      </c>
      <c r="H222">
        <v>4</v>
      </c>
      <c r="I222">
        <v>0</v>
      </c>
      <c r="J222" t="s">
        <v>37</v>
      </c>
    </row>
    <row r="223" spans="1:10" x14ac:dyDescent="0.35">
      <c r="A223" s="6">
        <v>44099</v>
      </c>
      <c r="B223" s="8" t="s">
        <v>41</v>
      </c>
      <c r="C223" t="s">
        <v>45</v>
      </c>
      <c r="D223" t="s">
        <v>14</v>
      </c>
      <c r="E223">
        <v>0</v>
      </c>
      <c r="F223">
        <v>15</v>
      </c>
      <c r="G223">
        <v>8</v>
      </c>
      <c r="H223">
        <v>8</v>
      </c>
      <c r="I223">
        <v>0</v>
      </c>
      <c r="J223" t="s">
        <v>37</v>
      </c>
    </row>
    <row r="224" spans="1:10" x14ac:dyDescent="0.35">
      <c r="A224" s="6">
        <v>44099</v>
      </c>
      <c r="B224" s="8" t="s">
        <v>41</v>
      </c>
      <c r="C224" t="s">
        <v>47</v>
      </c>
      <c r="D224" t="s">
        <v>19</v>
      </c>
      <c r="E224">
        <v>0</v>
      </c>
      <c r="F224">
        <v>16</v>
      </c>
      <c r="G224">
        <v>0</v>
      </c>
      <c r="H224">
        <v>0</v>
      </c>
      <c r="I224">
        <v>0</v>
      </c>
      <c r="J224" t="s">
        <v>37</v>
      </c>
    </row>
    <row r="225" spans="1:10" x14ac:dyDescent="0.35">
      <c r="A225" s="6">
        <v>44099</v>
      </c>
      <c r="B225" s="8" t="s">
        <v>41</v>
      </c>
      <c r="C225" t="s">
        <v>43</v>
      </c>
      <c r="D225" t="s">
        <v>9</v>
      </c>
      <c r="E225">
        <v>89</v>
      </c>
      <c r="F225">
        <v>78</v>
      </c>
      <c r="G225">
        <v>70</v>
      </c>
      <c r="H225">
        <v>0</v>
      </c>
      <c r="I225">
        <v>78</v>
      </c>
      <c r="J225" t="s">
        <v>48</v>
      </c>
    </row>
    <row r="226" spans="1:10" x14ac:dyDescent="0.35">
      <c r="A226" s="6">
        <v>44099</v>
      </c>
      <c r="B226" s="8" t="s">
        <v>41</v>
      </c>
      <c r="C226" t="s">
        <v>43</v>
      </c>
      <c r="D226" t="s">
        <v>26</v>
      </c>
      <c r="E226">
        <v>0</v>
      </c>
      <c r="F226">
        <v>100</v>
      </c>
      <c r="G226">
        <v>100</v>
      </c>
      <c r="H226">
        <v>50</v>
      </c>
      <c r="I226">
        <v>100</v>
      </c>
      <c r="J226" t="s">
        <v>48</v>
      </c>
    </row>
    <row r="227" spans="1:10" x14ac:dyDescent="0.35">
      <c r="A227" s="6">
        <v>44099</v>
      </c>
      <c r="B227" s="8" t="s">
        <v>41</v>
      </c>
      <c r="C227" t="s">
        <v>45</v>
      </c>
      <c r="D227" t="s">
        <v>9</v>
      </c>
      <c r="E227">
        <v>75</v>
      </c>
      <c r="F227">
        <v>0</v>
      </c>
      <c r="G227">
        <v>80</v>
      </c>
      <c r="H227">
        <v>0</v>
      </c>
      <c r="I227">
        <v>0</v>
      </c>
      <c r="J227" t="s">
        <v>48</v>
      </c>
    </row>
    <row r="228" spans="1:10" x14ac:dyDescent="0.35">
      <c r="A228" s="6">
        <v>44099</v>
      </c>
      <c r="B228" s="8" t="s">
        <v>41</v>
      </c>
      <c r="C228" t="s">
        <v>45</v>
      </c>
      <c r="D228" t="s">
        <v>26</v>
      </c>
      <c r="E228">
        <v>0</v>
      </c>
      <c r="F228">
        <v>100</v>
      </c>
      <c r="G228">
        <v>100</v>
      </c>
      <c r="H228">
        <v>50</v>
      </c>
      <c r="I228">
        <v>0</v>
      </c>
      <c r="J228" t="s">
        <v>48</v>
      </c>
    </row>
    <row r="229" spans="1:10" x14ac:dyDescent="0.35">
      <c r="A229" s="6">
        <v>44099</v>
      </c>
      <c r="B229" s="8" t="s">
        <v>41</v>
      </c>
      <c r="C229" t="s">
        <v>65</v>
      </c>
      <c r="D229" t="s">
        <v>9</v>
      </c>
      <c r="E229">
        <v>0</v>
      </c>
      <c r="F229">
        <v>0</v>
      </c>
      <c r="G229">
        <v>60</v>
      </c>
      <c r="H229">
        <v>0</v>
      </c>
      <c r="I229">
        <v>0</v>
      </c>
      <c r="J229" t="s">
        <v>48</v>
      </c>
    </row>
    <row r="230" spans="1:10" x14ac:dyDescent="0.35">
      <c r="A230" s="6">
        <v>44099</v>
      </c>
      <c r="B230" s="8" t="s">
        <v>41</v>
      </c>
      <c r="C230" t="s">
        <v>59</v>
      </c>
      <c r="D230" t="s">
        <v>9</v>
      </c>
      <c r="E230">
        <v>65</v>
      </c>
      <c r="F230">
        <v>0</v>
      </c>
      <c r="G230">
        <v>0</v>
      </c>
      <c r="H230">
        <v>0</v>
      </c>
      <c r="I230">
        <v>0</v>
      </c>
      <c r="J230" t="s">
        <v>48</v>
      </c>
    </row>
    <row r="231" spans="1:10" x14ac:dyDescent="0.35">
      <c r="A231" s="6">
        <v>44099</v>
      </c>
      <c r="B231" s="8" t="s">
        <v>41</v>
      </c>
      <c r="C231" t="s">
        <v>47</v>
      </c>
      <c r="D231" t="s">
        <v>9</v>
      </c>
      <c r="E231">
        <v>70</v>
      </c>
      <c r="F231">
        <v>0</v>
      </c>
      <c r="G231">
        <v>0</v>
      </c>
      <c r="H231">
        <v>0</v>
      </c>
      <c r="I231">
        <v>0</v>
      </c>
      <c r="J231" t="s">
        <v>48</v>
      </c>
    </row>
    <row r="232" spans="1:10" x14ac:dyDescent="0.35">
      <c r="A232" s="6">
        <v>44099</v>
      </c>
      <c r="B232" s="8" t="s">
        <v>51</v>
      </c>
      <c r="C232" t="s">
        <v>49</v>
      </c>
      <c r="D232" t="s">
        <v>19</v>
      </c>
      <c r="E232">
        <v>24</v>
      </c>
      <c r="F232">
        <v>42</v>
      </c>
      <c r="G232">
        <v>10</v>
      </c>
      <c r="H232">
        <v>15</v>
      </c>
      <c r="I232">
        <v>25</v>
      </c>
      <c r="J232" t="s">
        <v>53</v>
      </c>
    </row>
    <row r="233" spans="1:10" x14ac:dyDescent="0.35">
      <c r="A233" s="6">
        <v>44099</v>
      </c>
      <c r="B233" s="8" t="s">
        <v>51</v>
      </c>
      <c r="C233" t="s">
        <v>49</v>
      </c>
      <c r="D233" t="s">
        <v>22</v>
      </c>
      <c r="E233">
        <v>20</v>
      </c>
      <c r="F233">
        <v>0</v>
      </c>
      <c r="G233">
        <v>20</v>
      </c>
      <c r="H233">
        <v>20</v>
      </c>
      <c r="I233">
        <v>20</v>
      </c>
      <c r="J233" t="s">
        <v>53</v>
      </c>
    </row>
    <row r="234" spans="1:10" x14ac:dyDescent="0.35">
      <c r="A234" s="6">
        <v>44099</v>
      </c>
      <c r="B234" s="8" t="s">
        <v>51</v>
      </c>
      <c r="C234" t="s">
        <v>57</v>
      </c>
      <c r="D234" t="s">
        <v>19</v>
      </c>
      <c r="E234">
        <v>0</v>
      </c>
      <c r="F234">
        <v>9</v>
      </c>
      <c r="G234">
        <v>0</v>
      </c>
      <c r="H234">
        <v>0</v>
      </c>
      <c r="I234">
        <v>0</v>
      </c>
      <c r="J234" t="s">
        <v>53</v>
      </c>
    </row>
    <row r="235" spans="1:10" x14ac:dyDescent="0.35">
      <c r="A235" s="6">
        <v>44099</v>
      </c>
      <c r="B235" s="8" t="s">
        <v>51</v>
      </c>
      <c r="C235" t="s">
        <v>49</v>
      </c>
      <c r="D235" t="s">
        <v>9</v>
      </c>
      <c r="E235">
        <v>0</v>
      </c>
      <c r="F235">
        <v>89</v>
      </c>
      <c r="G235">
        <v>90</v>
      </c>
      <c r="H235">
        <v>85</v>
      </c>
      <c r="I235">
        <v>74</v>
      </c>
      <c r="J235" t="s">
        <v>54</v>
      </c>
    </row>
    <row r="236" spans="1:10" x14ac:dyDescent="0.35">
      <c r="A236" s="6">
        <v>44099</v>
      </c>
      <c r="B236" s="8" t="s">
        <v>51</v>
      </c>
      <c r="C236" t="s">
        <v>49</v>
      </c>
      <c r="D236" t="s">
        <v>23</v>
      </c>
      <c r="E236">
        <v>105</v>
      </c>
      <c r="F236">
        <v>40</v>
      </c>
      <c r="G236">
        <v>80</v>
      </c>
      <c r="H236">
        <v>70</v>
      </c>
      <c r="I236">
        <v>70</v>
      </c>
      <c r="J236" t="s">
        <v>54</v>
      </c>
    </row>
    <row r="237" spans="1:10" x14ac:dyDescent="0.35">
      <c r="A237" s="6">
        <v>44099</v>
      </c>
      <c r="B237" s="8" t="s">
        <v>51</v>
      </c>
      <c r="C237" t="s">
        <v>57</v>
      </c>
      <c r="D237" t="s">
        <v>9</v>
      </c>
      <c r="E237">
        <v>0</v>
      </c>
      <c r="F237">
        <v>65</v>
      </c>
      <c r="G237">
        <v>50</v>
      </c>
      <c r="H237">
        <v>80</v>
      </c>
      <c r="I237">
        <v>54</v>
      </c>
      <c r="J237" t="s">
        <v>54</v>
      </c>
    </row>
    <row r="238" spans="1:10" x14ac:dyDescent="0.35">
      <c r="A238" s="6">
        <v>44176</v>
      </c>
      <c r="B238" s="8" t="s">
        <v>41</v>
      </c>
      <c r="C238" t="s">
        <v>42</v>
      </c>
      <c r="D238" t="s">
        <v>19</v>
      </c>
      <c r="E238">
        <v>10</v>
      </c>
      <c r="F238">
        <v>0</v>
      </c>
      <c r="G238">
        <v>11</v>
      </c>
      <c r="H238">
        <v>15</v>
      </c>
      <c r="I238">
        <v>0</v>
      </c>
      <c r="J238" t="s">
        <v>37</v>
      </c>
    </row>
    <row r="239" spans="1:10" x14ac:dyDescent="0.35">
      <c r="A239" s="6">
        <v>44176</v>
      </c>
      <c r="B239" s="8" t="s">
        <v>41</v>
      </c>
      <c r="C239" t="s">
        <v>42</v>
      </c>
      <c r="D239" t="s">
        <v>22</v>
      </c>
      <c r="E239">
        <v>20</v>
      </c>
      <c r="F239">
        <v>0</v>
      </c>
      <c r="G239">
        <v>16</v>
      </c>
      <c r="H239">
        <v>20</v>
      </c>
      <c r="I239">
        <v>16</v>
      </c>
      <c r="J239" t="s">
        <v>37</v>
      </c>
    </row>
    <row r="240" spans="1:10" x14ac:dyDescent="0.35">
      <c r="A240" s="6">
        <v>44176</v>
      </c>
      <c r="B240" s="8" t="s">
        <v>41</v>
      </c>
      <c r="C240" t="s">
        <v>42</v>
      </c>
      <c r="D240" t="s">
        <v>23</v>
      </c>
      <c r="E240">
        <v>0</v>
      </c>
      <c r="F240">
        <v>0</v>
      </c>
      <c r="G240">
        <v>0</v>
      </c>
      <c r="H240">
        <v>0</v>
      </c>
      <c r="I240">
        <v>7</v>
      </c>
      <c r="J240" t="s">
        <v>37</v>
      </c>
    </row>
    <row r="241" spans="1:10" x14ac:dyDescent="0.35">
      <c r="A241" s="6">
        <v>44176</v>
      </c>
      <c r="B241" s="8" t="s">
        <v>41</v>
      </c>
      <c r="C241" t="s">
        <v>43</v>
      </c>
      <c r="D241" t="s">
        <v>19</v>
      </c>
      <c r="E241">
        <v>15</v>
      </c>
      <c r="F241">
        <v>0</v>
      </c>
      <c r="G241">
        <v>12</v>
      </c>
      <c r="H241">
        <v>10</v>
      </c>
      <c r="I241">
        <v>0</v>
      </c>
      <c r="J241" t="s">
        <v>37</v>
      </c>
    </row>
    <row r="242" spans="1:10" x14ac:dyDescent="0.35">
      <c r="A242" s="6">
        <v>44176</v>
      </c>
      <c r="B242" s="8" t="s">
        <v>41</v>
      </c>
      <c r="C242" t="s">
        <v>43</v>
      </c>
      <c r="D242" t="s">
        <v>22</v>
      </c>
      <c r="E242">
        <v>0</v>
      </c>
      <c r="F242">
        <v>0</v>
      </c>
      <c r="G242">
        <v>0</v>
      </c>
      <c r="H242">
        <v>16</v>
      </c>
      <c r="I242">
        <v>0</v>
      </c>
      <c r="J242" t="s">
        <v>37</v>
      </c>
    </row>
    <row r="243" spans="1:10" x14ac:dyDescent="0.35">
      <c r="A243" s="6">
        <v>44176</v>
      </c>
      <c r="B243" s="8" t="s">
        <v>41</v>
      </c>
      <c r="C243" t="s">
        <v>45</v>
      </c>
      <c r="D243" t="s">
        <v>19</v>
      </c>
      <c r="E243">
        <v>15</v>
      </c>
      <c r="F243">
        <v>0</v>
      </c>
      <c r="G243">
        <v>10</v>
      </c>
      <c r="H243">
        <v>16</v>
      </c>
      <c r="I243">
        <v>0</v>
      </c>
      <c r="J243" t="s">
        <v>37</v>
      </c>
    </row>
    <row r="244" spans="1:10" x14ac:dyDescent="0.35">
      <c r="A244" s="6">
        <v>44176</v>
      </c>
      <c r="B244" s="8" t="s">
        <v>41</v>
      </c>
      <c r="C244" t="s">
        <v>45</v>
      </c>
      <c r="D244" t="s">
        <v>22</v>
      </c>
      <c r="E244">
        <v>20</v>
      </c>
      <c r="F244">
        <v>0</v>
      </c>
      <c r="G244">
        <v>16</v>
      </c>
      <c r="H244">
        <v>16</v>
      </c>
      <c r="I244">
        <v>0</v>
      </c>
      <c r="J244" t="s">
        <v>37</v>
      </c>
    </row>
    <row r="245" spans="1:10" x14ac:dyDescent="0.35">
      <c r="A245" s="6">
        <v>44176</v>
      </c>
      <c r="B245" s="8" t="s">
        <v>41</v>
      </c>
      <c r="C245" t="s">
        <v>45</v>
      </c>
      <c r="D245" t="s">
        <v>23</v>
      </c>
      <c r="E245">
        <v>0</v>
      </c>
      <c r="F245">
        <v>0</v>
      </c>
      <c r="G245">
        <v>0</v>
      </c>
      <c r="H245">
        <v>0</v>
      </c>
      <c r="I245">
        <v>8</v>
      </c>
      <c r="J245" t="s">
        <v>37</v>
      </c>
    </row>
    <row r="246" spans="1:10" x14ac:dyDescent="0.35">
      <c r="A246" s="6">
        <v>44176</v>
      </c>
      <c r="B246" s="8" t="s">
        <v>41</v>
      </c>
      <c r="C246" t="s">
        <v>43</v>
      </c>
      <c r="D246" t="s">
        <v>9</v>
      </c>
      <c r="E246">
        <v>80</v>
      </c>
      <c r="F246">
        <v>0</v>
      </c>
      <c r="G246">
        <v>85</v>
      </c>
      <c r="H246">
        <v>67</v>
      </c>
      <c r="I246">
        <v>80</v>
      </c>
      <c r="J246" t="s">
        <v>48</v>
      </c>
    </row>
    <row r="247" spans="1:10" x14ac:dyDescent="0.35">
      <c r="A247" s="6">
        <v>44176</v>
      </c>
      <c r="B247" s="8" t="s">
        <v>41</v>
      </c>
      <c r="C247" t="s">
        <v>43</v>
      </c>
      <c r="D247" t="s">
        <v>11</v>
      </c>
      <c r="E247">
        <v>100</v>
      </c>
      <c r="F247">
        <v>0</v>
      </c>
      <c r="G247">
        <v>0</v>
      </c>
      <c r="H247">
        <v>200</v>
      </c>
      <c r="I247">
        <v>300</v>
      </c>
      <c r="J247" t="s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0 7 2 1 a e - f c b 8 - 4 1 5 4 - b 5 a a - 6 5 3 6 7 6 f 1 0 8 e b "   x m l n s = " h t t p : / / s c h e m a s . m i c r o s o f t . c o m / D a t a M a s h u p " > A A A A A H Q E A A B Q S w M E F A A C A A g A 9 o i P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2 i I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i P U S K p L A Z v A Q A A R Q U A A B M A H A B G b 3 J t d W x h c y 9 T Z W N 0 a W 9 u M S 5 t I K I Y A C i g F A A A A A A A A A A A A A A A A A A A A A A A A A A A A O 1 S y 2 r C Q B T d C / 7 D M G 4 M B K H 0 s S k u i r h o a e v C a B f F x c 3 k W i 9 O Z m Q y E W 3 w g 7 r u J / h j n T Q + E 6 G P X a H Z h J x z 7 5 k z J y d B Y U k r 1 i / e Z 9 f 1 W r 2 W T M B g x A I I J Z x f s j a T a O s 1 5 p 6 e o R d U D u k u B M p W J z U G l X 3 S Z h p q P W 1 6 2 f M j x N j m m 1 U + W j 1 3 t L J u Z u Q X C g 0 e 0 E w z A X F I E G n u t P J h b A U G V D L W J u 5 o m c Y q W M 4 w a R b n + V n G + x i D A u 4 z 6 w g W g U V L M a 5 8 l v F u M k N B u O U s L u w n P g R D G E F U I R 7 Q i P z s M n 6 f K k y 2 K K h l M Q z G n k B p / W a E l l X m L s V 5 F R 0 S m h P i A 0 X O I I u w 0 Z R j T + j Y O S O Q 9 A q C 1 u + K H V l c e b s M i 4 z A L T q p V G 6 m 3 V d E C u L t + j 7 c g Z r R X N u e n a A p d p N m + U / k f n Y p H 4 R 6 m O N B d F 9 7 d z f k N 9 Z Q m F p d 6 E h t u F e v k f r h P a q t / H 0 p / 2 g n b 5 W 9 u m j l D o 5 b W c Y P e 1 n i d s 0 s 4 f t u l o j / d n 6 v n R 9 Q S w E C L Q A U A A I A C A D 2 i I 9 R J X 0 D 5 K M A A A D 1 A A A A E g A A A A A A A A A A A A A A A A A A A A A A Q 2 9 u Z m l n L 1 B h Y 2 t h Z 2 U u e G 1 s U E s B A i 0 A F A A C A A g A 9 o i P U Q / K 6 a u k A A A A 6 Q A A A B M A A A A A A A A A A A A A A A A A 7 w A A A F t D b 2 5 0 Z W 5 0 X 1 R 5 c G V z X S 5 4 b W x Q S w E C L Q A U A A I A C A D 2 i I 9 R I q k s B m 8 B A A B F B Q A A E w A A A A A A A A A A A A A A A A D g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F w A A A A A A A H 4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z N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U v Q X V 0 b 1 J l b W 9 2 Z W R D b 2 x 1 b W 5 z M S 5 7 U 2 V t Y W 5 h L D B 9 J n F 1 b 3 Q 7 L C Z x d W 9 0 O 1 N l Y 3 R p b 2 4 x L 1 R h Y m x h M z U v Q X V 0 b 1 J l b W 9 2 Z W R D b 2 x 1 b W 5 z M S 5 7 R X N w Z W N p Z S w x f S Z x d W 9 0 O y w m c X V v d D t T Z W N 0 a W 9 u M S 9 U Y W J s Y T M 1 L 0 F 1 d G 9 S Z W 1 v d m V k Q 2 9 s d W 1 u c z E u e 1 Z h c m l l Z G F k L D J 9 J n F 1 b 3 Q 7 L C Z x d W 9 0 O 1 N l Y 3 R p b 2 4 x L 1 R h Y m x h M z U v Q X V 0 b 1 J l b W 9 2 Z W R D b 2 x 1 b W 5 z M S 5 7 T W V y Y 2 F k b y w z f S Z x d W 9 0 O y w m c X V v d D t T Z W N 0 a W 9 u M S 9 U Y W J s Y T M 1 L 0 F 1 d G 9 S Z W 1 v d m V k Q 2 9 s d W 1 u c z E u e 1 V u a W R h Z C B k Z V x u Y 2 9 t Z X J j a W F s a X p h Y 2 n D s 2 4 g L D R 9 J n F 1 b 3 Q 7 L C Z x d W 9 0 O 1 N l Y 3 R p b 2 4 x L 1 R h Y m x h M z U v Q X V 0 b 1 J l b W 9 2 Z W R D b 2 x 1 b W 5 z M S 5 7 Q X R y a W J 1 d G 8 s N X 0 m c X V v d D s s J n F 1 b 3 Q 7 U 2 V j d G l v b j E v V G F i b G E z N S 9 B d X R v U m V t b 3 Z l Z E N v b H V t b n M x L n t W Y W x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M 1 L 0 F 1 d G 9 S Z W 1 v d m V k Q 2 9 s d W 1 u c z E u e 1 N l b W F u Y S w w f S Z x d W 9 0 O y w m c X V v d D t T Z W N 0 a W 9 u M S 9 U Y W J s Y T M 1 L 0 F 1 d G 9 S Z W 1 v d m V k Q 2 9 s d W 1 u c z E u e 0 V z c G V j a W U s M X 0 m c X V v d D s s J n F 1 b 3 Q 7 U 2 V j d G l v b j E v V G F i b G E z N S 9 B d X R v U m V t b 3 Z l Z E N v b H V t b n M x L n t W Y X J p Z W R h Z C w y f S Z x d W 9 0 O y w m c X V v d D t T Z W N 0 a W 9 u M S 9 U Y W J s Y T M 1 L 0 F 1 d G 9 S Z W 1 v d m V k Q 2 9 s d W 1 u c z E u e 0 1 l c m N h Z G 8 s M 3 0 m c X V v d D s s J n F 1 b 3 Q 7 U 2 V j d G l v b j E v V G F i b G E z N S 9 B d X R v U m V t b 3 Z l Z E N v b H V t b n M x L n t V b m l k Y W Q g Z G V c b m N v b W V y Y 2 l h b G l 6 Y W N p w 7 N u I C w 0 f S Z x d W 9 0 O y w m c X V v d D t T Z W N 0 a W 9 u M S 9 U Y W J s Y T M 1 L 0 F 1 d G 9 S Z W 1 v d m V k Q 2 9 s d W 1 u c z E u e 0 F 0 c m l i d X R v L D V 9 J n F 1 b 3 Q 7 L C Z x d W 9 0 O 1 N l Y 3 R p b 2 4 x L 1 R h Y m x h M z U v Q X V 0 b 1 J l b W 9 2 Z W R D b 2 x 1 b W 5 z M S 5 7 V m F s b 3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b W F u Y S Z x d W 9 0 O y w m c X V v d D t F c 3 B l Y 2 l l J n F 1 b 3 Q 7 L C Z x d W 9 0 O 1 Z h c m l l Z G F k J n F 1 b 3 Q 7 L C Z x d W 9 0 O 0 1 l c m N h Z G 8 m c X V v d D s s J n F 1 b 3 Q 7 V W 5 p Z G F k I G R l X G 5 j b 2 1 l c m N p Y W x p e m F j a c O z b i A m c X V v d D s s J n F 1 b 3 Q 7 Q X R y a W J 1 d G 8 m c X V v d D s s J n F 1 b 3 Q 7 V m F s b 3 I m c X V v d D t d I i A v P j x F b n R y e S B U e X B l P S J G a W x s Q 2 9 s d W 1 u V H l w Z X M i I F Z h b H V l P S J z Q n d Z R 0 J n W U d B Q T 0 9 I i A v P j x F b n R y e S B U e X B l P S J G a W x s T G F z d F V w Z G F 0 Z W Q i I F Z h b H V l P S J k M j A y M C 0 x M i 0 x N V Q y M D o w N z o 0 N S 4 3 O T Q x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N S I g L z 4 8 R W 5 0 c n k g V H l w Z T 0 i Q W R k Z W R U b 0 R h d G F N b 2 R l b C I g V m F s d W U 9 I m w w I i A v P j x F b n R y e S B U e X B l P S J R d W V y e U l E I i B W Y W x 1 Z T 0 i c z c w O T M 0 M m M 2 L T c y N z M t N G I 4 O C 1 h O T N l L W R m N z h m N T I z M z E w M S I g L z 4 8 L 1 N 0 Y W J s Z U V u d H J p Z X M + P C 9 J d G V t P j x J d G V t P j x J d G V t T G 9 j Y X R p b 2 4 + P E l 0 Z W 1 U e X B l P k Z v c m 1 1 b G E 8 L 0 l 0 Z W 1 U e X B l P j x J d G V t U G F 0 a D 5 T Z W N 0 a W 9 u M S 9 U Y W J s Y T M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B d X R v U m V t b 3 Z l Z E N v b H V t b n M x L n t T Z W 1 h b m E s M H 0 m c X V v d D s s J n F 1 b 3 Q 7 U 2 V j d G l v b j E v V G F i b G E z L 0 F 1 d G 9 S Z W 1 v d m V k Q 2 9 s d W 1 u c z E u e 0 V z c G V j a W U s M X 0 m c X V v d D s s J n F 1 b 3 Q 7 U 2 V j d G l v b j E v V G F i b G E z L 0 F 1 d G 9 S Z W 1 v d m V k Q 2 9 s d W 1 u c z E u e 1 Z h c m l l Z G F k L D J 9 J n F 1 b 3 Q 7 L C Z x d W 9 0 O 1 N l Y 3 R p b 2 4 x L 1 R h Y m x h M y 9 B d X R v U m V t b 3 Z l Z E N v b H V t b n M x L n t N Z X J j Y W R v L D N 9 J n F 1 b 3 Q 7 L C Z x d W 9 0 O 1 N l Y 3 R p b 2 4 x L 1 R h Y m x h M y 9 B d X R v U m V t b 3 Z l Z E N v b H V t b n M x L n t V b m l k Y W Q g Z G V c b m N v b W V y Y 2 l h b G l 6 Y W N p w 7 N u I C w 0 f S Z x d W 9 0 O y w m c X V v d D t T Z W N 0 a W 9 u M S 9 U Y W J s Y T M v Q X V 0 b 1 J l b W 9 2 Z W R D b 2 x 1 b W 5 z M S 5 7 Q X R y a W J 1 d G 8 s N X 0 m c X V v d D s s J n F 1 b 3 Q 7 U 2 V j d G l v b j E v V G F i b G E z L 0 F 1 d G 9 S Z W 1 v d m V k Q 2 9 s d W 1 u c z E u e 1 Z h b G 9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y 9 B d X R v U m V t b 3 Z l Z E N v b H V t b n M x L n t T Z W 1 h b m E s M H 0 m c X V v d D s s J n F 1 b 3 Q 7 U 2 V j d G l v b j E v V G F i b G E z L 0 F 1 d G 9 S Z W 1 v d m V k Q 2 9 s d W 1 u c z E u e 0 V z c G V j a W U s M X 0 m c X V v d D s s J n F 1 b 3 Q 7 U 2 V j d G l v b j E v V G F i b G E z L 0 F 1 d G 9 S Z W 1 v d m V k Q 2 9 s d W 1 u c z E u e 1 Z h c m l l Z G F k L D J 9 J n F 1 b 3 Q 7 L C Z x d W 9 0 O 1 N l Y 3 R p b 2 4 x L 1 R h Y m x h M y 9 B d X R v U m V t b 3 Z l Z E N v b H V t b n M x L n t N Z X J j Y W R v L D N 9 J n F 1 b 3 Q 7 L C Z x d W 9 0 O 1 N l Y 3 R p b 2 4 x L 1 R h Y m x h M y 9 B d X R v U m V t b 3 Z l Z E N v b H V t b n M x L n t V b m l k Y W Q g Z G V c b m N v b W V y Y 2 l h b G l 6 Y W N p w 7 N u I C w 0 f S Z x d W 9 0 O y w m c X V v d D t T Z W N 0 a W 9 u M S 9 U Y W J s Y T M v Q X V 0 b 1 J l b W 9 2 Z W R D b 2 x 1 b W 5 z M S 5 7 Q X R y a W J 1 d G 8 s N X 0 m c X V v d D s s J n F 1 b 3 Q 7 U 2 V j d G l v b j E v V G F i b G E z L 0 F 1 d G 9 S Z W 1 v d m V k Q 2 9 s d W 1 u c z E u e 1 Z h b G 9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1 h b m E m c X V v d D s s J n F 1 b 3 Q 7 R X N w Z W N p Z S Z x d W 9 0 O y w m c X V v d D t W Y X J p Z W R h Z C Z x d W 9 0 O y w m c X V v d D t N Z X J j Y W R v J n F 1 b 3 Q 7 L C Z x d W 9 0 O 1 V u a W R h Z C B k Z V x u Y 2 9 t Z X J j a W F s a X p h Y 2 n D s 2 4 g J n F 1 b 3 Q 7 L C Z x d W 9 0 O 0 F 0 c m l i d X R v J n F 1 b 3 Q 7 L C Z x d W 9 0 O 1 Z h b G 9 y J n F 1 b 3 Q 7 X S I g L z 4 8 R W 5 0 c n k g V H l w Z T 0 i R m l s b E N v b H V t b l R 5 c G V z I i B W Y W x 1 Z T 0 i c 0 J 3 W U d C Z 1 l H Q X c 9 P S I g L z 4 8 R W 5 0 c n k g V H l w Z T 0 i R m l s b E x h c 3 R V c G R h d G V k I i B W Y W x 1 Z T 0 i Z D I w M j A t M T I t M T V U M j A 6 M D c 6 N D Q u N z c 3 N j M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T U i I C 8 + P E V u d H J 5 I F R 5 c G U 9 I k F k Z G V k V G 9 E Y X R h T W 9 k Z W w i I F Z h b H V l P S J s M C I g L z 4 8 R W 5 0 c n k g V H l w Z T 0 i U X V l c n l J R C I g V m F s d W U 9 I n N k N 2 E w Y W Z k Y y 0 1 O D E 3 L T R h Y j A t Y W F m Z S 1 m O D U 4 M j Q w N G F i N 2 U i I C 8 + P C 9 T d G F i b G V F b n R y a W V z P j w v S X R l b T 4 8 S X R l b T 4 8 S X R l b U x v Y 2 F 0 a W 9 u P j x J d G V t V H l w Z T 5 G b 3 J t d W x h P C 9 J d G V t V H l w Z T 4 8 S X R l b V B h d G g + U 2 V j d G l v b j E v V G F i b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8 V O 2 1 B G N P k a A d q 3 p S g a r o D k y L e 8 g e Z x + P F Q J E a Q E a B o A A A A A D o A A A A A C A A A g A A A A I z i V i O F 3 0 Z 5 G q y t q k d x 2 e + l b C J 9 Z 8 n A q a g S 1 N h w H 5 k d Q A A A A d r Y 9 c 3 5 4 T k j v j W P Q s 0 6 R C x K A Z v 5 / 5 / e j 2 p Q 6 / Y L 1 z 6 D K O x B d c A J l O x l W p G t Z c + 6 b f 5 N t o k k 7 6 J W e G + 0 T 8 A K X 8 K p j u T B 8 t x O J N C 8 8 Y 4 0 7 X c l A A A A A 8 e D 0 e 7 r o P P H + 1 1 d b S m G 9 r k W E E m S f t 4 f y w C 6 F k 9 2 + 2 s 1 Z g d P g A Z v x g N h s J 2 T 0 b 5 g c I N 2 x 4 J C 3 E A 8 v p b J w 1 j w P 4 w = = < / D a t a M a s h u p > 
</file>

<file path=customXml/itemProps1.xml><?xml version="1.0" encoding="utf-8"?>
<ds:datastoreItem xmlns:ds="http://schemas.openxmlformats.org/officeDocument/2006/customXml" ds:itemID="{B417A3A1-3DDC-4984-98C7-AE15BA56F0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uva_precio</vt:lpstr>
      <vt:lpstr>uva_volumen</vt:lpstr>
      <vt:lpstr>Citricos_precio</vt:lpstr>
      <vt:lpstr>cit_precio_consulta</vt:lpstr>
      <vt:lpstr>cit_vol_consulta</vt:lpstr>
      <vt:lpstr>codigos</vt:lpstr>
      <vt:lpstr>Crítricos_volumen</vt:lpstr>
      <vt:lpstr>frutos_pepita_precio</vt:lpstr>
      <vt:lpstr>frutos_pepita_volumen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2020-12-14T20:09:18Z</dcterms:created>
  <dcterms:modified xsi:type="dcterms:W3CDTF">2020-12-15T20:59:56Z</dcterms:modified>
</cp:coreProperties>
</file>