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drawings/drawing6.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7.xml" ContentType="application/vnd.openxmlformats-officedocument.drawing+xml"/>
  <Override PartName="/xl/charts/chart3.xml" ContentType="application/vnd.openxmlformats-officedocument.drawingml.chart+xml"/>
  <Override PartName="/xl/drawings/drawing8.xml" ContentType="application/vnd.openxmlformats-officedocument.drawing+xml"/>
  <Override PartName="/xl/charts/chart4.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11.xml" ContentType="application/vnd.openxmlformats-officedocument.drawing+xml"/>
  <Override PartName="/xl/charts/chart7.xml" ContentType="application/vnd.openxmlformats-officedocument.drawingml.chart+xml"/>
  <Override PartName="/xl/drawings/drawing12.xml" ContentType="application/vnd.openxmlformats-officedocument.drawing+xml"/>
  <Override PartName="/xl/charts/chart8.xml" ContentType="application/vnd.openxmlformats-officedocument.drawingml.chart+xml"/>
  <Override PartName="/xl/drawings/drawing13.xml" ContentType="application/vnd.openxmlformats-officedocument.drawing+xml"/>
  <Override PartName="/xl/charts/chart9.xml" ContentType="application/vnd.openxmlformats-officedocument.drawingml.chart+xml"/>
  <Override PartName="/xl/drawings/drawing14.xml" ContentType="application/vnd.openxmlformats-officedocument.drawing+xml"/>
  <Override PartName="/xl/charts/chart10.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updateLinks="never" codeName="ThisWorkbook" hidePivotFieldList="1" autoCompressPictures="0" defaultThemeVersion="124226"/>
  <mc:AlternateContent xmlns:mc="http://schemas.openxmlformats.org/markup-compatibility/2006">
    <mc:Choice Requires="x15">
      <x15ac:absPath xmlns:x15ac="http://schemas.microsoft.com/office/spreadsheetml/2010/11/ac" url="C:\Users\acanales\Documents\"/>
    </mc:Choice>
  </mc:AlternateContent>
  <xr:revisionPtr revIDLastSave="0" documentId="8_{381F0B6D-51A6-4D4F-824E-FB8785C77E68}" xr6:coauthVersionLast="45" xr6:coauthVersionMax="45" xr10:uidLastSave="{00000000-0000-0000-0000-000000000000}"/>
  <bookViews>
    <workbookView xWindow="-120" yWindow="-120" windowWidth="29040" windowHeight="15840" tabRatio="800" xr2:uid="{00000000-000D-0000-FFFF-FFFF00000000}"/>
  </bookViews>
  <sheets>
    <sheet name="Portada" sheetId="1" r:id="rId1"/>
    <sheet name="colofón" sheetId="70" r:id="rId2"/>
    <sheet name="Introducción" sheetId="88" r:id="rId3"/>
    <sheet name="Índice" sheetId="80" r:id="rId4"/>
    <sheet name="Comentarios" sheetId="72" r:id="rId5"/>
    <sheet name="precio mayorista" sheetId="77" r:id="rId6"/>
    <sheet name="precio mayorista2" sheetId="71" r:id="rId7"/>
    <sheet name="precio mayorista3" sheetId="85" r:id="rId8"/>
    <sheet name="precio minorista" sheetId="81" r:id="rId9"/>
    <sheet name="precio minorista regiones" sheetId="86" r:id="rId10"/>
    <sheet name="sup, prod y rend" sheetId="90" r:id="rId11"/>
    <sheet name="sup región" sheetId="74" r:id="rId12"/>
    <sheet name="prod región" sheetId="75" r:id="rId13"/>
    <sheet name="rend región" sheetId="76" r:id="rId14"/>
    <sheet name="ficha de costos" sheetId="91" r:id="rId15"/>
    <sheet name="export" sheetId="83" r:id="rId16"/>
    <sheet name="import" sheetId="84" r:id="rId17"/>
  </sheets>
  <externalReferences>
    <externalReference r:id="rId18"/>
  </externalReferences>
  <definedNames>
    <definedName name="_xlnm.Print_Area" localSheetId="1">colofón!$A$1:$I$39</definedName>
    <definedName name="_xlnm.Print_Area" localSheetId="4">Comentarios!$B$2:$J$11</definedName>
    <definedName name="_xlnm.Print_Area" localSheetId="15">export!$B$2:$K$44</definedName>
    <definedName name="_xlnm.Print_Area" localSheetId="14">'ficha de costos'!$B$2:$E$34</definedName>
    <definedName name="_xlnm.Print_Area" localSheetId="16">import!$B$2:$K$107</definedName>
    <definedName name="_xlnm.Print_Area" localSheetId="3">Índice!$A$1:$E$38</definedName>
    <definedName name="_xlnm.Print_Area" localSheetId="2">Introducción!$A$1:$J$39</definedName>
    <definedName name="_xlnm.Print_Area" localSheetId="0">Portada!$A$1:$I$51</definedName>
    <definedName name="_xlnm.Print_Area" localSheetId="5">'precio mayorista'!$B$2:$H$41</definedName>
    <definedName name="_xlnm.Print_Area" localSheetId="6">'precio mayorista2'!$B$2:$M$57</definedName>
    <definedName name="_xlnm.Print_Area" localSheetId="7">'precio mayorista3'!$B$2:$N$60</definedName>
    <definedName name="_xlnm.Print_Area" localSheetId="8">'precio minorista'!$B$2:$J$46</definedName>
    <definedName name="_xlnm.Print_Area" localSheetId="9">'precio minorista regiones'!$B$2:$T$55</definedName>
    <definedName name="_xlnm.Print_Area" localSheetId="12">'prod región'!$B$2:$M$49</definedName>
    <definedName name="_xlnm.Print_Area" localSheetId="13">'rend región'!$B$2:$M$47</definedName>
    <definedName name="_xlnm.Print_Area" localSheetId="11">'sup región'!$B$2:$M$47</definedName>
    <definedName name="_xlnm.Print_Area" localSheetId="10">'sup, prod y rend'!$B$2:$G$50</definedName>
    <definedName name="TDclase">'[1]TD clase'!$A$5:$G$6</definedName>
  </definedNames>
  <calcPr calcId="191028" iterateCount="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0" i="91" l="1"/>
  <c r="C13" i="91" l="1"/>
  <c r="E13" i="91"/>
  <c r="D13" i="91"/>
  <c r="D43" i="81"/>
  <c r="E43" i="81"/>
  <c r="G21" i="81"/>
  <c r="D21" i="81"/>
  <c r="C21" i="81"/>
  <c r="I19" i="81"/>
  <c r="J19" i="81"/>
  <c r="E19" i="81"/>
  <c r="F19" i="81"/>
  <c r="D21" i="77"/>
  <c r="E21" i="77"/>
  <c r="C21" i="77"/>
  <c r="F19" i="77"/>
  <c r="G19" i="77"/>
  <c r="D42" i="81" l="1"/>
  <c r="E42" i="81"/>
  <c r="I18" i="81"/>
  <c r="J18" i="81"/>
  <c r="E18" i="81"/>
  <c r="F18" i="81"/>
  <c r="F18" i="77"/>
  <c r="G18" i="77"/>
  <c r="F25" i="90" l="1"/>
  <c r="E25" i="90" s="1"/>
  <c r="D41" i="81"/>
  <c r="E41" i="81"/>
  <c r="I17" i="81"/>
  <c r="J17" i="81"/>
  <c r="E17" i="81"/>
  <c r="F17" i="81"/>
  <c r="F17" i="77" l="1"/>
  <c r="G17" i="77"/>
  <c r="D40" i="81" l="1"/>
  <c r="E40" i="81"/>
  <c r="I16" i="81"/>
  <c r="J16" i="81"/>
  <c r="E16" i="81"/>
  <c r="F16" i="81"/>
  <c r="F16" i="77" l="1"/>
  <c r="G16" i="77"/>
  <c r="D39" i="81" l="1"/>
  <c r="E39" i="81"/>
  <c r="I15" i="81"/>
  <c r="J15" i="81"/>
  <c r="E15" i="81"/>
  <c r="F15" i="81"/>
  <c r="F15" i="77"/>
  <c r="G15" i="77"/>
  <c r="I14" i="81" l="1"/>
  <c r="J14" i="81"/>
  <c r="E14" i="81"/>
  <c r="F14" i="81"/>
  <c r="D38" i="81" l="1"/>
  <c r="E38" i="81"/>
  <c r="D37" i="81"/>
  <c r="E37" i="81"/>
  <c r="F14" i="77" l="1"/>
  <c r="G14" i="77"/>
  <c r="J13" i="81" l="1"/>
  <c r="I13" i="81"/>
  <c r="F13" i="81"/>
  <c r="E13" i="81"/>
  <c r="F13" i="77"/>
  <c r="G13" i="77"/>
  <c r="D36" i="81" l="1"/>
  <c r="E36" i="81"/>
  <c r="I12" i="81"/>
  <c r="J12" i="81"/>
  <c r="E12" i="81"/>
  <c r="F12" i="81"/>
  <c r="F12" i="77" l="1"/>
  <c r="G12" i="77"/>
  <c r="D35" i="81" l="1"/>
  <c r="E35" i="81"/>
  <c r="I11" i="81"/>
  <c r="J11" i="81"/>
  <c r="E11" i="81"/>
  <c r="F11" i="81"/>
  <c r="F11" i="77"/>
  <c r="G11" i="77"/>
  <c r="D34" i="81" l="1"/>
  <c r="E34" i="81"/>
  <c r="F21" i="81"/>
  <c r="I10" i="81"/>
  <c r="J10" i="81"/>
  <c r="E10" i="81"/>
  <c r="F10" i="81"/>
  <c r="F10" i="77"/>
  <c r="G10" i="77"/>
  <c r="D33" i="81"/>
  <c r="E33" i="81"/>
  <c r="J9" i="81"/>
  <c r="I9" i="81"/>
  <c r="E9" i="81"/>
  <c r="F9" i="81"/>
  <c r="G9" i="77"/>
  <c r="F9" i="77"/>
  <c r="E32" i="81"/>
  <c r="D32" i="81"/>
  <c r="H21" i="81"/>
  <c r="J21" i="81" s="1"/>
  <c r="E12" i="91"/>
  <c r="E14" i="91"/>
  <c r="H20" i="81"/>
  <c r="G20" i="81"/>
  <c r="D20" i="81"/>
  <c r="C20" i="81"/>
  <c r="E20" i="77"/>
  <c r="D20" i="77"/>
  <c r="D14" i="91"/>
  <c r="C14" i="91"/>
  <c r="C20" i="77"/>
  <c r="H5" i="83"/>
  <c r="H5" i="84" s="1"/>
  <c r="I5" i="83"/>
  <c r="I5" i="84" s="1"/>
  <c r="J5" i="83"/>
  <c r="J5" i="84" s="1"/>
  <c r="K5" i="83"/>
  <c r="K5" i="84" s="1"/>
  <c r="Q23" i="76"/>
  <c r="R23" i="76"/>
  <c r="S23" i="76"/>
  <c r="T23" i="76"/>
  <c r="U23" i="76"/>
  <c r="V23" i="76"/>
  <c r="W23" i="76"/>
  <c r="X23" i="76"/>
  <c r="Y23" i="76"/>
  <c r="G5" i="84"/>
  <c r="Z27" i="86"/>
  <c r="AA27" i="86"/>
  <c r="AB27" i="86"/>
  <c r="AC27" i="86"/>
  <c r="AD27" i="86"/>
  <c r="AE27" i="86"/>
  <c r="AF27" i="86"/>
  <c r="Z28" i="86"/>
  <c r="AA28" i="86"/>
  <c r="AB28" i="86"/>
  <c r="AC28" i="86"/>
  <c r="AD28" i="86"/>
  <c r="AE28" i="86"/>
  <c r="AF28" i="86"/>
  <c r="Y24" i="86"/>
  <c r="Z24" i="86"/>
  <c r="AA24" i="86"/>
  <c r="AB24" i="86"/>
  <c r="AC24" i="86"/>
  <c r="AD24" i="86"/>
  <c r="AE24" i="86"/>
  <c r="AF24" i="86"/>
  <c r="Y25" i="86"/>
  <c r="Z25" i="86"/>
  <c r="AA25" i="86"/>
  <c r="AB25" i="86"/>
  <c r="AC25" i="86"/>
  <c r="AD25" i="86"/>
  <c r="AE25" i="86"/>
  <c r="AF25" i="86"/>
  <c r="Y7" i="86"/>
  <c r="Y8" i="86"/>
  <c r="Y9" i="86"/>
  <c r="Y10" i="86"/>
  <c r="Y11" i="86"/>
  <c r="Y12" i="86"/>
  <c r="Y13" i="86"/>
  <c r="Y14" i="86"/>
  <c r="Y15" i="86"/>
  <c r="Y16" i="86"/>
  <c r="Y17" i="86"/>
  <c r="Y18" i="86"/>
  <c r="Y19" i="86"/>
  <c r="Y20" i="86"/>
  <c r="Z7" i="86"/>
  <c r="Z8" i="86"/>
  <c r="Z9" i="86"/>
  <c r="Z10" i="86"/>
  <c r="Z11" i="86"/>
  <c r="Z12" i="86"/>
  <c r="Z13" i="86"/>
  <c r="Z14" i="86"/>
  <c r="Z15" i="86"/>
  <c r="Z16" i="86"/>
  <c r="Z17" i="86"/>
  <c r="Z18" i="86"/>
  <c r="Z19" i="86"/>
  <c r="Z20" i="86"/>
  <c r="AA7" i="86"/>
  <c r="AA8" i="86"/>
  <c r="AA9" i="86"/>
  <c r="AA10" i="86"/>
  <c r="AA11" i="86"/>
  <c r="AA12" i="86"/>
  <c r="AA13" i="86"/>
  <c r="AA14" i="86"/>
  <c r="AA15" i="86"/>
  <c r="AA16" i="86"/>
  <c r="AA17" i="86"/>
  <c r="AA18" i="86"/>
  <c r="AA19" i="86"/>
  <c r="AA20" i="86"/>
  <c r="AB7" i="86"/>
  <c r="AB8" i="86"/>
  <c r="AB9" i="86"/>
  <c r="AB10" i="86"/>
  <c r="AB11" i="86"/>
  <c r="AB12" i="86"/>
  <c r="AB13" i="86"/>
  <c r="AB14" i="86"/>
  <c r="AB15" i="86"/>
  <c r="AB16" i="86"/>
  <c r="AB17" i="86"/>
  <c r="AB18" i="86"/>
  <c r="AB19" i="86"/>
  <c r="AB20" i="86"/>
  <c r="AC7" i="86"/>
  <c r="AC8" i="86"/>
  <c r="AC9" i="86"/>
  <c r="AC10" i="86"/>
  <c r="AC11" i="86"/>
  <c r="AC12" i="86"/>
  <c r="AC13" i="86"/>
  <c r="AC14" i="86"/>
  <c r="AC15" i="86"/>
  <c r="AC16" i="86"/>
  <c r="AC17" i="86"/>
  <c r="AC18" i="86"/>
  <c r="AC19" i="86"/>
  <c r="AC20" i="86"/>
  <c r="AD7" i="86"/>
  <c r="AD8" i="86"/>
  <c r="AD9" i="86"/>
  <c r="AD10" i="86"/>
  <c r="AD11" i="86"/>
  <c r="AD12" i="86"/>
  <c r="AD13" i="86"/>
  <c r="AD14" i="86"/>
  <c r="AD15" i="86"/>
  <c r="AD16" i="86"/>
  <c r="AD17" i="86"/>
  <c r="AD18" i="86"/>
  <c r="AD19" i="86"/>
  <c r="AD20" i="86"/>
  <c r="AE7" i="86"/>
  <c r="AE8" i="86"/>
  <c r="AE9" i="86"/>
  <c r="AE10" i="86"/>
  <c r="AE11" i="86"/>
  <c r="AE12" i="86"/>
  <c r="AE13" i="86"/>
  <c r="AE14" i="86"/>
  <c r="AE15" i="86"/>
  <c r="AE16" i="86"/>
  <c r="AE17" i="86"/>
  <c r="AE18" i="86"/>
  <c r="AE19" i="86"/>
  <c r="AE20" i="86"/>
  <c r="AF7" i="86"/>
  <c r="AF8" i="86"/>
  <c r="AF9" i="86"/>
  <c r="AF10" i="86"/>
  <c r="AF11" i="86"/>
  <c r="AF12" i="86"/>
  <c r="AF13" i="86"/>
  <c r="AF14" i="86"/>
  <c r="AF15" i="86"/>
  <c r="AF16" i="86"/>
  <c r="AF17" i="86"/>
  <c r="AF18" i="86"/>
  <c r="AF19" i="86"/>
  <c r="AF20" i="86"/>
  <c r="Y27" i="86"/>
  <c r="Y28" i="86"/>
  <c r="C12" i="91"/>
  <c r="Q22" i="76"/>
  <c r="R22" i="76"/>
  <c r="S22" i="76"/>
  <c r="T22" i="76"/>
  <c r="U22" i="76"/>
  <c r="V22" i="76"/>
  <c r="W22" i="76"/>
  <c r="X22" i="76"/>
  <c r="Y22" i="76"/>
  <c r="Y21" i="76"/>
  <c r="X21" i="76"/>
  <c r="W21" i="76"/>
  <c r="V21" i="76"/>
  <c r="U21" i="76"/>
  <c r="T21" i="76"/>
  <c r="S21" i="76"/>
  <c r="R21" i="76"/>
  <c r="Q21" i="76"/>
  <c r="Y20" i="76"/>
  <c r="X20" i="76"/>
  <c r="W20" i="76"/>
  <c r="V20" i="76"/>
  <c r="U20" i="76"/>
  <c r="T20" i="76"/>
  <c r="S20" i="76"/>
  <c r="R20" i="76"/>
  <c r="Q20" i="76"/>
  <c r="Y19" i="76"/>
  <c r="X19" i="76"/>
  <c r="W19" i="76"/>
  <c r="V19" i="76"/>
  <c r="U19" i="76"/>
  <c r="T19" i="76"/>
  <c r="S19" i="76"/>
  <c r="R19" i="76"/>
  <c r="Q19" i="76"/>
  <c r="Y18" i="76"/>
  <c r="X18" i="76"/>
  <c r="W18" i="76"/>
  <c r="V18" i="76"/>
  <c r="U18" i="76"/>
  <c r="T18" i="76"/>
  <c r="S18" i="76"/>
  <c r="R18" i="76"/>
  <c r="Q18" i="76"/>
  <c r="Y17" i="76"/>
  <c r="X17" i="76"/>
  <c r="W17" i="76"/>
  <c r="V17" i="76"/>
  <c r="U17" i="76"/>
  <c r="T17" i="76"/>
  <c r="S17" i="76"/>
  <c r="R17" i="76"/>
  <c r="Q17" i="76"/>
  <c r="Y16" i="76"/>
  <c r="X16" i="76"/>
  <c r="W16" i="76"/>
  <c r="V16" i="76"/>
  <c r="U16" i="76"/>
  <c r="T16" i="76"/>
  <c r="S16" i="76"/>
  <c r="R16" i="76"/>
  <c r="Q16" i="76"/>
  <c r="Y15" i="76"/>
  <c r="X15" i="76"/>
  <c r="W15" i="76"/>
  <c r="V15" i="76"/>
  <c r="U15" i="76"/>
  <c r="T15" i="76"/>
  <c r="S15" i="76"/>
  <c r="R15" i="76"/>
  <c r="Q15" i="76"/>
  <c r="Y14" i="76"/>
  <c r="X14" i="76"/>
  <c r="W14" i="76"/>
  <c r="V14" i="76"/>
  <c r="U14" i="76"/>
  <c r="T14" i="76"/>
  <c r="S14" i="76"/>
  <c r="R14" i="76"/>
  <c r="Q14" i="76"/>
  <c r="Y13" i="76"/>
  <c r="X13" i="76"/>
  <c r="W13" i="76"/>
  <c r="V13" i="76"/>
  <c r="U13" i="76"/>
  <c r="T13" i="76"/>
  <c r="S13" i="76"/>
  <c r="R13" i="76"/>
  <c r="Q13" i="76"/>
  <c r="Y12" i="76"/>
  <c r="X12" i="76"/>
  <c r="W12" i="76"/>
  <c r="V12" i="76"/>
  <c r="U12" i="76"/>
  <c r="T12" i="76"/>
  <c r="S12" i="76"/>
  <c r="R12" i="76"/>
  <c r="Q12" i="76"/>
  <c r="Y11" i="76"/>
  <c r="X11" i="76"/>
  <c r="W11" i="76"/>
  <c r="V11" i="76"/>
  <c r="U11" i="76"/>
  <c r="T11" i="76"/>
  <c r="S11" i="76"/>
  <c r="R11" i="76"/>
  <c r="Q11" i="76"/>
  <c r="Y10" i="76"/>
  <c r="X10" i="76"/>
  <c r="W10" i="76"/>
  <c r="V10" i="76"/>
  <c r="U10" i="76"/>
  <c r="T10" i="76"/>
  <c r="S10" i="76"/>
  <c r="R10" i="76"/>
  <c r="Q10" i="76"/>
  <c r="Y9" i="76"/>
  <c r="X9" i="76"/>
  <c r="W9" i="76"/>
  <c r="V9" i="76"/>
  <c r="U9" i="76"/>
  <c r="T9" i="76"/>
  <c r="S9" i="76"/>
  <c r="R9" i="76"/>
  <c r="Q9" i="76"/>
  <c r="Y7" i="76"/>
  <c r="X7" i="76"/>
  <c r="W7" i="76"/>
  <c r="V7" i="76"/>
  <c r="U7" i="76"/>
  <c r="T7" i="76"/>
  <c r="S7" i="76"/>
  <c r="R7" i="76"/>
  <c r="Q7" i="76"/>
  <c r="E25" i="91"/>
  <c r="C25" i="91"/>
  <c r="D12" i="91"/>
  <c r="B21" i="81"/>
  <c r="E3" i="70"/>
  <c r="F5" i="84"/>
  <c r="E5" i="84"/>
  <c r="D5" i="84"/>
  <c r="E8" i="81"/>
  <c r="F8" i="81"/>
  <c r="I8" i="81"/>
  <c r="J8" i="81"/>
  <c r="F8" i="77"/>
  <c r="G8" i="77"/>
  <c r="D25" i="91"/>
  <c r="G21" i="77"/>
  <c r="E26" i="91" l="1"/>
  <c r="E15" i="91"/>
  <c r="AC29" i="86"/>
  <c r="AF29" i="86"/>
  <c r="AB29" i="86"/>
  <c r="AD29" i="86"/>
  <c r="Z29" i="86"/>
  <c r="C15" i="91"/>
  <c r="E22" i="91"/>
  <c r="D21" i="91"/>
  <c r="D26" i="91"/>
  <c r="Y29" i="86"/>
  <c r="D15" i="91"/>
  <c r="D22" i="91"/>
  <c r="C21" i="91"/>
  <c r="E20" i="91"/>
  <c r="C22" i="91"/>
  <c r="C26" i="91"/>
  <c r="G20" i="77"/>
  <c r="D20" i="91"/>
  <c r="E21" i="91"/>
  <c r="J20" i="81"/>
  <c r="AE29" i="86"/>
  <c r="AA29" i="86"/>
  <c r="F20" i="81"/>
</calcChain>
</file>

<file path=xl/sharedStrings.xml><?xml version="1.0" encoding="utf-8"?>
<sst xmlns="http://schemas.openxmlformats.org/spreadsheetml/2006/main" count="665" uniqueCount="280">
  <si>
    <t>Boletín de la papa</t>
  </si>
  <si>
    <t>Bernabé Tapia Cruz</t>
  </si>
  <si>
    <t>Publicación de la Oficina de Estudios y Políticas Agrarias (Odepa)</t>
  </si>
  <si>
    <t>del Ministerio de Agricultura, Gobierno de Chile</t>
  </si>
  <si>
    <t>www.odepa.gob.cl</t>
  </si>
  <si>
    <t xml:space="preserve"> Se puede reproducir total o parcialmente citando la fuente</t>
  </si>
  <si>
    <t>Introducción</t>
  </si>
  <si>
    <t>Volver al índice</t>
  </si>
  <si>
    <t>Este boletín se publica mensualmente, con información de mercado nacional y de comercio exterior, relacionada con la papa.</t>
  </si>
  <si>
    <t>Los datos utilizados en este documento, que permiten hacer los análisis del mercado, se obtienen de las siguientes fuentes:</t>
  </si>
  <si>
    <t xml:space="preserve"> ● Servicio Nacional de Aduanas, para información de comercio exterior.</t>
  </si>
  <si>
    <t xml:space="preserve"> ● Odepa, para precios mayoristas y minoristas, utilizando los registros de precios capturados en ferias libres, supermercados y mercados mayoristas.</t>
  </si>
  <si>
    <t xml:space="preserve"> ● El Instituto Nacional de Estadisticas (INE), para antecedentes de superficie, rendimientos y producción regional y nacional.</t>
  </si>
  <si>
    <t xml:space="preserve"> ● Comentarios de Odepa</t>
  </si>
  <si>
    <t>CONTENIDO</t>
  </si>
  <si>
    <t>Comentario</t>
  </si>
  <si>
    <t>Descripción</t>
  </si>
  <si>
    <t>Página</t>
  </si>
  <si>
    <t>Precio de la papa en mercados mayoristas</t>
  </si>
  <si>
    <t>Precio de la papa en mercados minoristas</t>
  </si>
  <si>
    <t>Superficie, producción y rendimiento</t>
  </si>
  <si>
    <t>Ficha de costos</t>
  </si>
  <si>
    <t>Comercio exterior papa fresca y procesada</t>
  </si>
  <si>
    <t>Cuadro</t>
  </si>
  <si>
    <t>Precios promedio mensuales de papa en mercados mayoristas</t>
  </si>
  <si>
    <t>Precios diarios de papa en los mercados mayoristas según variedad</t>
  </si>
  <si>
    <t>Precios diarios de papa en los mercados mayoristas según mercado</t>
  </si>
  <si>
    <t>Precios mensuales de papa en supermercados y ferias libres de Santiago</t>
  </si>
  <si>
    <t>Precio semanal de papa a consumidor según región y tipo de establecimiento</t>
  </si>
  <si>
    <t>Superficie, producción y rendimiento de papa a nivel nacional</t>
  </si>
  <si>
    <t>Superficie regional de papa entre las regiones de Coquimbo y Los Lagos</t>
  </si>
  <si>
    <t>Producción regional de papa entre las regiones de Coquimbo y Los Lagos</t>
  </si>
  <si>
    <t>Rendimiento regional de papa entre las regiones de Coquimbo y Los Lagos</t>
  </si>
  <si>
    <t>Costos por hectárea según rendimiento esperado ($/ha)</t>
  </si>
  <si>
    <t>Exportaciones chilenas de papa fresca y procesada, por producto y país de destino</t>
  </si>
  <si>
    <t>Importaciones chilenas de papa fresca y procesada, por producto y país de origen</t>
  </si>
  <si>
    <t>Gráfico</t>
  </si>
  <si>
    <t>Precio promedio mensual de papa en los mercados mayoristas</t>
  </si>
  <si>
    <t>Precio diario de papa en los mercados mayoristas</t>
  </si>
  <si>
    <t>Precio diario de papa en los mercados mayoristas según mercado</t>
  </si>
  <si>
    <t>Precios mensuales de papa en supermercados, ferias libres y mercados mayoristas de Santiago</t>
  </si>
  <si>
    <t>Precio semanal de papa a consumidor en supermercados según región</t>
  </si>
  <si>
    <t>Precio semanal de papa a consumidor en ferias según región</t>
  </si>
  <si>
    <t>Evolución de la superficie y producción de papa</t>
  </si>
  <si>
    <t>COMENTARIOS</t>
  </si>
  <si>
    <r>
      <rPr>
        <b/>
        <sz val="11"/>
        <rFont val="Arial"/>
        <family val="2"/>
      </rPr>
      <t>IMPORTANTE</t>
    </r>
    <r>
      <rPr>
        <i/>
        <sz val="11"/>
        <rFont val="Arial"/>
        <family val="2"/>
      </rPr>
      <t xml:space="preserve">
Recuerde que está vigente la resolución del SAG n°3276 de 2016, en la cual se informa sobre el </t>
    </r>
    <r>
      <rPr>
        <b/>
        <i/>
        <sz val="11"/>
        <rFont val="Arial"/>
        <family val="2"/>
      </rPr>
      <t>área libre de plagas cuarentenarias de la papa,</t>
    </r>
    <r>
      <rPr>
        <i/>
        <sz val="11"/>
        <rFont val="Arial"/>
        <family val="2"/>
      </rPr>
      <t xml:space="preserve"> la cual comprende la provincia de Arauco en la Región del Bio Bío, y el territorio insular y continental de las regiones de La Araucanía, de Los Ríos, de Aysén, y de Magallanes, y además actualiza las disposiciones relativas a evitar la diseminación de estas plagas cuarentenarias hacia esta área, como por ejemplo la obligatoriedad de inscribirse en la </t>
    </r>
    <r>
      <rPr>
        <b/>
        <i/>
        <sz val="11"/>
        <rFont val="Arial"/>
        <family val="2"/>
      </rPr>
      <t>Nómina de Comerciantes del Programa Nacional de Sanidad de la Papa del SAG</t>
    </r>
    <r>
      <rPr>
        <i/>
        <sz val="11"/>
        <rFont val="Arial"/>
        <family val="2"/>
      </rPr>
      <t>, para autorizar la comercialización de papas procedentes del área libre, y los predios productores del área. Para mayor información, revise la resolución en el siguiente enlace:</t>
    </r>
  </si>
  <si>
    <t>https://www.leychile.cl/Navegar?idNorma=1092497</t>
  </si>
  <si>
    <t>Cuadro 1</t>
  </si>
  <si>
    <t>Precio promedio mensual de papa en mercados mayoristas</t>
  </si>
  <si>
    <t>($ nominales con IVA / 25 kilos)</t>
  </si>
  <si>
    <t>Mes</t>
  </si>
  <si>
    <t>Año</t>
  </si>
  <si>
    <t>Variación (%)</t>
  </si>
  <si>
    <t>Mensual</t>
  </si>
  <si>
    <t>Anual</t>
  </si>
  <si>
    <t>Enero</t>
  </si>
  <si>
    <t>Febrero</t>
  </si>
  <si>
    <t>Marzo</t>
  </si>
  <si>
    <t>Abril</t>
  </si>
  <si>
    <t>Mayo</t>
  </si>
  <si>
    <t>Junio</t>
  </si>
  <si>
    <t>Julio</t>
  </si>
  <si>
    <t>Agosto</t>
  </si>
  <si>
    <t>Septiembre</t>
  </si>
  <si>
    <t>Octubre</t>
  </si>
  <si>
    <t>Noviembre</t>
  </si>
  <si>
    <t>Diciembre</t>
  </si>
  <si>
    <t xml:space="preserve">Promedio anual </t>
  </si>
  <si>
    <t>Fuente: Odepa.
Precio promedio ponderado por volúmen de todas las variedades, calidades y unidades de comercialización. Considera los siguientes mercados: Terminal Agrícola del Norte S.A. de Arica, Terminal Agropecuario La Palmera de Coquimbo,  Feria Mayorista La Calera de Valparaíso (Femacal), Central Lo Valledor, Vega Central, Macroferia Regional de Talca, Terminal Hortofrutícola de Chillán, Vega Monumental de Concepción, Vega Modelo de Temuco, y Feria Lagunitas de Puerto Montt.</t>
  </si>
  <si>
    <t>Cuadro 2</t>
  </si>
  <si>
    <t xml:space="preserve">Fecha </t>
  </si>
  <si>
    <t>Asterix</t>
  </si>
  <si>
    <t>Cardinal</t>
  </si>
  <si>
    <t>Desirée</t>
  </si>
  <si>
    <t>Karú</t>
  </si>
  <si>
    <t>Patagonia</t>
  </si>
  <si>
    <t>Pukará</t>
  </si>
  <si>
    <t>Rodeo</t>
  </si>
  <si>
    <t>Rosara</t>
  </si>
  <si>
    <t>Pehuenche</t>
  </si>
  <si>
    <t>Puyehue</t>
  </si>
  <si>
    <t>Promedio ponderado</t>
  </si>
  <si>
    <t>Fuente: Odepa.
Precio promedio ponderado por volúmen de todas las calidades y unidades de comercialización. Considera los siguientes mercados: Terminal Agrícola del Norte S.A. de Arica, Terminal Agropecuario La Palmera de Coquimbo,  Feria Mayorista La Calera de Valparaíso (Femacal), Central Lo Valledor, Vega Central, Macroferia Regional de Talca, Terminal Hortofrutícola de Chillán, Vega Monumental de Concepción, Vega Modelo de Temuco, y Feria Lagunitas de Puerto Montt.</t>
  </si>
  <si>
    <t>Cuadro 3</t>
  </si>
  <si>
    <t>Fecha</t>
  </si>
  <si>
    <t>Agrícola del Norte de Arica</t>
  </si>
  <si>
    <t>Terminal La Palmera de La Serena</t>
  </si>
  <si>
    <t>Femacal de La Calera</t>
  </si>
  <si>
    <t>Central Lo Valledor de Santiago</t>
  </si>
  <si>
    <t>Vega Central Mapocho de Santiago</t>
  </si>
  <si>
    <t>Macroferia Regional de Talca</t>
  </si>
  <si>
    <t>Terminal Hortofrutícola Agro Chillán</t>
  </si>
  <si>
    <t>Vega Monumental Concepción</t>
  </si>
  <si>
    <t>Vega Modelo de Temuco</t>
  </si>
  <si>
    <t>Feria Lagunitas de Puerto Montt</t>
  </si>
  <si>
    <t>Fuente: Odepa.
Precio promedio ponderado por volúmen de todas las variedades, calidades y unidades de comercialización.</t>
  </si>
  <si>
    <t>Cuadro 4</t>
  </si>
  <si>
    <t>Precio a consumidor promedio mensual de papa en supermercados y ferias libres de Santiago</t>
  </si>
  <si>
    <t>($ / kilo nominales con IVA)</t>
  </si>
  <si>
    <t>Supermercados</t>
  </si>
  <si>
    <t>Ferias libres</t>
  </si>
  <si>
    <t>Promedio año</t>
  </si>
  <si>
    <t>Fuente: Odepa.
Precio promedio mensual de la primera calidad de todas las variedades.</t>
  </si>
  <si>
    <t>Mayorista</t>
  </si>
  <si>
    <t xml:space="preserve"> </t>
  </si>
  <si>
    <t>Cuadro 5</t>
  </si>
  <si>
    <t>SUPERMERCADO</t>
  </si>
  <si>
    <t>FERIA LIBRE</t>
  </si>
  <si>
    <t>Semana</t>
  </si>
  <si>
    <t>Arica</t>
  </si>
  <si>
    <t>Coquimbo</t>
  </si>
  <si>
    <t>Valparaíso</t>
  </si>
  <si>
    <t>RM</t>
  </si>
  <si>
    <t>Maule</t>
  </si>
  <si>
    <t>Ñuble</t>
  </si>
  <si>
    <t>Bío Bío</t>
  </si>
  <si>
    <t>La Araucanía</t>
  </si>
  <si>
    <t>Los Lagos</t>
  </si>
  <si>
    <t>Fuente: Odepa. Precio promedio de la primera calidad de todas las variedades.</t>
  </si>
  <si>
    <t>Precio Promedio Super</t>
  </si>
  <si>
    <t>Precio Promedio FL</t>
  </si>
  <si>
    <t>comparación S con respecto a FL</t>
  </si>
  <si>
    <r>
      <rPr>
        <i/>
        <sz val="10"/>
        <color indexed="8"/>
        <rFont val="Arial"/>
        <family val="2"/>
      </rPr>
      <t>Fuente</t>
    </r>
    <r>
      <rPr>
        <sz val="10"/>
        <color indexed="8"/>
        <rFont val="Arial"/>
        <family val="2"/>
      </rPr>
      <t>: Odepa. Se considera el precio promedio de la primera calidad de distintas variedades.</t>
    </r>
  </si>
  <si>
    <t>Cuadro 6</t>
  </si>
  <si>
    <t>Año agrícola</t>
  </si>
  <si>
    <t>Superficie (ha)</t>
  </si>
  <si>
    <t>Producción (ton)</t>
  </si>
  <si>
    <t>Rendimiento (ton/ha)</t>
  </si>
  <si>
    <t>2002/03</t>
  </si>
  <si>
    <t>2003/04</t>
  </si>
  <si>
    <t>2004/05</t>
  </si>
  <si>
    <t>2005/06</t>
  </si>
  <si>
    <t>2006/07</t>
  </si>
  <si>
    <t>2007/08</t>
  </si>
  <si>
    <t>2008/09</t>
  </si>
  <si>
    <t>2009/10</t>
  </si>
  <si>
    <t>2010/11</t>
  </si>
  <si>
    <t>2011/12</t>
  </si>
  <si>
    <t>2012/13</t>
  </si>
  <si>
    <t>2013/14</t>
  </si>
  <si>
    <t>2014/15</t>
  </si>
  <si>
    <t>2015/16</t>
  </si>
  <si>
    <t>2016/17</t>
  </si>
  <si>
    <t>2017/18</t>
  </si>
  <si>
    <t>2018/19</t>
  </si>
  <si>
    <t>2019/20</t>
  </si>
  <si>
    <t>Fuente: elaborado por Odepa con información del INE.</t>
  </si>
  <si>
    <t>Cuadro 7</t>
  </si>
  <si>
    <t>(hectáreas)</t>
  </si>
  <si>
    <t>Región de</t>
  </si>
  <si>
    <t>Región</t>
  </si>
  <si>
    <t>Región del</t>
  </si>
  <si>
    <t>Resto del</t>
  </si>
  <si>
    <t>Metropolitana</t>
  </si>
  <si>
    <t>O´Higgins</t>
  </si>
  <si>
    <t>Los Ríos</t>
  </si>
  <si>
    <t>país</t>
  </si>
  <si>
    <t>-</t>
  </si>
  <si>
    <t xml:space="preserve">Fuente: elaborado por Odepa con información del INE. </t>
  </si>
  <si>
    <t>Cuadro 8</t>
  </si>
  <si>
    <t>(toneladas)</t>
  </si>
  <si>
    <t>Cuadro 9</t>
  </si>
  <si>
    <t>(ton/ha)</t>
  </si>
  <si>
    <t xml:space="preserve">Cuadro 10. </t>
  </si>
  <si>
    <t>Mano de obra</t>
  </si>
  <si>
    <t>Maquinaria</t>
  </si>
  <si>
    <t>Insumos</t>
  </si>
  <si>
    <r>
      <t>Otros costos (indirectos + imprevistos)</t>
    </r>
    <r>
      <rPr>
        <b/>
        <vertAlign val="superscript"/>
        <sz val="10"/>
        <rFont val="Arial"/>
        <family val="2"/>
      </rPr>
      <t>2</t>
    </r>
  </si>
  <si>
    <t>Total costos</t>
  </si>
  <si>
    <r>
      <t>Precio papa mayorista saco 25 kg sin IVA</t>
    </r>
    <r>
      <rPr>
        <b/>
        <vertAlign val="superscript"/>
        <sz val="10"/>
        <rFont val="Arial"/>
        <family val="2"/>
      </rPr>
      <t>3</t>
    </r>
  </si>
  <si>
    <t xml:space="preserve">Ingreso por hectárea </t>
  </si>
  <si>
    <t>Margen neto por hectárea</t>
  </si>
  <si>
    <r>
      <t xml:space="preserve">Análisis de sensibilidad </t>
    </r>
    <r>
      <rPr>
        <b/>
        <vertAlign val="superscript"/>
        <sz val="10"/>
        <color indexed="9"/>
        <rFont val="Arial"/>
        <family val="2"/>
      </rPr>
      <t>4</t>
    </r>
    <r>
      <rPr>
        <b/>
        <sz val="10"/>
        <color indexed="9"/>
        <rFont val="Arial"/>
        <family val="2"/>
      </rPr>
      <t xml:space="preserve">
Margen neto ($/ha) Región de La Araucanía</t>
    </r>
  </si>
  <si>
    <t>Rendimiento (Kg/ha)</t>
  </si>
  <si>
    <t>Precio ($/saco 25 kg)</t>
  </si>
  <si>
    <r>
      <t xml:space="preserve">Punto de Equilibrio Región de La Araucanía </t>
    </r>
    <r>
      <rPr>
        <b/>
        <vertAlign val="superscript"/>
        <sz val="10"/>
        <color indexed="9"/>
        <rFont val="Arial"/>
        <family val="2"/>
      </rPr>
      <t>5</t>
    </r>
  </si>
  <si>
    <t>Rendimiento (kg/ha)</t>
  </si>
  <si>
    <t>Costo unitario mínimo saco 25 kg</t>
  </si>
  <si>
    <r>
      <rPr>
        <i/>
        <sz val="10"/>
        <rFont val="Arial"/>
        <family val="2"/>
      </rPr>
      <t>Fuente:</t>
    </r>
    <r>
      <rPr>
        <sz val="10"/>
        <rFont val="Arial"/>
        <family val="2"/>
      </rPr>
      <t xml:space="preserve"> Odepa</t>
    </r>
  </si>
  <si>
    <t>Notas:</t>
  </si>
  <si>
    <t xml:space="preserve">(1) Las fichas completas por región se encuentran publicadas en el sitio web www.odepa.cl/rubro/papas-y-tuberculos </t>
  </si>
  <si>
    <t>(2) Costos Indirectos: corresponde al costo financiero, y equivale a 1,5% mensual simple. Tasa de interés promedio de las empresas distribuidoras de insumos. Imprevistos: corresponde al 5% del total de los costos.</t>
  </si>
  <si>
    <t>(4) Este análisis entrega márgenes netos bajo tres escenarios diferentes de precio y rendimiento de la papa.</t>
  </si>
  <si>
    <t>(5) Representa el precio de venta mínimo para cubrir los costos totales de producción para distintos rendimientos.</t>
  </si>
  <si>
    <t>Los costos estimados están orientados a un sistema tecnológico promedio de producción.</t>
  </si>
  <si>
    <t>Cuadro 11. Exportaciones chilenas de papa fresca y procesada, por producto y país de destino</t>
  </si>
  <si>
    <t>Producto</t>
  </si>
  <si>
    <t>País</t>
  </si>
  <si>
    <t>Volumen (kilos)</t>
  </si>
  <si>
    <t>Valor FOB (dólares)</t>
  </si>
  <si>
    <t>2019</t>
  </si>
  <si>
    <t>variación (%)</t>
  </si>
  <si>
    <t>Preparadas sin congelar</t>
  </si>
  <si>
    <t>Argentina</t>
  </si>
  <si>
    <t>Uruguay</t>
  </si>
  <si>
    <t>Paraguay</t>
  </si>
  <si>
    <t>Ecuador</t>
  </si>
  <si>
    <t>Perú</t>
  </si>
  <si>
    <t>Estados Unidos</t>
  </si>
  <si>
    <t>Corea del Sur</t>
  </si>
  <si>
    <t>Cuba</t>
  </si>
  <si>
    <t>Australia</t>
  </si>
  <si>
    <t>Nueva Zelanda</t>
  </si>
  <si>
    <t>--</t>
  </si>
  <si>
    <t>Alemania</t>
  </si>
  <si>
    <t>Total Preparadas sin congelar</t>
  </si>
  <si>
    <t>Papa semilla</t>
  </si>
  <si>
    <t>Brasil</t>
  </si>
  <si>
    <t>Guatemala</t>
  </si>
  <si>
    <t>Total Papa semilla</t>
  </si>
  <si>
    <t>Consumo fresca</t>
  </si>
  <si>
    <t>Total Consumo fresca</t>
  </si>
  <si>
    <t>Papas "in vitro" para siembra</t>
  </si>
  <si>
    <t>Total Papas "in vitro" para siembra</t>
  </si>
  <si>
    <t>Copos (puré)</t>
  </si>
  <si>
    <t>Bolivia</t>
  </si>
  <si>
    <t>Canadá</t>
  </si>
  <si>
    <t>Total Copos (puré)</t>
  </si>
  <si>
    <t>Congeladas</t>
  </si>
  <si>
    <t>Total Congeladas</t>
  </si>
  <si>
    <t>Preparadas congeladas</t>
  </si>
  <si>
    <t>Total Preparadas congeladas</t>
  </si>
  <si>
    <t>Harina de papa</t>
  </si>
  <si>
    <t>Total Harina de papa</t>
  </si>
  <si>
    <t>Fécula (almidón)</t>
  </si>
  <si>
    <t>Total Fécula (almidón)</t>
  </si>
  <si>
    <t xml:space="preserve">Total </t>
  </si>
  <si>
    <t xml:space="preserve">Fuente: elaborado por Odepa con información del Servicio Nacional de Aduanas. Cifras sujetas a revisión por Informes de Variación de Valor (IVV). </t>
  </si>
  <si>
    <t>Cuadro 12. Importaciones chilenas de papa fresca y procesada, por producto y país de origen</t>
  </si>
  <si>
    <t>Valor CIF (dólares)</t>
  </si>
  <si>
    <t>Bélgica</t>
  </si>
  <si>
    <t>Países Bajos</t>
  </si>
  <si>
    <t>Francia</t>
  </si>
  <si>
    <t>España</t>
  </si>
  <si>
    <t>Polonia</t>
  </si>
  <si>
    <t>Turquía</t>
  </si>
  <si>
    <t>Dinamarca</t>
  </si>
  <si>
    <t>China</t>
  </si>
  <si>
    <t>Reino Unido</t>
  </si>
  <si>
    <t>Colombia</t>
  </si>
  <si>
    <t>Letonia</t>
  </si>
  <si>
    <t>Taiwán</t>
  </si>
  <si>
    <t>India</t>
  </si>
  <si>
    <t>Italia</t>
  </si>
  <si>
    <t>Eslovenia</t>
  </si>
  <si>
    <t>México</t>
  </si>
  <si>
    <t>Rusia</t>
  </si>
  <si>
    <t>Chile</t>
  </si>
  <si>
    <t>Austria</t>
  </si>
  <si>
    <t>Origen o destino no precisado</t>
  </si>
  <si>
    <t>Japón</t>
  </si>
  <si>
    <t>Suiza</t>
  </si>
  <si>
    <t>Suecia</t>
  </si>
  <si>
    <t>14.460*</t>
  </si>
  <si>
    <t>1.649*</t>
  </si>
  <si>
    <t>Total</t>
  </si>
  <si>
    <t>2020/21*</t>
  </si>
  <si>
    <t>*La temporada 2020/21 se proyectó con la superficie del estudio de intención de siembra de octubre de 2020 y el promedio del rendimiento de las últimas dos temporadas.</t>
  </si>
  <si>
    <t>* Cifra en aclaración pues se trataría de otro tubérculo para consumo.</t>
  </si>
  <si>
    <r>
      <t xml:space="preserve">3. </t>
    </r>
    <r>
      <rPr>
        <u/>
        <sz val="11"/>
        <rFont val="Arial"/>
        <family val="2"/>
      </rPr>
      <t>Superficie, producción y rendimiento</t>
    </r>
    <r>
      <rPr>
        <sz val="11"/>
        <rFont val="Arial"/>
        <family val="2"/>
      </rPr>
      <t>: inteciones de siembra señalan leve baja en superficie para 2020/21
El estudio de intenciones de siembra de INE del mes de octubre, señala una baja de 0,26% para la temporada 2020/21, est es 44.032 hectáreas de papas en el país. Se proyecta una baja de 0,26% en la producción, con el rendimiento promedio de las últimas dos temporadas. 
La encuesta de cosecha de cultivos anuales e industriales de la temporada 2019/20 que realiza INE en convenio con Odepa, indicó una producción de 1.288.154 toneladas para la papa en la temporada 2019/20, un 10,8% mayor a la temporada anterior. El rendimiento promedio nacional del cultivo fue de 29,2 toneladas por hectárea, esto es 4,9% mayor a la anterior temporada (cuadro 6 y gráfico 7). 
Según los resultados regionales 2019/20 las regiones con mayor producción de papa fueron Los Lagos con 462.451 toneladas y La Araucanía con 349.145 (cuadro 7 y gráfico 8).</t>
    </r>
  </si>
  <si>
    <t>Venezuela</t>
  </si>
  <si>
    <t>14.461*</t>
  </si>
  <si>
    <t>1.756*</t>
  </si>
  <si>
    <t>Enero 2021</t>
  </si>
  <si>
    <t>Promedio ene-dic</t>
  </si>
  <si>
    <r>
      <t xml:space="preserve">(3) El precio de la papa utilizado corresponde al precio promedio mayorista regional de </t>
    </r>
    <r>
      <rPr>
        <sz val="10"/>
        <color rgb="FFFF0000"/>
        <rFont val="Arial"/>
        <family val="2"/>
      </rPr>
      <t>diciembre</t>
    </r>
    <r>
      <rPr>
        <sz val="10"/>
        <rFont val="Arial"/>
        <family val="2"/>
      </rPr>
      <t xml:space="preserve"> de 2020.</t>
    </r>
  </si>
  <si>
    <r>
      <t xml:space="preserve">Costos por hectárea según rendimiento esperado ($/ha) </t>
    </r>
    <r>
      <rPr>
        <b/>
        <vertAlign val="superscript"/>
        <sz val="10"/>
        <color indexed="8"/>
        <rFont val="Arial"/>
        <family val="2"/>
      </rPr>
      <t>1</t>
    </r>
  </si>
  <si>
    <t>Fecha de publicación: 2018 Región La Araucanía, 2019 Región Bio Bío, 2018 Región de Coquimbo</t>
  </si>
  <si>
    <r>
      <t xml:space="preserve">Región de La Araucanía
</t>
    </r>
    <r>
      <rPr>
        <sz val="10"/>
        <rFont val="Arial"/>
        <family val="2"/>
      </rPr>
      <t>Variedad Patagonia, Pucará o Desiree
Papa de guarda riego, tecnología media</t>
    </r>
    <r>
      <rPr>
        <b/>
        <sz val="10"/>
        <rFont val="Arial"/>
        <family val="2"/>
      </rPr>
      <t xml:space="preserve">
</t>
    </r>
    <r>
      <rPr>
        <sz val="10"/>
        <rFont val="Arial"/>
        <family val="2"/>
      </rPr>
      <t>Mayo 2018</t>
    </r>
  </si>
  <si>
    <r>
      <t xml:space="preserve">Región del Bio Bío
</t>
    </r>
    <r>
      <rPr>
        <sz val="10"/>
        <rFont val="Arial"/>
        <family val="2"/>
      </rPr>
      <t>Variedad Patagonia, Karú
Papa de guarda riego, tecnología media
Marzo 2019</t>
    </r>
  </si>
  <si>
    <r>
      <t>Región de Coquimbo</t>
    </r>
    <r>
      <rPr>
        <sz val="10"/>
        <color theme="1"/>
        <rFont val="Arial"/>
        <family val="2"/>
      </rPr>
      <t xml:space="preserve">
Variedad Cardinal, Asterik
Papa temprana riego, tecnología media
Septiembre 2018</t>
    </r>
  </si>
  <si>
    <t>ene-dic 2019</t>
  </si>
  <si>
    <t>ene-dic 2020</t>
  </si>
  <si>
    <r>
      <t xml:space="preserve">1. </t>
    </r>
    <r>
      <rPr>
        <u/>
        <sz val="11"/>
        <rFont val="Arial"/>
        <family val="2"/>
      </rPr>
      <t>Precios de la papa en mercados mayoristas</t>
    </r>
    <r>
      <rPr>
        <sz val="11"/>
        <rFont val="Arial"/>
        <family val="2"/>
      </rPr>
      <t>: suben en diciembre.
El precio promedio ponderado mensual de la papa en los mercados mayoristas en diciembre de 2020 fue $11.232 por saco de 25 kilos, valor 13,8% más alto que el mes anterior y 112,7% más alto que el mismo mes del año 2019 (cuadro 1 y gráfico 1).
En el precio diario del saco de 25 kilos se observa una importante alza a principios de noviembre y mediados de diciembre. En los primeros días de enero se ve una tendencia a la baja (cuadro 2 y gráfico 2). En los distintos terminales mayoristas monitoreados por Odepa se observa una tendencia similar (cuadro 3 y gráfico 3).</t>
    </r>
  </si>
  <si>
    <r>
      <t xml:space="preserve">2. </t>
    </r>
    <r>
      <rPr>
        <u/>
        <sz val="11"/>
        <rFont val="Arial"/>
        <family val="2"/>
      </rPr>
      <t>Precio de la papa en mercados minoristas</t>
    </r>
    <r>
      <rPr>
        <sz val="11"/>
        <rFont val="Arial"/>
        <family val="2"/>
      </rPr>
      <t>: alza en supermercados y ferias de Santiago. 
En el monitoreo de precios al consumidor que realiza Odepa en la ciudad de Santiago, se observó que el precio promedio mensual de diciembre de 2020 en supermercados fue $1.238 por kilo, 0,7% mayor respecto al mes anterior y 3,2% mayor al mismo mes del año anterior. En ferias el precio promedio fue $667 por kilo, 15,6% mayor al mes anterior y 44,1% más alto al mismo mes del año 2019 (cuadro 4 y gráfico 4).
En el precio semanal a consumidor que Odepa recoge en regiones destaca el alza en ferias de la Araucanía y Los Lagos (cuadro 5, gráficos 5 y 6).</t>
    </r>
  </si>
  <si>
    <r>
      <t xml:space="preserve">4. </t>
    </r>
    <r>
      <rPr>
        <u/>
        <sz val="11"/>
        <rFont val="Arial"/>
        <family val="2"/>
      </rPr>
      <t>Ficha de costos</t>
    </r>
    <r>
      <rPr>
        <sz val="11"/>
        <rFont val="Arial"/>
        <family val="2"/>
      </rPr>
      <t xml:space="preserve">: márgenes positivos en fichas de costos.
Odepa publica fichas de costos de los principales cultivos, que corresponden a estudios de caso realizados en terreno con entrevistas a agricultores.
Para este mes el análisis del margen neto entrega valores positivos en las fichas de costos de las regiones de La Araucanía, Biobío y Coquimbo. En el análisis de sensibilidad se pueden revisar los precios que permiten alcanzar ingresos rentables del cultivo según la estructura de costos de La Araucanía. El punto de equilibrio (el precio al cual se pagan los costos) para este mes, para un cultivo con un rendimiento de 25 ton/ha en la Región de La Araucanía, es de $3.810 por saco de 25 kilos (cuadro 10).
Los valores son referenciales. Para mayor información y detalle del cálculo, revisar www.odepa.cl/rubro/papas-y-tuberculos.
Además, en el siguiente link del Manual Interactivo de la Papa INIA y previo registro, encontrará una ficha técnico-económica interactiva que le permitirá estimar los costos de producción: http://manualinia.papachile.cl/?page=login </t>
    </r>
  </si>
  <si>
    <r>
      <t xml:space="preserve">5. </t>
    </r>
    <r>
      <rPr>
        <u/>
        <sz val="11"/>
        <rFont val="Arial"/>
        <family val="2"/>
      </rPr>
      <t>Comercio exterior papa fresca y procesada</t>
    </r>
    <r>
      <rPr>
        <sz val="11"/>
        <rFont val="Arial"/>
        <family val="2"/>
      </rPr>
      <t>: bajan importaciones y se mantienen las exportaciones.
Entre enero y diciembre de 2020 las exportaciones sumaron USD 3,7 millones, cifra similar a la del mismo período del año anterior. En el período han disminuído las exportaciones de preparadas sin congelar (snack) y han crecido las de papa fresca para consumo y preparadas congeladas.
Las importaciones a diciembre de 2020 sumaron USD 92 millones, lo que representa una baja de 25,1% en comparación con igual período del año anterior. Las papas preparadas congeladas son el principal producto importado y las que muestran la mayor baja durante este período.</t>
    </r>
  </si>
  <si>
    <t>Director (S) y representante legal</t>
  </si>
  <si>
    <t>Adolfo Ochagavía Vial</t>
  </si>
  <si>
    <r>
      <t>Información de mercado nacional y comercio exterior hasta diciembre</t>
    </r>
    <r>
      <rPr>
        <sz val="11"/>
        <color indexed="8"/>
        <rFont val="Arial"/>
        <family val="2"/>
      </rPr>
      <t xml:space="preserve"> de 2020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</si>
</sst>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8">
    <numFmt numFmtId="5" formatCode="&quot;$&quot;#,##0;&quot;$&quot;\-#,##0"/>
    <numFmt numFmtId="6" formatCode="&quot;$&quot;#,##0;[Red]&quot;$&quot;\-#,##0"/>
    <numFmt numFmtId="41" formatCode="_ * #,##0_ ;_ * \-#,##0_ ;_ * &quot;-&quot;_ ;_ @_ "/>
    <numFmt numFmtId="43" formatCode="_ * #,##0.00_ ;_ * \-#,##0.00_ ;_ * &quot;-&quot;??_ ;_ @_ "/>
    <numFmt numFmtId="164" formatCode="_-* #,##0.00\ _€_-;\-* #,##0.00\ _€_-;_-* &quot;-&quot;??\ _€_-;_-@_-"/>
    <numFmt numFmtId="165" formatCode="_-&quot;$&quot;\ * #,##0_-;\-&quot;$&quot;\ * #,##0_-;_-&quot;$&quot;\ * &quot;-&quot;_-;_-@_-"/>
    <numFmt numFmtId="166" formatCode="_-* #,##0_-;\-* #,##0_-;_-* &quot;-&quot;_-;_-@_-"/>
    <numFmt numFmtId="167" formatCode="_-* #,##0.00_-;\-* #,##0.00_-;_-* &quot;-&quot;??_-;_-@_-"/>
    <numFmt numFmtId="168" formatCode="_(* #,##0_);_(* \(#,##0\);_(* &quot;-&quot;_);_(@_)"/>
    <numFmt numFmtId="169" formatCode="0.0"/>
    <numFmt numFmtId="170" formatCode="#,##0.0"/>
    <numFmt numFmtId="171" formatCode="_(* #,##0.00_);_(* \(#,##0.00\);_(* &quot;-&quot;??_);_(@_)"/>
    <numFmt numFmtId="172" formatCode="_(* #,##0_);_(* \(#,##0\);_(* &quot;-&quot;??_);_(@_)"/>
    <numFmt numFmtId="173" formatCode="_(* #,##0.0000_);_(* \(#,##0.0000\);_(* &quot;-&quot;_);_(@_)"/>
    <numFmt numFmtId="174" formatCode="dd/mm/yy;@"/>
    <numFmt numFmtId="175" formatCode="0.0%"/>
    <numFmt numFmtId="176" formatCode="#,##0.0_ ;\-#,##0.0\ "/>
    <numFmt numFmtId="177" formatCode="mmmm/yyyy"/>
  </numFmts>
  <fonts count="84">
    <font>
      <sz val="11"/>
      <color theme="1"/>
      <name val="Calibri"/>
      <family val="2"/>
      <scheme val="minor"/>
    </font>
    <font>
      <sz val="10"/>
      <name val="Arial"/>
      <family val="2"/>
    </font>
    <font>
      <sz val="14"/>
      <name val="Arial MT"/>
      <family val="2"/>
    </font>
    <font>
      <sz val="12"/>
      <name val="Arial"/>
      <family val="2"/>
    </font>
    <font>
      <b/>
      <sz val="18"/>
      <color indexed="56"/>
      <name val="Cambria"/>
      <family val="2"/>
    </font>
    <font>
      <b/>
      <sz val="10"/>
      <color indexed="8"/>
      <name val="Arial"/>
      <family val="2"/>
    </font>
    <font>
      <sz val="10"/>
      <color indexed="8"/>
      <name val="Arial"/>
      <family val="2"/>
    </font>
    <font>
      <sz val="10"/>
      <name val="Arial"/>
      <family val="2"/>
    </font>
    <font>
      <sz val="10"/>
      <color indexed="9"/>
      <name val="Arial"/>
      <family val="2"/>
    </font>
    <font>
      <sz val="10"/>
      <color indexed="17"/>
      <name val="Arial"/>
      <family val="2"/>
    </font>
    <font>
      <b/>
      <sz val="10"/>
      <color indexed="52"/>
      <name val="Arial"/>
      <family val="2"/>
    </font>
    <font>
      <b/>
      <sz val="10"/>
      <color indexed="9"/>
      <name val="Arial"/>
      <family val="2"/>
    </font>
    <font>
      <sz val="10"/>
      <color indexed="52"/>
      <name val="Arial"/>
      <family val="2"/>
    </font>
    <font>
      <b/>
      <sz val="11"/>
      <color indexed="56"/>
      <name val="Arial"/>
      <family val="2"/>
    </font>
    <font>
      <sz val="10"/>
      <color indexed="62"/>
      <name val="Arial"/>
      <family val="2"/>
    </font>
    <font>
      <sz val="10"/>
      <color indexed="20"/>
      <name val="Arial"/>
      <family val="2"/>
    </font>
    <font>
      <sz val="10"/>
      <color indexed="60"/>
      <name val="Arial"/>
      <family val="2"/>
    </font>
    <font>
      <b/>
      <sz val="10"/>
      <color indexed="63"/>
      <name val="Arial"/>
      <family val="2"/>
    </font>
    <font>
      <sz val="10"/>
      <color indexed="10"/>
      <name val="Arial"/>
      <family val="2"/>
    </font>
    <font>
      <i/>
      <sz val="10"/>
      <color indexed="23"/>
      <name val="Arial"/>
      <family val="2"/>
    </font>
    <font>
      <b/>
      <sz val="15"/>
      <color indexed="56"/>
      <name val="Arial"/>
      <family val="2"/>
    </font>
    <font>
      <b/>
      <sz val="13"/>
      <color indexed="56"/>
      <name val="Arial"/>
      <family val="2"/>
    </font>
    <font>
      <b/>
      <sz val="10"/>
      <name val="Arial"/>
      <family val="2"/>
    </font>
    <font>
      <u/>
      <sz val="10"/>
      <color indexed="12"/>
      <name val="Arial"/>
      <family val="2"/>
    </font>
    <font>
      <sz val="9"/>
      <name val="Arial"/>
      <family val="2"/>
    </font>
    <font>
      <i/>
      <sz val="9"/>
      <name val="Arial"/>
      <family val="2"/>
    </font>
    <font>
      <i/>
      <sz val="9"/>
      <color indexed="8"/>
      <name val="Arial"/>
      <family val="2"/>
    </font>
    <font>
      <u/>
      <sz val="11"/>
      <name val="Arial"/>
      <family val="2"/>
    </font>
    <font>
      <i/>
      <sz val="10"/>
      <color indexed="8"/>
      <name val="Arial"/>
      <family val="2"/>
    </font>
    <font>
      <b/>
      <vertAlign val="superscript"/>
      <sz val="10"/>
      <name val="Arial"/>
      <family val="2"/>
    </font>
    <font>
      <b/>
      <i/>
      <sz val="10"/>
      <name val="Arial"/>
      <family val="2"/>
    </font>
    <font>
      <i/>
      <sz val="10"/>
      <name val="Arial"/>
      <family val="2"/>
    </font>
    <font>
      <b/>
      <vertAlign val="superscript"/>
      <sz val="10"/>
      <color indexed="9"/>
      <name val="Arial"/>
      <family val="2"/>
    </font>
    <font>
      <sz val="11"/>
      <color indexed="8"/>
      <name val="Arial"/>
      <family val="2"/>
    </font>
    <font>
      <b/>
      <sz val="11"/>
      <name val="Arial"/>
      <family val="2"/>
    </font>
    <font>
      <sz val="11"/>
      <name val="Arial"/>
      <family val="2"/>
    </font>
    <font>
      <b/>
      <vertAlign val="superscript"/>
      <sz val="10"/>
      <color indexed="8"/>
      <name val="Arial"/>
      <family val="2"/>
    </font>
    <font>
      <sz val="11"/>
      <color theme="1"/>
      <name val="Calibri"/>
      <family val="2"/>
      <scheme val="minor"/>
    </font>
    <font>
      <sz val="11"/>
      <color theme="0"/>
      <name val="Calibri"/>
      <family val="2"/>
      <scheme val="minor"/>
    </font>
    <font>
      <sz val="11"/>
      <color rgb="FF006100"/>
      <name val="Calibri"/>
      <family val="2"/>
      <scheme val="minor"/>
    </font>
    <font>
      <b/>
      <sz val="11"/>
      <color rgb="FFFA7D00"/>
      <name val="Calibri"/>
      <family val="2"/>
      <scheme val="minor"/>
    </font>
    <font>
      <b/>
      <sz val="11"/>
      <color theme="0"/>
      <name val="Calibri"/>
      <family val="2"/>
      <scheme val="minor"/>
    </font>
    <font>
      <sz val="11"/>
      <color rgb="FFFA7D00"/>
      <name val="Calibri"/>
      <family val="2"/>
      <scheme val="minor"/>
    </font>
    <font>
      <b/>
      <sz val="11"/>
      <color theme="3"/>
      <name val="Calibri"/>
      <family val="2"/>
      <scheme val="minor"/>
    </font>
    <font>
      <sz val="11"/>
      <color rgb="FF3F3F76"/>
      <name val="Calibri"/>
      <family val="2"/>
      <scheme val="minor"/>
    </font>
    <font>
      <u/>
      <sz val="11"/>
      <color theme="10"/>
      <name val="Calibri"/>
      <family val="2"/>
      <scheme val="minor"/>
    </font>
    <font>
      <u/>
      <sz val="10"/>
      <color theme="10"/>
      <name val="Arial"/>
      <family val="2"/>
    </font>
    <font>
      <sz val="11"/>
      <color rgb="FF9C0006"/>
      <name val="Calibri"/>
      <family val="2"/>
      <scheme val="minor"/>
    </font>
    <font>
      <sz val="11"/>
      <color rgb="FF9C6500"/>
      <name val="Calibri"/>
      <family val="2"/>
      <scheme val="minor"/>
    </font>
    <font>
      <sz val="11"/>
      <color rgb="FF000000"/>
      <name val="Calibri"/>
      <family val="2"/>
      <scheme val="minor"/>
    </font>
    <font>
      <b/>
      <sz val="11"/>
      <color rgb="FF3F3F3F"/>
      <name val="Calibri"/>
      <family val="2"/>
      <scheme val="minor"/>
    </font>
    <font>
      <sz val="11"/>
      <color rgb="FFFF0000"/>
      <name val="Calibri"/>
      <family val="2"/>
      <scheme val="minor"/>
    </font>
    <font>
      <i/>
      <sz val="11"/>
      <color rgb="FF7F7F7F"/>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1"/>
      <name val="Calibri"/>
      <family val="2"/>
      <scheme val="minor"/>
    </font>
    <font>
      <sz val="10"/>
      <color rgb="FF0000FF"/>
      <name val="Arial"/>
      <family val="2"/>
    </font>
    <font>
      <b/>
      <sz val="10"/>
      <color rgb="FF0000FF"/>
      <name val="Arial"/>
      <family val="2"/>
    </font>
    <font>
      <b/>
      <sz val="10"/>
      <color theme="1"/>
      <name val="Arial"/>
      <family val="2"/>
    </font>
    <font>
      <sz val="10"/>
      <color theme="1"/>
      <name val="Arial"/>
      <family val="2"/>
    </font>
    <font>
      <sz val="9"/>
      <color theme="1"/>
      <name val="Arial"/>
      <family val="2"/>
    </font>
    <font>
      <b/>
      <sz val="9"/>
      <color rgb="FF000000"/>
      <name val="Arial"/>
      <family val="2"/>
    </font>
    <font>
      <u/>
      <sz val="10"/>
      <color theme="10"/>
      <name val="Calibri"/>
      <family val="2"/>
      <scheme val="minor"/>
    </font>
    <font>
      <sz val="11"/>
      <color theme="1"/>
      <name val="Arial"/>
      <family val="2"/>
    </font>
    <font>
      <sz val="20"/>
      <color rgb="FF0066CC"/>
      <name val="Arial"/>
      <family val="2"/>
    </font>
    <font>
      <sz val="20"/>
      <color rgb="FF0066CC"/>
      <name val="Verdana"/>
      <family val="2"/>
    </font>
    <font>
      <b/>
      <sz val="12"/>
      <color rgb="FF333333"/>
      <name val="Arial"/>
      <family val="2"/>
    </font>
    <font>
      <b/>
      <sz val="12"/>
      <color rgb="FF333333"/>
      <name val="Verdana"/>
      <family val="2"/>
    </font>
    <font>
      <b/>
      <sz val="11"/>
      <color theme="1"/>
      <name val="Arial"/>
      <family val="2"/>
    </font>
    <font>
      <b/>
      <sz val="12"/>
      <color theme="1"/>
      <name val="Verdana"/>
      <family val="2"/>
    </font>
    <font>
      <sz val="10"/>
      <color theme="0"/>
      <name val="Arial"/>
      <family val="2"/>
    </font>
    <font>
      <sz val="10"/>
      <color rgb="FFFF0000"/>
      <name val="Arial"/>
      <family val="2"/>
    </font>
    <font>
      <u/>
      <sz val="10"/>
      <color rgb="FFFF0000"/>
      <name val="Arial"/>
      <family val="2"/>
    </font>
    <font>
      <b/>
      <sz val="12"/>
      <color theme="1"/>
      <name val="Arial"/>
      <family val="2"/>
    </font>
    <font>
      <sz val="10"/>
      <color theme="6" tint="-0.499984740745262"/>
      <name val="Arial"/>
      <family val="2"/>
    </font>
    <font>
      <b/>
      <sz val="10"/>
      <color theme="0"/>
      <name val="Arial"/>
      <family val="2"/>
    </font>
    <font>
      <b/>
      <sz val="10"/>
      <color rgb="FFFF0000"/>
      <name val="Arial"/>
      <family val="2"/>
    </font>
    <font>
      <i/>
      <sz val="10"/>
      <color rgb="FFFF0000"/>
      <name val="Arial"/>
      <family val="2"/>
    </font>
    <font>
      <u/>
      <sz val="11"/>
      <color theme="11"/>
      <name val="Calibri"/>
      <family val="2"/>
      <scheme val="minor"/>
    </font>
    <font>
      <u/>
      <sz val="10"/>
      <color rgb="FF0033CC"/>
      <name val="Arial"/>
      <family val="2"/>
    </font>
    <font>
      <b/>
      <sz val="12"/>
      <name val="Arial"/>
      <family val="2"/>
    </font>
    <font>
      <i/>
      <sz val="11"/>
      <name val="Arial"/>
      <family val="2"/>
    </font>
    <font>
      <b/>
      <i/>
      <sz val="11"/>
      <name val="Arial"/>
      <family val="2"/>
    </font>
  </fonts>
  <fills count="5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C6EFCE"/>
      </patternFill>
    </fill>
    <fill>
      <patternFill patternType="solid">
        <fgColor rgb="FFF2F2F2"/>
      </patternFill>
    </fill>
    <fill>
      <patternFill patternType="solid">
        <fgColor rgb="FFA5A5A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FFC7CE"/>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0"/>
        <bgColor theme="4" tint="0.79998168889431442"/>
      </patternFill>
    </fill>
    <fill>
      <patternFill patternType="solid">
        <fgColor theme="6" tint="-0.499984740745262"/>
        <bgColor indexed="64"/>
      </patternFill>
    </fill>
  </fills>
  <borders count="7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right/>
      <top/>
      <bottom style="thin">
        <color theme="1" tint="0.499984740745262"/>
      </bottom>
      <diagonal/>
    </border>
    <border>
      <left/>
      <right/>
      <top style="thin">
        <color theme="1" tint="0.499984740745262"/>
      </top>
      <bottom/>
      <diagonal/>
    </border>
    <border>
      <left/>
      <right/>
      <top style="thin">
        <color theme="1" tint="0.499984740745262"/>
      </top>
      <bottom style="thin">
        <color theme="1" tint="0.499984740745262"/>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1" tint="0.499984740745262"/>
      </top>
      <bottom style="thin">
        <color theme="0" tint="-0.14999847407452621"/>
      </bottom>
      <diagonal/>
    </border>
    <border>
      <left style="thin">
        <color auto="1"/>
      </left>
      <right style="thin">
        <color auto="1"/>
      </right>
      <top/>
      <bottom style="thin">
        <color theme="0" tint="-0.14999847407452621"/>
      </bottom>
      <diagonal/>
    </border>
    <border>
      <left style="thin">
        <color auto="1"/>
      </left>
      <right/>
      <top/>
      <bottom style="thin">
        <color theme="0" tint="-0.14999847407452621"/>
      </bottom>
      <diagonal/>
    </border>
    <border>
      <left/>
      <right style="thin">
        <color auto="1"/>
      </right>
      <top/>
      <bottom style="thin">
        <color theme="0" tint="-0.14999847407452621"/>
      </bottom>
      <diagonal/>
    </border>
    <border>
      <left/>
      <right/>
      <top style="thin">
        <color theme="1" tint="0.499984740745262"/>
      </top>
      <bottom style="thin">
        <color theme="1" tint="0.34998626667073579"/>
      </bottom>
      <diagonal/>
    </border>
    <border>
      <left style="thin">
        <color indexed="64"/>
      </left>
      <right/>
      <top style="thin">
        <color indexed="64"/>
      </top>
      <bottom style="thin">
        <color theme="0" tint="-0.14999847407452621"/>
      </bottom>
      <diagonal/>
    </border>
    <border>
      <left/>
      <right/>
      <top style="thin">
        <color indexed="64"/>
      </top>
      <bottom/>
      <diagonal/>
    </border>
    <border>
      <left/>
      <right/>
      <top style="thin">
        <color indexed="64"/>
      </top>
      <bottom style="thin">
        <color theme="0" tint="-0.14999847407452621"/>
      </bottom>
      <diagonal/>
    </border>
    <border>
      <left/>
      <right style="thin">
        <color indexed="64"/>
      </right>
      <top style="thin">
        <color indexed="64"/>
      </top>
      <bottom style="thin">
        <color theme="0" tint="-0.14999847407452621"/>
      </bottom>
      <diagonal/>
    </border>
    <border>
      <left/>
      <right style="thin">
        <color indexed="64"/>
      </right>
      <top style="thin">
        <color theme="0" tint="-0.14999847407452621"/>
      </top>
      <bottom style="thin">
        <color theme="0" tint="-0.14999847407452621"/>
      </bottom>
      <diagonal/>
    </border>
    <border>
      <left style="thin">
        <color indexed="64"/>
      </left>
      <right/>
      <top style="thin">
        <color theme="0" tint="-0.14999847407452621"/>
      </top>
      <bottom style="thin">
        <color indexed="64"/>
      </bottom>
      <diagonal/>
    </border>
    <border>
      <left/>
      <right/>
      <top style="thin">
        <color theme="0" tint="-0.14999847407452621"/>
      </top>
      <bottom style="thin">
        <color indexed="64"/>
      </bottom>
      <diagonal/>
    </border>
    <border>
      <left/>
      <right style="thin">
        <color indexed="64"/>
      </right>
      <top style="thin">
        <color theme="0" tint="-0.14999847407452621"/>
      </top>
      <bottom style="thin">
        <color indexed="64"/>
      </bottom>
      <diagonal/>
    </border>
    <border>
      <left style="thin">
        <color indexed="64"/>
      </left>
      <right style="thin">
        <color indexed="64"/>
      </right>
      <top style="thin">
        <color indexed="64"/>
      </top>
      <bottom style="thin">
        <color theme="0" tint="-0.14999847407452621"/>
      </bottom>
      <diagonal/>
    </border>
    <border>
      <left style="thin">
        <color indexed="64"/>
      </left>
      <right style="thin">
        <color indexed="64"/>
      </right>
      <top style="thin">
        <color theme="0" tint="-0.14999847407452621"/>
      </top>
      <bottom style="thin">
        <color theme="0" tint="-0.14999847407452621"/>
      </bottom>
      <diagonal/>
    </border>
    <border>
      <left style="thin">
        <color indexed="64"/>
      </left>
      <right style="thin">
        <color indexed="64"/>
      </right>
      <top style="thin">
        <color theme="0" tint="-0.14999847407452621"/>
      </top>
      <bottom style="thin">
        <color indexed="64"/>
      </bottom>
      <diagonal/>
    </border>
    <border>
      <left/>
      <right/>
      <top style="thin">
        <color rgb="FF999999"/>
      </top>
      <bottom/>
      <diagonal/>
    </border>
    <border>
      <left style="thin">
        <color rgb="FF999999"/>
      </left>
      <right/>
      <top/>
      <bottom/>
      <diagonal/>
    </border>
    <border>
      <left style="thin">
        <color indexed="65"/>
      </left>
      <right/>
      <top style="thin">
        <color rgb="FF999999"/>
      </top>
      <bottom/>
      <diagonal/>
    </border>
    <border>
      <left style="thin">
        <color rgb="FF999999"/>
      </left>
      <right/>
      <top style="thin">
        <color rgb="FF999999"/>
      </top>
      <bottom/>
      <diagonal/>
    </border>
    <border>
      <left style="thin">
        <color indexed="64"/>
      </left>
      <right/>
      <top style="thin">
        <color rgb="FF999999"/>
      </top>
      <bottom/>
      <diagonal/>
    </border>
    <border>
      <left/>
      <right style="thin">
        <color indexed="64"/>
      </right>
      <top style="thin">
        <color rgb="FF999999"/>
      </top>
      <bottom/>
      <diagonal/>
    </border>
    <border>
      <left style="thin">
        <color indexed="64"/>
      </left>
      <right/>
      <top style="thin">
        <color rgb="FF999999"/>
      </top>
      <bottom style="thin">
        <color indexed="64"/>
      </bottom>
      <diagonal/>
    </border>
    <border>
      <left/>
      <right/>
      <top style="thin">
        <color rgb="FF999999"/>
      </top>
      <bottom style="thin">
        <color indexed="64"/>
      </bottom>
      <diagonal/>
    </border>
    <border>
      <left/>
      <right style="thin">
        <color indexed="64"/>
      </right>
      <top style="thin">
        <color rgb="FF999999"/>
      </top>
      <bottom style="thin">
        <color indexed="64"/>
      </bottom>
      <diagonal/>
    </border>
    <border>
      <left style="thin">
        <color indexed="65"/>
      </left>
      <right style="thin">
        <color indexed="64"/>
      </right>
      <top style="thin">
        <color indexed="64"/>
      </top>
      <bottom style="thin">
        <color indexed="64"/>
      </bottom>
      <diagonal/>
    </border>
    <border>
      <left/>
      <right style="thin">
        <color rgb="FF999999"/>
      </right>
      <top style="thin">
        <color rgb="FF999999"/>
      </top>
      <bottom/>
      <diagonal/>
    </border>
    <border>
      <left/>
      <right style="thin">
        <color rgb="FF999999"/>
      </right>
      <top/>
      <bottom/>
      <diagonal/>
    </border>
    <border>
      <left style="thin">
        <color rgb="FF999999"/>
      </left>
      <right/>
      <top style="thin">
        <color rgb="FF999999"/>
      </top>
      <bottom style="thin">
        <color rgb="FF999999"/>
      </bottom>
      <diagonal/>
    </border>
    <border>
      <left style="thin">
        <color indexed="65"/>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n">
        <color rgb="FF999999"/>
      </left>
      <right style="thin">
        <color rgb="FF999999"/>
      </right>
      <top/>
      <bottom style="thin">
        <color rgb="FF999999"/>
      </bottom>
      <diagonal/>
    </border>
    <border>
      <left/>
      <right/>
      <top style="thin">
        <color theme="0" tint="-0.14999847407452621"/>
      </top>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451">
    <xf numFmtId="0" fontId="0" fillId="0" borderId="0"/>
    <xf numFmtId="0" fontId="37" fillId="24" borderId="0" applyNumberFormat="0" applyBorder="0" applyAlignment="0" applyProtection="0"/>
    <xf numFmtId="0" fontId="6" fillId="2" borderId="0" applyNumberFormat="0" applyBorder="0" applyAlignment="0" applyProtection="0"/>
    <xf numFmtId="0" fontId="37" fillId="24" borderId="0" applyNumberFormat="0" applyBorder="0" applyAlignment="0" applyProtection="0"/>
    <xf numFmtId="0" fontId="37" fillId="24" borderId="0" applyNumberFormat="0" applyBorder="0" applyAlignment="0" applyProtection="0"/>
    <xf numFmtId="0" fontId="37" fillId="24" borderId="0" applyNumberFormat="0" applyBorder="0" applyAlignment="0" applyProtection="0"/>
    <xf numFmtId="0" fontId="6" fillId="2" borderId="0" applyNumberFormat="0" applyBorder="0" applyAlignment="0" applyProtection="0"/>
    <xf numFmtId="0" fontId="37" fillId="24" borderId="0" applyNumberFormat="0" applyBorder="0" applyAlignment="0" applyProtection="0"/>
    <xf numFmtId="0" fontId="37" fillId="24" borderId="0" applyNumberFormat="0" applyBorder="0" applyAlignment="0" applyProtection="0"/>
    <xf numFmtId="0" fontId="6" fillId="2" borderId="0" applyNumberFormat="0" applyBorder="0" applyAlignment="0" applyProtection="0"/>
    <xf numFmtId="0" fontId="37" fillId="25" borderId="0" applyNumberFormat="0" applyBorder="0" applyAlignment="0" applyProtection="0"/>
    <xf numFmtId="0" fontId="6" fillId="3" borderId="0" applyNumberFormat="0" applyBorder="0" applyAlignment="0" applyProtection="0"/>
    <xf numFmtId="0" fontId="37" fillId="25" borderId="0" applyNumberFormat="0" applyBorder="0" applyAlignment="0" applyProtection="0"/>
    <xf numFmtId="0" fontId="37" fillId="25" borderId="0" applyNumberFormat="0" applyBorder="0" applyAlignment="0" applyProtection="0"/>
    <xf numFmtId="0" fontId="37" fillId="25" borderId="0" applyNumberFormat="0" applyBorder="0" applyAlignment="0" applyProtection="0"/>
    <xf numFmtId="0" fontId="6" fillId="3" borderId="0" applyNumberFormat="0" applyBorder="0" applyAlignment="0" applyProtection="0"/>
    <xf numFmtId="0" fontId="37" fillId="25" borderId="0" applyNumberFormat="0" applyBorder="0" applyAlignment="0" applyProtection="0"/>
    <xf numFmtId="0" fontId="37" fillId="25" borderId="0" applyNumberFormat="0" applyBorder="0" applyAlignment="0" applyProtection="0"/>
    <xf numFmtId="0" fontId="6" fillId="3" borderId="0" applyNumberFormat="0" applyBorder="0" applyAlignment="0" applyProtection="0"/>
    <xf numFmtId="0" fontId="37" fillId="26" borderId="0" applyNumberFormat="0" applyBorder="0" applyAlignment="0" applyProtection="0"/>
    <xf numFmtId="0" fontId="6" fillId="4"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6" fillId="4"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6" fillId="4" borderId="0" applyNumberFormat="0" applyBorder="0" applyAlignment="0" applyProtection="0"/>
    <xf numFmtId="0" fontId="37" fillId="27" borderId="0" applyNumberFormat="0" applyBorder="0" applyAlignment="0" applyProtection="0"/>
    <xf numFmtId="0" fontId="6" fillId="5" borderId="0" applyNumberFormat="0" applyBorder="0" applyAlignment="0" applyProtection="0"/>
    <xf numFmtId="0" fontId="37" fillId="27" borderId="0" applyNumberFormat="0" applyBorder="0" applyAlignment="0" applyProtection="0"/>
    <xf numFmtId="0" fontId="37" fillId="27" borderId="0" applyNumberFormat="0" applyBorder="0" applyAlignment="0" applyProtection="0"/>
    <xf numFmtId="0" fontId="37" fillId="27" borderId="0" applyNumberFormat="0" applyBorder="0" applyAlignment="0" applyProtection="0"/>
    <xf numFmtId="0" fontId="6" fillId="5" borderId="0" applyNumberFormat="0" applyBorder="0" applyAlignment="0" applyProtection="0"/>
    <xf numFmtId="0" fontId="37" fillId="27" borderId="0" applyNumberFormat="0" applyBorder="0" applyAlignment="0" applyProtection="0"/>
    <xf numFmtId="0" fontId="37" fillId="27" borderId="0" applyNumberFormat="0" applyBorder="0" applyAlignment="0" applyProtection="0"/>
    <xf numFmtId="0" fontId="6" fillId="5" borderId="0" applyNumberFormat="0" applyBorder="0" applyAlignment="0" applyProtection="0"/>
    <xf numFmtId="0" fontId="37" fillId="28" borderId="0" applyNumberFormat="0" applyBorder="0" applyAlignment="0" applyProtection="0"/>
    <xf numFmtId="0" fontId="6" fillId="6" borderId="0" applyNumberFormat="0" applyBorder="0" applyAlignment="0" applyProtection="0"/>
    <xf numFmtId="0" fontId="37" fillId="28" borderId="0" applyNumberFormat="0" applyBorder="0" applyAlignment="0" applyProtection="0"/>
    <xf numFmtId="0" fontId="37" fillId="28" borderId="0" applyNumberFormat="0" applyBorder="0" applyAlignment="0" applyProtection="0"/>
    <xf numFmtId="0" fontId="37" fillId="28" borderId="0" applyNumberFormat="0" applyBorder="0" applyAlignment="0" applyProtection="0"/>
    <xf numFmtId="0" fontId="6" fillId="6" borderId="0" applyNumberFormat="0" applyBorder="0" applyAlignment="0" applyProtection="0"/>
    <xf numFmtId="0" fontId="37" fillId="28" borderId="0" applyNumberFormat="0" applyBorder="0" applyAlignment="0" applyProtection="0"/>
    <xf numFmtId="0" fontId="37" fillId="28" borderId="0" applyNumberFormat="0" applyBorder="0" applyAlignment="0" applyProtection="0"/>
    <xf numFmtId="0" fontId="6" fillId="6" borderId="0" applyNumberFormat="0" applyBorder="0" applyAlignment="0" applyProtection="0"/>
    <xf numFmtId="0" fontId="37" fillId="29" borderId="0" applyNumberFormat="0" applyBorder="0" applyAlignment="0" applyProtection="0"/>
    <xf numFmtId="0" fontId="6" fillId="7" borderId="0" applyNumberFormat="0" applyBorder="0" applyAlignment="0" applyProtection="0"/>
    <xf numFmtId="0" fontId="37" fillId="29" borderId="0" applyNumberFormat="0" applyBorder="0" applyAlignment="0" applyProtection="0"/>
    <xf numFmtId="0" fontId="37" fillId="29" borderId="0" applyNumberFormat="0" applyBorder="0" applyAlignment="0" applyProtection="0"/>
    <xf numFmtId="0" fontId="37" fillId="29" borderId="0" applyNumberFormat="0" applyBorder="0" applyAlignment="0" applyProtection="0"/>
    <xf numFmtId="0" fontId="6" fillId="7" borderId="0" applyNumberFormat="0" applyBorder="0" applyAlignment="0" applyProtection="0"/>
    <xf numFmtId="0" fontId="37" fillId="29" borderId="0" applyNumberFormat="0" applyBorder="0" applyAlignment="0" applyProtection="0"/>
    <xf numFmtId="0" fontId="37" fillId="29" borderId="0" applyNumberFormat="0" applyBorder="0" applyAlignment="0" applyProtection="0"/>
    <xf numFmtId="0" fontId="6" fillId="7" borderId="0" applyNumberFormat="0" applyBorder="0" applyAlignment="0" applyProtection="0"/>
    <xf numFmtId="0" fontId="37" fillId="30" borderId="0" applyNumberFormat="0" applyBorder="0" applyAlignment="0" applyProtection="0"/>
    <xf numFmtId="0" fontId="6" fillId="8" borderId="0" applyNumberFormat="0" applyBorder="0" applyAlignment="0" applyProtection="0"/>
    <xf numFmtId="0" fontId="37" fillId="30" borderId="0" applyNumberFormat="0" applyBorder="0" applyAlignment="0" applyProtection="0"/>
    <xf numFmtId="0" fontId="37" fillId="30" borderId="0" applyNumberFormat="0" applyBorder="0" applyAlignment="0" applyProtection="0"/>
    <xf numFmtId="0" fontId="37" fillId="30" borderId="0" applyNumberFormat="0" applyBorder="0" applyAlignment="0" applyProtection="0"/>
    <xf numFmtId="0" fontId="6" fillId="8" borderId="0" applyNumberFormat="0" applyBorder="0" applyAlignment="0" applyProtection="0"/>
    <xf numFmtId="0" fontId="37" fillId="30" borderId="0" applyNumberFormat="0" applyBorder="0" applyAlignment="0" applyProtection="0"/>
    <xf numFmtId="0" fontId="37" fillId="30" borderId="0" applyNumberFormat="0" applyBorder="0" applyAlignment="0" applyProtection="0"/>
    <xf numFmtId="0" fontId="6" fillId="8" borderId="0" applyNumberFormat="0" applyBorder="0" applyAlignment="0" applyProtection="0"/>
    <xf numFmtId="0" fontId="37" fillId="31" borderId="0" applyNumberFormat="0" applyBorder="0" applyAlignment="0" applyProtection="0"/>
    <xf numFmtId="0" fontId="6" fillId="9" borderId="0" applyNumberFormat="0" applyBorder="0" applyAlignment="0" applyProtection="0"/>
    <xf numFmtId="0" fontId="37" fillId="31" borderId="0" applyNumberFormat="0" applyBorder="0" applyAlignment="0" applyProtection="0"/>
    <xf numFmtId="0" fontId="37" fillId="31" borderId="0" applyNumberFormat="0" applyBorder="0" applyAlignment="0" applyProtection="0"/>
    <xf numFmtId="0" fontId="37" fillId="31" borderId="0" applyNumberFormat="0" applyBorder="0" applyAlignment="0" applyProtection="0"/>
    <xf numFmtId="0" fontId="6" fillId="9" borderId="0" applyNumberFormat="0" applyBorder="0" applyAlignment="0" applyProtection="0"/>
    <xf numFmtId="0" fontId="37" fillId="31" borderId="0" applyNumberFormat="0" applyBorder="0" applyAlignment="0" applyProtection="0"/>
    <xf numFmtId="0" fontId="37" fillId="31" borderId="0" applyNumberFormat="0" applyBorder="0" applyAlignment="0" applyProtection="0"/>
    <xf numFmtId="0" fontId="6" fillId="9" borderId="0" applyNumberFormat="0" applyBorder="0" applyAlignment="0" applyProtection="0"/>
    <xf numFmtId="0" fontId="37" fillId="32" borderId="0" applyNumberFormat="0" applyBorder="0" applyAlignment="0" applyProtection="0"/>
    <xf numFmtId="0" fontId="6" fillId="10"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6" fillId="10"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6" fillId="10" borderId="0" applyNumberFormat="0" applyBorder="0" applyAlignment="0" applyProtection="0"/>
    <xf numFmtId="0" fontId="37" fillId="33" borderId="0" applyNumberFormat="0" applyBorder="0" applyAlignment="0" applyProtection="0"/>
    <xf numFmtId="0" fontId="6" fillId="5"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6" fillId="5"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6" fillId="5" borderId="0" applyNumberFormat="0" applyBorder="0" applyAlignment="0" applyProtection="0"/>
    <xf numFmtId="0" fontId="37" fillId="34" borderId="0" applyNumberFormat="0" applyBorder="0" applyAlignment="0" applyProtection="0"/>
    <xf numFmtId="0" fontId="6" fillId="8" borderId="0" applyNumberFormat="0" applyBorder="0" applyAlignment="0" applyProtection="0"/>
    <xf numFmtId="0" fontId="37" fillId="34" borderId="0" applyNumberFormat="0" applyBorder="0" applyAlignment="0" applyProtection="0"/>
    <xf numFmtId="0" fontId="37" fillId="34" borderId="0" applyNumberFormat="0" applyBorder="0" applyAlignment="0" applyProtection="0"/>
    <xf numFmtId="0" fontId="37" fillId="34" borderId="0" applyNumberFormat="0" applyBorder="0" applyAlignment="0" applyProtection="0"/>
    <xf numFmtId="0" fontId="6" fillId="8" borderId="0" applyNumberFormat="0" applyBorder="0" applyAlignment="0" applyProtection="0"/>
    <xf numFmtId="0" fontId="37" fillId="34" borderId="0" applyNumberFormat="0" applyBorder="0" applyAlignment="0" applyProtection="0"/>
    <xf numFmtId="0" fontId="37" fillId="34" borderId="0" applyNumberFormat="0" applyBorder="0" applyAlignment="0" applyProtection="0"/>
    <xf numFmtId="0" fontId="6" fillId="8" borderId="0" applyNumberFormat="0" applyBorder="0" applyAlignment="0" applyProtection="0"/>
    <xf numFmtId="0" fontId="37" fillId="35" borderId="0" applyNumberFormat="0" applyBorder="0" applyAlignment="0" applyProtection="0"/>
    <xf numFmtId="0" fontId="6" fillId="11"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0" fontId="6" fillId="11"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0" fontId="6" fillId="11" borderId="0" applyNumberFormat="0" applyBorder="0" applyAlignment="0" applyProtection="0"/>
    <xf numFmtId="0" fontId="38" fillId="36" borderId="0" applyNumberFormat="0" applyBorder="0" applyAlignment="0" applyProtection="0"/>
    <xf numFmtId="0" fontId="8" fillId="12" borderId="0" applyNumberFormat="0" applyBorder="0" applyAlignment="0" applyProtection="0"/>
    <xf numFmtId="0" fontId="38" fillId="36" borderId="0" applyNumberFormat="0" applyBorder="0" applyAlignment="0" applyProtection="0"/>
    <xf numFmtId="0" fontId="38" fillId="36" borderId="0" applyNumberFormat="0" applyBorder="0" applyAlignment="0" applyProtection="0"/>
    <xf numFmtId="0" fontId="38" fillId="36" borderId="0" applyNumberFormat="0" applyBorder="0" applyAlignment="0" applyProtection="0"/>
    <xf numFmtId="0" fontId="8" fillId="12" borderId="0" applyNumberFormat="0" applyBorder="0" applyAlignment="0" applyProtection="0"/>
    <xf numFmtId="0" fontId="38" fillId="36" borderId="0" applyNumberFormat="0" applyBorder="0" applyAlignment="0" applyProtection="0"/>
    <xf numFmtId="0" fontId="38" fillId="36" borderId="0" applyNumberFormat="0" applyBorder="0" applyAlignment="0" applyProtection="0"/>
    <xf numFmtId="0" fontId="8" fillId="12" borderId="0" applyNumberFormat="0" applyBorder="0" applyAlignment="0" applyProtection="0"/>
    <xf numFmtId="0" fontId="38" fillId="37" borderId="0" applyNumberFormat="0" applyBorder="0" applyAlignment="0" applyProtection="0"/>
    <xf numFmtId="0" fontId="8" fillId="9" borderId="0" applyNumberFormat="0" applyBorder="0" applyAlignment="0" applyProtection="0"/>
    <xf numFmtId="0" fontId="38" fillId="37" borderId="0" applyNumberFormat="0" applyBorder="0" applyAlignment="0" applyProtection="0"/>
    <xf numFmtId="0" fontId="38" fillId="37" borderId="0" applyNumberFormat="0" applyBorder="0" applyAlignment="0" applyProtection="0"/>
    <xf numFmtId="0" fontId="38" fillId="37" borderId="0" applyNumberFormat="0" applyBorder="0" applyAlignment="0" applyProtection="0"/>
    <xf numFmtId="0" fontId="8" fillId="9" borderId="0" applyNumberFormat="0" applyBorder="0" applyAlignment="0" applyProtection="0"/>
    <xf numFmtId="0" fontId="38" fillId="37" borderId="0" applyNumberFormat="0" applyBorder="0" applyAlignment="0" applyProtection="0"/>
    <xf numFmtId="0" fontId="38" fillId="37" borderId="0" applyNumberFormat="0" applyBorder="0" applyAlignment="0" applyProtection="0"/>
    <xf numFmtId="0" fontId="8" fillId="9" borderId="0" applyNumberFormat="0" applyBorder="0" applyAlignment="0" applyProtection="0"/>
    <xf numFmtId="0" fontId="38" fillId="38" borderId="0" applyNumberFormat="0" applyBorder="0" applyAlignment="0" applyProtection="0"/>
    <xf numFmtId="0" fontId="8" fillId="10" borderId="0" applyNumberFormat="0" applyBorder="0" applyAlignment="0" applyProtection="0"/>
    <xf numFmtId="0" fontId="38" fillId="38" borderId="0" applyNumberFormat="0" applyBorder="0" applyAlignment="0" applyProtection="0"/>
    <xf numFmtId="0" fontId="38" fillId="38" borderId="0" applyNumberFormat="0" applyBorder="0" applyAlignment="0" applyProtection="0"/>
    <xf numFmtId="0" fontId="38" fillId="38" borderId="0" applyNumberFormat="0" applyBorder="0" applyAlignment="0" applyProtection="0"/>
    <xf numFmtId="0" fontId="8" fillId="10" borderId="0" applyNumberFormat="0" applyBorder="0" applyAlignment="0" applyProtection="0"/>
    <xf numFmtId="0" fontId="38" fillId="38" borderId="0" applyNumberFormat="0" applyBorder="0" applyAlignment="0" applyProtection="0"/>
    <xf numFmtId="0" fontId="38" fillId="38" borderId="0" applyNumberFormat="0" applyBorder="0" applyAlignment="0" applyProtection="0"/>
    <xf numFmtId="0" fontId="8" fillId="10" borderId="0" applyNumberFormat="0" applyBorder="0" applyAlignment="0" applyProtection="0"/>
    <xf numFmtId="0" fontId="38" fillId="39" borderId="0" applyNumberFormat="0" applyBorder="0" applyAlignment="0" applyProtection="0"/>
    <xf numFmtId="0" fontId="8" fillId="13" borderId="0" applyNumberFormat="0" applyBorder="0" applyAlignment="0" applyProtection="0"/>
    <xf numFmtId="0" fontId="38" fillId="39" borderId="0" applyNumberFormat="0" applyBorder="0" applyAlignment="0" applyProtection="0"/>
    <xf numFmtId="0" fontId="38" fillId="39" borderId="0" applyNumberFormat="0" applyBorder="0" applyAlignment="0" applyProtection="0"/>
    <xf numFmtId="0" fontId="38" fillId="39" borderId="0" applyNumberFormat="0" applyBorder="0" applyAlignment="0" applyProtection="0"/>
    <xf numFmtId="0" fontId="8" fillId="13" borderId="0" applyNumberFormat="0" applyBorder="0" applyAlignment="0" applyProtection="0"/>
    <xf numFmtId="0" fontId="38" fillId="39" borderId="0" applyNumberFormat="0" applyBorder="0" applyAlignment="0" applyProtection="0"/>
    <xf numFmtId="0" fontId="38" fillId="39" borderId="0" applyNumberFormat="0" applyBorder="0" applyAlignment="0" applyProtection="0"/>
    <xf numFmtId="0" fontId="8" fillId="13" borderId="0" applyNumberFormat="0" applyBorder="0" applyAlignment="0" applyProtection="0"/>
    <xf numFmtId="0" fontId="38" fillId="40" borderId="0" applyNumberFormat="0" applyBorder="0" applyAlignment="0" applyProtection="0"/>
    <xf numFmtId="0" fontId="8" fillId="14"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8" fillId="14"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8" fillId="14" borderId="0" applyNumberFormat="0" applyBorder="0" applyAlignment="0" applyProtection="0"/>
    <xf numFmtId="0" fontId="38" fillId="41" borderId="0" applyNumberFormat="0" applyBorder="0" applyAlignment="0" applyProtection="0"/>
    <xf numFmtId="0" fontId="8" fillId="15" borderId="0" applyNumberFormat="0" applyBorder="0" applyAlignment="0" applyProtection="0"/>
    <xf numFmtId="0" fontId="38" fillId="41" borderId="0" applyNumberFormat="0" applyBorder="0" applyAlignment="0" applyProtection="0"/>
    <xf numFmtId="0" fontId="38" fillId="41" borderId="0" applyNumberFormat="0" applyBorder="0" applyAlignment="0" applyProtection="0"/>
    <xf numFmtId="0" fontId="38" fillId="41" borderId="0" applyNumberFormat="0" applyBorder="0" applyAlignment="0" applyProtection="0"/>
    <xf numFmtId="0" fontId="8" fillId="15" borderId="0" applyNumberFormat="0" applyBorder="0" applyAlignment="0" applyProtection="0"/>
    <xf numFmtId="0" fontId="38" fillId="41" borderId="0" applyNumberFormat="0" applyBorder="0" applyAlignment="0" applyProtection="0"/>
    <xf numFmtId="0" fontId="38" fillId="41" borderId="0" applyNumberFormat="0" applyBorder="0" applyAlignment="0" applyProtection="0"/>
    <xf numFmtId="0" fontId="8" fillId="15" borderId="0" applyNumberFormat="0" applyBorder="0" applyAlignment="0" applyProtection="0"/>
    <xf numFmtId="0" fontId="9" fillId="4"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9" fillId="4"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9" fillId="4" borderId="0" applyNumberFormat="0" applyBorder="0" applyAlignment="0" applyProtection="0"/>
    <xf numFmtId="0" fontId="40" fillId="43" borderId="17" applyNumberFormat="0" applyAlignment="0" applyProtection="0"/>
    <xf numFmtId="0" fontId="10" fillId="16" borderId="1" applyNumberFormat="0" applyAlignment="0" applyProtection="0"/>
    <xf numFmtId="0" fontId="40" fillId="43" borderId="17" applyNumberFormat="0" applyAlignment="0" applyProtection="0"/>
    <xf numFmtId="0" fontId="40" fillId="43" borderId="17" applyNumberFormat="0" applyAlignment="0" applyProtection="0"/>
    <xf numFmtId="0" fontId="40" fillId="43" borderId="17" applyNumberFormat="0" applyAlignment="0" applyProtection="0"/>
    <xf numFmtId="0" fontId="10" fillId="16" borderId="1" applyNumberFormat="0" applyAlignment="0" applyProtection="0"/>
    <xf numFmtId="0" fontId="40" fillId="43" borderId="17" applyNumberFormat="0" applyAlignment="0" applyProtection="0"/>
    <xf numFmtId="0" fontId="40" fillId="43" borderId="17" applyNumberFormat="0" applyAlignment="0" applyProtection="0"/>
    <xf numFmtId="0" fontId="10" fillId="16" borderId="1" applyNumberFormat="0" applyAlignment="0" applyProtection="0"/>
    <xf numFmtId="0" fontId="41" fillId="44" borderId="18" applyNumberFormat="0" applyAlignment="0" applyProtection="0"/>
    <xf numFmtId="0" fontId="11" fillId="17" borderId="2" applyNumberFormat="0" applyAlignment="0" applyProtection="0"/>
    <xf numFmtId="0" fontId="41" fillId="44" borderId="18" applyNumberFormat="0" applyAlignment="0" applyProtection="0"/>
    <xf numFmtId="0" fontId="41" fillId="44" borderId="18" applyNumberFormat="0" applyAlignment="0" applyProtection="0"/>
    <xf numFmtId="0" fontId="41" fillId="44" borderId="18" applyNumberFormat="0" applyAlignment="0" applyProtection="0"/>
    <xf numFmtId="0" fontId="11" fillId="17" borderId="2" applyNumberFormat="0" applyAlignment="0" applyProtection="0"/>
    <xf numFmtId="0" fontId="41" fillId="44" borderId="18" applyNumberFormat="0" applyAlignment="0" applyProtection="0"/>
    <xf numFmtId="0" fontId="41" fillId="44" borderId="18" applyNumberFormat="0" applyAlignment="0" applyProtection="0"/>
    <xf numFmtId="0" fontId="11" fillId="17" borderId="2" applyNumberFormat="0" applyAlignment="0" applyProtection="0"/>
    <xf numFmtId="0" fontId="42" fillId="0" borderId="19" applyNumberFormat="0" applyFill="0" applyAlignment="0" applyProtection="0"/>
    <xf numFmtId="0" fontId="12" fillId="0" borderId="3" applyNumberFormat="0" applyFill="0" applyAlignment="0" applyProtection="0"/>
    <xf numFmtId="0" fontId="42" fillId="0" borderId="19" applyNumberFormat="0" applyFill="0" applyAlignment="0" applyProtection="0"/>
    <xf numFmtId="0" fontId="42" fillId="0" borderId="19" applyNumberFormat="0" applyFill="0" applyAlignment="0" applyProtection="0"/>
    <xf numFmtId="0" fontId="42" fillId="0" borderId="19" applyNumberFormat="0" applyFill="0" applyAlignment="0" applyProtection="0"/>
    <xf numFmtId="0" fontId="12" fillId="0" borderId="3" applyNumberFormat="0" applyFill="0" applyAlignment="0" applyProtection="0"/>
    <xf numFmtId="0" fontId="42" fillId="0" borderId="19" applyNumberFormat="0" applyFill="0" applyAlignment="0" applyProtection="0"/>
    <xf numFmtId="0" fontId="42" fillId="0" borderId="19" applyNumberFormat="0" applyFill="0" applyAlignment="0" applyProtection="0"/>
    <xf numFmtId="0" fontId="12" fillId="0" borderId="3" applyNumberFormat="0" applyFill="0" applyAlignment="0" applyProtection="0"/>
    <xf numFmtId="0" fontId="43" fillId="0" borderId="0" applyNumberFormat="0" applyFill="0" applyBorder="0" applyAlignment="0" applyProtection="0"/>
    <xf numFmtId="0" fontId="1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3" fillId="0" borderId="0" applyNumberFormat="0" applyFill="0" applyBorder="0" applyAlignment="0" applyProtection="0"/>
    <xf numFmtId="0" fontId="38" fillId="45" borderId="0" applyNumberFormat="0" applyBorder="0" applyAlignment="0" applyProtection="0"/>
    <xf numFmtId="0" fontId="8" fillId="18"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8" fillId="18"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8" fillId="18" borderId="0" applyNumberFormat="0" applyBorder="0" applyAlignment="0" applyProtection="0"/>
    <xf numFmtId="0" fontId="38" fillId="46" borderId="0" applyNumberFormat="0" applyBorder="0" applyAlignment="0" applyProtection="0"/>
    <xf numFmtId="0" fontId="8" fillId="19"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8" fillId="19"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8" fillId="19" borderId="0" applyNumberFormat="0" applyBorder="0" applyAlignment="0" applyProtection="0"/>
    <xf numFmtId="0" fontId="38" fillId="47" borderId="0" applyNumberFormat="0" applyBorder="0" applyAlignment="0" applyProtection="0"/>
    <xf numFmtId="0" fontId="8" fillId="20"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8" fillId="20"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8" fillId="20" borderId="0" applyNumberFormat="0" applyBorder="0" applyAlignment="0" applyProtection="0"/>
    <xf numFmtId="0" fontId="38" fillId="48" borderId="0" applyNumberFormat="0" applyBorder="0" applyAlignment="0" applyProtection="0"/>
    <xf numFmtId="0" fontId="8" fillId="13" borderId="0" applyNumberFormat="0" applyBorder="0" applyAlignment="0" applyProtection="0"/>
    <xf numFmtId="0" fontId="38" fillId="48" borderId="0" applyNumberFormat="0" applyBorder="0" applyAlignment="0" applyProtection="0"/>
    <xf numFmtId="0" fontId="38" fillId="48" borderId="0" applyNumberFormat="0" applyBorder="0" applyAlignment="0" applyProtection="0"/>
    <xf numFmtId="0" fontId="38" fillId="48" borderId="0" applyNumberFormat="0" applyBorder="0" applyAlignment="0" applyProtection="0"/>
    <xf numFmtId="0" fontId="8" fillId="13" borderId="0" applyNumberFormat="0" applyBorder="0" applyAlignment="0" applyProtection="0"/>
    <xf numFmtId="0" fontId="38" fillId="48" borderId="0" applyNumberFormat="0" applyBorder="0" applyAlignment="0" applyProtection="0"/>
    <xf numFmtId="0" fontId="38" fillId="48" borderId="0" applyNumberFormat="0" applyBorder="0" applyAlignment="0" applyProtection="0"/>
    <xf numFmtId="0" fontId="8" fillId="13" borderId="0" applyNumberFormat="0" applyBorder="0" applyAlignment="0" applyProtection="0"/>
    <xf numFmtId="0" fontId="38" fillId="49" borderId="0" applyNumberFormat="0" applyBorder="0" applyAlignment="0" applyProtection="0"/>
    <xf numFmtId="0" fontId="8" fillId="14" borderId="0" applyNumberFormat="0" applyBorder="0" applyAlignment="0" applyProtection="0"/>
    <xf numFmtId="0" fontId="38" fillId="49" borderId="0" applyNumberFormat="0" applyBorder="0" applyAlignment="0" applyProtection="0"/>
    <xf numFmtId="0" fontId="38" fillId="49" borderId="0" applyNumberFormat="0" applyBorder="0" applyAlignment="0" applyProtection="0"/>
    <xf numFmtId="0" fontId="38" fillId="49" borderId="0" applyNumberFormat="0" applyBorder="0" applyAlignment="0" applyProtection="0"/>
    <xf numFmtId="0" fontId="8" fillId="14" borderId="0" applyNumberFormat="0" applyBorder="0" applyAlignment="0" applyProtection="0"/>
    <xf numFmtId="0" fontId="38" fillId="49" borderId="0" applyNumberFormat="0" applyBorder="0" applyAlignment="0" applyProtection="0"/>
    <xf numFmtId="0" fontId="38" fillId="49" borderId="0" applyNumberFormat="0" applyBorder="0" applyAlignment="0" applyProtection="0"/>
    <xf numFmtId="0" fontId="8" fillId="14" borderId="0" applyNumberFormat="0" applyBorder="0" applyAlignment="0" applyProtection="0"/>
    <xf numFmtId="0" fontId="38" fillId="50" borderId="0" applyNumberFormat="0" applyBorder="0" applyAlignment="0" applyProtection="0"/>
    <xf numFmtId="0" fontId="8" fillId="21"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8" fillId="21"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8" fillId="21" borderId="0" applyNumberFormat="0" applyBorder="0" applyAlignment="0" applyProtection="0"/>
    <xf numFmtId="0" fontId="44" fillId="51" borderId="17" applyNumberFormat="0" applyAlignment="0" applyProtection="0"/>
    <xf numFmtId="0" fontId="14" fillId="7" borderId="1" applyNumberFormat="0" applyAlignment="0" applyProtection="0"/>
    <xf numFmtId="0" fontId="44" fillId="51" borderId="17" applyNumberFormat="0" applyAlignment="0" applyProtection="0"/>
    <xf numFmtId="0" fontId="44" fillId="51" borderId="17" applyNumberFormat="0" applyAlignment="0" applyProtection="0"/>
    <xf numFmtId="0" fontId="44" fillId="51" borderId="17" applyNumberFormat="0" applyAlignment="0" applyProtection="0"/>
    <xf numFmtId="0" fontId="14" fillId="7" borderId="1" applyNumberFormat="0" applyAlignment="0" applyProtection="0"/>
    <xf numFmtId="0" fontId="44" fillId="51" borderId="17" applyNumberFormat="0" applyAlignment="0" applyProtection="0"/>
    <xf numFmtId="0" fontId="44" fillId="51" borderId="17" applyNumberFormat="0" applyAlignment="0" applyProtection="0"/>
    <xf numFmtId="0" fontId="14" fillId="7" borderId="1" applyNumberFormat="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47" fillId="52" borderId="0" applyNumberFormat="0" applyBorder="0" applyAlignment="0" applyProtection="0"/>
    <xf numFmtId="0" fontId="15" fillId="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15" fillId="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15" fillId="3" borderId="0" applyNumberFormat="0" applyBorder="0" applyAlignment="0" applyProtection="0"/>
    <xf numFmtId="167" fontId="37" fillId="0" borderId="0" applyFont="0" applyFill="0" applyBorder="0" applyAlignment="0" applyProtection="0"/>
    <xf numFmtId="166" fontId="37" fillId="0" borderId="0" applyFont="0" applyFill="0" applyBorder="0" applyAlignment="0" applyProtection="0"/>
    <xf numFmtId="168" fontId="1" fillId="0" borderId="0" applyFont="0" applyFill="0" applyBorder="0" applyAlignment="0" applyProtection="0"/>
    <xf numFmtId="166" fontId="1" fillId="0" borderId="0" applyFont="0" applyFill="0" applyBorder="0" applyAlignment="0" applyProtection="0"/>
    <xf numFmtId="41" fontId="1" fillId="0" borderId="0" applyFont="0" applyFill="0" applyBorder="0" applyAlignment="0" applyProtection="0"/>
    <xf numFmtId="168"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164" fontId="37"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167"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171"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43"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167" fontId="37" fillId="0" borderId="0" applyFont="0" applyFill="0" applyBorder="0" applyAlignment="0" applyProtection="0"/>
    <xf numFmtId="167" fontId="37"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37" fillId="0" borderId="0" applyFont="0" applyFill="0" applyBorder="0" applyAlignment="0" applyProtection="0"/>
    <xf numFmtId="0" fontId="48" fillId="53" borderId="0" applyNumberFormat="0" applyBorder="0" applyAlignment="0" applyProtection="0"/>
    <xf numFmtId="0" fontId="16" fillId="22" borderId="0" applyNumberFormat="0" applyBorder="0" applyAlignment="0" applyProtection="0"/>
    <xf numFmtId="0" fontId="48" fillId="53" borderId="0" applyNumberFormat="0" applyBorder="0" applyAlignment="0" applyProtection="0"/>
    <xf numFmtId="0" fontId="48" fillId="53" borderId="0" applyNumberFormat="0" applyBorder="0" applyAlignment="0" applyProtection="0"/>
    <xf numFmtId="0" fontId="48" fillId="53" borderId="0" applyNumberFormat="0" applyBorder="0" applyAlignment="0" applyProtection="0"/>
    <xf numFmtId="0" fontId="16" fillId="22" borderId="0" applyNumberFormat="0" applyBorder="0" applyAlignment="0" applyProtection="0"/>
    <xf numFmtId="0" fontId="48" fillId="53" borderId="0" applyNumberFormat="0" applyBorder="0" applyAlignment="0" applyProtection="0"/>
    <xf numFmtId="0" fontId="48" fillId="53" borderId="0" applyNumberFormat="0" applyBorder="0" applyAlignment="0" applyProtection="0"/>
    <xf numFmtId="0" fontId="16" fillId="22" borderId="0" applyNumberFormat="0" applyBorder="0" applyAlignment="0" applyProtection="0"/>
    <xf numFmtId="0" fontId="37" fillId="0" borderId="0"/>
    <xf numFmtId="0" fontId="1" fillId="0" borderId="0"/>
    <xf numFmtId="0" fontId="49" fillId="0" borderId="0"/>
    <xf numFmtId="0" fontId="1" fillId="0" borderId="0"/>
    <xf numFmtId="0" fontId="1" fillId="0" borderId="0"/>
    <xf numFmtId="0" fontId="1" fillId="0" borderId="0"/>
    <xf numFmtId="0" fontId="1" fillId="0" borderId="0">
      <alignment wrapText="1"/>
    </xf>
    <xf numFmtId="0" fontId="1" fillId="0" borderId="0"/>
    <xf numFmtId="0" fontId="1" fillId="0" borderId="0"/>
    <xf numFmtId="0" fontId="1" fillId="0" borderId="0"/>
    <xf numFmtId="0" fontId="37" fillId="0" borderId="0"/>
    <xf numFmtId="0" fontId="1" fillId="0" borderId="0"/>
    <xf numFmtId="0" fontId="37" fillId="0" borderId="0"/>
    <xf numFmtId="0" fontId="1" fillId="0" borderId="0"/>
    <xf numFmtId="0" fontId="1" fillId="0" borderId="0"/>
    <xf numFmtId="0" fontId="1" fillId="0" borderId="0"/>
    <xf numFmtId="0" fontId="7" fillId="0" borderId="0"/>
    <xf numFmtId="0" fontId="37" fillId="0" borderId="0"/>
    <xf numFmtId="0" fontId="37" fillId="0" borderId="0"/>
    <xf numFmtId="0" fontId="37" fillId="0" borderId="0"/>
    <xf numFmtId="0" fontId="1" fillId="0" borderId="0"/>
    <xf numFmtId="0" fontId="1" fillId="0" borderId="0"/>
    <xf numFmtId="0" fontId="1" fillId="0" borderId="0"/>
    <xf numFmtId="0" fontId="1" fillId="0" borderId="0"/>
    <xf numFmtId="0" fontId="1" fillId="0" borderId="0"/>
    <xf numFmtId="0" fontId="2" fillId="0" borderId="0"/>
    <xf numFmtId="0" fontId="3" fillId="0" borderId="0"/>
    <xf numFmtId="0" fontId="37" fillId="54" borderId="20" applyNumberFormat="0" applyFont="0" applyAlignment="0" applyProtection="0"/>
    <xf numFmtId="0" fontId="1" fillId="23" borderId="5" applyNumberFormat="0" applyFont="0" applyAlignment="0" applyProtection="0"/>
    <xf numFmtId="0" fontId="37" fillId="54" borderId="20" applyNumberFormat="0" applyFont="0" applyAlignment="0" applyProtection="0"/>
    <xf numFmtId="0" fontId="37" fillId="54" borderId="20" applyNumberFormat="0" applyFont="0" applyAlignment="0" applyProtection="0"/>
    <xf numFmtId="0" fontId="37" fillId="54" borderId="20" applyNumberFormat="0" applyFont="0" applyAlignment="0" applyProtection="0"/>
    <xf numFmtId="0" fontId="1" fillId="23" borderId="5" applyNumberFormat="0" applyFont="0" applyAlignment="0" applyProtection="0"/>
    <xf numFmtId="0" fontId="37" fillId="54" borderId="20" applyNumberFormat="0" applyFont="0" applyAlignment="0" applyProtection="0"/>
    <xf numFmtId="0" fontId="37" fillId="54" borderId="20" applyNumberFormat="0" applyFont="0" applyAlignment="0" applyProtection="0"/>
    <xf numFmtId="0" fontId="1" fillId="23" borderId="5" applyNumberFormat="0" applyFont="0" applyAlignment="0" applyProtection="0"/>
    <xf numFmtId="9" fontId="3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7" fillId="0" borderId="0" applyFont="0" applyFill="0" applyBorder="0" applyAlignment="0" applyProtection="0"/>
    <xf numFmtId="0" fontId="50" fillId="43" borderId="21" applyNumberFormat="0" applyAlignment="0" applyProtection="0"/>
    <xf numFmtId="0" fontId="17" fillId="16" borderId="6" applyNumberFormat="0" applyAlignment="0" applyProtection="0"/>
    <xf numFmtId="0" fontId="50" fillId="43" borderId="21" applyNumberFormat="0" applyAlignment="0" applyProtection="0"/>
    <xf numFmtId="0" fontId="50" fillId="43" borderId="21" applyNumberFormat="0" applyAlignment="0" applyProtection="0"/>
    <xf numFmtId="0" fontId="50" fillId="43" borderId="21" applyNumberFormat="0" applyAlignment="0" applyProtection="0"/>
    <xf numFmtId="0" fontId="17" fillId="16" borderId="6" applyNumberFormat="0" applyAlignment="0" applyProtection="0"/>
    <xf numFmtId="0" fontId="50" fillId="43" borderId="21" applyNumberFormat="0" applyAlignment="0" applyProtection="0"/>
    <xf numFmtId="0" fontId="50" fillId="43" borderId="21" applyNumberFormat="0" applyAlignment="0" applyProtection="0"/>
    <xf numFmtId="0" fontId="17" fillId="16" borderId="6" applyNumberFormat="0" applyAlignment="0" applyProtection="0"/>
    <xf numFmtId="0" fontId="51" fillId="0" borderId="0" applyNumberFormat="0" applyFill="0" applyBorder="0" applyAlignment="0" applyProtection="0"/>
    <xf numFmtId="0" fontId="18"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18"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18" fillId="0" borderId="0" applyNumberFormat="0" applyFill="0" applyBorder="0" applyAlignment="0" applyProtection="0"/>
    <xf numFmtId="0" fontId="52" fillId="0" borderId="0" applyNumberFormat="0" applyFill="0" applyBorder="0" applyAlignment="0" applyProtection="0"/>
    <xf numFmtId="0" fontId="19"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19"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19" fillId="0" borderId="0" applyNumberFormat="0" applyFill="0" applyBorder="0" applyAlignment="0" applyProtection="0"/>
    <xf numFmtId="0" fontId="53" fillId="0" borderId="0" applyNumberFormat="0" applyFill="0" applyBorder="0" applyAlignment="0" applyProtection="0"/>
    <xf numFmtId="0" fontId="20" fillId="0" borderId="4" applyNumberFormat="0" applyFill="0" applyAlignment="0" applyProtection="0"/>
    <xf numFmtId="0" fontId="54" fillId="0" borderId="22" applyNumberFormat="0" applyFill="0" applyAlignment="0" applyProtection="0"/>
    <xf numFmtId="0" fontId="54" fillId="0" borderId="22" applyNumberFormat="0" applyFill="0" applyAlignment="0" applyProtection="0"/>
    <xf numFmtId="0" fontId="54" fillId="0" borderId="22" applyNumberFormat="0" applyFill="0" applyAlignment="0" applyProtection="0"/>
    <xf numFmtId="0" fontId="20" fillId="0" borderId="4" applyNumberFormat="0" applyFill="0" applyAlignment="0" applyProtection="0"/>
    <xf numFmtId="0" fontId="54" fillId="0" borderId="22" applyNumberFormat="0" applyFill="0" applyAlignment="0" applyProtection="0"/>
    <xf numFmtId="0" fontId="54" fillId="0" borderId="22" applyNumberFormat="0" applyFill="0" applyAlignment="0" applyProtection="0"/>
    <xf numFmtId="0" fontId="20" fillId="0" borderId="4" applyNumberFormat="0" applyFill="0" applyAlignment="0" applyProtection="0"/>
    <xf numFmtId="0" fontId="55" fillId="0" borderId="23" applyNumberFormat="0" applyFill="0" applyAlignment="0" applyProtection="0"/>
    <xf numFmtId="0" fontId="21" fillId="0" borderId="7"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21" fillId="0" borderId="7"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21" fillId="0" borderId="7" applyNumberFormat="0" applyFill="0" applyAlignment="0" applyProtection="0"/>
    <xf numFmtId="0" fontId="43" fillId="0" borderId="24" applyNumberFormat="0" applyFill="0" applyAlignment="0" applyProtection="0"/>
    <xf numFmtId="0" fontId="13" fillId="0" borderId="8"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13" fillId="0" borderId="8"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13" fillId="0" borderId="8" applyNumberFormat="0" applyFill="0" applyAlignment="0" applyProtection="0"/>
    <xf numFmtId="0" fontId="4"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4"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4" fillId="0" borderId="0" applyNumberFormat="0" applyFill="0" applyBorder="0" applyAlignment="0" applyProtection="0"/>
    <xf numFmtId="0" fontId="56" fillId="0" borderId="25" applyNumberFormat="0" applyFill="0" applyAlignment="0" applyProtection="0"/>
    <xf numFmtId="0" fontId="5" fillId="0" borderId="9" applyNumberFormat="0" applyFill="0" applyAlignment="0" applyProtection="0"/>
    <xf numFmtId="0" fontId="56" fillId="0" borderId="25" applyNumberFormat="0" applyFill="0" applyAlignment="0" applyProtection="0"/>
    <xf numFmtId="0" fontId="56" fillId="0" borderId="25" applyNumberFormat="0" applyFill="0" applyAlignment="0" applyProtection="0"/>
    <xf numFmtId="0" fontId="56" fillId="0" borderId="25" applyNumberFormat="0" applyFill="0" applyAlignment="0" applyProtection="0"/>
    <xf numFmtId="0" fontId="5" fillId="0" borderId="9" applyNumberFormat="0" applyFill="0" applyAlignment="0" applyProtection="0"/>
    <xf numFmtId="0" fontId="56" fillId="0" borderId="25" applyNumberFormat="0" applyFill="0" applyAlignment="0" applyProtection="0"/>
    <xf numFmtId="0" fontId="56" fillId="0" borderId="25" applyNumberFormat="0" applyFill="0" applyAlignment="0" applyProtection="0"/>
    <xf numFmtId="0" fontId="5" fillId="0" borderId="9" applyNumberFormat="0" applyFill="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cellStyleXfs>
  <cellXfs count="367">
    <xf numFmtId="0" fontId="0" fillId="0" borderId="0" xfId="0"/>
    <xf numFmtId="0" fontId="22" fillId="55" borderId="0" xfId="344" applyFont="1" applyFill="1" applyBorder="1" applyAlignment="1">
      <alignment horizontal="center" vertical="center" wrapText="1"/>
    </xf>
    <xf numFmtId="0" fontId="1" fillId="55" borderId="0" xfId="344" applyFont="1" applyFill="1" applyBorder="1"/>
    <xf numFmtId="0" fontId="22" fillId="55" borderId="26" xfId="344" applyFont="1" applyFill="1" applyBorder="1"/>
    <xf numFmtId="0" fontId="22" fillId="55" borderId="28" xfId="344" applyFont="1" applyFill="1" applyBorder="1"/>
    <xf numFmtId="0" fontId="1" fillId="55" borderId="0" xfId="332" applyFill="1"/>
    <xf numFmtId="0" fontId="1" fillId="55" borderId="0" xfId="332" applyFont="1" applyFill="1"/>
    <xf numFmtId="0" fontId="1" fillId="55" borderId="0" xfId="332" applyFont="1" applyFill="1" applyAlignment="1">
      <alignment horizontal="center" vertical="center"/>
    </xf>
    <xf numFmtId="0" fontId="1" fillId="55" borderId="0" xfId="332" applyFont="1" applyFill="1" applyAlignment="1"/>
    <xf numFmtId="0" fontId="1" fillId="55" borderId="0" xfId="332" applyFont="1" applyFill="1" applyAlignment="1">
      <alignment horizontal="center"/>
    </xf>
    <xf numFmtId="0" fontId="1" fillId="55" borderId="0" xfId="354" applyFont="1" applyFill="1" applyBorder="1" applyAlignment="1" applyProtection="1">
      <alignment horizontal="center"/>
    </xf>
    <xf numFmtId="0" fontId="57" fillId="55" borderId="0" xfId="354" applyFont="1" applyFill="1" applyBorder="1" applyAlignment="1" applyProtection="1">
      <alignment horizontal="right"/>
    </xf>
    <xf numFmtId="0" fontId="1" fillId="55" borderId="0" xfId="354" applyFont="1" applyFill="1" applyBorder="1" applyAlignment="1" applyProtection="1"/>
    <xf numFmtId="0" fontId="22" fillId="55" borderId="0" xfId="354" applyFont="1" applyFill="1" applyBorder="1" applyAlignment="1" applyProtection="1">
      <alignment horizontal="center"/>
    </xf>
    <xf numFmtId="0" fontId="57" fillId="55" borderId="0" xfId="354" applyFont="1" applyFill="1" applyBorder="1" applyAlignment="1" applyProtection="1">
      <alignment horizontal="center"/>
    </xf>
    <xf numFmtId="0" fontId="57" fillId="55" borderId="0" xfId="354" applyFont="1" applyFill="1" applyBorder="1" applyProtection="1"/>
    <xf numFmtId="0" fontId="1" fillId="55" borderId="0" xfId="354" applyFont="1" applyFill="1" applyBorder="1" applyProtection="1"/>
    <xf numFmtId="0" fontId="1" fillId="55" borderId="0" xfId="354" applyFont="1" applyFill="1" applyBorder="1" applyAlignment="1" applyProtection="1">
      <alignment horizontal="center" vertical="center"/>
    </xf>
    <xf numFmtId="0" fontId="58" fillId="55" borderId="0" xfId="354" applyFont="1" applyFill="1" applyBorder="1" applyAlignment="1" applyProtection="1">
      <alignment horizontal="center"/>
    </xf>
    <xf numFmtId="0" fontId="22" fillId="55" borderId="0" xfId="354" applyFont="1" applyFill="1" applyBorder="1" applyProtection="1"/>
    <xf numFmtId="0" fontId="1" fillId="55" borderId="0" xfId="344" applyFont="1" applyFill="1"/>
    <xf numFmtId="0" fontId="1" fillId="55" borderId="0" xfId="332" applyFont="1" applyFill="1" applyAlignment="1">
      <alignment wrapText="1"/>
    </xf>
    <xf numFmtId="0" fontId="46" fillId="55" borderId="0" xfId="270" applyFont="1" applyFill="1" applyAlignment="1" applyProtection="1"/>
    <xf numFmtId="0" fontId="46" fillId="55" borderId="0" xfId="270" applyFont="1" applyFill="1" applyBorder="1" applyAlignment="1" applyProtection="1">
      <alignment horizontal="right"/>
    </xf>
    <xf numFmtId="0" fontId="46" fillId="55" borderId="0" xfId="270" quotePrefix="1" applyFont="1" applyFill="1" applyBorder="1" applyAlignment="1" applyProtection="1">
      <alignment horizontal="right"/>
    </xf>
    <xf numFmtId="3" fontId="60" fillId="55" borderId="10" xfId="0" applyNumberFormat="1" applyFont="1" applyFill="1" applyBorder="1" applyAlignment="1">
      <alignment horizontal="center"/>
    </xf>
    <xf numFmtId="0" fontId="60" fillId="55" borderId="0" xfId="0" applyFont="1" applyFill="1"/>
    <xf numFmtId="3" fontId="60" fillId="55" borderId="0" xfId="0" applyNumberFormat="1" applyFont="1" applyFill="1"/>
    <xf numFmtId="0" fontId="46" fillId="55" borderId="0" xfId="270" applyFont="1" applyFill="1"/>
    <xf numFmtId="170" fontId="1" fillId="55" borderId="0" xfId="344" applyNumberFormat="1" applyFont="1" applyFill="1" applyBorder="1"/>
    <xf numFmtId="0" fontId="1" fillId="55" borderId="0" xfId="344" applyFont="1" applyFill="1" applyBorder="1" applyAlignment="1"/>
    <xf numFmtId="0" fontId="24" fillId="55" borderId="0" xfId="344" applyFont="1" applyFill="1"/>
    <xf numFmtId="3" fontId="1" fillId="55" borderId="0" xfId="344" applyNumberFormat="1" applyFont="1" applyFill="1" applyBorder="1"/>
    <xf numFmtId="3" fontId="1" fillId="55" borderId="0" xfId="344" applyNumberFormat="1" applyFont="1" applyFill="1"/>
    <xf numFmtId="173" fontId="1" fillId="55" borderId="0" xfId="344" applyNumberFormat="1" applyFont="1" applyFill="1"/>
    <xf numFmtId="0" fontId="61" fillId="55" borderId="0" xfId="0" applyFont="1" applyFill="1"/>
    <xf numFmtId="0" fontId="60" fillId="55" borderId="0" xfId="0" applyFont="1" applyFill="1" applyAlignment="1">
      <alignment horizontal="center"/>
    </xf>
    <xf numFmtId="0" fontId="62" fillId="55" borderId="0" xfId="0" applyFont="1" applyFill="1" applyAlignment="1">
      <alignment horizontal="center" vertical="center" readingOrder="1"/>
    </xf>
    <xf numFmtId="0" fontId="60" fillId="55" borderId="0" xfId="0" applyFont="1" applyFill="1" applyBorder="1"/>
    <xf numFmtId="0" fontId="63" fillId="55" borderId="0" xfId="270" applyFont="1" applyFill="1"/>
    <xf numFmtId="3" fontId="1" fillId="55" borderId="0" xfId="344" applyNumberFormat="1" applyFont="1" applyFill="1" applyBorder="1" applyAlignment="1">
      <alignment horizontal="center"/>
    </xf>
    <xf numFmtId="0" fontId="1" fillId="55" borderId="0" xfId="344" applyFont="1" applyFill="1" applyBorder="1" applyAlignment="1">
      <alignment horizontal="center"/>
    </xf>
    <xf numFmtId="3" fontId="1" fillId="55" borderId="0" xfId="348" applyNumberFormat="1" applyFont="1" applyFill="1" applyBorder="1" applyAlignment="1">
      <alignment horizontal="center"/>
    </xf>
    <xf numFmtId="0" fontId="0" fillId="55" borderId="0" xfId="0" applyFill="1"/>
    <xf numFmtId="0" fontId="64" fillId="55" borderId="0" xfId="0" applyFont="1" applyFill="1"/>
    <xf numFmtId="0" fontId="64" fillId="55" borderId="0" xfId="340" applyFont="1" applyFill="1"/>
    <xf numFmtId="0" fontId="0" fillId="55" borderId="0" xfId="0" applyFill="1" applyAlignment="1">
      <alignment horizontal="center" vertical="center"/>
    </xf>
    <xf numFmtId="0" fontId="65" fillId="55" borderId="0" xfId="340" applyFont="1" applyFill="1" applyAlignment="1">
      <alignment vertical="top"/>
    </xf>
    <xf numFmtId="0" fontId="66" fillId="55" borderId="0" xfId="340" applyFont="1" applyFill="1" applyAlignment="1">
      <alignment horizontal="left" vertical="top"/>
    </xf>
    <xf numFmtId="17" fontId="67" fillId="55" borderId="0" xfId="340" quotePrefix="1" applyNumberFormat="1" applyFont="1" applyFill="1" applyAlignment="1">
      <alignment vertical="center"/>
    </xf>
    <xf numFmtId="0" fontId="67" fillId="55" borderId="0" xfId="340" applyFont="1" applyFill="1" applyAlignment="1">
      <alignment vertical="center"/>
    </xf>
    <xf numFmtId="0" fontId="68" fillId="55" borderId="0" xfId="340" applyFont="1" applyFill="1" applyAlignment="1">
      <alignment horizontal="left" vertical="center"/>
    </xf>
    <xf numFmtId="169" fontId="1" fillId="55" borderId="0" xfId="344" applyNumberFormat="1" applyFont="1" applyFill="1" applyBorder="1" applyAlignment="1">
      <alignment horizontal="center"/>
    </xf>
    <xf numFmtId="3" fontId="1" fillId="55" borderId="0" xfId="288" applyNumberFormat="1" applyFont="1" applyFill="1" applyBorder="1" applyAlignment="1">
      <alignment horizontal="center" vertical="center"/>
    </xf>
    <xf numFmtId="170" fontId="1" fillId="55" borderId="0" xfId="288" applyNumberFormat="1" applyFont="1" applyFill="1" applyBorder="1" applyAlignment="1">
      <alignment horizontal="center" vertical="center" wrapText="1"/>
    </xf>
    <xf numFmtId="170" fontId="1" fillId="55" borderId="0" xfId="344" applyNumberFormat="1" applyFont="1" applyFill="1" applyBorder="1" applyAlignment="1">
      <alignment horizontal="center"/>
    </xf>
    <xf numFmtId="0" fontId="1" fillId="55" borderId="0" xfId="332" applyFont="1" applyFill="1" applyBorder="1"/>
    <xf numFmtId="170" fontId="1" fillId="55" borderId="0" xfId="288" applyNumberFormat="1" applyFont="1" applyFill="1" applyBorder="1" applyAlignment="1">
      <alignment horizontal="center" vertical="center"/>
    </xf>
    <xf numFmtId="14" fontId="60" fillId="55" borderId="29" xfId="0" applyNumberFormat="1" applyFont="1" applyFill="1" applyBorder="1" applyAlignment="1">
      <alignment horizontal="left"/>
    </xf>
    <xf numFmtId="3" fontId="60" fillId="55" borderId="29" xfId="0" applyNumberFormat="1" applyFont="1" applyFill="1" applyBorder="1" applyAlignment="1">
      <alignment horizontal="center"/>
    </xf>
    <xf numFmtId="14" fontId="60" fillId="55" borderId="30" xfId="0" applyNumberFormat="1" applyFont="1" applyFill="1" applyBorder="1" applyAlignment="1">
      <alignment horizontal="left"/>
    </xf>
    <xf numFmtId="3" fontId="60" fillId="55" borderId="30" xfId="0" applyNumberFormat="1" applyFont="1" applyFill="1" applyBorder="1" applyAlignment="1">
      <alignment horizontal="center"/>
    </xf>
    <xf numFmtId="174" fontId="60" fillId="55" borderId="29" xfId="0" applyNumberFormat="1" applyFont="1" applyFill="1" applyBorder="1" applyAlignment="1">
      <alignment horizontal="left"/>
    </xf>
    <xf numFmtId="0" fontId="1" fillId="55" borderId="31" xfId="344" applyFont="1" applyFill="1" applyBorder="1"/>
    <xf numFmtId="0" fontId="1" fillId="55" borderId="30" xfId="344" applyFont="1" applyFill="1" applyBorder="1"/>
    <xf numFmtId="0" fontId="59" fillId="55" borderId="0" xfId="340" applyFont="1" applyFill="1" applyAlignment="1">
      <alignment horizontal="center"/>
    </xf>
    <xf numFmtId="0" fontId="24" fillId="55" borderId="0" xfId="344" applyFont="1" applyFill="1" applyBorder="1" applyAlignment="1">
      <alignment vertical="center" wrapText="1"/>
    </xf>
    <xf numFmtId="0" fontId="0" fillId="55" borderId="0" xfId="0" applyFont="1" applyFill="1"/>
    <xf numFmtId="0" fontId="64" fillId="55" borderId="0" xfId="340" applyFont="1" applyFill="1" applyAlignment="1">
      <alignment horizontal="center"/>
    </xf>
    <xf numFmtId="0" fontId="69" fillId="55" borderId="0" xfId="340" applyFont="1" applyFill="1" applyAlignment="1"/>
    <xf numFmtId="0" fontId="64" fillId="55" borderId="0" xfId="340" applyFont="1" applyFill="1" applyAlignment="1"/>
    <xf numFmtId="0" fontId="27" fillId="55" borderId="0" xfId="270" applyFont="1" applyFill="1" applyAlignment="1">
      <alignment vertical="center"/>
    </xf>
    <xf numFmtId="0" fontId="27" fillId="55" borderId="0" xfId="270" applyFont="1" applyFill="1" applyAlignment="1">
      <alignment horizontal="center" vertical="center"/>
    </xf>
    <xf numFmtId="0" fontId="69" fillId="55" borderId="0" xfId="340" applyFont="1" applyFill="1" applyAlignment="1">
      <alignment vertical="center"/>
    </xf>
    <xf numFmtId="170" fontId="59" fillId="55" borderId="0" xfId="0" applyNumberFormat="1" applyFont="1" applyFill="1" applyBorder="1" applyAlignment="1">
      <alignment horizontal="center" vertical="center" wrapText="1"/>
    </xf>
    <xf numFmtId="0" fontId="59" fillId="56" borderId="0" xfId="0" applyFont="1" applyFill="1" applyBorder="1" applyAlignment="1">
      <alignment horizontal="center" vertical="center" wrapText="1"/>
    </xf>
    <xf numFmtId="3" fontId="60" fillId="55" borderId="0" xfId="0" applyNumberFormat="1" applyFont="1" applyFill="1" applyBorder="1" applyAlignment="1">
      <alignment horizontal="center"/>
    </xf>
    <xf numFmtId="0" fontId="1" fillId="55" borderId="0" xfId="344" applyFont="1" applyFill="1" applyBorder="1" applyAlignment="1">
      <alignment wrapText="1"/>
    </xf>
    <xf numFmtId="3" fontId="1" fillId="55" borderId="0" xfId="344" applyNumberFormat="1" applyFont="1" applyFill="1" applyBorder="1" applyAlignment="1">
      <alignment wrapText="1"/>
    </xf>
    <xf numFmtId="0" fontId="1" fillId="55" borderId="0" xfId="344" applyFont="1" applyFill="1" applyAlignment="1">
      <alignment wrapText="1"/>
    </xf>
    <xf numFmtId="0" fontId="69" fillId="55" borderId="0" xfId="340" applyFont="1" applyFill="1" applyAlignment="1">
      <alignment horizontal="center"/>
    </xf>
    <xf numFmtId="0" fontId="64" fillId="55" borderId="0" xfId="340" applyFont="1" applyFill="1" applyAlignment="1">
      <alignment wrapText="1"/>
    </xf>
    <xf numFmtId="17" fontId="64" fillId="55" borderId="0" xfId="340" quotePrefix="1" applyNumberFormat="1" applyFont="1" applyFill="1" applyAlignment="1">
      <alignment horizontal="center"/>
    </xf>
    <xf numFmtId="0" fontId="24" fillId="55" borderId="0" xfId="348" applyFont="1" applyFill="1" applyBorder="1" applyAlignment="1">
      <alignment vertical="center" wrapText="1"/>
    </xf>
    <xf numFmtId="9" fontId="1" fillId="55" borderId="0" xfId="364" applyFont="1" applyFill="1"/>
    <xf numFmtId="0" fontId="71" fillId="55" borderId="0" xfId="344" applyFont="1" applyFill="1"/>
    <xf numFmtId="0" fontId="72" fillId="55" borderId="0" xfId="0" applyFont="1" applyFill="1"/>
    <xf numFmtId="175" fontId="72" fillId="55" borderId="0" xfId="364" applyNumberFormat="1" applyFont="1" applyFill="1"/>
    <xf numFmtId="0" fontId="73" fillId="55" borderId="0" xfId="270" applyFont="1" applyFill="1"/>
    <xf numFmtId="0" fontId="72" fillId="55" borderId="0" xfId="344" applyFont="1" applyFill="1"/>
    <xf numFmtId="170" fontId="1" fillId="55" borderId="30" xfId="333" applyNumberFormat="1" applyFont="1" applyFill="1" applyBorder="1" applyAlignment="1">
      <alignment horizontal="center" vertical="center" wrapText="1"/>
    </xf>
    <xf numFmtId="170" fontId="22" fillId="55" borderId="28" xfId="333" applyNumberFormat="1" applyFont="1" applyFill="1" applyBorder="1" applyAlignment="1">
      <alignment horizontal="center" vertical="center" wrapText="1"/>
    </xf>
    <xf numFmtId="170" fontId="22" fillId="55" borderId="26" xfId="333" applyNumberFormat="1" applyFont="1" applyFill="1" applyBorder="1" applyAlignment="1">
      <alignment horizontal="center" vertical="center" wrapText="1"/>
    </xf>
    <xf numFmtId="0" fontId="1" fillId="55" borderId="0" xfId="344" applyFont="1" applyFill="1" applyBorder="1" applyAlignment="1">
      <alignment horizontal="left" vertical="top" wrapText="1"/>
    </xf>
    <xf numFmtId="3" fontId="72" fillId="55" borderId="0" xfId="0" applyNumberFormat="1" applyFont="1" applyFill="1"/>
    <xf numFmtId="0" fontId="1" fillId="55" borderId="0" xfId="0" applyFont="1" applyFill="1"/>
    <xf numFmtId="0" fontId="59" fillId="56" borderId="0" xfId="0" applyFont="1" applyFill="1" applyBorder="1" applyAlignment="1">
      <alignment horizontal="center"/>
    </xf>
    <xf numFmtId="0" fontId="59" fillId="56" borderId="13" xfId="0" applyFont="1" applyFill="1" applyBorder="1" applyAlignment="1">
      <alignment horizontal="center" vertical="center" wrapText="1"/>
    </xf>
    <xf numFmtId="0" fontId="59" fillId="56" borderId="10" xfId="0" applyFont="1" applyFill="1" applyBorder="1" applyAlignment="1">
      <alignment horizontal="center" vertical="center" wrapText="1"/>
    </xf>
    <xf numFmtId="0" fontId="59" fillId="56" borderId="14" xfId="0" applyFont="1" applyFill="1" applyBorder="1" applyAlignment="1">
      <alignment horizontal="center" vertical="center" wrapText="1"/>
    </xf>
    <xf numFmtId="174" fontId="60" fillId="55" borderId="32" xfId="0" applyNumberFormat="1" applyFont="1" applyFill="1" applyBorder="1" applyAlignment="1">
      <alignment horizontal="left"/>
    </xf>
    <xf numFmtId="3" fontId="60" fillId="55" borderId="33" xfId="0" applyNumberFormat="1" applyFont="1" applyFill="1" applyBorder="1" applyAlignment="1">
      <alignment horizontal="center"/>
    </xf>
    <xf numFmtId="3" fontId="60" fillId="55" borderId="34" xfId="0" applyNumberFormat="1" applyFont="1" applyFill="1" applyBorder="1" applyAlignment="1">
      <alignment horizontal="center"/>
    </xf>
    <xf numFmtId="174" fontId="60" fillId="55" borderId="15" xfId="0" applyNumberFormat="1" applyFont="1" applyFill="1" applyBorder="1" applyAlignment="1">
      <alignment horizontal="left"/>
    </xf>
    <xf numFmtId="3" fontId="60" fillId="55" borderId="13" xfId="0" applyNumberFormat="1" applyFont="1" applyFill="1" applyBorder="1" applyAlignment="1">
      <alignment horizontal="center"/>
    </xf>
    <xf numFmtId="3" fontId="60" fillId="55" borderId="14" xfId="0" applyNumberFormat="1" applyFont="1" applyFill="1" applyBorder="1" applyAlignment="1">
      <alignment horizontal="center"/>
    </xf>
    <xf numFmtId="3" fontId="1" fillId="55" borderId="0" xfId="0" applyNumberFormat="1" applyFont="1" applyFill="1"/>
    <xf numFmtId="0" fontId="45" fillId="55" borderId="0" xfId="270" applyFill="1" applyBorder="1" applyAlignment="1" applyProtection="1">
      <alignment horizontal="right"/>
    </xf>
    <xf numFmtId="0" fontId="22" fillId="55" borderId="0" xfId="0" applyFont="1" applyFill="1" applyBorder="1" applyAlignment="1"/>
    <xf numFmtId="5" fontId="31" fillId="55" borderId="0" xfId="318" applyNumberFormat="1" applyFont="1" applyFill="1" applyBorder="1" applyAlignment="1">
      <alignment vertical="center" wrapText="1"/>
    </xf>
    <xf numFmtId="0" fontId="1" fillId="55" borderId="0" xfId="0" applyFont="1" applyFill="1" applyBorder="1" applyAlignment="1">
      <alignment vertical="center"/>
    </xf>
    <xf numFmtId="0" fontId="60" fillId="55" borderId="0" xfId="0" applyFont="1" applyFill="1" applyBorder="1" applyAlignment="1"/>
    <xf numFmtId="3" fontId="22" fillId="55" borderId="0" xfId="283" applyNumberFormat="1" applyFont="1" applyFill="1" applyBorder="1" applyAlignment="1">
      <alignment horizontal="center" vertical="center"/>
    </xf>
    <xf numFmtId="0" fontId="74" fillId="55" borderId="0" xfId="340" applyFont="1" applyFill="1" applyAlignment="1">
      <alignment horizontal="center"/>
    </xf>
    <xf numFmtId="0" fontId="59" fillId="55" borderId="0" xfId="340" applyFont="1" applyFill="1" applyAlignment="1">
      <alignment horizontal="center" vertical="center"/>
    </xf>
    <xf numFmtId="0" fontId="35" fillId="55" borderId="0" xfId="344" applyFont="1" applyFill="1"/>
    <xf numFmtId="0" fontId="35" fillId="55" borderId="0" xfId="344" applyFont="1" applyFill="1" applyBorder="1"/>
    <xf numFmtId="0" fontId="1" fillId="55" borderId="0" xfId="348" applyFont="1" applyFill="1" applyBorder="1" applyAlignment="1">
      <alignment horizontal="center"/>
    </xf>
    <xf numFmtId="0" fontId="60" fillId="55" borderId="0" xfId="0" applyFont="1" applyFill="1"/>
    <xf numFmtId="0" fontId="22" fillId="55" borderId="15" xfId="0" applyFont="1" applyFill="1" applyBorder="1" applyAlignment="1">
      <alignment horizontal="left"/>
    </xf>
    <xf numFmtId="3" fontId="1" fillId="55" borderId="15" xfId="283" applyNumberFormat="1" applyFont="1" applyFill="1" applyBorder="1" applyAlignment="1">
      <alignment horizontal="center" vertical="center"/>
    </xf>
    <xf numFmtId="0" fontId="77" fillId="55" borderId="0" xfId="344" applyFont="1" applyFill="1" applyBorder="1" applyAlignment="1">
      <alignment horizontal="center"/>
    </xf>
    <xf numFmtId="0" fontId="1" fillId="55" borderId="0" xfId="344" applyFont="1" applyFill="1" applyBorder="1" applyAlignment="1">
      <alignment vertical="center" wrapText="1"/>
    </xf>
    <xf numFmtId="3" fontId="72" fillId="55" borderId="0" xfId="344" applyNumberFormat="1" applyFont="1" applyFill="1" applyBorder="1" applyAlignment="1">
      <alignment horizontal="center"/>
    </xf>
    <xf numFmtId="0" fontId="78" fillId="55" borderId="0" xfId="344" applyFont="1" applyFill="1"/>
    <xf numFmtId="175" fontId="78" fillId="55" borderId="0" xfId="364" applyNumberFormat="1" applyFont="1" applyFill="1"/>
    <xf numFmtId="0" fontId="72" fillId="55" borderId="0" xfId="344" applyFont="1" applyFill="1" applyAlignment="1">
      <alignment horizontal="center"/>
    </xf>
    <xf numFmtId="3" fontId="78" fillId="55" borderId="0" xfId="344" applyNumberFormat="1" applyFont="1" applyFill="1" applyBorder="1" applyAlignment="1">
      <alignment horizontal="center"/>
    </xf>
    <xf numFmtId="0" fontId="72" fillId="55" borderId="0" xfId="344" applyFont="1" applyFill="1" applyAlignment="1">
      <alignment wrapText="1"/>
    </xf>
    <xf numFmtId="175" fontId="72" fillId="55" borderId="0" xfId="364" applyNumberFormat="1" applyFont="1" applyFill="1" applyAlignment="1">
      <alignment wrapText="1"/>
    </xf>
    <xf numFmtId="175" fontId="72" fillId="55" borderId="0" xfId="344" applyNumberFormat="1" applyFont="1" applyFill="1" applyAlignment="1">
      <alignment wrapText="1"/>
    </xf>
    <xf numFmtId="0" fontId="1" fillId="55" borderId="0" xfId="344" applyFont="1" applyFill="1" applyAlignment="1"/>
    <xf numFmtId="0" fontId="31" fillId="55" borderId="0" xfId="344" applyFont="1" applyFill="1" applyAlignment="1"/>
    <xf numFmtId="0" fontId="72" fillId="55" borderId="0" xfId="344" applyFont="1" applyFill="1" applyBorder="1"/>
    <xf numFmtId="0" fontId="77" fillId="55" borderId="0" xfId="344" applyFont="1" applyFill="1" applyBorder="1" applyAlignment="1">
      <alignment horizontal="center" vertical="center" wrapText="1"/>
    </xf>
    <xf numFmtId="170" fontId="72" fillId="55" borderId="0" xfId="344" applyNumberFormat="1" applyFont="1" applyFill="1" applyBorder="1"/>
    <xf numFmtId="0" fontId="22" fillId="55" borderId="35" xfId="344" applyFont="1" applyFill="1" applyBorder="1" applyAlignment="1">
      <alignment horizontal="center"/>
    </xf>
    <xf numFmtId="6" fontId="1" fillId="55" borderId="0" xfId="318" applyNumberFormat="1" applyFont="1" applyFill="1" applyBorder="1" applyAlignment="1">
      <alignment horizontal="center" vertical="center" wrapText="1"/>
    </xf>
    <xf numFmtId="170" fontId="60" fillId="55" borderId="29" xfId="0" applyNumberFormat="1" applyFont="1" applyFill="1" applyBorder="1" applyAlignment="1">
      <alignment horizontal="center"/>
    </xf>
    <xf numFmtId="3" fontId="60" fillId="55" borderId="36" xfId="0" applyNumberFormat="1" applyFont="1" applyFill="1" applyBorder="1" applyAlignment="1">
      <alignment horizontal="center"/>
    </xf>
    <xf numFmtId="170" fontId="60" fillId="55" borderId="38" xfId="0" applyNumberFormat="1" applyFont="1" applyFill="1" applyBorder="1" applyAlignment="1">
      <alignment horizontal="center"/>
    </xf>
    <xf numFmtId="170" fontId="60" fillId="55" borderId="39" xfId="0" applyNumberFormat="1" applyFont="1" applyFill="1" applyBorder="1" applyAlignment="1">
      <alignment horizontal="center"/>
    </xf>
    <xf numFmtId="170" fontId="60" fillId="55" borderId="40" xfId="0" applyNumberFormat="1" applyFont="1" applyFill="1" applyBorder="1" applyAlignment="1">
      <alignment horizontal="center"/>
    </xf>
    <xf numFmtId="3" fontId="60" fillId="55" borderId="38" xfId="0" applyNumberFormat="1" applyFont="1" applyFill="1" applyBorder="1" applyAlignment="1">
      <alignment horizontal="center"/>
    </xf>
    <xf numFmtId="3" fontId="60" fillId="55" borderId="42" xfId="0" applyNumberFormat="1" applyFont="1" applyFill="1" applyBorder="1" applyAlignment="1">
      <alignment horizontal="center"/>
    </xf>
    <xf numFmtId="3" fontId="59" fillId="55" borderId="36" xfId="0" applyNumberFormat="1" applyFont="1" applyFill="1" applyBorder="1" applyAlignment="1">
      <alignment horizontal="center"/>
    </xf>
    <xf numFmtId="3" fontId="59" fillId="55" borderId="38" xfId="0" applyNumberFormat="1" applyFont="1" applyFill="1" applyBorder="1" applyAlignment="1">
      <alignment horizontal="center"/>
    </xf>
    <xf numFmtId="3" fontId="59" fillId="55" borderId="41" xfId="0" applyNumberFormat="1" applyFont="1" applyFill="1" applyBorder="1" applyAlignment="1">
      <alignment horizontal="center"/>
    </xf>
    <xf numFmtId="3" fontId="59" fillId="55" borderId="42" xfId="0" applyNumberFormat="1" applyFont="1" applyFill="1" applyBorder="1" applyAlignment="1">
      <alignment horizontal="center"/>
    </xf>
    <xf numFmtId="170" fontId="59" fillId="55" borderId="43" xfId="0" applyNumberFormat="1" applyFont="1" applyFill="1" applyBorder="1" applyAlignment="1">
      <alignment horizontal="center"/>
    </xf>
    <xf numFmtId="0" fontId="60" fillId="55" borderId="44" xfId="0" applyNumberFormat="1" applyFont="1" applyFill="1" applyBorder="1" applyAlignment="1">
      <alignment horizontal="left"/>
    </xf>
    <xf numFmtId="0" fontId="60" fillId="55" borderId="45" xfId="0" applyNumberFormat="1" applyFont="1" applyFill="1" applyBorder="1" applyAlignment="1">
      <alignment horizontal="left"/>
    </xf>
    <xf numFmtId="0" fontId="60" fillId="55" borderId="46" xfId="0" applyNumberFormat="1" applyFont="1" applyFill="1" applyBorder="1" applyAlignment="1">
      <alignment horizontal="left"/>
    </xf>
    <xf numFmtId="0" fontId="59" fillId="55" borderId="44" xfId="0" applyNumberFormat="1" applyFont="1" applyFill="1" applyBorder="1" applyAlignment="1">
      <alignment horizontal="left"/>
    </xf>
    <xf numFmtId="0" fontId="59" fillId="55" borderId="46" xfId="0" applyNumberFormat="1" applyFont="1" applyFill="1" applyBorder="1" applyAlignment="1">
      <alignment horizontal="left"/>
    </xf>
    <xf numFmtId="0" fontId="1" fillId="0" borderId="0" xfId="344" applyFont="1" applyFill="1" applyAlignment="1">
      <alignment horizontal="center"/>
    </xf>
    <xf numFmtId="0" fontId="24" fillId="55" borderId="0" xfId="344" applyFont="1" applyFill="1" applyAlignment="1">
      <alignment wrapText="1"/>
    </xf>
    <xf numFmtId="3" fontId="60" fillId="0" borderId="34" xfId="0" applyNumberFormat="1" applyFont="1" applyFill="1" applyBorder="1" applyAlignment="1">
      <alignment horizontal="center"/>
    </xf>
    <xf numFmtId="3" fontId="60" fillId="0" borderId="14" xfId="0" applyNumberFormat="1" applyFont="1" applyFill="1" applyBorder="1" applyAlignment="1">
      <alignment horizontal="center"/>
    </xf>
    <xf numFmtId="0" fontId="1" fillId="0" borderId="0" xfId="344" applyFont="1" applyFill="1"/>
    <xf numFmtId="0" fontId="80" fillId="55" borderId="0" xfId="270" applyFont="1" applyFill="1"/>
    <xf numFmtId="175" fontId="71" fillId="55" borderId="0" xfId="364" applyNumberFormat="1" applyFont="1" applyFill="1"/>
    <xf numFmtId="0" fontId="71" fillId="55" borderId="0" xfId="344" applyFont="1" applyFill="1" applyAlignment="1">
      <alignment horizontal="center"/>
    </xf>
    <xf numFmtId="0" fontId="76" fillId="55" borderId="0" xfId="344" applyFont="1" applyFill="1" applyBorder="1" applyAlignment="1">
      <alignment horizontal="center"/>
    </xf>
    <xf numFmtId="0" fontId="71" fillId="55" borderId="0" xfId="344" applyFont="1" applyFill="1" applyBorder="1"/>
    <xf numFmtId="0" fontId="76" fillId="55" borderId="0" xfId="344" applyFont="1" applyFill="1" applyBorder="1" applyAlignment="1">
      <alignment horizontal="center" vertical="center" wrapText="1"/>
    </xf>
    <xf numFmtId="174" fontId="60" fillId="55" borderId="44" xfId="0" applyNumberFormat="1" applyFont="1" applyFill="1" applyBorder="1" applyAlignment="1">
      <alignment horizontal="left"/>
    </xf>
    <xf numFmtId="3" fontId="60" fillId="55" borderId="39" xfId="0" applyNumberFormat="1" applyFont="1" applyFill="1" applyBorder="1" applyAlignment="1">
      <alignment horizontal="center"/>
    </xf>
    <xf numFmtId="9" fontId="71" fillId="55" borderId="0" xfId="364" applyFont="1" applyFill="1" applyAlignment="1">
      <alignment horizontal="center"/>
    </xf>
    <xf numFmtId="0" fontId="22" fillId="55" borderId="0" xfId="348" applyFont="1" applyFill="1" applyBorder="1" applyAlignment="1">
      <alignment horizontal="center" vertical="center"/>
    </xf>
    <xf numFmtId="17" fontId="1" fillId="55" borderId="0" xfId="344" applyNumberFormat="1" applyFont="1" applyFill="1"/>
    <xf numFmtId="0" fontId="71" fillId="55" borderId="0" xfId="0" applyFont="1" applyFill="1"/>
    <xf numFmtId="3" fontId="71" fillId="55" borderId="0" xfId="0" applyNumberFormat="1" applyFont="1" applyFill="1"/>
    <xf numFmtId="3" fontId="71" fillId="55" borderId="0" xfId="0" applyNumberFormat="1" applyFont="1" applyFill="1" applyAlignment="1">
      <alignment horizontal="center"/>
    </xf>
    <xf numFmtId="0" fontId="76" fillId="56" borderId="0" xfId="0" applyFont="1" applyFill="1" applyBorder="1" applyAlignment="1">
      <alignment horizontal="center" vertical="center"/>
    </xf>
    <xf numFmtId="0" fontId="76" fillId="55" borderId="0" xfId="0" applyFont="1" applyFill="1" applyAlignment="1">
      <alignment horizontal="right"/>
    </xf>
    <xf numFmtId="3" fontId="1" fillId="55" borderId="31" xfId="333" applyNumberFormat="1" applyFont="1" applyFill="1" applyBorder="1" applyAlignment="1">
      <alignment horizontal="center" vertical="center" wrapText="1"/>
    </xf>
    <xf numFmtId="3" fontId="1" fillId="55" borderId="30" xfId="333" applyNumberFormat="1" applyFont="1" applyFill="1" applyBorder="1" applyAlignment="1">
      <alignment horizontal="center" vertical="center" wrapText="1"/>
    </xf>
    <xf numFmtId="3" fontId="1" fillId="0" borderId="30" xfId="333" applyNumberFormat="1" applyFont="1" applyFill="1" applyBorder="1" applyAlignment="1">
      <alignment horizontal="center" vertical="center" wrapText="1"/>
    </xf>
    <xf numFmtId="3" fontId="1" fillId="55" borderId="0" xfId="333" applyNumberFormat="1" applyFont="1" applyFill="1" applyBorder="1" applyAlignment="1">
      <alignment horizontal="center" vertical="center" wrapText="1"/>
    </xf>
    <xf numFmtId="3" fontId="22" fillId="55" borderId="28" xfId="333" applyNumberFormat="1" applyFont="1" applyFill="1" applyBorder="1" applyAlignment="1">
      <alignment horizontal="center" vertical="center" wrapText="1"/>
    </xf>
    <xf numFmtId="3" fontId="22" fillId="55" borderId="26" xfId="333" applyNumberFormat="1" applyFont="1" applyFill="1" applyBorder="1" applyAlignment="1">
      <alignment horizontal="center" vertical="center" wrapText="1"/>
    </xf>
    <xf numFmtId="1" fontId="1" fillId="55" borderId="0" xfId="344" applyNumberFormat="1" applyFont="1" applyFill="1"/>
    <xf numFmtId="1" fontId="1" fillId="55" borderId="0" xfId="364" applyNumberFormat="1" applyFont="1" applyFill="1"/>
    <xf numFmtId="0" fontId="1" fillId="55" borderId="13" xfId="344" applyFont="1" applyFill="1" applyBorder="1"/>
    <xf numFmtId="0" fontId="1" fillId="55" borderId="10" xfId="344" applyFont="1" applyFill="1" applyBorder="1"/>
    <xf numFmtId="0" fontId="1" fillId="55" borderId="14" xfId="344" applyFont="1" applyFill="1" applyBorder="1"/>
    <xf numFmtId="5" fontId="60" fillId="55" borderId="0" xfId="0" applyNumberFormat="1" applyFont="1" applyFill="1"/>
    <xf numFmtId="3" fontId="1" fillId="0" borderId="0" xfId="348" applyNumberFormat="1" applyFont="1" applyFill="1" applyBorder="1" applyAlignment="1">
      <alignment horizontal="center"/>
    </xf>
    <xf numFmtId="175" fontId="1" fillId="55" borderId="0" xfId="364" applyNumberFormat="1" applyFont="1" applyFill="1"/>
    <xf numFmtId="9" fontId="60" fillId="55" borderId="0" xfId="364" applyFont="1" applyFill="1"/>
    <xf numFmtId="0" fontId="1" fillId="55" borderId="0" xfId="344" applyFont="1" applyFill="1" applyAlignment="1">
      <alignment vertical="top"/>
    </xf>
    <xf numFmtId="3" fontId="60" fillId="55" borderId="66" xfId="0" applyNumberFormat="1" applyFont="1" applyFill="1" applyBorder="1" applyAlignment="1">
      <alignment horizontal="center"/>
    </xf>
    <xf numFmtId="170" fontId="59" fillId="55" borderId="39" xfId="0" applyNumberFormat="1" applyFont="1" applyFill="1" applyBorder="1" applyAlignment="1">
      <alignment horizontal="center"/>
    </xf>
    <xf numFmtId="17" fontId="60" fillId="55" borderId="0" xfId="0" applyNumberFormat="1" applyFont="1" applyFill="1"/>
    <xf numFmtId="0" fontId="56" fillId="0" borderId="56" xfId="0" applyFont="1" applyBorder="1"/>
    <xf numFmtId="3" fontId="56" fillId="0" borderId="51" xfId="0" applyNumberFormat="1" applyFont="1" applyBorder="1" applyAlignment="1">
      <alignment horizontal="right"/>
    </xf>
    <xf numFmtId="3" fontId="56" fillId="0" borderId="47" xfId="0" applyNumberFormat="1" applyFont="1" applyBorder="1" applyAlignment="1">
      <alignment horizontal="right"/>
    </xf>
    <xf numFmtId="170" fontId="56" fillId="0" borderId="52" xfId="0" applyNumberFormat="1" applyFont="1" applyBorder="1" applyAlignment="1">
      <alignment horizontal="right"/>
    </xf>
    <xf numFmtId="3" fontId="56" fillId="0" borderId="53" xfId="0" applyNumberFormat="1" applyFont="1" applyBorder="1" applyAlignment="1">
      <alignment horizontal="right"/>
    </xf>
    <xf numFmtId="3" fontId="56" fillId="0" borderId="54" xfId="0" applyNumberFormat="1" applyFont="1" applyBorder="1" applyAlignment="1">
      <alignment horizontal="right"/>
    </xf>
    <xf numFmtId="170" fontId="56" fillId="0" borderId="55" xfId="0" applyNumberFormat="1" applyFont="1" applyBorder="1" applyAlignment="1">
      <alignment horizontal="right"/>
    </xf>
    <xf numFmtId="0" fontId="56" fillId="0" borderId="50" xfId="0" applyFont="1" applyBorder="1"/>
    <xf numFmtId="0" fontId="56" fillId="0" borderId="49" xfId="0" applyFont="1" applyBorder="1"/>
    <xf numFmtId="170" fontId="56" fillId="0" borderId="57" xfId="0" applyNumberFormat="1" applyFont="1" applyBorder="1" applyAlignment="1">
      <alignment horizontal="right"/>
    </xf>
    <xf numFmtId="0" fontId="56" fillId="0" borderId="59" xfId="0" applyFont="1" applyBorder="1"/>
    <xf numFmtId="0" fontId="56" fillId="0" borderId="60" xfId="0" applyFont="1" applyBorder="1"/>
    <xf numFmtId="3" fontId="56" fillId="0" borderId="61" xfId="0" applyNumberFormat="1" applyFont="1" applyBorder="1" applyAlignment="1">
      <alignment horizontal="right"/>
    </xf>
    <xf numFmtId="170" fontId="56" fillId="0" borderId="62" xfId="0" applyNumberFormat="1" applyFont="1" applyBorder="1" applyAlignment="1">
      <alignment horizontal="right"/>
    </xf>
    <xf numFmtId="0" fontId="34" fillId="55" borderId="0" xfId="344" applyFont="1" applyFill="1" applyBorder="1" applyAlignment="1">
      <alignment horizontal="center" vertical="center"/>
    </xf>
    <xf numFmtId="0" fontId="35" fillId="55" borderId="0" xfId="344" applyFont="1" applyFill="1" applyBorder="1" applyAlignment="1">
      <alignment horizontal="left" vertical="top" wrapText="1"/>
    </xf>
    <xf numFmtId="0" fontId="22" fillId="55" borderId="0" xfId="354" applyFont="1" applyFill="1" applyBorder="1" applyAlignment="1" applyProtection="1">
      <alignment horizontal="center" vertical="center"/>
    </xf>
    <xf numFmtId="0" fontId="22" fillId="55" borderId="0" xfId="344" applyFont="1" applyFill="1" applyBorder="1" applyAlignment="1">
      <alignment horizontal="center"/>
    </xf>
    <xf numFmtId="0" fontId="22" fillId="55" borderId="0" xfId="344" applyFont="1" applyFill="1" applyBorder="1" applyAlignment="1">
      <alignment horizontal="center" vertical="center"/>
    </xf>
    <xf numFmtId="0" fontId="22" fillId="55" borderId="10" xfId="344" applyFont="1" applyFill="1" applyBorder="1" applyAlignment="1">
      <alignment horizontal="center" vertical="center" wrapText="1"/>
    </xf>
    <xf numFmtId="0" fontId="22" fillId="55" borderId="27" xfId="344" applyFont="1" applyFill="1" applyBorder="1" applyAlignment="1">
      <alignment horizontal="center" vertical="center" wrapText="1"/>
    </xf>
    <xf numFmtId="0" fontId="22" fillId="55" borderId="26" xfId="344" applyFont="1" applyFill="1" applyBorder="1" applyAlignment="1">
      <alignment horizontal="center" vertical="center" wrapText="1"/>
    </xf>
    <xf numFmtId="0" fontId="59" fillId="55" borderId="0" xfId="0" applyFont="1" applyFill="1" applyBorder="1" applyAlignment="1">
      <alignment horizontal="center"/>
    </xf>
    <xf numFmtId="174" fontId="60" fillId="55" borderId="38" xfId="0" applyNumberFormat="1" applyFont="1" applyFill="1" applyBorder="1" applyAlignment="1">
      <alignment horizontal="left"/>
    </xf>
    <xf numFmtId="0" fontId="22" fillId="55" borderId="37" xfId="344" applyFont="1" applyFill="1" applyBorder="1" applyAlignment="1">
      <alignment horizontal="center" vertical="center"/>
    </xf>
    <xf numFmtId="0" fontId="25" fillId="55" borderId="37" xfId="344" applyFont="1" applyFill="1" applyBorder="1"/>
    <xf numFmtId="0" fontId="25" fillId="55" borderId="37" xfId="348" applyFont="1" applyFill="1" applyBorder="1" applyAlignment="1">
      <alignment horizontal="left" vertical="center" wrapText="1"/>
    </xf>
    <xf numFmtId="0" fontId="22" fillId="55" borderId="37" xfId="344" applyFont="1" applyFill="1" applyBorder="1" applyAlignment="1">
      <alignment horizontal="center" vertical="center" wrapText="1"/>
    </xf>
    <xf numFmtId="3" fontId="59" fillId="55" borderId="37" xfId="0" quotePrefix="1" applyNumberFormat="1" applyFont="1" applyFill="1" applyBorder="1" applyAlignment="1">
      <alignment horizontal="center" vertical="center" wrapText="1"/>
    </xf>
    <xf numFmtId="170" fontId="59" fillId="55" borderId="37" xfId="0" applyNumberFormat="1" applyFont="1" applyFill="1" applyBorder="1" applyAlignment="1">
      <alignment horizontal="center" vertical="center" wrapText="1"/>
    </xf>
    <xf numFmtId="3" fontId="59" fillId="55" borderId="37" xfId="0" applyNumberFormat="1" applyFont="1" applyFill="1" applyBorder="1" applyAlignment="1">
      <alignment horizontal="center" vertical="center" wrapText="1"/>
    </xf>
    <xf numFmtId="0" fontId="22" fillId="55" borderId="67" xfId="354" applyFont="1" applyFill="1" applyBorder="1" applyAlignment="1" applyProtection="1">
      <alignment horizontal="left" vertical="center"/>
    </xf>
    <xf numFmtId="0" fontId="22" fillId="55" borderId="67" xfId="354" applyFont="1" applyFill="1" applyBorder="1" applyAlignment="1" applyProtection="1">
      <alignment horizontal="center" vertical="center"/>
    </xf>
    <xf numFmtId="0" fontId="22" fillId="55" borderId="67" xfId="354" applyFont="1" applyFill="1" applyBorder="1" applyAlignment="1" applyProtection="1">
      <alignment vertical="center"/>
    </xf>
    <xf numFmtId="0" fontId="59" fillId="55" borderId="67" xfId="0" applyFont="1" applyFill="1" applyBorder="1" applyAlignment="1">
      <alignment vertical="center"/>
    </xf>
    <xf numFmtId="0" fontId="59" fillId="55" borderId="67" xfId="0" applyFont="1" applyFill="1" applyBorder="1" applyAlignment="1">
      <alignment horizontal="center" vertical="center" wrapText="1"/>
    </xf>
    <xf numFmtId="0" fontId="59" fillId="56" borderId="67" xfId="0" applyFont="1" applyFill="1" applyBorder="1" applyAlignment="1">
      <alignment vertical="center"/>
    </xf>
    <xf numFmtId="0" fontId="59" fillId="56" borderId="67" xfId="0" applyFont="1" applyFill="1" applyBorder="1" applyAlignment="1">
      <alignment horizontal="center" vertical="center" wrapText="1"/>
    </xf>
    <xf numFmtId="0" fontId="22" fillId="55" borderId="69" xfId="344" applyFont="1" applyFill="1" applyBorder="1" applyAlignment="1">
      <alignment horizontal="center" vertical="center"/>
    </xf>
    <xf numFmtId="0" fontId="22" fillId="55" borderId="67" xfId="344" applyFont="1" applyFill="1" applyBorder="1" applyAlignment="1">
      <alignment horizontal="center" vertical="center"/>
    </xf>
    <xf numFmtId="0" fontId="22" fillId="55" borderId="72" xfId="344" applyFont="1" applyFill="1" applyBorder="1" applyAlignment="1">
      <alignment horizontal="center" vertical="center"/>
    </xf>
    <xf numFmtId="0" fontId="59" fillId="56" borderId="73" xfId="0" applyFont="1" applyFill="1" applyBorder="1" applyAlignment="1">
      <alignment vertical="center"/>
    </xf>
    <xf numFmtId="0" fontId="22" fillId="55" borderId="73" xfId="0" applyFont="1" applyFill="1" applyBorder="1" applyAlignment="1">
      <alignment horizontal="center" vertical="center" wrapText="1"/>
    </xf>
    <xf numFmtId="0" fontId="22" fillId="55" borderId="73" xfId="0" applyFont="1" applyFill="1" applyBorder="1" applyAlignment="1">
      <alignment vertical="center" wrapText="1"/>
    </xf>
    <xf numFmtId="176" fontId="1" fillId="55" borderId="73" xfId="284" applyNumberFormat="1" applyFont="1" applyFill="1" applyBorder="1" applyAlignment="1">
      <alignment horizontal="center" vertical="center" wrapText="1"/>
    </xf>
    <xf numFmtId="5" fontId="1" fillId="55" borderId="73" xfId="318" applyNumberFormat="1" applyFont="1" applyFill="1" applyBorder="1" applyAlignment="1">
      <alignment horizontal="center" vertical="center" wrapText="1"/>
    </xf>
    <xf numFmtId="0" fontId="22" fillId="55" borderId="73" xfId="0" applyFont="1" applyFill="1" applyBorder="1" applyAlignment="1">
      <alignment vertical="center"/>
    </xf>
    <xf numFmtId="0" fontId="30" fillId="55" borderId="73" xfId="0" applyFont="1" applyFill="1" applyBorder="1" applyAlignment="1">
      <alignment horizontal="right" vertical="center" wrapText="1"/>
    </xf>
    <xf numFmtId="5" fontId="31" fillId="55" borderId="73" xfId="318" applyNumberFormat="1" applyFont="1" applyFill="1" applyBorder="1" applyAlignment="1">
      <alignment horizontal="right" vertical="center" wrapText="1"/>
    </xf>
    <xf numFmtId="5" fontId="75" fillId="0" borderId="73" xfId="318" applyNumberFormat="1" applyFont="1" applyFill="1" applyBorder="1" applyAlignment="1">
      <alignment horizontal="center" vertical="center" wrapText="1"/>
    </xf>
    <xf numFmtId="5" fontId="75" fillId="55" borderId="73" xfId="318" applyNumberFormat="1" applyFont="1" applyFill="1" applyBorder="1" applyAlignment="1">
      <alignment horizontal="center" vertical="center" wrapText="1"/>
    </xf>
    <xf numFmtId="0" fontId="30" fillId="55" borderId="73" xfId="0" applyFont="1" applyFill="1" applyBorder="1" applyAlignment="1">
      <alignment horizontal="right"/>
    </xf>
    <xf numFmtId="6" fontId="30" fillId="55" borderId="73" xfId="318" applyNumberFormat="1" applyFont="1" applyFill="1" applyBorder="1" applyAlignment="1">
      <alignment horizontal="right" vertical="center" wrapText="1"/>
    </xf>
    <xf numFmtId="5" fontId="22" fillId="55" borderId="73" xfId="318" applyNumberFormat="1" applyFont="1" applyFill="1" applyBorder="1" applyAlignment="1">
      <alignment horizontal="center" vertical="center" wrapText="1"/>
    </xf>
    <xf numFmtId="3" fontId="22" fillId="55" borderId="73" xfId="283" applyNumberFormat="1" applyFont="1" applyFill="1" applyBorder="1" applyAlignment="1">
      <alignment horizontal="center" vertical="center"/>
    </xf>
    <xf numFmtId="6" fontId="31" fillId="55" borderId="73" xfId="318" applyNumberFormat="1" applyFont="1" applyFill="1" applyBorder="1" applyAlignment="1">
      <alignment horizontal="center" vertical="center" wrapText="1"/>
    </xf>
    <xf numFmtId="0" fontId="22" fillId="55" borderId="73" xfId="0" applyFont="1" applyFill="1" applyBorder="1" applyAlignment="1">
      <alignment horizontal="left"/>
    </xf>
    <xf numFmtId="5" fontId="31" fillId="55" borderId="73" xfId="318" applyNumberFormat="1" applyFont="1" applyFill="1" applyBorder="1" applyAlignment="1">
      <alignment horizontal="center" vertical="center" wrapText="1"/>
    </xf>
    <xf numFmtId="3" fontId="59" fillId="55" borderId="71" xfId="0" quotePrefix="1" applyNumberFormat="1" applyFont="1" applyFill="1" applyBorder="1" applyAlignment="1">
      <alignment horizontal="center" vertical="center" wrapText="1"/>
    </xf>
    <xf numFmtId="3" fontId="59" fillId="55" borderId="67" xfId="0" quotePrefix="1" applyNumberFormat="1" applyFont="1" applyFill="1" applyBorder="1" applyAlignment="1">
      <alignment horizontal="center" vertical="center" wrapText="1"/>
    </xf>
    <xf numFmtId="170" fontId="59" fillId="55" borderId="67" xfId="0" applyNumberFormat="1" applyFont="1" applyFill="1" applyBorder="1" applyAlignment="1">
      <alignment horizontal="center" vertical="center" wrapText="1"/>
    </xf>
    <xf numFmtId="3" fontId="59" fillId="55" borderId="67" xfId="0" applyNumberFormat="1" applyFont="1" applyFill="1" applyBorder="1" applyAlignment="1">
      <alignment horizontal="center" vertical="center" wrapText="1"/>
    </xf>
    <xf numFmtId="170" fontId="59" fillId="55" borderId="72" xfId="0" applyNumberFormat="1" applyFont="1" applyFill="1" applyBorder="1" applyAlignment="1">
      <alignment horizontal="center" vertical="center" wrapText="1"/>
    </xf>
    <xf numFmtId="0" fontId="56" fillId="0" borderId="71" xfId="0" applyFont="1" applyBorder="1"/>
    <xf numFmtId="3" fontId="59" fillId="55" borderId="68" xfId="0" quotePrefix="1" applyNumberFormat="1" applyFont="1" applyFill="1" applyBorder="1" applyAlignment="1">
      <alignment horizontal="center" vertical="center" wrapText="1"/>
    </xf>
    <xf numFmtId="170" fontId="59" fillId="55" borderId="69" xfId="0" applyNumberFormat="1" applyFont="1" applyFill="1" applyBorder="1" applyAlignment="1">
      <alignment horizontal="center" vertical="center" wrapText="1"/>
    </xf>
    <xf numFmtId="3" fontId="31" fillId="55" borderId="0" xfId="288" applyNumberFormat="1" applyFont="1" applyFill="1" applyBorder="1" applyAlignment="1">
      <alignment horizontal="center" vertical="center"/>
    </xf>
    <xf numFmtId="170" fontId="31" fillId="55" borderId="0" xfId="288" applyNumberFormat="1" applyFont="1" applyFill="1" applyBorder="1" applyAlignment="1">
      <alignment horizontal="center" vertical="center"/>
    </xf>
    <xf numFmtId="10" fontId="1" fillId="55" borderId="0" xfId="364" applyNumberFormat="1" applyFont="1" applyFill="1"/>
    <xf numFmtId="3" fontId="37" fillId="0" borderId="0" xfId="0" applyNumberFormat="1" applyFont="1" applyAlignment="1">
      <alignment horizontal="right"/>
    </xf>
    <xf numFmtId="0" fontId="59" fillId="55" borderId="73" xfId="0" applyFont="1" applyFill="1" applyBorder="1" applyAlignment="1">
      <alignment horizontal="center" vertical="center" wrapText="1"/>
    </xf>
    <xf numFmtId="0" fontId="0" fillId="0" borderId="70" xfId="0" applyBorder="1"/>
    <xf numFmtId="3" fontId="0" fillId="0" borderId="68" xfId="0" applyNumberFormat="1" applyBorder="1" applyAlignment="1">
      <alignment horizontal="right"/>
    </xf>
    <xf numFmtId="3" fontId="0" fillId="0" borderId="37" xfId="0" applyNumberFormat="1" applyBorder="1" applyAlignment="1">
      <alignment horizontal="right"/>
    </xf>
    <xf numFmtId="170" fontId="0" fillId="0" borderId="69" xfId="0" applyNumberFormat="1" applyBorder="1" applyAlignment="1">
      <alignment horizontal="right"/>
    </xf>
    <xf numFmtId="0" fontId="0" fillId="0" borderId="16" xfId="0" applyBorder="1"/>
    <xf numFmtId="3" fontId="0" fillId="0" borderId="11" xfId="0" applyNumberFormat="1" applyBorder="1" applyAlignment="1">
      <alignment horizontal="right"/>
    </xf>
    <xf numFmtId="3" fontId="0" fillId="0" borderId="0" xfId="0" applyNumberFormat="1" applyAlignment="1">
      <alignment horizontal="right"/>
    </xf>
    <xf numFmtId="170" fontId="0" fillId="0" borderId="12" xfId="0" applyNumberFormat="1" applyBorder="1" applyAlignment="1">
      <alignment horizontal="right"/>
    </xf>
    <xf numFmtId="0" fontId="0" fillId="0" borderId="15" xfId="0" applyBorder="1"/>
    <xf numFmtId="0" fontId="0" fillId="0" borderId="73" xfId="0" applyBorder="1"/>
    <xf numFmtId="3" fontId="0" fillId="0" borderId="51" xfId="0" applyNumberFormat="1" applyBorder="1" applyAlignment="1">
      <alignment horizontal="right"/>
    </xf>
    <xf numFmtId="3" fontId="0" fillId="0" borderId="47" xfId="0" applyNumberFormat="1" applyBorder="1" applyAlignment="1">
      <alignment horizontal="right"/>
    </xf>
    <xf numFmtId="170" fontId="0" fillId="0" borderId="52" xfId="0" applyNumberFormat="1" applyBorder="1" applyAlignment="1">
      <alignment horizontal="right"/>
    </xf>
    <xf numFmtId="0" fontId="0" fillId="0" borderId="73" xfId="0" applyBorder="1" applyAlignment="1">
      <alignment horizontal="left" vertical="center" wrapText="1"/>
    </xf>
    <xf numFmtId="0" fontId="0" fillId="0" borderId="50" xfId="0" applyBorder="1"/>
    <xf numFmtId="0" fontId="0" fillId="0" borderId="48" xfId="0" applyBorder="1"/>
    <xf numFmtId="3" fontId="0" fillId="0" borderId="13" xfId="0" applyNumberFormat="1" applyBorder="1" applyAlignment="1">
      <alignment horizontal="right"/>
    </xf>
    <xf numFmtId="3" fontId="0" fillId="0" borderId="10" xfId="0" applyNumberFormat="1" applyBorder="1" applyAlignment="1">
      <alignment horizontal="right"/>
    </xf>
    <xf numFmtId="170" fontId="0" fillId="0" borderId="14" xfId="0" applyNumberFormat="1" applyBorder="1" applyAlignment="1">
      <alignment horizontal="right"/>
    </xf>
    <xf numFmtId="170" fontId="0" fillId="0" borderId="57" xfId="0" applyNumberFormat="1" applyBorder="1" applyAlignment="1">
      <alignment horizontal="right"/>
    </xf>
    <xf numFmtId="170" fontId="0" fillId="0" borderId="58" xfId="0" applyNumberFormat="1" applyBorder="1" applyAlignment="1">
      <alignment horizontal="right"/>
    </xf>
    <xf numFmtId="17" fontId="74" fillId="55" borderId="0" xfId="0" quotePrefix="1" applyNumberFormat="1" applyFont="1" applyFill="1" applyAlignment="1">
      <alignment horizontal="center"/>
    </xf>
    <xf numFmtId="0" fontId="74" fillId="55" borderId="0" xfId="0" applyFont="1" applyFill="1" applyAlignment="1">
      <alignment horizontal="center"/>
    </xf>
    <xf numFmtId="177" fontId="70" fillId="55" borderId="0" xfId="0" quotePrefix="1" applyNumberFormat="1" applyFont="1" applyFill="1" applyAlignment="1">
      <alignment horizontal="center"/>
    </xf>
    <xf numFmtId="0" fontId="35" fillId="55" borderId="0" xfId="344" applyFont="1" applyFill="1" applyBorder="1" applyAlignment="1">
      <alignment horizontal="left" vertical="top" wrapText="1" indent="3"/>
    </xf>
    <xf numFmtId="0" fontId="34" fillId="55" borderId="0" xfId="344" applyFont="1" applyFill="1" applyBorder="1" applyAlignment="1">
      <alignment horizontal="center" vertical="center"/>
    </xf>
    <xf numFmtId="0" fontId="35" fillId="55" borderId="0" xfId="344" applyFont="1" applyFill="1" applyBorder="1" applyAlignment="1">
      <alignment horizontal="left" vertical="top" wrapText="1"/>
    </xf>
    <xf numFmtId="0" fontId="22" fillId="55" borderId="0" xfId="354" applyFont="1" applyFill="1" applyBorder="1" applyAlignment="1" applyProtection="1">
      <alignment horizontal="center" vertical="center"/>
    </xf>
    <xf numFmtId="0" fontId="82" fillId="55" borderId="68" xfId="344" applyFont="1" applyFill="1" applyBorder="1" applyAlignment="1">
      <alignment horizontal="center" vertical="center" wrapText="1"/>
    </xf>
    <xf numFmtId="0" fontId="82" fillId="55" borderId="37" xfId="344" applyFont="1" applyFill="1" applyBorder="1" applyAlignment="1">
      <alignment horizontal="center" vertical="center" wrapText="1"/>
    </xf>
    <xf numFmtId="0" fontId="82" fillId="55" borderId="69" xfId="344" applyFont="1" applyFill="1" applyBorder="1" applyAlignment="1">
      <alignment horizontal="center" vertical="center" wrapText="1"/>
    </xf>
    <xf numFmtId="0" fontId="45" fillId="55" borderId="11" xfId="270" applyFill="1" applyBorder="1" applyAlignment="1">
      <alignment horizontal="center"/>
    </xf>
    <xf numFmtId="0" fontId="45" fillId="55" borderId="0" xfId="270" applyFill="1" applyBorder="1" applyAlignment="1">
      <alignment horizontal="center"/>
    </xf>
    <xf numFmtId="0" fontId="45" fillId="55" borderId="12" xfId="270" applyFill="1" applyBorder="1" applyAlignment="1">
      <alignment horizontal="center"/>
    </xf>
    <xf numFmtId="0" fontId="81" fillId="55" borderId="0" xfId="348" applyFont="1" applyFill="1" applyBorder="1" applyAlignment="1">
      <alignment horizontal="center" vertical="center"/>
    </xf>
    <xf numFmtId="0" fontId="35" fillId="55" borderId="0" xfId="348" applyFont="1" applyFill="1" applyBorder="1" applyAlignment="1">
      <alignment horizontal="left" vertical="top" wrapText="1"/>
    </xf>
    <xf numFmtId="0" fontId="35" fillId="0" borderId="0" xfId="348" applyFont="1" applyFill="1" applyBorder="1" applyAlignment="1">
      <alignment horizontal="left" vertical="top" wrapText="1"/>
    </xf>
    <xf numFmtId="0" fontId="31" fillId="55" borderId="27" xfId="344" applyFont="1" applyFill="1" applyBorder="1" applyAlignment="1">
      <alignment horizontal="left" vertical="center" wrapText="1"/>
    </xf>
    <xf numFmtId="0" fontId="22" fillId="55" borderId="28" xfId="344" applyFont="1" applyFill="1" applyBorder="1" applyAlignment="1">
      <alignment horizontal="center"/>
    </xf>
    <xf numFmtId="0" fontId="22" fillId="55" borderId="27" xfId="344" applyFont="1" applyFill="1" applyBorder="1" applyAlignment="1">
      <alignment horizontal="left" vertical="center"/>
    </xf>
    <xf numFmtId="0" fontId="22" fillId="55" borderId="26" xfId="344" applyFont="1" applyFill="1" applyBorder="1" applyAlignment="1">
      <alignment horizontal="left" vertical="center"/>
    </xf>
    <xf numFmtId="0" fontId="22" fillId="55" borderId="0" xfId="344" applyFont="1" applyFill="1" applyBorder="1" applyAlignment="1">
      <alignment horizontal="center"/>
    </xf>
    <xf numFmtId="0" fontId="31" fillId="55" borderId="37" xfId="0" applyFont="1" applyFill="1" applyBorder="1" applyAlignment="1">
      <alignment horizontal="justify" vertical="center" wrapText="1"/>
    </xf>
    <xf numFmtId="0" fontId="22" fillId="55" borderId="0" xfId="344" applyFont="1" applyFill="1" applyBorder="1" applyAlignment="1">
      <alignment horizontal="center" vertical="center"/>
    </xf>
    <xf numFmtId="0" fontId="22" fillId="55" borderId="10" xfId="344" applyFont="1" applyFill="1" applyBorder="1" applyAlignment="1">
      <alignment horizontal="center" vertical="center"/>
    </xf>
    <xf numFmtId="0" fontId="28" fillId="55" borderId="37" xfId="0" applyFont="1" applyFill="1" applyBorder="1" applyAlignment="1">
      <alignment horizontal="left" vertical="top" wrapText="1"/>
    </xf>
    <xf numFmtId="0" fontId="31" fillId="55" borderId="0" xfId="344" applyFont="1" applyFill="1" applyBorder="1" applyAlignment="1">
      <alignment vertical="center" wrapText="1"/>
    </xf>
    <xf numFmtId="0" fontId="22" fillId="55" borderId="70" xfId="344" applyFont="1" applyFill="1" applyBorder="1" applyAlignment="1">
      <alignment horizontal="center" vertical="center"/>
    </xf>
    <xf numFmtId="0" fontId="22" fillId="55" borderId="16" xfId="344" applyFont="1" applyFill="1" applyBorder="1" applyAlignment="1">
      <alignment horizontal="center" vertical="center"/>
    </xf>
    <xf numFmtId="0" fontId="22" fillId="55" borderId="15" xfId="344" applyFont="1" applyFill="1" applyBorder="1" applyAlignment="1">
      <alignment horizontal="center" vertical="center"/>
    </xf>
    <xf numFmtId="0" fontId="22" fillId="55" borderId="71" xfId="344" applyFont="1" applyFill="1" applyBorder="1" applyAlignment="1">
      <alignment horizontal="center" vertical="center"/>
    </xf>
    <xf numFmtId="0" fontId="22" fillId="55" borderId="67" xfId="344" applyFont="1" applyFill="1" applyBorder="1" applyAlignment="1">
      <alignment horizontal="center" vertical="center"/>
    </xf>
    <xf numFmtId="0" fontId="22" fillId="55" borderId="72" xfId="344" applyFont="1" applyFill="1" applyBorder="1" applyAlignment="1">
      <alignment horizontal="center" vertical="center"/>
    </xf>
    <xf numFmtId="0" fontId="28" fillId="55" borderId="37" xfId="0" applyFont="1" applyFill="1" applyBorder="1" applyAlignment="1">
      <alignment horizontal="left"/>
    </xf>
    <xf numFmtId="0" fontId="59" fillId="56" borderId="73" xfId="0" applyFont="1" applyFill="1" applyBorder="1" applyAlignment="1">
      <alignment horizontal="center"/>
    </xf>
    <xf numFmtId="0" fontId="25" fillId="55" borderId="0" xfId="348" applyFont="1" applyFill="1" applyAlignment="1">
      <alignment horizontal="left" vertical="top" wrapText="1"/>
    </xf>
    <xf numFmtId="0" fontId="22" fillId="55" borderId="0" xfId="348" applyFont="1" applyFill="1" applyBorder="1" applyAlignment="1">
      <alignment horizontal="center"/>
    </xf>
    <xf numFmtId="0" fontId="22" fillId="55" borderId="27" xfId="348" applyFont="1" applyFill="1" applyBorder="1" applyAlignment="1">
      <alignment horizontal="left" vertical="center" wrapText="1"/>
    </xf>
    <xf numFmtId="0" fontId="22" fillId="55" borderId="26" xfId="348" applyFont="1" applyFill="1" applyBorder="1" applyAlignment="1">
      <alignment horizontal="left" vertical="center" wrapText="1"/>
    </xf>
    <xf numFmtId="0" fontId="22" fillId="55" borderId="27" xfId="348" applyFont="1" applyFill="1" applyBorder="1" applyAlignment="1">
      <alignment horizontal="center" vertical="center" wrapText="1"/>
    </xf>
    <xf numFmtId="0" fontId="22" fillId="55" borderId="26" xfId="348" applyFont="1" applyFill="1" applyBorder="1" applyAlignment="1">
      <alignment horizontal="center" vertical="center" wrapText="1"/>
    </xf>
    <xf numFmtId="0" fontId="22" fillId="55" borderId="37" xfId="344" applyFont="1" applyFill="1" applyBorder="1" applyAlignment="1">
      <alignment horizontal="center" vertical="center" wrapText="1"/>
    </xf>
    <xf numFmtId="0" fontId="22" fillId="55" borderId="10" xfId="344" applyFont="1" applyFill="1" applyBorder="1" applyAlignment="1">
      <alignment horizontal="center" vertical="center" wrapText="1"/>
    </xf>
    <xf numFmtId="0" fontId="31" fillId="55" borderId="37" xfId="344" applyFont="1" applyFill="1" applyBorder="1" applyAlignment="1">
      <alignment horizontal="left" vertical="center" wrapText="1"/>
    </xf>
    <xf numFmtId="0" fontId="31" fillId="55" borderId="37" xfId="344" applyFont="1" applyFill="1" applyBorder="1" applyAlignment="1">
      <alignment horizontal="left" vertical="center"/>
    </xf>
    <xf numFmtId="0" fontId="22" fillId="55" borderId="27" xfId="344" applyFont="1" applyFill="1" applyBorder="1" applyAlignment="1">
      <alignment horizontal="center" vertical="center" wrapText="1"/>
    </xf>
    <xf numFmtId="0" fontId="22" fillId="55" borderId="26" xfId="344" applyFont="1" applyFill="1" applyBorder="1" applyAlignment="1">
      <alignment horizontal="center" vertical="center" wrapText="1"/>
    </xf>
    <xf numFmtId="0" fontId="22" fillId="55" borderId="0" xfId="344" applyFont="1" applyFill="1" applyBorder="1" applyAlignment="1">
      <alignment horizontal="center" wrapText="1"/>
    </xf>
    <xf numFmtId="0" fontId="31" fillId="55" borderId="37" xfId="344" applyNumberFormat="1" applyFont="1" applyFill="1" applyBorder="1" applyAlignment="1">
      <alignment horizontal="left" vertical="center" wrapText="1"/>
    </xf>
    <xf numFmtId="0" fontId="31" fillId="55" borderId="37" xfId="344" applyNumberFormat="1" applyFont="1" applyFill="1" applyBorder="1" applyAlignment="1">
      <alignment horizontal="left" vertical="center"/>
    </xf>
    <xf numFmtId="172" fontId="22" fillId="55" borderId="16" xfId="283" applyNumberFormat="1" applyFont="1" applyFill="1" applyBorder="1" applyAlignment="1">
      <alignment horizontal="center" vertical="center"/>
    </xf>
    <xf numFmtId="172" fontId="22" fillId="55" borderId="15" xfId="283" applyNumberFormat="1" applyFont="1" applyFill="1" applyBorder="1" applyAlignment="1">
      <alignment horizontal="center" vertical="center"/>
    </xf>
    <xf numFmtId="0" fontId="76" fillId="57" borderId="71" xfId="0" applyFont="1" applyFill="1" applyBorder="1" applyAlignment="1">
      <alignment horizontal="center" wrapText="1"/>
    </xf>
    <xf numFmtId="0" fontId="76" fillId="57" borderId="67" xfId="0" applyFont="1" applyFill="1" applyBorder="1" applyAlignment="1">
      <alignment horizontal="center" wrapText="1"/>
    </xf>
    <xf numFmtId="0" fontId="76" fillId="57" borderId="72" xfId="0" applyFont="1" applyFill="1" applyBorder="1" applyAlignment="1">
      <alignment horizontal="center" wrapText="1"/>
    </xf>
    <xf numFmtId="0" fontId="22" fillId="55" borderId="0" xfId="0" applyFont="1" applyFill="1" applyBorder="1" applyAlignment="1">
      <alignment horizontal="center" vertical="center" wrapText="1"/>
    </xf>
    <xf numFmtId="0" fontId="22" fillId="55" borderId="0" xfId="0" applyFont="1" applyFill="1" applyAlignment="1">
      <alignment horizontal="center" vertical="center" wrapText="1"/>
    </xf>
    <xf numFmtId="0" fontId="22" fillId="55" borderId="71" xfId="0" applyFont="1" applyFill="1" applyBorder="1" applyAlignment="1">
      <alignment horizontal="center"/>
    </xf>
    <xf numFmtId="0" fontId="22" fillId="55" borderId="67" xfId="0" applyFont="1" applyFill="1" applyBorder="1" applyAlignment="1">
      <alignment horizontal="center"/>
    </xf>
    <xf numFmtId="0" fontId="22" fillId="55" borderId="72" xfId="0" applyFont="1" applyFill="1" applyBorder="1" applyAlignment="1">
      <alignment horizontal="center"/>
    </xf>
    <xf numFmtId="0" fontId="60" fillId="55" borderId="0" xfId="0" applyFont="1" applyFill="1" applyBorder="1" applyAlignment="1">
      <alignment horizontal="left"/>
    </xf>
    <xf numFmtId="0" fontId="60" fillId="55" borderId="0" xfId="0" applyFont="1" applyFill="1" applyBorder="1" applyAlignment="1">
      <alignment horizontal="left" wrapText="1"/>
    </xf>
    <xf numFmtId="0" fontId="1" fillId="55" borderId="0" xfId="0" applyFont="1" applyFill="1" applyBorder="1" applyAlignment="1">
      <alignment horizontal="left"/>
    </xf>
    <xf numFmtId="0" fontId="0" fillId="0" borderId="70" xfId="0" applyBorder="1" applyAlignment="1">
      <alignment horizontal="left" vertical="center" wrapText="1"/>
    </xf>
    <xf numFmtId="0" fontId="0" fillId="0" borderId="15" xfId="0" applyBorder="1" applyAlignment="1">
      <alignment horizontal="left" vertical="center" wrapText="1"/>
    </xf>
    <xf numFmtId="0" fontId="26" fillId="55" borderId="37" xfId="0" applyFont="1" applyFill="1" applyBorder="1" applyAlignment="1">
      <alignment horizontal="left"/>
    </xf>
    <xf numFmtId="0" fontId="59" fillId="55" borderId="0" xfId="0" applyFont="1" applyFill="1" applyBorder="1" applyAlignment="1">
      <alignment horizontal="center"/>
    </xf>
    <xf numFmtId="0" fontId="59" fillId="55" borderId="71" xfId="0" applyFont="1" applyFill="1" applyBorder="1" applyAlignment="1">
      <alignment horizontal="center"/>
    </xf>
    <xf numFmtId="0" fontId="59" fillId="55" borderId="67" xfId="0" applyFont="1" applyFill="1" applyBorder="1" applyAlignment="1">
      <alignment horizontal="center"/>
    </xf>
    <xf numFmtId="0" fontId="59" fillId="55" borderId="72" xfId="0" applyFont="1" applyFill="1" applyBorder="1" applyAlignment="1">
      <alignment horizontal="center"/>
    </xf>
    <xf numFmtId="0" fontId="59" fillId="55" borderId="70" xfId="0" applyFont="1" applyFill="1" applyBorder="1" applyAlignment="1">
      <alignment horizontal="left" vertical="center"/>
    </xf>
    <xf numFmtId="0" fontId="59" fillId="55" borderId="15" xfId="0" applyFont="1" applyFill="1" applyBorder="1" applyAlignment="1">
      <alignment horizontal="left" vertical="center"/>
    </xf>
    <xf numFmtId="0" fontId="59" fillId="55" borderId="69" xfId="0" applyFont="1" applyFill="1" applyBorder="1" applyAlignment="1">
      <alignment horizontal="left" vertical="center"/>
    </xf>
    <xf numFmtId="0" fontId="59" fillId="55" borderId="12" xfId="0" applyFont="1" applyFill="1" applyBorder="1" applyAlignment="1">
      <alignment horizontal="left" vertical="center"/>
    </xf>
    <xf numFmtId="0" fontId="0" fillId="0" borderId="16" xfId="0" applyBorder="1" applyAlignment="1">
      <alignment horizontal="left" vertical="center" wrapText="1"/>
    </xf>
    <xf numFmtId="0" fontId="0" fillId="0" borderId="63" xfId="0" applyBorder="1" applyAlignment="1">
      <alignment horizontal="left" vertical="center" wrapText="1"/>
    </xf>
    <xf numFmtId="0" fontId="0" fillId="0" borderId="64" xfId="0" applyBorder="1" applyAlignment="1">
      <alignment horizontal="left" vertical="center" wrapText="1"/>
    </xf>
    <xf numFmtId="0" fontId="0" fillId="0" borderId="65" xfId="0" applyBorder="1" applyAlignment="1">
      <alignment horizontal="left" vertical="center" wrapText="1"/>
    </xf>
    <xf numFmtId="0" fontId="59" fillId="55" borderId="70" xfId="0" applyFont="1" applyFill="1" applyBorder="1" applyAlignment="1">
      <alignment horizontal="center" vertical="center"/>
    </xf>
    <xf numFmtId="0" fontId="59" fillId="55" borderId="16" xfId="0" applyFont="1" applyFill="1" applyBorder="1" applyAlignment="1">
      <alignment horizontal="center" vertical="center"/>
    </xf>
    <xf numFmtId="0" fontId="26" fillId="55" borderId="0" xfId="0" applyFont="1" applyFill="1" applyBorder="1" applyAlignment="1">
      <alignment horizontal="left"/>
    </xf>
  </cellXfs>
  <cellStyles count="451">
    <cellStyle name="20% - Énfasis1" xfId="1" builtinId="30" customBuiltin="1"/>
    <cellStyle name="20% - Énfasis1 2 2" xfId="2" xr:uid="{00000000-0005-0000-0000-000001000000}"/>
    <cellStyle name="20% - Énfasis1 2 2 2" xfId="3" xr:uid="{00000000-0005-0000-0000-000002000000}"/>
    <cellStyle name="20% - Énfasis1 2 2 3" xfId="4" xr:uid="{00000000-0005-0000-0000-000003000000}"/>
    <cellStyle name="20% - Énfasis1 2 3" xfId="5" xr:uid="{00000000-0005-0000-0000-000004000000}"/>
    <cellStyle name="20% - Énfasis1 2 4" xfId="6" xr:uid="{00000000-0005-0000-0000-000005000000}"/>
    <cellStyle name="20% - Énfasis1 3 2" xfId="7" xr:uid="{00000000-0005-0000-0000-000006000000}"/>
    <cellStyle name="20% - Énfasis1 3 3" xfId="8" xr:uid="{00000000-0005-0000-0000-000007000000}"/>
    <cellStyle name="20% - Énfasis1 4" xfId="9" xr:uid="{00000000-0005-0000-0000-000008000000}"/>
    <cellStyle name="20% - Énfasis2" xfId="10" builtinId="34" customBuiltin="1"/>
    <cellStyle name="20% - Énfasis2 2 2" xfId="11" xr:uid="{00000000-0005-0000-0000-00000A000000}"/>
    <cellStyle name="20% - Énfasis2 2 2 2" xfId="12" xr:uid="{00000000-0005-0000-0000-00000B000000}"/>
    <cellStyle name="20% - Énfasis2 2 2 3" xfId="13" xr:uid="{00000000-0005-0000-0000-00000C000000}"/>
    <cellStyle name="20% - Énfasis2 2 3" xfId="14" xr:uid="{00000000-0005-0000-0000-00000D000000}"/>
    <cellStyle name="20% - Énfasis2 2 4" xfId="15" xr:uid="{00000000-0005-0000-0000-00000E000000}"/>
    <cellStyle name="20% - Énfasis2 3 2" xfId="16" xr:uid="{00000000-0005-0000-0000-00000F000000}"/>
    <cellStyle name="20% - Énfasis2 3 3" xfId="17" xr:uid="{00000000-0005-0000-0000-000010000000}"/>
    <cellStyle name="20% - Énfasis2 4" xfId="18" xr:uid="{00000000-0005-0000-0000-000011000000}"/>
    <cellStyle name="20% - Énfasis3" xfId="19" builtinId="38" customBuiltin="1"/>
    <cellStyle name="20% - Énfasis3 2 2" xfId="20" xr:uid="{00000000-0005-0000-0000-000013000000}"/>
    <cellStyle name="20% - Énfasis3 2 2 2" xfId="21" xr:uid="{00000000-0005-0000-0000-000014000000}"/>
    <cellStyle name="20% - Énfasis3 2 2 3" xfId="22" xr:uid="{00000000-0005-0000-0000-000015000000}"/>
    <cellStyle name="20% - Énfasis3 2 3" xfId="23" xr:uid="{00000000-0005-0000-0000-000016000000}"/>
    <cellStyle name="20% - Énfasis3 2 4" xfId="24" xr:uid="{00000000-0005-0000-0000-000017000000}"/>
    <cellStyle name="20% - Énfasis3 3 2" xfId="25" xr:uid="{00000000-0005-0000-0000-000018000000}"/>
    <cellStyle name="20% - Énfasis3 3 3" xfId="26" xr:uid="{00000000-0005-0000-0000-000019000000}"/>
    <cellStyle name="20% - Énfasis3 4" xfId="27" xr:uid="{00000000-0005-0000-0000-00001A000000}"/>
    <cellStyle name="20% - Énfasis4" xfId="28" builtinId="42" customBuiltin="1"/>
    <cellStyle name="20% - Énfasis4 2 2" xfId="29" xr:uid="{00000000-0005-0000-0000-00001C000000}"/>
    <cellStyle name="20% - Énfasis4 2 2 2" xfId="30" xr:uid="{00000000-0005-0000-0000-00001D000000}"/>
    <cellStyle name="20% - Énfasis4 2 2 3" xfId="31" xr:uid="{00000000-0005-0000-0000-00001E000000}"/>
    <cellStyle name="20% - Énfasis4 2 3" xfId="32" xr:uid="{00000000-0005-0000-0000-00001F000000}"/>
    <cellStyle name="20% - Énfasis4 2 4" xfId="33" xr:uid="{00000000-0005-0000-0000-000020000000}"/>
    <cellStyle name="20% - Énfasis4 3 2" xfId="34" xr:uid="{00000000-0005-0000-0000-000021000000}"/>
    <cellStyle name="20% - Énfasis4 3 3" xfId="35" xr:uid="{00000000-0005-0000-0000-000022000000}"/>
    <cellStyle name="20% - Énfasis4 4" xfId="36" xr:uid="{00000000-0005-0000-0000-000023000000}"/>
    <cellStyle name="20% - Énfasis5" xfId="37" builtinId="46" customBuiltin="1"/>
    <cellStyle name="20% - Énfasis5 2 2" xfId="38" xr:uid="{00000000-0005-0000-0000-000025000000}"/>
    <cellStyle name="20% - Énfasis5 2 2 2" xfId="39" xr:uid="{00000000-0005-0000-0000-000026000000}"/>
    <cellStyle name="20% - Énfasis5 2 2 3" xfId="40" xr:uid="{00000000-0005-0000-0000-000027000000}"/>
    <cellStyle name="20% - Énfasis5 2 3" xfId="41" xr:uid="{00000000-0005-0000-0000-000028000000}"/>
    <cellStyle name="20% - Énfasis5 2 4" xfId="42" xr:uid="{00000000-0005-0000-0000-000029000000}"/>
    <cellStyle name="20% - Énfasis5 3 2" xfId="43" xr:uid="{00000000-0005-0000-0000-00002A000000}"/>
    <cellStyle name="20% - Énfasis5 3 3" xfId="44" xr:uid="{00000000-0005-0000-0000-00002B000000}"/>
    <cellStyle name="20% - Énfasis5 4" xfId="45" xr:uid="{00000000-0005-0000-0000-00002C000000}"/>
    <cellStyle name="20% - Énfasis6" xfId="46" builtinId="50" customBuiltin="1"/>
    <cellStyle name="20% - Énfasis6 2 2" xfId="47" xr:uid="{00000000-0005-0000-0000-00002E000000}"/>
    <cellStyle name="20% - Énfasis6 2 2 2" xfId="48" xr:uid="{00000000-0005-0000-0000-00002F000000}"/>
    <cellStyle name="20% - Énfasis6 2 2 3" xfId="49" xr:uid="{00000000-0005-0000-0000-000030000000}"/>
    <cellStyle name="20% - Énfasis6 2 3" xfId="50" xr:uid="{00000000-0005-0000-0000-000031000000}"/>
    <cellStyle name="20% - Énfasis6 2 4" xfId="51" xr:uid="{00000000-0005-0000-0000-000032000000}"/>
    <cellStyle name="20% - Énfasis6 3 2" xfId="52" xr:uid="{00000000-0005-0000-0000-000033000000}"/>
    <cellStyle name="20% - Énfasis6 3 3" xfId="53" xr:uid="{00000000-0005-0000-0000-000034000000}"/>
    <cellStyle name="20% - Énfasis6 4" xfId="54" xr:uid="{00000000-0005-0000-0000-000035000000}"/>
    <cellStyle name="40% - Énfasis1" xfId="55" builtinId="31" customBuiltin="1"/>
    <cellStyle name="40% - Énfasis1 2 2" xfId="56" xr:uid="{00000000-0005-0000-0000-000037000000}"/>
    <cellStyle name="40% - Énfasis1 2 2 2" xfId="57" xr:uid="{00000000-0005-0000-0000-000038000000}"/>
    <cellStyle name="40% - Énfasis1 2 2 3" xfId="58" xr:uid="{00000000-0005-0000-0000-000039000000}"/>
    <cellStyle name="40% - Énfasis1 2 3" xfId="59" xr:uid="{00000000-0005-0000-0000-00003A000000}"/>
    <cellStyle name="40% - Énfasis1 2 4" xfId="60" xr:uid="{00000000-0005-0000-0000-00003B000000}"/>
    <cellStyle name="40% - Énfasis1 3 2" xfId="61" xr:uid="{00000000-0005-0000-0000-00003C000000}"/>
    <cellStyle name="40% - Énfasis1 3 3" xfId="62" xr:uid="{00000000-0005-0000-0000-00003D000000}"/>
    <cellStyle name="40% - Énfasis1 4" xfId="63" xr:uid="{00000000-0005-0000-0000-00003E000000}"/>
    <cellStyle name="40% - Énfasis2" xfId="64" builtinId="35" customBuiltin="1"/>
    <cellStyle name="40% - Énfasis2 2 2" xfId="65" xr:uid="{00000000-0005-0000-0000-000040000000}"/>
    <cellStyle name="40% - Énfasis2 2 2 2" xfId="66" xr:uid="{00000000-0005-0000-0000-000041000000}"/>
    <cellStyle name="40% - Énfasis2 2 2 3" xfId="67" xr:uid="{00000000-0005-0000-0000-000042000000}"/>
    <cellStyle name="40% - Énfasis2 2 3" xfId="68" xr:uid="{00000000-0005-0000-0000-000043000000}"/>
    <cellStyle name="40% - Énfasis2 2 4" xfId="69" xr:uid="{00000000-0005-0000-0000-000044000000}"/>
    <cellStyle name="40% - Énfasis2 3 2" xfId="70" xr:uid="{00000000-0005-0000-0000-000045000000}"/>
    <cellStyle name="40% - Énfasis2 3 3" xfId="71" xr:uid="{00000000-0005-0000-0000-000046000000}"/>
    <cellStyle name="40% - Énfasis2 4" xfId="72" xr:uid="{00000000-0005-0000-0000-000047000000}"/>
    <cellStyle name="40% - Énfasis3" xfId="73" builtinId="39" customBuiltin="1"/>
    <cellStyle name="40% - Énfasis3 2 2" xfId="74" xr:uid="{00000000-0005-0000-0000-000049000000}"/>
    <cellStyle name="40% - Énfasis3 2 2 2" xfId="75" xr:uid="{00000000-0005-0000-0000-00004A000000}"/>
    <cellStyle name="40% - Énfasis3 2 2 3" xfId="76" xr:uid="{00000000-0005-0000-0000-00004B000000}"/>
    <cellStyle name="40% - Énfasis3 2 3" xfId="77" xr:uid="{00000000-0005-0000-0000-00004C000000}"/>
    <cellStyle name="40% - Énfasis3 2 4" xfId="78" xr:uid="{00000000-0005-0000-0000-00004D000000}"/>
    <cellStyle name="40% - Énfasis3 3 2" xfId="79" xr:uid="{00000000-0005-0000-0000-00004E000000}"/>
    <cellStyle name="40% - Énfasis3 3 3" xfId="80" xr:uid="{00000000-0005-0000-0000-00004F000000}"/>
    <cellStyle name="40% - Énfasis3 4" xfId="81" xr:uid="{00000000-0005-0000-0000-000050000000}"/>
    <cellStyle name="40% - Énfasis4" xfId="82" builtinId="43" customBuiltin="1"/>
    <cellStyle name="40% - Énfasis4 2 2" xfId="83" xr:uid="{00000000-0005-0000-0000-000052000000}"/>
    <cellStyle name="40% - Énfasis4 2 2 2" xfId="84" xr:uid="{00000000-0005-0000-0000-000053000000}"/>
    <cellStyle name="40% - Énfasis4 2 2 3" xfId="85" xr:uid="{00000000-0005-0000-0000-000054000000}"/>
    <cellStyle name="40% - Énfasis4 2 3" xfId="86" xr:uid="{00000000-0005-0000-0000-000055000000}"/>
    <cellStyle name="40% - Énfasis4 2 4" xfId="87" xr:uid="{00000000-0005-0000-0000-000056000000}"/>
    <cellStyle name="40% - Énfasis4 3 2" xfId="88" xr:uid="{00000000-0005-0000-0000-000057000000}"/>
    <cellStyle name="40% - Énfasis4 3 3" xfId="89" xr:uid="{00000000-0005-0000-0000-000058000000}"/>
    <cellStyle name="40% - Énfasis4 4" xfId="90" xr:uid="{00000000-0005-0000-0000-000059000000}"/>
    <cellStyle name="40% - Énfasis5" xfId="91" builtinId="47" customBuiltin="1"/>
    <cellStyle name="40% - Énfasis5 2 2" xfId="92" xr:uid="{00000000-0005-0000-0000-00005B000000}"/>
    <cellStyle name="40% - Énfasis5 2 2 2" xfId="93" xr:uid="{00000000-0005-0000-0000-00005C000000}"/>
    <cellStyle name="40% - Énfasis5 2 2 3" xfId="94" xr:uid="{00000000-0005-0000-0000-00005D000000}"/>
    <cellStyle name="40% - Énfasis5 2 3" xfId="95" xr:uid="{00000000-0005-0000-0000-00005E000000}"/>
    <cellStyle name="40% - Énfasis5 2 4" xfId="96" xr:uid="{00000000-0005-0000-0000-00005F000000}"/>
    <cellStyle name="40% - Énfasis5 3 2" xfId="97" xr:uid="{00000000-0005-0000-0000-000060000000}"/>
    <cellStyle name="40% - Énfasis5 3 3" xfId="98" xr:uid="{00000000-0005-0000-0000-000061000000}"/>
    <cellStyle name="40% - Énfasis5 4" xfId="99" xr:uid="{00000000-0005-0000-0000-000062000000}"/>
    <cellStyle name="40% - Énfasis6" xfId="100" builtinId="51" customBuiltin="1"/>
    <cellStyle name="40% - Énfasis6 2 2" xfId="101" xr:uid="{00000000-0005-0000-0000-000064000000}"/>
    <cellStyle name="40% - Énfasis6 2 2 2" xfId="102" xr:uid="{00000000-0005-0000-0000-000065000000}"/>
    <cellStyle name="40% - Énfasis6 2 2 3" xfId="103" xr:uid="{00000000-0005-0000-0000-000066000000}"/>
    <cellStyle name="40% - Énfasis6 2 3" xfId="104" xr:uid="{00000000-0005-0000-0000-000067000000}"/>
    <cellStyle name="40% - Énfasis6 2 4" xfId="105" xr:uid="{00000000-0005-0000-0000-000068000000}"/>
    <cellStyle name="40% - Énfasis6 3 2" xfId="106" xr:uid="{00000000-0005-0000-0000-000069000000}"/>
    <cellStyle name="40% - Énfasis6 3 3" xfId="107" xr:uid="{00000000-0005-0000-0000-00006A000000}"/>
    <cellStyle name="40% - Énfasis6 4" xfId="108" xr:uid="{00000000-0005-0000-0000-00006B000000}"/>
    <cellStyle name="60% - Énfasis1" xfId="109" builtinId="32" customBuiltin="1"/>
    <cellStyle name="60% - Énfasis1 2 2" xfId="110" xr:uid="{00000000-0005-0000-0000-00006D000000}"/>
    <cellStyle name="60% - Énfasis1 2 2 2" xfId="111" xr:uid="{00000000-0005-0000-0000-00006E000000}"/>
    <cellStyle name="60% - Énfasis1 2 2 3" xfId="112" xr:uid="{00000000-0005-0000-0000-00006F000000}"/>
    <cellStyle name="60% - Énfasis1 2 3" xfId="113" xr:uid="{00000000-0005-0000-0000-000070000000}"/>
    <cellStyle name="60% - Énfasis1 2 4" xfId="114" xr:uid="{00000000-0005-0000-0000-000071000000}"/>
    <cellStyle name="60% - Énfasis1 3 2" xfId="115" xr:uid="{00000000-0005-0000-0000-000072000000}"/>
    <cellStyle name="60% - Énfasis1 3 3" xfId="116" xr:uid="{00000000-0005-0000-0000-000073000000}"/>
    <cellStyle name="60% - Énfasis1 4" xfId="117" xr:uid="{00000000-0005-0000-0000-000074000000}"/>
    <cellStyle name="60% - Énfasis2" xfId="118" builtinId="36" customBuiltin="1"/>
    <cellStyle name="60% - Énfasis2 2 2" xfId="119" xr:uid="{00000000-0005-0000-0000-000076000000}"/>
    <cellStyle name="60% - Énfasis2 2 2 2" xfId="120" xr:uid="{00000000-0005-0000-0000-000077000000}"/>
    <cellStyle name="60% - Énfasis2 2 2 3" xfId="121" xr:uid="{00000000-0005-0000-0000-000078000000}"/>
    <cellStyle name="60% - Énfasis2 2 3" xfId="122" xr:uid="{00000000-0005-0000-0000-000079000000}"/>
    <cellStyle name="60% - Énfasis2 2 4" xfId="123" xr:uid="{00000000-0005-0000-0000-00007A000000}"/>
    <cellStyle name="60% - Énfasis2 3 2" xfId="124" xr:uid="{00000000-0005-0000-0000-00007B000000}"/>
    <cellStyle name="60% - Énfasis2 3 3" xfId="125" xr:uid="{00000000-0005-0000-0000-00007C000000}"/>
    <cellStyle name="60% - Énfasis2 4" xfId="126" xr:uid="{00000000-0005-0000-0000-00007D000000}"/>
    <cellStyle name="60% - Énfasis3" xfId="127" builtinId="40" customBuiltin="1"/>
    <cellStyle name="60% - Énfasis3 2 2" xfId="128" xr:uid="{00000000-0005-0000-0000-00007F000000}"/>
    <cellStyle name="60% - Énfasis3 2 2 2" xfId="129" xr:uid="{00000000-0005-0000-0000-000080000000}"/>
    <cellStyle name="60% - Énfasis3 2 2 3" xfId="130" xr:uid="{00000000-0005-0000-0000-000081000000}"/>
    <cellStyle name="60% - Énfasis3 2 3" xfId="131" xr:uid="{00000000-0005-0000-0000-000082000000}"/>
    <cellStyle name="60% - Énfasis3 2 4" xfId="132" xr:uid="{00000000-0005-0000-0000-000083000000}"/>
    <cellStyle name="60% - Énfasis3 3 2" xfId="133" xr:uid="{00000000-0005-0000-0000-000084000000}"/>
    <cellStyle name="60% - Énfasis3 3 3" xfId="134" xr:uid="{00000000-0005-0000-0000-000085000000}"/>
    <cellStyle name="60% - Énfasis3 4" xfId="135" xr:uid="{00000000-0005-0000-0000-000086000000}"/>
    <cellStyle name="60% - Énfasis4" xfId="136" builtinId="44" customBuiltin="1"/>
    <cellStyle name="60% - Énfasis4 2 2" xfId="137" xr:uid="{00000000-0005-0000-0000-000088000000}"/>
    <cellStyle name="60% - Énfasis4 2 2 2" xfId="138" xr:uid="{00000000-0005-0000-0000-000089000000}"/>
    <cellStyle name="60% - Énfasis4 2 2 3" xfId="139" xr:uid="{00000000-0005-0000-0000-00008A000000}"/>
    <cellStyle name="60% - Énfasis4 2 3" xfId="140" xr:uid="{00000000-0005-0000-0000-00008B000000}"/>
    <cellStyle name="60% - Énfasis4 2 4" xfId="141" xr:uid="{00000000-0005-0000-0000-00008C000000}"/>
    <cellStyle name="60% - Énfasis4 3 2" xfId="142" xr:uid="{00000000-0005-0000-0000-00008D000000}"/>
    <cellStyle name="60% - Énfasis4 3 3" xfId="143" xr:uid="{00000000-0005-0000-0000-00008E000000}"/>
    <cellStyle name="60% - Énfasis4 4" xfId="144" xr:uid="{00000000-0005-0000-0000-00008F000000}"/>
    <cellStyle name="60% - Énfasis5" xfId="145" builtinId="48" customBuiltin="1"/>
    <cellStyle name="60% - Énfasis5 2 2" xfId="146" xr:uid="{00000000-0005-0000-0000-000091000000}"/>
    <cellStyle name="60% - Énfasis5 2 2 2" xfId="147" xr:uid="{00000000-0005-0000-0000-000092000000}"/>
    <cellStyle name="60% - Énfasis5 2 2 3" xfId="148" xr:uid="{00000000-0005-0000-0000-000093000000}"/>
    <cellStyle name="60% - Énfasis5 2 3" xfId="149" xr:uid="{00000000-0005-0000-0000-000094000000}"/>
    <cellStyle name="60% - Énfasis5 2 4" xfId="150" xr:uid="{00000000-0005-0000-0000-000095000000}"/>
    <cellStyle name="60% - Énfasis5 3 2" xfId="151" xr:uid="{00000000-0005-0000-0000-000096000000}"/>
    <cellStyle name="60% - Énfasis5 3 3" xfId="152" xr:uid="{00000000-0005-0000-0000-000097000000}"/>
    <cellStyle name="60% - Énfasis5 4" xfId="153" xr:uid="{00000000-0005-0000-0000-000098000000}"/>
    <cellStyle name="60% - Énfasis6" xfId="154" builtinId="52" customBuiltin="1"/>
    <cellStyle name="60% - Énfasis6 2 2" xfId="155" xr:uid="{00000000-0005-0000-0000-00009A000000}"/>
    <cellStyle name="60% - Énfasis6 2 2 2" xfId="156" xr:uid="{00000000-0005-0000-0000-00009B000000}"/>
    <cellStyle name="60% - Énfasis6 2 2 3" xfId="157" xr:uid="{00000000-0005-0000-0000-00009C000000}"/>
    <cellStyle name="60% - Énfasis6 2 3" xfId="158" xr:uid="{00000000-0005-0000-0000-00009D000000}"/>
    <cellStyle name="60% - Énfasis6 2 4" xfId="159" xr:uid="{00000000-0005-0000-0000-00009E000000}"/>
    <cellStyle name="60% - Énfasis6 3 2" xfId="160" xr:uid="{00000000-0005-0000-0000-00009F000000}"/>
    <cellStyle name="60% - Énfasis6 3 3" xfId="161" xr:uid="{00000000-0005-0000-0000-0000A0000000}"/>
    <cellStyle name="60% - Énfasis6 4" xfId="162" xr:uid="{00000000-0005-0000-0000-0000A1000000}"/>
    <cellStyle name="Buena 2 2" xfId="163" xr:uid="{00000000-0005-0000-0000-0000A2000000}"/>
    <cellStyle name="Buena 2 2 2" xfId="164" xr:uid="{00000000-0005-0000-0000-0000A3000000}"/>
    <cellStyle name="Buena 2 2 3" xfId="165" xr:uid="{00000000-0005-0000-0000-0000A4000000}"/>
    <cellStyle name="Buena 2 3" xfId="166" xr:uid="{00000000-0005-0000-0000-0000A5000000}"/>
    <cellStyle name="Buena 2 4" xfId="167" xr:uid="{00000000-0005-0000-0000-0000A6000000}"/>
    <cellStyle name="Buena 3 2" xfId="168" xr:uid="{00000000-0005-0000-0000-0000A7000000}"/>
    <cellStyle name="Buena 3 3" xfId="169" xr:uid="{00000000-0005-0000-0000-0000A8000000}"/>
    <cellStyle name="Buena 4" xfId="170" xr:uid="{00000000-0005-0000-0000-0000A9000000}"/>
    <cellStyle name="Cálculo" xfId="171" builtinId="22" customBuiltin="1"/>
    <cellStyle name="Cálculo 2 2" xfId="172" xr:uid="{00000000-0005-0000-0000-0000AB000000}"/>
    <cellStyle name="Cálculo 2 2 2" xfId="173" xr:uid="{00000000-0005-0000-0000-0000AC000000}"/>
    <cellStyle name="Cálculo 2 2 3" xfId="174" xr:uid="{00000000-0005-0000-0000-0000AD000000}"/>
    <cellStyle name="Cálculo 2 3" xfId="175" xr:uid="{00000000-0005-0000-0000-0000AE000000}"/>
    <cellStyle name="Cálculo 2 4" xfId="176" xr:uid="{00000000-0005-0000-0000-0000AF000000}"/>
    <cellStyle name="Cálculo 3 2" xfId="177" xr:uid="{00000000-0005-0000-0000-0000B0000000}"/>
    <cellStyle name="Cálculo 3 3" xfId="178" xr:uid="{00000000-0005-0000-0000-0000B1000000}"/>
    <cellStyle name="Cálculo 4" xfId="179" xr:uid="{00000000-0005-0000-0000-0000B2000000}"/>
    <cellStyle name="Celda de comprobación" xfId="180" builtinId="23" customBuiltin="1"/>
    <cellStyle name="Celda de comprobación 2 2" xfId="181" xr:uid="{00000000-0005-0000-0000-0000B4000000}"/>
    <cellStyle name="Celda de comprobación 2 2 2" xfId="182" xr:uid="{00000000-0005-0000-0000-0000B5000000}"/>
    <cellStyle name="Celda de comprobación 2 2 3" xfId="183" xr:uid="{00000000-0005-0000-0000-0000B6000000}"/>
    <cellStyle name="Celda de comprobación 2 3" xfId="184" xr:uid="{00000000-0005-0000-0000-0000B7000000}"/>
    <cellStyle name="Celda de comprobación 2 4" xfId="185" xr:uid="{00000000-0005-0000-0000-0000B8000000}"/>
    <cellStyle name="Celda de comprobación 3 2" xfId="186" xr:uid="{00000000-0005-0000-0000-0000B9000000}"/>
    <cellStyle name="Celda de comprobación 3 3" xfId="187" xr:uid="{00000000-0005-0000-0000-0000BA000000}"/>
    <cellStyle name="Celda de comprobación 4" xfId="188" xr:uid="{00000000-0005-0000-0000-0000BB000000}"/>
    <cellStyle name="Celda vinculada" xfId="189" builtinId="24" customBuiltin="1"/>
    <cellStyle name="Celda vinculada 2 2" xfId="190" xr:uid="{00000000-0005-0000-0000-0000BD000000}"/>
    <cellStyle name="Celda vinculada 2 2 2" xfId="191" xr:uid="{00000000-0005-0000-0000-0000BE000000}"/>
    <cellStyle name="Celda vinculada 2 2 3" xfId="192" xr:uid="{00000000-0005-0000-0000-0000BF000000}"/>
    <cellStyle name="Celda vinculada 2 3" xfId="193" xr:uid="{00000000-0005-0000-0000-0000C0000000}"/>
    <cellStyle name="Celda vinculada 2 4" xfId="194" xr:uid="{00000000-0005-0000-0000-0000C1000000}"/>
    <cellStyle name="Celda vinculada 3 2" xfId="195" xr:uid="{00000000-0005-0000-0000-0000C2000000}"/>
    <cellStyle name="Celda vinculada 3 3" xfId="196" xr:uid="{00000000-0005-0000-0000-0000C3000000}"/>
    <cellStyle name="Celda vinculada 4" xfId="197" xr:uid="{00000000-0005-0000-0000-0000C4000000}"/>
    <cellStyle name="Encabezado 4" xfId="198" builtinId="19" customBuiltin="1"/>
    <cellStyle name="Encabezado 4 2 2" xfId="199" xr:uid="{00000000-0005-0000-0000-0000C6000000}"/>
    <cellStyle name="Encabezado 4 2 2 2" xfId="200" xr:uid="{00000000-0005-0000-0000-0000C7000000}"/>
    <cellStyle name="Encabezado 4 2 2 3" xfId="201" xr:uid="{00000000-0005-0000-0000-0000C8000000}"/>
    <cellStyle name="Encabezado 4 2 3" xfId="202" xr:uid="{00000000-0005-0000-0000-0000C9000000}"/>
    <cellStyle name="Encabezado 4 2 4" xfId="203" xr:uid="{00000000-0005-0000-0000-0000CA000000}"/>
    <cellStyle name="Encabezado 4 3 2" xfId="204" xr:uid="{00000000-0005-0000-0000-0000CB000000}"/>
    <cellStyle name="Encabezado 4 3 3" xfId="205" xr:uid="{00000000-0005-0000-0000-0000CC000000}"/>
    <cellStyle name="Encabezado 4 4" xfId="206" xr:uid="{00000000-0005-0000-0000-0000CD000000}"/>
    <cellStyle name="Énfasis1" xfId="207" builtinId="29" customBuiltin="1"/>
    <cellStyle name="Énfasis1 2 2" xfId="208" xr:uid="{00000000-0005-0000-0000-0000CF000000}"/>
    <cellStyle name="Énfasis1 2 2 2" xfId="209" xr:uid="{00000000-0005-0000-0000-0000D0000000}"/>
    <cellStyle name="Énfasis1 2 2 3" xfId="210" xr:uid="{00000000-0005-0000-0000-0000D1000000}"/>
    <cellStyle name="Énfasis1 2 3" xfId="211" xr:uid="{00000000-0005-0000-0000-0000D2000000}"/>
    <cellStyle name="Énfasis1 2 4" xfId="212" xr:uid="{00000000-0005-0000-0000-0000D3000000}"/>
    <cellStyle name="Énfasis1 3 2" xfId="213" xr:uid="{00000000-0005-0000-0000-0000D4000000}"/>
    <cellStyle name="Énfasis1 3 3" xfId="214" xr:uid="{00000000-0005-0000-0000-0000D5000000}"/>
    <cellStyle name="Énfasis1 4" xfId="215" xr:uid="{00000000-0005-0000-0000-0000D6000000}"/>
    <cellStyle name="Énfasis2" xfId="216" builtinId="33" customBuiltin="1"/>
    <cellStyle name="Énfasis2 2 2" xfId="217" xr:uid="{00000000-0005-0000-0000-0000D8000000}"/>
    <cellStyle name="Énfasis2 2 2 2" xfId="218" xr:uid="{00000000-0005-0000-0000-0000D9000000}"/>
    <cellStyle name="Énfasis2 2 2 3" xfId="219" xr:uid="{00000000-0005-0000-0000-0000DA000000}"/>
    <cellStyle name="Énfasis2 2 3" xfId="220" xr:uid="{00000000-0005-0000-0000-0000DB000000}"/>
    <cellStyle name="Énfasis2 2 4" xfId="221" xr:uid="{00000000-0005-0000-0000-0000DC000000}"/>
    <cellStyle name="Énfasis2 3 2" xfId="222" xr:uid="{00000000-0005-0000-0000-0000DD000000}"/>
    <cellStyle name="Énfasis2 3 3" xfId="223" xr:uid="{00000000-0005-0000-0000-0000DE000000}"/>
    <cellStyle name="Énfasis2 4" xfId="224" xr:uid="{00000000-0005-0000-0000-0000DF000000}"/>
    <cellStyle name="Énfasis3" xfId="225" builtinId="37" customBuiltin="1"/>
    <cellStyle name="Énfasis3 2 2" xfId="226" xr:uid="{00000000-0005-0000-0000-0000E1000000}"/>
    <cellStyle name="Énfasis3 2 2 2" xfId="227" xr:uid="{00000000-0005-0000-0000-0000E2000000}"/>
    <cellStyle name="Énfasis3 2 2 3" xfId="228" xr:uid="{00000000-0005-0000-0000-0000E3000000}"/>
    <cellStyle name="Énfasis3 2 3" xfId="229" xr:uid="{00000000-0005-0000-0000-0000E4000000}"/>
    <cellStyle name="Énfasis3 2 4" xfId="230" xr:uid="{00000000-0005-0000-0000-0000E5000000}"/>
    <cellStyle name="Énfasis3 3 2" xfId="231" xr:uid="{00000000-0005-0000-0000-0000E6000000}"/>
    <cellStyle name="Énfasis3 3 3" xfId="232" xr:uid="{00000000-0005-0000-0000-0000E7000000}"/>
    <cellStyle name="Énfasis3 4" xfId="233" xr:uid="{00000000-0005-0000-0000-0000E8000000}"/>
    <cellStyle name="Énfasis4" xfId="234" builtinId="41" customBuiltin="1"/>
    <cellStyle name="Énfasis4 2 2" xfId="235" xr:uid="{00000000-0005-0000-0000-0000EA000000}"/>
    <cellStyle name="Énfasis4 2 2 2" xfId="236" xr:uid="{00000000-0005-0000-0000-0000EB000000}"/>
    <cellStyle name="Énfasis4 2 2 3" xfId="237" xr:uid="{00000000-0005-0000-0000-0000EC000000}"/>
    <cellStyle name="Énfasis4 2 3" xfId="238" xr:uid="{00000000-0005-0000-0000-0000ED000000}"/>
    <cellStyle name="Énfasis4 2 4" xfId="239" xr:uid="{00000000-0005-0000-0000-0000EE000000}"/>
    <cellStyle name="Énfasis4 3 2" xfId="240" xr:uid="{00000000-0005-0000-0000-0000EF000000}"/>
    <cellStyle name="Énfasis4 3 3" xfId="241" xr:uid="{00000000-0005-0000-0000-0000F0000000}"/>
    <cellStyle name="Énfasis4 4" xfId="242" xr:uid="{00000000-0005-0000-0000-0000F1000000}"/>
    <cellStyle name="Énfasis5" xfId="243" builtinId="45" customBuiltin="1"/>
    <cellStyle name="Énfasis5 2 2" xfId="244" xr:uid="{00000000-0005-0000-0000-0000F3000000}"/>
    <cellStyle name="Énfasis5 2 2 2" xfId="245" xr:uid="{00000000-0005-0000-0000-0000F4000000}"/>
    <cellStyle name="Énfasis5 2 2 3" xfId="246" xr:uid="{00000000-0005-0000-0000-0000F5000000}"/>
    <cellStyle name="Énfasis5 2 3" xfId="247" xr:uid="{00000000-0005-0000-0000-0000F6000000}"/>
    <cellStyle name="Énfasis5 2 4" xfId="248" xr:uid="{00000000-0005-0000-0000-0000F7000000}"/>
    <cellStyle name="Énfasis5 3 2" xfId="249" xr:uid="{00000000-0005-0000-0000-0000F8000000}"/>
    <cellStyle name="Énfasis5 3 3" xfId="250" xr:uid="{00000000-0005-0000-0000-0000F9000000}"/>
    <cellStyle name="Énfasis5 4" xfId="251" xr:uid="{00000000-0005-0000-0000-0000FA000000}"/>
    <cellStyle name="Énfasis6" xfId="252" builtinId="49" customBuiltin="1"/>
    <cellStyle name="Énfasis6 2 2" xfId="253" xr:uid="{00000000-0005-0000-0000-0000FC000000}"/>
    <cellStyle name="Énfasis6 2 2 2" xfId="254" xr:uid="{00000000-0005-0000-0000-0000FD000000}"/>
    <cellStyle name="Énfasis6 2 2 3" xfId="255" xr:uid="{00000000-0005-0000-0000-0000FE000000}"/>
    <cellStyle name="Énfasis6 2 3" xfId="256" xr:uid="{00000000-0005-0000-0000-0000FF000000}"/>
    <cellStyle name="Énfasis6 2 4" xfId="257" xr:uid="{00000000-0005-0000-0000-000000010000}"/>
    <cellStyle name="Énfasis6 3 2" xfId="258" xr:uid="{00000000-0005-0000-0000-000001010000}"/>
    <cellStyle name="Énfasis6 3 3" xfId="259" xr:uid="{00000000-0005-0000-0000-000002010000}"/>
    <cellStyle name="Énfasis6 4" xfId="260" xr:uid="{00000000-0005-0000-0000-000003010000}"/>
    <cellStyle name="Entrada" xfId="261" builtinId="20" customBuiltin="1"/>
    <cellStyle name="Entrada 2 2" xfId="262" xr:uid="{00000000-0005-0000-0000-000005010000}"/>
    <cellStyle name="Entrada 2 2 2" xfId="263" xr:uid="{00000000-0005-0000-0000-000006010000}"/>
    <cellStyle name="Entrada 2 2 3" xfId="264" xr:uid="{00000000-0005-0000-0000-000007010000}"/>
    <cellStyle name="Entrada 2 3" xfId="265" xr:uid="{00000000-0005-0000-0000-000008010000}"/>
    <cellStyle name="Entrada 2 4" xfId="266" xr:uid="{00000000-0005-0000-0000-000009010000}"/>
    <cellStyle name="Entrada 3 2" xfId="267" xr:uid="{00000000-0005-0000-0000-00000A010000}"/>
    <cellStyle name="Entrada 3 3" xfId="268" xr:uid="{00000000-0005-0000-0000-00000B010000}"/>
    <cellStyle name="Entrada 4" xfId="269" xr:uid="{00000000-0005-0000-0000-00000C010000}"/>
    <cellStyle name="Hipervínculo" xfId="270" builtinId="8"/>
    <cellStyle name="Hipervínculo 2" xfId="271" xr:uid="{00000000-0005-0000-0000-00000E010000}"/>
    <cellStyle name="Hipervínculo 2 2" xfId="272" xr:uid="{00000000-0005-0000-0000-00000F010000}"/>
    <cellStyle name="Hipervínculo 3" xfId="273" xr:uid="{00000000-0005-0000-0000-000010010000}"/>
    <cellStyle name="Hipervínculo visitado" xfId="447" builtinId="9" hidden="1"/>
    <cellStyle name="Hipervínculo visitado" xfId="445" builtinId="9" hidden="1"/>
    <cellStyle name="Hipervínculo visitado" xfId="444" builtinId="9" hidden="1"/>
    <cellStyle name="Hipervínculo visitado" xfId="450" builtinId="9" hidden="1"/>
    <cellStyle name="Hipervínculo visitado" xfId="446" builtinId="9" hidden="1"/>
    <cellStyle name="Hipervínculo visitado" xfId="449" builtinId="9" hidden="1"/>
    <cellStyle name="Hipervínculo visitado" xfId="448" builtinId="9" hidden="1"/>
    <cellStyle name="Incorrecto" xfId="274" builtinId="27" customBuiltin="1"/>
    <cellStyle name="Incorrecto 2 2" xfId="275" xr:uid="{00000000-0005-0000-0000-000019010000}"/>
    <cellStyle name="Incorrecto 2 2 2" xfId="276" xr:uid="{00000000-0005-0000-0000-00001A010000}"/>
    <cellStyle name="Incorrecto 2 2 3" xfId="277" xr:uid="{00000000-0005-0000-0000-00001B010000}"/>
    <cellStyle name="Incorrecto 2 3" xfId="278" xr:uid="{00000000-0005-0000-0000-00001C010000}"/>
    <cellStyle name="Incorrecto 2 4" xfId="279" xr:uid="{00000000-0005-0000-0000-00001D010000}"/>
    <cellStyle name="Incorrecto 3 2" xfId="280" xr:uid="{00000000-0005-0000-0000-00001E010000}"/>
    <cellStyle name="Incorrecto 3 3" xfId="281" xr:uid="{00000000-0005-0000-0000-00001F010000}"/>
    <cellStyle name="Incorrecto 4" xfId="282" xr:uid="{00000000-0005-0000-0000-000020010000}"/>
    <cellStyle name="Millares" xfId="283" builtinId="3"/>
    <cellStyle name="Millares [0]" xfId="284" builtinId="6"/>
    <cellStyle name="Millares [0] 2" xfId="285" xr:uid="{00000000-0005-0000-0000-000023010000}"/>
    <cellStyle name="Millares [0] 2 2" xfId="286" xr:uid="{00000000-0005-0000-0000-000024010000}"/>
    <cellStyle name="Millares [0] 2 3" xfId="287" xr:uid="{00000000-0005-0000-0000-000025010000}"/>
    <cellStyle name="Millares [0] 3" xfId="288" xr:uid="{00000000-0005-0000-0000-000026010000}"/>
    <cellStyle name="Millares [0] 3 2" xfId="289" xr:uid="{00000000-0005-0000-0000-000027010000}"/>
    <cellStyle name="Millares [0] 4" xfId="290" xr:uid="{00000000-0005-0000-0000-000028010000}"/>
    <cellStyle name="Millares 2" xfId="291" xr:uid="{00000000-0005-0000-0000-000029010000}"/>
    <cellStyle name="Millares 2 2" xfId="292" xr:uid="{00000000-0005-0000-0000-00002A010000}"/>
    <cellStyle name="Millares 2 3" xfId="293" xr:uid="{00000000-0005-0000-0000-00002B010000}"/>
    <cellStyle name="Millares 2 4" xfId="294" xr:uid="{00000000-0005-0000-0000-00002C010000}"/>
    <cellStyle name="Millares 2 5" xfId="295" xr:uid="{00000000-0005-0000-0000-00002D010000}"/>
    <cellStyle name="Millares 2 5 2" xfId="296" xr:uid="{00000000-0005-0000-0000-00002E010000}"/>
    <cellStyle name="Millares 2 5 2 2" xfId="297" xr:uid="{00000000-0005-0000-0000-00002F010000}"/>
    <cellStyle name="Millares 3" xfId="298" xr:uid="{00000000-0005-0000-0000-000030010000}"/>
    <cellStyle name="Millares 3 2" xfId="299" xr:uid="{00000000-0005-0000-0000-000031010000}"/>
    <cellStyle name="Millares 3 2 2" xfId="300" xr:uid="{00000000-0005-0000-0000-000032010000}"/>
    <cellStyle name="Millares 4" xfId="301" xr:uid="{00000000-0005-0000-0000-000033010000}"/>
    <cellStyle name="Millares 4 2" xfId="302" xr:uid="{00000000-0005-0000-0000-000034010000}"/>
    <cellStyle name="Millares 4 2 2" xfId="303" xr:uid="{00000000-0005-0000-0000-000035010000}"/>
    <cellStyle name="Millares 4 3" xfId="304" xr:uid="{00000000-0005-0000-0000-000036010000}"/>
    <cellStyle name="Millares 5" xfId="305" xr:uid="{00000000-0005-0000-0000-000037010000}"/>
    <cellStyle name="Millares 5 2" xfId="306" xr:uid="{00000000-0005-0000-0000-000038010000}"/>
    <cellStyle name="Millares 5 2 2" xfId="307" xr:uid="{00000000-0005-0000-0000-000039010000}"/>
    <cellStyle name="Millares 6" xfId="308" xr:uid="{00000000-0005-0000-0000-00003A010000}"/>
    <cellStyle name="Millares 6 2" xfId="309" xr:uid="{00000000-0005-0000-0000-00003B010000}"/>
    <cellStyle name="Millares 6 2 2" xfId="310" xr:uid="{00000000-0005-0000-0000-00003C010000}"/>
    <cellStyle name="Millares 7" xfId="311" xr:uid="{00000000-0005-0000-0000-00003D010000}"/>
    <cellStyle name="Millares 7 2" xfId="312" xr:uid="{00000000-0005-0000-0000-00003E010000}"/>
    <cellStyle name="Millares 8" xfId="313" xr:uid="{00000000-0005-0000-0000-00003F010000}"/>
    <cellStyle name="Millares 8 2" xfId="314" xr:uid="{00000000-0005-0000-0000-000040010000}"/>
    <cellStyle name="Millares 8 2 2" xfId="315" xr:uid="{00000000-0005-0000-0000-000041010000}"/>
    <cellStyle name="Millares 8 3" xfId="316" xr:uid="{00000000-0005-0000-0000-000042010000}"/>
    <cellStyle name="Millares 9" xfId="317" xr:uid="{00000000-0005-0000-0000-000043010000}"/>
    <cellStyle name="Moneda [0]" xfId="318" builtinId="7"/>
    <cellStyle name="Neutral" xfId="319" builtinId="28" customBuiltin="1"/>
    <cellStyle name="Neutral 2 2" xfId="320" xr:uid="{00000000-0005-0000-0000-000046010000}"/>
    <cellStyle name="Neutral 2 2 2" xfId="321" xr:uid="{00000000-0005-0000-0000-000047010000}"/>
    <cellStyle name="Neutral 2 2 3" xfId="322" xr:uid="{00000000-0005-0000-0000-000048010000}"/>
    <cellStyle name="Neutral 2 3" xfId="323" xr:uid="{00000000-0005-0000-0000-000049010000}"/>
    <cellStyle name="Neutral 2 4" xfId="324" xr:uid="{00000000-0005-0000-0000-00004A010000}"/>
    <cellStyle name="Neutral 3 2" xfId="325" xr:uid="{00000000-0005-0000-0000-00004B010000}"/>
    <cellStyle name="Neutral 3 3" xfId="326" xr:uid="{00000000-0005-0000-0000-00004C010000}"/>
    <cellStyle name="Neutral 4" xfId="327" xr:uid="{00000000-0005-0000-0000-00004D010000}"/>
    <cellStyle name="Normal" xfId="0" builtinId="0"/>
    <cellStyle name="Normal 10" xfId="328" xr:uid="{00000000-0005-0000-0000-00004F010000}"/>
    <cellStyle name="Normal 2" xfId="329" xr:uid="{00000000-0005-0000-0000-000050010000}"/>
    <cellStyle name="Normal 2 2" xfId="330" xr:uid="{00000000-0005-0000-0000-000051010000}"/>
    <cellStyle name="Normal 2 2 2" xfId="331" xr:uid="{00000000-0005-0000-0000-000052010000}"/>
    <cellStyle name="Normal 2 2 2 2" xfId="332" xr:uid="{00000000-0005-0000-0000-000053010000}"/>
    <cellStyle name="Normal 2 2 2 2 2" xfId="333" xr:uid="{00000000-0005-0000-0000-000054010000}"/>
    <cellStyle name="Normal 2 2 3" xfId="334" xr:uid="{00000000-0005-0000-0000-000055010000}"/>
    <cellStyle name="Normal 2 3" xfId="335" xr:uid="{00000000-0005-0000-0000-000056010000}"/>
    <cellStyle name="Normal 2 4" xfId="336" xr:uid="{00000000-0005-0000-0000-000057010000}"/>
    <cellStyle name="Normal 2 4 2" xfId="337" xr:uid="{00000000-0005-0000-0000-000058010000}"/>
    <cellStyle name="Normal 2 5" xfId="338" xr:uid="{00000000-0005-0000-0000-000059010000}"/>
    <cellStyle name="Normal 3" xfId="339" xr:uid="{00000000-0005-0000-0000-00005A010000}"/>
    <cellStyle name="Normal 3 2" xfId="340" xr:uid="{00000000-0005-0000-0000-00005B010000}"/>
    <cellStyle name="Normal 3 3" xfId="341" xr:uid="{00000000-0005-0000-0000-00005C010000}"/>
    <cellStyle name="Normal 3 4" xfId="342" xr:uid="{00000000-0005-0000-0000-00005D010000}"/>
    <cellStyle name="Normal 3 5" xfId="343" xr:uid="{00000000-0005-0000-0000-00005E010000}"/>
    <cellStyle name="Normal 4" xfId="344" xr:uid="{00000000-0005-0000-0000-00005F010000}"/>
    <cellStyle name="Normal 4 2" xfId="345" xr:uid="{00000000-0005-0000-0000-000060010000}"/>
    <cellStyle name="Normal 4 2 2" xfId="346" xr:uid="{00000000-0005-0000-0000-000061010000}"/>
    <cellStyle name="Normal 4 3" xfId="347" xr:uid="{00000000-0005-0000-0000-000062010000}"/>
    <cellStyle name="Normal 4 4" xfId="348" xr:uid="{00000000-0005-0000-0000-000063010000}"/>
    <cellStyle name="Normal 5" xfId="349" xr:uid="{00000000-0005-0000-0000-000064010000}"/>
    <cellStyle name="Normal 5 2" xfId="350" xr:uid="{00000000-0005-0000-0000-000065010000}"/>
    <cellStyle name="Normal 5 2 2" xfId="351" xr:uid="{00000000-0005-0000-0000-000066010000}"/>
    <cellStyle name="Normal 5 2 2 2" xfId="352" xr:uid="{00000000-0005-0000-0000-000067010000}"/>
    <cellStyle name="Normal 9" xfId="353" xr:uid="{00000000-0005-0000-0000-000068010000}"/>
    <cellStyle name="Normal_indice" xfId="354" xr:uid="{00000000-0005-0000-0000-000069010000}"/>
    <cellStyle name="Notas" xfId="355" builtinId="10" customBuiltin="1"/>
    <cellStyle name="Notas 2 2" xfId="356" xr:uid="{00000000-0005-0000-0000-00006B010000}"/>
    <cellStyle name="Notas 2 2 2" xfId="357" xr:uid="{00000000-0005-0000-0000-00006C010000}"/>
    <cellStyle name="Notas 2 2 3" xfId="358" xr:uid="{00000000-0005-0000-0000-00006D010000}"/>
    <cellStyle name="Notas 2 3" xfId="359" xr:uid="{00000000-0005-0000-0000-00006E010000}"/>
    <cellStyle name="Notas 2 4" xfId="360" xr:uid="{00000000-0005-0000-0000-00006F010000}"/>
    <cellStyle name="Notas 3 2" xfId="361" xr:uid="{00000000-0005-0000-0000-000070010000}"/>
    <cellStyle name="Notas 3 3" xfId="362" xr:uid="{00000000-0005-0000-0000-000071010000}"/>
    <cellStyle name="Notas 4" xfId="363" xr:uid="{00000000-0005-0000-0000-000072010000}"/>
    <cellStyle name="Porcentaje" xfId="364" builtinId="5"/>
    <cellStyle name="Porcentaje 2" xfId="365" xr:uid="{00000000-0005-0000-0000-000074010000}"/>
    <cellStyle name="Porcentaje 3" xfId="366" xr:uid="{00000000-0005-0000-0000-000075010000}"/>
    <cellStyle name="Porcentual 2" xfId="367" xr:uid="{00000000-0005-0000-0000-000076010000}"/>
    <cellStyle name="Porcentual 2 2" xfId="368" xr:uid="{00000000-0005-0000-0000-000077010000}"/>
    <cellStyle name="Porcentual 2 3" xfId="369" xr:uid="{00000000-0005-0000-0000-000078010000}"/>
    <cellStyle name="Porcentual 2 4" xfId="370" xr:uid="{00000000-0005-0000-0000-000079010000}"/>
    <cellStyle name="Porcentual 2 4 2" xfId="371" xr:uid="{00000000-0005-0000-0000-00007A010000}"/>
    <cellStyle name="Porcentual 2 5" xfId="372" xr:uid="{00000000-0005-0000-0000-00007B010000}"/>
    <cellStyle name="Salida" xfId="373" builtinId="21" customBuiltin="1"/>
    <cellStyle name="Salida 2 2" xfId="374" xr:uid="{00000000-0005-0000-0000-00007D010000}"/>
    <cellStyle name="Salida 2 2 2" xfId="375" xr:uid="{00000000-0005-0000-0000-00007E010000}"/>
    <cellStyle name="Salida 2 2 3" xfId="376" xr:uid="{00000000-0005-0000-0000-00007F010000}"/>
    <cellStyle name="Salida 2 3" xfId="377" xr:uid="{00000000-0005-0000-0000-000080010000}"/>
    <cellStyle name="Salida 2 4" xfId="378" xr:uid="{00000000-0005-0000-0000-000081010000}"/>
    <cellStyle name="Salida 3 2" xfId="379" xr:uid="{00000000-0005-0000-0000-000082010000}"/>
    <cellStyle name="Salida 3 3" xfId="380" xr:uid="{00000000-0005-0000-0000-000083010000}"/>
    <cellStyle name="Salida 4" xfId="381" xr:uid="{00000000-0005-0000-0000-000084010000}"/>
    <cellStyle name="Texto de advertencia" xfId="382" builtinId="11" customBuiltin="1"/>
    <cellStyle name="Texto de advertencia 2 2" xfId="383" xr:uid="{00000000-0005-0000-0000-000086010000}"/>
    <cellStyle name="Texto de advertencia 2 2 2" xfId="384" xr:uid="{00000000-0005-0000-0000-000087010000}"/>
    <cellStyle name="Texto de advertencia 2 2 3" xfId="385" xr:uid="{00000000-0005-0000-0000-000088010000}"/>
    <cellStyle name="Texto de advertencia 2 3" xfId="386" xr:uid="{00000000-0005-0000-0000-000089010000}"/>
    <cellStyle name="Texto de advertencia 2 4" xfId="387" xr:uid="{00000000-0005-0000-0000-00008A010000}"/>
    <cellStyle name="Texto de advertencia 3 2" xfId="388" xr:uid="{00000000-0005-0000-0000-00008B010000}"/>
    <cellStyle name="Texto de advertencia 3 3" xfId="389" xr:uid="{00000000-0005-0000-0000-00008C010000}"/>
    <cellStyle name="Texto de advertencia 4" xfId="390" xr:uid="{00000000-0005-0000-0000-00008D010000}"/>
    <cellStyle name="Texto explicativo" xfId="391" builtinId="53" customBuiltin="1"/>
    <cellStyle name="Texto explicativo 2 2" xfId="392" xr:uid="{00000000-0005-0000-0000-00008F010000}"/>
    <cellStyle name="Texto explicativo 2 2 2" xfId="393" xr:uid="{00000000-0005-0000-0000-000090010000}"/>
    <cellStyle name="Texto explicativo 2 2 3" xfId="394" xr:uid="{00000000-0005-0000-0000-000091010000}"/>
    <cellStyle name="Texto explicativo 2 3" xfId="395" xr:uid="{00000000-0005-0000-0000-000092010000}"/>
    <cellStyle name="Texto explicativo 2 4" xfId="396" xr:uid="{00000000-0005-0000-0000-000093010000}"/>
    <cellStyle name="Texto explicativo 3 2" xfId="397" xr:uid="{00000000-0005-0000-0000-000094010000}"/>
    <cellStyle name="Texto explicativo 3 3" xfId="398" xr:uid="{00000000-0005-0000-0000-000095010000}"/>
    <cellStyle name="Texto explicativo 4" xfId="399" xr:uid="{00000000-0005-0000-0000-000096010000}"/>
    <cellStyle name="Título" xfId="400" builtinId="15" customBuiltin="1"/>
    <cellStyle name="Título 1 2 2" xfId="401" xr:uid="{00000000-0005-0000-0000-000098010000}"/>
    <cellStyle name="Título 1 2 2 2" xfId="402" xr:uid="{00000000-0005-0000-0000-000099010000}"/>
    <cellStyle name="Título 1 2 2 3" xfId="403" xr:uid="{00000000-0005-0000-0000-00009A010000}"/>
    <cellStyle name="Título 1 2 3" xfId="404" xr:uid="{00000000-0005-0000-0000-00009B010000}"/>
    <cellStyle name="Título 1 2 4" xfId="405" xr:uid="{00000000-0005-0000-0000-00009C010000}"/>
    <cellStyle name="Título 1 3 2" xfId="406" xr:uid="{00000000-0005-0000-0000-00009D010000}"/>
    <cellStyle name="Título 1 3 3" xfId="407" xr:uid="{00000000-0005-0000-0000-00009E010000}"/>
    <cellStyle name="Título 1 4" xfId="408" xr:uid="{00000000-0005-0000-0000-00009F010000}"/>
    <cellStyle name="Título 2" xfId="409" builtinId="17" customBuiltin="1"/>
    <cellStyle name="Título 2 2 2" xfId="410" xr:uid="{00000000-0005-0000-0000-0000A1010000}"/>
    <cellStyle name="Título 2 2 2 2" xfId="411" xr:uid="{00000000-0005-0000-0000-0000A2010000}"/>
    <cellStyle name="Título 2 2 2 3" xfId="412" xr:uid="{00000000-0005-0000-0000-0000A3010000}"/>
    <cellStyle name="Título 2 2 3" xfId="413" xr:uid="{00000000-0005-0000-0000-0000A4010000}"/>
    <cellStyle name="Título 2 2 4" xfId="414" xr:uid="{00000000-0005-0000-0000-0000A5010000}"/>
    <cellStyle name="Título 2 3 2" xfId="415" xr:uid="{00000000-0005-0000-0000-0000A6010000}"/>
    <cellStyle name="Título 2 3 3" xfId="416" xr:uid="{00000000-0005-0000-0000-0000A7010000}"/>
    <cellStyle name="Título 2 4" xfId="417" xr:uid="{00000000-0005-0000-0000-0000A8010000}"/>
    <cellStyle name="Título 3" xfId="418" builtinId="18" customBuiltin="1"/>
    <cellStyle name="Título 3 2 2" xfId="419" xr:uid="{00000000-0005-0000-0000-0000AA010000}"/>
    <cellStyle name="Título 3 2 2 2" xfId="420" xr:uid="{00000000-0005-0000-0000-0000AB010000}"/>
    <cellStyle name="Título 3 2 2 3" xfId="421" xr:uid="{00000000-0005-0000-0000-0000AC010000}"/>
    <cellStyle name="Título 3 2 3" xfId="422" xr:uid="{00000000-0005-0000-0000-0000AD010000}"/>
    <cellStyle name="Título 3 2 4" xfId="423" xr:uid="{00000000-0005-0000-0000-0000AE010000}"/>
    <cellStyle name="Título 3 3 2" xfId="424" xr:uid="{00000000-0005-0000-0000-0000AF010000}"/>
    <cellStyle name="Título 3 3 3" xfId="425" xr:uid="{00000000-0005-0000-0000-0000B0010000}"/>
    <cellStyle name="Título 3 4" xfId="426" xr:uid="{00000000-0005-0000-0000-0000B1010000}"/>
    <cellStyle name="Título 4 2" xfId="427" xr:uid="{00000000-0005-0000-0000-0000B2010000}"/>
    <cellStyle name="Título 4 2 2" xfId="428" xr:uid="{00000000-0005-0000-0000-0000B3010000}"/>
    <cellStyle name="Título 4 2 3" xfId="429" xr:uid="{00000000-0005-0000-0000-0000B4010000}"/>
    <cellStyle name="Título 4 3" xfId="430" xr:uid="{00000000-0005-0000-0000-0000B5010000}"/>
    <cellStyle name="Título 4 4" xfId="431" xr:uid="{00000000-0005-0000-0000-0000B6010000}"/>
    <cellStyle name="Título 5 2" xfId="432" xr:uid="{00000000-0005-0000-0000-0000B7010000}"/>
    <cellStyle name="Título 5 3" xfId="433" xr:uid="{00000000-0005-0000-0000-0000B8010000}"/>
    <cellStyle name="Título 6" xfId="434" xr:uid="{00000000-0005-0000-0000-0000B9010000}"/>
    <cellStyle name="Total" xfId="435" builtinId="25" customBuiltin="1"/>
    <cellStyle name="Total 2 2" xfId="436" xr:uid="{00000000-0005-0000-0000-0000BB010000}"/>
    <cellStyle name="Total 2 2 2" xfId="437" xr:uid="{00000000-0005-0000-0000-0000BC010000}"/>
    <cellStyle name="Total 2 2 3" xfId="438" xr:uid="{00000000-0005-0000-0000-0000BD010000}"/>
    <cellStyle name="Total 2 3" xfId="439" xr:uid="{00000000-0005-0000-0000-0000BE010000}"/>
    <cellStyle name="Total 2 4" xfId="440" xr:uid="{00000000-0005-0000-0000-0000BF010000}"/>
    <cellStyle name="Total 3 2" xfId="441" xr:uid="{00000000-0005-0000-0000-0000C0010000}"/>
    <cellStyle name="Total 3 3" xfId="442" xr:uid="{00000000-0005-0000-0000-0000C1010000}"/>
    <cellStyle name="Total 4" xfId="443" xr:uid="{00000000-0005-0000-0000-0000C2010000}"/>
  </cellStyles>
  <dxfs count="2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ont>
        <b/>
        <color rgb="FF000000"/>
      </font>
    </dxf>
    <dxf>
      <font>
        <b/>
        <color rgb="FF000000"/>
      </font>
      <border>
        <bottom style="thin">
          <color rgb="FF95B3D7"/>
        </bottom>
      </border>
    </dxf>
    <dxf>
      <font>
        <b/>
        <color rgb="FF000000"/>
      </font>
    </dxf>
    <dxf>
      <font>
        <b/>
        <color rgb="FF000000"/>
      </font>
      <border>
        <top style="thin">
          <color rgb="FF4F81BD"/>
        </top>
        <bottom style="thin">
          <color rgb="FF4F81BD"/>
        </bottom>
      </border>
    </dxf>
    <dxf>
      <fill>
        <patternFill patternType="solid">
          <fgColor rgb="FFD9D9D9"/>
          <bgColor rgb="FFD9D9D9"/>
        </patternFill>
      </fill>
    </dxf>
    <dxf>
      <fill>
        <patternFill patternType="solid">
          <fgColor rgb="FFD9D9D9"/>
          <bgColor rgb="FFD9D9D9"/>
        </patternFill>
      </fill>
      <border>
        <left style="thin">
          <color rgb="FFBFBFBF"/>
        </left>
        <right style="thin">
          <color rgb="FFBFBFBF"/>
        </right>
      </border>
    </dxf>
    <dxf>
      <fill>
        <patternFill patternType="solid">
          <fgColor rgb="FFD9D9D9"/>
          <bgColor rgb="FFD9D9D9"/>
        </patternFill>
      </fill>
    </dxf>
    <dxf>
      <font>
        <b/>
        <color rgb="FF000000"/>
      </font>
      <fill>
        <patternFill patternType="solid">
          <fgColor rgb="FFDCE6F1"/>
          <bgColor rgb="FFDCE6F1"/>
        </patternFill>
      </fill>
      <border>
        <top style="thin">
          <color rgb="FF95B3D7"/>
        </top>
      </border>
    </dxf>
    <dxf>
      <font>
        <b/>
        <color rgb="FF000000"/>
      </font>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ont>
        <b/>
        <color rgb="FF000000"/>
      </font>
    </dxf>
    <dxf>
      <font>
        <b/>
        <color rgb="FF000000"/>
      </font>
      <border>
        <bottom style="thin">
          <color rgb="FF95B3D7"/>
        </bottom>
      </border>
    </dxf>
    <dxf>
      <font>
        <b/>
        <color rgb="FF000000"/>
      </font>
    </dxf>
    <dxf>
      <font>
        <b/>
        <color rgb="FF000000"/>
      </font>
      <border>
        <top style="thin">
          <color rgb="FF4F81BD"/>
        </top>
        <bottom style="thin">
          <color rgb="FF4F81BD"/>
        </bottom>
      </border>
    </dxf>
    <dxf>
      <fill>
        <patternFill patternType="solid">
          <fgColor rgb="FFD9D9D9"/>
          <bgColor rgb="FFD9D9D9"/>
        </patternFill>
      </fill>
    </dxf>
    <dxf>
      <fill>
        <patternFill patternType="solid">
          <fgColor rgb="FFD9D9D9"/>
          <bgColor rgb="FFD9D9D9"/>
        </patternFill>
      </fill>
      <border>
        <left style="thin">
          <color rgb="FFBFBFBF"/>
        </left>
        <right style="thin">
          <color rgb="FFBFBFBF"/>
        </right>
      </border>
    </dxf>
    <dxf>
      <fill>
        <patternFill patternType="solid">
          <fgColor rgb="FFD9D9D9"/>
          <bgColor rgb="FFD9D9D9"/>
        </patternFill>
      </fill>
    </dxf>
    <dxf>
      <font>
        <b/>
        <color rgb="FF000000"/>
      </font>
      <fill>
        <patternFill patternType="solid">
          <fgColor rgb="FFDCE6F1"/>
          <bgColor rgb="FFDCE6F1"/>
        </patternFill>
      </fill>
      <border>
        <top style="thin">
          <color rgb="FF95B3D7"/>
        </top>
      </border>
    </dxf>
    <dxf>
      <font>
        <b/>
        <color rgb="FF000000"/>
      </font>
      <fill>
        <patternFill patternType="solid">
          <fgColor rgb="FFDCE6F1"/>
          <bgColor rgb="FFDCE6F1"/>
        </patternFill>
      </fill>
      <border>
        <bottom style="thin">
          <color rgb="FF95B3D7"/>
        </bottom>
      </border>
    </dxf>
  </dxfs>
  <tableStyles count="2" defaultTableStyle="TableStyleMedium2" defaultPivotStyle="PivotStyleLight16">
    <tableStyle name="PivotStyleLight16 2" table="0" count="11" xr9:uid="{00000000-0011-0000-FFFF-FFFF00000000}">
      <tableStyleElement type="headerRow" dxfId="27"/>
      <tableStyleElement type="totalRow" dxfId="26"/>
      <tableStyleElement type="firstRowStripe" dxfId="25"/>
      <tableStyleElement type="firstColumnStripe" dxfId="24"/>
      <tableStyleElement type="firstSubtotalColumn" dxfId="23"/>
      <tableStyleElement type="firstSubtotalRow" dxfId="22"/>
      <tableStyleElement type="secondSubtotalRow" dxfId="21"/>
      <tableStyleElement type="firstRowSubheading" dxfId="20"/>
      <tableStyleElement type="secondRowSubheading" dxfId="19"/>
      <tableStyleElement type="pageFieldLabels" dxfId="18"/>
      <tableStyleElement type="pageFieldValues" dxfId="17"/>
    </tableStyle>
    <tableStyle name="PivotStyleLight16 3" table="0" count="11" xr9:uid="{00000000-0011-0000-FFFF-FFFF01000000}">
      <tableStyleElement type="headerRow" dxfId="16"/>
      <tableStyleElement type="totalRow" dxfId="15"/>
      <tableStyleElement type="firstRowStripe" dxfId="14"/>
      <tableStyleElement type="firstColumnStripe" dxfId="13"/>
      <tableStyleElement type="firstSubtotalColumn" dxfId="12"/>
      <tableStyleElement type="firstSubtotalRow" dxfId="11"/>
      <tableStyleElement type="secondSubtotalRow" dxfId="10"/>
      <tableStyleElement type="firstRowSubheading" dxfId="9"/>
      <tableStyleElement type="secondRowSubheading" dxfId="8"/>
      <tableStyleElement type="pageFieldLabels" dxfId="7"/>
      <tableStyleElement type="pageFieldValues" dxfId="6"/>
    </tableStyle>
  </tableStyles>
  <colors>
    <mruColors>
      <color rgb="FF0066FF"/>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 Id="rId27" Type="http://schemas.openxmlformats.org/officeDocument/2006/relationships/customXml" Target="../customXml/item5.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Gráfico 1. Precio promedio mensual de papa en los mercados mayoristas </a:t>
            </a:r>
          </a:p>
          <a:p>
            <a:pPr>
              <a:defRPr sz="1000" b="1" i="0" u="none" strike="noStrike" baseline="0">
                <a:solidFill>
                  <a:srgbClr val="000000"/>
                </a:solidFill>
                <a:latin typeface="Arial"/>
                <a:ea typeface="Arial"/>
                <a:cs typeface="Arial"/>
              </a:defRPr>
            </a:pPr>
            <a:r>
              <a:rPr lang="en-US"/>
              <a:t>($ con IVA / 25 kg)</a:t>
            </a:r>
          </a:p>
        </c:rich>
      </c:tx>
      <c:layout>
        <c:manualLayout>
          <c:xMode val="edge"/>
          <c:yMode val="edge"/>
          <c:x val="0.16160179984526951"/>
          <c:y val="1.724757260786693E-2"/>
        </c:manualLayout>
      </c:layout>
      <c:overlay val="0"/>
      <c:spPr>
        <a:noFill/>
        <a:ln w="25400">
          <a:noFill/>
        </a:ln>
      </c:spPr>
    </c:title>
    <c:autoTitleDeleted val="0"/>
    <c:plotArea>
      <c:layout>
        <c:manualLayout>
          <c:layoutTarget val="inner"/>
          <c:xMode val="edge"/>
          <c:yMode val="edge"/>
          <c:x val="9.5165857939154372E-2"/>
          <c:y val="0.14721618066764405"/>
          <c:w val="0.87131190383052537"/>
          <c:h val="0.60307427796160851"/>
        </c:manualLayout>
      </c:layout>
      <c:lineChart>
        <c:grouping val="standard"/>
        <c:varyColors val="0"/>
        <c:ser>
          <c:idx val="0"/>
          <c:order val="0"/>
          <c:tx>
            <c:strRef>
              <c:f>'precio mayorista'!$C$7</c:f>
              <c:strCache>
                <c:ptCount val="1"/>
                <c:pt idx="0">
                  <c:v>2018</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'precio mayorista'!$B$8:$B$19</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'precio mayorista'!$C$8:$C$19</c:f>
              <c:numCache>
                <c:formatCode>#,##0</c:formatCode>
                <c:ptCount val="12"/>
                <c:pt idx="0">
                  <c:v>7976.7941188395216</c:v>
                </c:pt>
                <c:pt idx="1">
                  <c:v>7386.0482005676686</c:v>
                </c:pt>
                <c:pt idx="2">
                  <c:v>7621.296860804714</c:v>
                </c:pt>
                <c:pt idx="3">
                  <c:v>7169.2904729380289</c:v>
                </c:pt>
                <c:pt idx="4">
                  <c:v>6467.8749860272064</c:v>
                </c:pt>
                <c:pt idx="5">
                  <c:v>6864.28954335664</c:v>
                </c:pt>
                <c:pt idx="6">
                  <c:v>7022.6052558737429</c:v>
                </c:pt>
                <c:pt idx="7">
                  <c:v>9325.9284041466872</c:v>
                </c:pt>
                <c:pt idx="8">
                  <c:v>11971.777374859341</c:v>
                </c:pt>
                <c:pt idx="9">
                  <c:v>14486.091536332786</c:v>
                </c:pt>
                <c:pt idx="10">
                  <c:v>9852.8230928128323</c:v>
                </c:pt>
                <c:pt idx="11">
                  <c:v>5162.9898173073279</c:v>
                </c:pt>
              </c:numCache>
            </c:numRef>
          </c:val>
          <c:smooth val="0"/>
          <c:extLst>
            <c:ext xmlns:c16="http://schemas.microsoft.com/office/drawing/2014/chart" uri="{C3380CC4-5D6E-409C-BE32-E72D297353CC}">
              <c16:uniqueId val="{00000000-72D2-480B-B051-8CBC7447FC81}"/>
            </c:ext>
          </c:extLst>
        </c:ser>
        <c:ser>
          <c:idx val="1"/>
          <c:order val="1"/>
          <c:tx>
            <c:strRef>
              <c:f>'precio mayorista'!$D$7</c:f>
              <c:strCache>
                <c:ptCount val="1"/>
                <c:pt idx="0">
                  <c:v>2019</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'precio mayorista'!$B$8:$B$19</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'precio mayorista'!$D$8:$D$19</c:f>
              <c:numCache>
                <c:formatCode>#,##0</c:formatCode>
                <c:ptCount val="12"/>
                <c:pt idx="0">
                  <c:v>4426.6851291205812</c:v>
                </c:pt>
                <c:pt idx="1">
                  <c:v>5868.5170962501034</c:v>
                </c:pt>
                <c:pt idx="2">
                  <c:v>5800.1297155858929</c:v>
                </c:pt>
                <c:pt idx="3">
                  <c:v>5819.0288503826196</c:v>
                </c:pt>
                <c:pt idx="4">
                  <c:v>6469.0614029835524</c:v>
                </c:pt>
                <c:pt idx="5">
                  <c:v>6703.5713673747223</c:v>
                </c:pt>
                <c:pt idx="6">
                  <c:v>6933.8661538584938</c:v>
                </c:pt>
                <c:pt idx="7">
                  <c:v>7035.5863465460179</c:v>
                </c:pt>
                <c:pt idx="8">
                  <c:v>7212.189549529674</c:v>
                </c:pt>
                <c:pt idx="9">
                  <c:v>8861.2732057931389</c:v>
                </c:pt>
                <c:pt idx="10">
                  <c:v>7055.5771453195703</c:v>
                </c:pt>
                <c:pt idx="11">
                  <c:v>5281.9449879131553</c:v>
                </c:pt>
              </c:numCache>
            </c:numRef>
          </c:val>
          <c:smooth val="0"/>
          <c:extLst>
            <c:ext xmlns:c16="http://schemas.microsoft.com/office/drawing/2014/chart" uri="{C3380CC4-5D6E-409C-BE32-E72D297353CC}">
              <c16:uniqueId val="{00000001-72D2-480B-B051-8CBC7447FC81}"/>
            </c:ext>
          </c:extLst>
        </c:ser>
        <c:ser>
          <c:idx val="2"/>
          <c:order val="2"/>
          <c:tx>
            <c:strRef>
              <c:f>'precio mayorista'!$E$7</c:f>
              <c:strCache>
                <c:ptCount val="1"/>
                <c:pt idx="0">
                  <c:v>2020</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'precio mayorista'!$B$8:$B$19</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'precio mayorista'!$E$8:$E$19</c:f>
              <c:numCache>
                <c:formatCode>#,##0</c:formatCode>
                <c:ptCount val="12"/>
                <c:pt idx="0">
                  <c:v>6996.4758299064879</c:v>
                </c:pt>
                <c:pt idx="1">
                  <c:v>6660.5768464141256</c:v>
                </c:pt>
                <c:pt idx="2">
                  <c:v>7486.6751897722734</c:v>
                </c:pt>
                <c:pt idx="3">
                  <c:v>6919.7180452344728</c:v>
                </c:pt>
                <c:pt idx="4">
                  <c:v>6187.3496540866881</c:v>
                </c:pt>
                <c:pt idx="5">
                  <c:v>6232.5832779402645</c:v>
                </c:pt>
                <c:pt idx="6">
                  <c:v>6432.9370278956067</c:v>
                </c:pt>
                <c:pt idx="7">
                  <c:v>6404.302482276833</c:v>
                </c:pt>
                <c:pt idx="8">
                  <c:v>8398.6247788841083</c:v>
                </c:pt>
                <c:pt idx="9">
                  <c:v>7905.7815144399037</c:v>
                </c:pt>
                <c:pt idx="10">
                  <c:v>9867.2044520165618</c:v>
                </c:pt>
                <c:pt idx="11">
                  <c:v>11232.454614277336</c:v>
                </c:pt>
              </c:numCache>
            </c:numRef>
          </c:val>
          <c:smooth val="0"/>
          <c:extLst>
            <c:ext xmlns:c16="http://schemas.microsoft.com/office/drawing/2014/chart" uri="{C3380CC4-5D6E-409C-BE32-E72D297353CC}">
              <c16:uniqueId val="{00000002-72D2-480B-B051-8CBC7447FC81}"/>
            </c:ext>
          </c:extLst>
        </c:ser>
        <c:dLbls>
          <c:showLegendKey val="0"/>
          <c:showVal val="0"/>
          <c:showCatName val="0"/>
          <c:showSerName val="0"/>
          <c:showPercent val="0"/>
          <c:showBubbleSize val="0"/>
        </c:dLbls>
        <c:marker val="1"/>
        <c:smooth val="0"/>
        <c:axId val="-2139825848"/>
        <c:axId val="-2139817928"/>
      </c:lineChart>
      <c:catAx>
        <c:axId val="-2139825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vert="horz"/>
          <a:lstStyle/>
          <a:p>
            <a:pPr>
              <a:defRPr sz="900" b="0" i="0" u="none" strike="noStrike" baseline="0">
                <a:solidFill>
                  <a:srgbClr val="000000"/>
                </a:solidFill>
                <a:latin typeface="Arial"/>
                <a:ea typeface="Arial"/>
                <a:cs typeface="Arial"/>
              </a:defRPr>
            </a:pPr>
            <a:endParaRPr lang="es-CL"/>
          </a:p>
        </c:txPr>
        <c:crossAx val="-2139817928"/>
        <c:crosses val="autoZero"/>
        <c:auto val="1"/>
        <c:lblAlgn val="ctr"/>
        <c:lblOffset val="100"/>
        <c:noMultiLvlLbl val="0"/>
      </c:catAx>
      <c:valAx>
        <c:axId val="-2139817928"/>
        <c:scaling>
          <c:orientation val="minMax"/>
          <c:min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s-CL"/>
          </a:p>
        </c:txPr>
        <c:crossAx val="-2139825848"/>
        <c:crosses val="autoZero"/>
        <c:crossBetween val="between"/>
      </c:valAx>
      <c:spPr>
        <a:noFill/>
        <a:ln w="25400">
          <a:noFill/>
        </a:ln>
      </c:spPr>
    </c:plotArea>
    <c:legend>
      <c:legendPos val="r"/>
      <c:layout>
        <c:manualLayout>
          <c:xMode val="edge"/>
          <c:yMode val="edge"/>
          <c:x val="0.22664633637890599"/>
          <c:y val="0.89923025676836299"/>
          <c:w val="0.41531045381808401"/>
          <c:h val="9.3962612471606199E-2"/>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Gráfico 10. Rendimiento regional de papa entre las regiones de Coquimbo y Los Lagos (ton/ha)</a:t>
            </a:r>
          </a:p>
        </c:rich>
      </c:tx>
      <c:overlay val="0"/>
      <c:spPr>
        <a:noFill/>
        <a:ln w="25400">
          <a:noFill/>
        </a:ln>
      </c:spPr>
    </c:title>
    <c:autoTitleDeleted val="0"/>
    <c:plotArea>
      <c:layout>
        <c:manualLayout>
          <c:layoutTarget val="inner"/>
          <c:xMode val="edge"/>
          <c:yMode val="edge"/>
          <c:x val="7.4922499548533E-2"/>
          <c:y val="0.116343490304709"/>
          <c:w val="0.90820192387826204"/>
          <c:h val="0.71348703295744498"/>
        </c:manualLayout>
      </c:layout>
      <c:barChart>
        <c:barDir val="col"/>
        <c:grouping val="clustered"/>
        <c:varyColors val="0"/>
        <c:ser>
          <c:idx val="0"/>
          <c:order val="0"/>
          <c:tx>
            <c:strRef>
              <c:f>'rend región'!$B$22</c:f>
              <c:strCache>
                <c:ptCount val="1"/>
                <c:pt idx="0">
                  <c:v>2017/18</c:v>
                </c:pt>
              </c:strCache>
            </c:strRef>
          </c:tx>
          <c:spPr>
            <a:solidFill>
              <a:srgbClr val="4F81BD"/>
            </a:solidFill>
            <a:ln w="25400">
              <a:noFill/>
            </a:ln>
          </c:spPr>
          <c:invertIfNegative val="0"/>
          <c:cat>
            <c:strRef>
              <c:f>'rend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'rend región'!$C$22:$L$22</c:f>
              <c:numCache>
                <c:formatCode>#,##0.0</c:formatCode>
                <c:ptCount val="10"/>
                <c:pt idx="0">
                  <c:v>28.378922166817894</c:v>
                </c:pt>
                <c:pt idx="1">
                  <c:v>16.260056952992556</c:v>
                </c:pt>
                <c:pt idx="2">
                  <c:v>18.951020851994503</c:v>
                </c:pt>
                <c:pt idx="3">
                  <c:v>14.489636066017113</c:v>
                </c:pt>
                <c:pt idx="4">
                  <c:v>18.728394313163221</c:v>
                </c:pt>
                <c:pt idx="5" formatCode="#,##0">
                  <c:v>20.754925615331164</c:v>
                </c:pt>
                <c:pt idx="6">
                  <c:v>17.313359038330688</c:v>
                </c:pt>
                <c:pt idx="7">
                  <c:v>31.758873628341366</c:v>
                </c:pt>
                <c:pt idx="8">
                  <c:v>48.387835356389296</c:v>
                </c:pt>
                <c:pt idx="9">
                  <c:v>39.863420959984026</c:v>
                </c:pt>
              </c:numCache>
            </c:numRef>
          </c:val>
          <c:extLst>
            <c:ext xmlns:c16="http://schemas.microsoft.com/office/drawing/2014/chart" uri="{C3380CC4-5D6E-409C-BE32-E72D297353CC}">
              <c16:uniqueId val="{00000000-DDCF-4CC0-8F7C-261EF469397C}"/>
            </c:ext>
          </c:extLst>
        </c:ser>
        <c:ser>
          <c:idx val="1"/>
          <c:order val="1"/>
          <c:tx>
            <c:strRef>
              <c:f>'rend región'!$B$23</c:f>
              <c:strCache>
                <c:ptCount val="1"/>
                <c:pt idx="0">
                  <c:v>2018/19</c:v>
                </c:pt>
              </c:strCache>
            </c:strRef>
          </c:tx>
          <c:spPr>
            <a:solidFill>
              <a:srgbClr val="C0504D"/>
            </a:solidFill>
            <a:ln w="25400">
              <a:noFill/>
            </a:ln>
          </c:spPr>
          <c:invertIfNegative val="0"/>
          <c:cat>
            <c:strRef>
              <c:f>'rend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'rend región'!$C$23:$L$23</c:f>
              <c:numCache>
                <c:formatCode>#,##0.0</c:formatCode>
                <c:ptCount val="10"/>
                <c:pt idx="0">
                  <c:v>29.921458117890381</c:v>
                </c:pt>
                <c:pt idx="1">
                  <c:v>17.272248243559719</c:v>
                </c:pt>
                <c:pt idx="2">
                  <c:v>23.065879953379955</c:v>
                </c:pt>
                <c:pt idx="3">
                  <c:v>10.95473496128648</c:v>
                </c:pt>
                <c:pt idx="4">
                  <c:v>24.970121686223383</c:v>
                </c:pt>
                <c:pt idx="5" formatCode="#,##0">
                  <c:v>28.285777067518978</c:v>
                </c:pt>
                <c:pt idx="6">
                  <c:v>11.349226441631505</c:v>
                </c:pt>
                <c:pt idx="7">
                  <c:v>24.713979620988475</c:v>
                </c:pt>
                <c:pt idx="8">
                  <c:v>42.458664666166541</c:v>
                </c:pt>
                <c:pt idx="9">
                  <c:v>43.661217911822263</c:v>
                </c:pt>
              </c:numCache>
            </c:numRef>
          </c:val>
          <c:extLst>
            <c:ext xmlns:c16="http://schemas.microsoft.com/office/drawing/2014/chart" uri="{C3380CC4-5D6E-409C-BE32-E72D297353CC}">
              <c16:uniqueId val="{00000001-DDCF-4CC0-8F7C-261EF469397C}"/>
            </c:ext>
          </c:extLst>
        </c:ser>
        <c:ser>
          <c:idx val="2"/>
          <c:order val="2"/>
          <c:tx>
            <c:strRef>
              <c:f>'rend región'!$B$24</c:f>
              <c:strCache>
                <c:ptCount val="1"/>
                <c:pt idx="0">
                  <c:v>2019/20</c:v>
                </c:pt>
              </c:strCache>
            </c:strRef>
          </c:tx>
          <c:invertIfNegative val="0"/>
          <c:cat>
            <c:strRef>
              <c:f>'rend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'rend región'!$C$24:$L$24</c:f>
              <c:numCache>
                <c:formatCode>#,##0.0</c:formatCode>
                <c:ptCount val="10"/>
                <c:pt idx="0">
                  <c:v>27.254929577464786</c:v>
                </c:pt>
                <c:pt idx="1">
                  <c:v>5.4060428849902538</c:v>
                </c:pt>
                <c:pt idx="2">
                  <c:v>21.366018338427342</c:v>
                </c:pt>
                <c:pt idx="3">
                  <c:v>12.692130750605326</c:v>
                </c:pt>
                <c:pt idx="4">
                  <c:v>24.965949155687511</c:v>
                </c:pt>
                <c:pt idx="5">
                  <c:v>21.284280222127297</c:v>
                </c:pt>
                <c:pt idx="6">
                  <c:v>7.3143625364104867</c:v>
                </c:pt>
                <c:pt idx="7">
                  <c:v>30.155925030229746</c:v>
                </c:pt>
                <c:pt idx="8">
                  <c:v>47.18333333333333</c:v>
                </c:pt>
                <c:pt idx="9">
                  <c:v>43.619260516883607</c:v>
                </c:pt>
              </c:numCache>
            </c:numRef>
          </c:val>
          <c:extLst>
            <c:ext xmlns:c16="http://schemas.microsoft.com/office/drawing/2014/chart" uri="{C3380CC4-5D6E-409C-BE32-E72D297353CC}">
              <c16:uniqueId val="{00000002-DDCF-4CC0-8F7C-261EF469397C}"/>
            </c:ext>
          </c:extLst>
        </c:ser>
        <c:dLbls>
          <c:showLegendKey val="0"/>
          <c:showVal val="0"/>
          <c:showCatName val="0"/>
          <c:showSerName val="0"/>
          <c:showPercent val="0"/>
          <c:showBubbleSize val="0"/>
        </c:dLbls>
        <c:gapWidth val="219"/>
        <c:overlap val="-27"/>
        <c:axId val="-2125025304"/>
        <c:axId val="-2125021768"/>
      </c:barChart>
      <c:catAx>
        <c:axId val="-2125025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000" b="0" i="0" u="none" strike="noStrike" baseline="0">
                <a:solidFill>
                  <a:srgbClr val="000000"/>
                </a:solidFill>
                <a:latin typeface="Arial"/>
                <a:ea typeface="Arial"/>
                <a:cs typeface="Arial"/>
              </a:defRPr>
            </a:pPr>
            <a:endParaRPr lang="es-CL"/>
          </a:p>
        </c:txPr>
        <c:crossAx val="-2125021768"/>
        <c:crosses val="autoZero"/>
        <c:auto val="1"/>
        <c:lblAlgn val="ctr"/>
        <c:lblOffset val="100"/>
        <c:noMultiLvlLbl val="0"/>
      </c:catAx>
      <c:valAx>
        <c:axId val="-2125021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000000"/>
                    </a:solidFill>
                    <a:latin typeface="Arial"/>
                    <a:ea typeface="Arial"/>
                    <a:cs typeface="Arial"/>
                  </a:defRPr>
                </a:pPr>
                <a:r>
                  <a:rPr lang="en-US"/>
                  <a:t>Toneladas por hectárea</a:t>
                </a:r>
              </a:p>
            </c:rich>
          </c:tx>
          <c:layout>
            <c:manualLayout>
              <c:xMode val="edge"/>
              <c:yMode val="edge"/>
              <c:x val="1.28412213997876E-2"/>
              <c:y val="0.266974425030644"/>
            </c:manualLayout>
          </c:layout>
          <c:overlay val="0"/>
        </c:title>
        <c:numFmt formatCode="#,##0" sourceLinked="0"/>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s-CL"/>
          </a:p>
        </c:txPr>
        <c:crossAx val="-2125025304"/>
        <c:crosses val="autoZero"/>
        <c:crossBetween val="between"/>
      </c:valAx>
      <c:spPr>
        <a:noFill/>
        <a:ln w="25400">
          <a:noFill/>
        </a:ln>
      </c:spPr>
    </c:plotArea>
    <c:legend>
      <c:legendPos val="r"/>
      <c:layout>
        <c:manualLayout>
          <c:xMode val="edge"/>
          <c:yMode val="edge"/>
          <c:x val="0.38249090919309597"/>
          <c:y val="0.91850719187805996"/>
          <c:w val="0.236118632922491"/>
          <c:h val="5.9784624547261397E-2"/>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r>
              <a:rPr lang="en-US"/>
              <a:t>Gráfico 2. Precio diario de papa en los mercados mayoristas (en $/25 kilos con IVA)</a:t>
            </a:r>
          </a:p>
        </c:rich>
      </c:tx>
      <c:layout>
        <c:manualLayout>
          <c:xMode val="edge"/>
          <c:yMode val="edge"/>
          <c:x val="0.1634229122981174"/>
          <c:y val="2.6757175124004152E-2"/>
        </c:manualLayout>
      </c:layout>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endParaRPr lang="es-CL"/>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0855579609498"/>
          <c:y val="0.19164151356080489"/>
          <c:w val="0.86613648744541383"/>
          <c:h val="0.54111068002058371"/>
        </c:manualLayout>
      </c:layout>
      <c:lineChart>
        <c:grouping val="standard"/>
        <c:varyColors val="0"/>
        <c:ser>
          <c:idx val="0"/>
          <c:order val="0"/>
          <c:tx>
            <c:v>Total</c:v>
          </c:tx>
          <c:spPr>
            <a:ln w="28575" cap="rnd">
              <a:solidFill>
                <a:schemeClr val="accent1"/>
              </a:solidFill>
              <a:round/>
            </a:ln>
            <a:effectLst/>
          </c:spPr>
          <c:marker>
            <c:symbol val="none"/>
          </c:marker>
          <c:cat>
            <c:strLit>
              <c:ptCount val="154"/>
              <c:pt idx="0">
                <c:v>02-06-20</c:v>
              </c:pt>
              <c:pt idx="1">
                <c:v>03-06-20</c:v>
              </c:pt>
              <c:pt idx="2">
                <c:v>04-06-20</c:v>
              </c:pt>
              <c:pt idx="3">
                <c:v>05-06-20</c:v>
              </c:pt>
              <c:pt idx="4">
                <c:v>08-06-20</c:v>
              </c:pt>
              <c:pt idx="5">
                <c:v>09-06-20</c:v>
              </c:pt>
              <c:pt idx="6">
                <c:v>10-06-20</c:v>
              </c:pt>
              <c:pt idx="7">
                <c:v>11-06-20</c:v>
              </c:pt>
              <c:pt idx="8">
                <c:v>12-06-20</c:v>
              </c:pt>
              <c:pt idx="9">
                <c:v>15-06-20</c:v>
              </c:pt>
              <c:pt idx="10">
                <c:v>16-06-20</c:v>
              </c:pt>
              <c:pt idx="11">
                <c:v>17-06-20</c:v>
              </c:pt>
              <c:pt idx="12">
                <c:v>18-06-20</c:v>
              </c:pt>
              <c:pt idx="13">
                <c:v>19-06-20</c:v>
              </c:pt>
              <c:pt idx="14">
                <c:v>22-06-20</c:v>
              </c:pt>
              <c:pt idx="15">
                <c:v>23-06-20</c:v>
              </c:pt>
              <c:pt idx="16">
                <c:v>24-06-20</c:v>
              </c:pt>
              <c:pt idx="17">
                <c:v>25-06-20</c:v>
              </c:pt>
              <c:pt idx="18">
                <c:v>26-06-20</c:v>
              </c:pt>
              <c:pt idx="19">
                <c:v>30-06-20</c:v>
              </c:pt>
              <c:pt idx="20">
                <c:v>01-07-20</c:v>
              </c:pt>
              <c:pt idx="21">
                <c:v>02-07-20</c:v>
              </c:pt>
              <c:pt idx="22">
                <c:v>03-07-20</c:v>
              </c:pt>
              <c:pt idx="23">
                <c:v>06-07-20</c:v>
              </c:pt>
              <c:pt idx="24">
                <c:v>07-07-20</c:v>
              </c:pt>
              <c:pt idx="25">
                <c:v>08-07-20</c:v>
              </c:pt>
              <c:pt idx="26">
                <c:v>09-07-20</c:v>
              </c:pt>
              <c:pt idx="27">
                <c:v>10-07-20</c:v>
              </c:pt>
              <c:pt idx="28">
                <c:v>13-07-20</c:v>
              </c:pt>
              <c:pt idx="29">
                <c:v>14-07-20</c:v>
              </c:pt>
              <c:pt idx="30">
                <c:v>15-07-20</c:v>
              </c:pt>
              <c:pt idx="31">
                <c:v>17-07-20</c:v>
              </c:pt>
              <c:pt idx="32">
                <c:v>20-07-20</c:v>
              </c:pt>
              <c:pt idx="33">
                <c:v>21-07-20</c:v>
              </c:pt>
              <c:pt idx="34">
                <c:v>22-07-20</c:v>
              </c:pt>
              <c:pt idx="35">
                <c:v>23-07-20</c:v>
              </c:pt>
              <c:pt idx="36">
                <c:v>24-07-20</c:v>
              </c:pt>
              <c:pt idx="37">
                <c:v>27-07-20</c:v>
              </c:pt>
              <c:pt idx="38">
                <c:v>28-07-20</c:v>
              </c:pt>
              <c:pt idx="39">
                <c:v>29-07-20</c:v>
              </c:pt>
              <c:pt idx="40">
                <c:v>30-07-20</c:v>
              </c:pt>
              <c:pt idx="41">
                <c:v>31-07-20</c:v>
              </c:pt>
              <c:pt idx="42">
                <c:v>03-08-20</c:v>
              </c:pt>
              <c:pt idx="43">
                <c:v>04-08-20</c:v>
              </c:pt>
              <c:pt idx="44">
                <c:v>05-08-20</c:v>
              </c:pt>
              <c:pt idx="45">
                <c:v>06-08-20</c:v>
              </c:pt>
              <c:pt idx="46">
                <c:v>07-08-20</c:v>
              </c:pt>
              <c:pt idx="47">
                <c:v>10-08-20</c:v>
              </c:pt>
              <c:pt idx="48">
                <c:v>11-08-20</c:v>
              </c:pt>
              <c:pt idx="49">
                <c:v>12-08-20</c:v>
              </c:pt>
              <c:pt idx="50">
                <c:v>13-08-20</c:v>
              </c:pt>
              <c:pt idx="51">
                <c:v>14-08-20</c:v>
              </c:pt>
              <c:pt idx="52">
                <c:v>17-08-20</c:v>
              </c:pt>
              <c:pt idx="53">
                <c:v>18-08-20</c:v>
              </c:pt>
              <c:pt idx="54">
                <c:v>19-08-20</c:v>
              </c:pt>
              <c:pt idx="55">
                <c:v>20-08-20</c:v>
              </c:pt>
              <c:pt idx="56">
                <c:v>21-08-20</c:v>
              </c:pt>
              <c:pt idx="57">
                <c:v>24-08-20</c:v>
              </c:pt>
              <c:pt idx="58">
                <c:v>25-08-20</c:v>
              </c:pt>
              <c:pt idx="59">
                <c:v>26-08-20</c:v>
              </c:pt>
              <c:pt idx="60">
                <c:v>27-08-20</c:v>
              </c:pt>
              <c:pt idx="61">
                <c:v>28-08-20</c:v>
              </c:pt>
              <c:pt idx="62">
                <c:v>31-08-20</c:v>
              </c:pt>
              <c:pt idx="63">
                <c:v>01-09-20</c:v>
              </c:pt>
              <c:pt idx="64">
                <c:v>02-09-20</c:v>
              </c:pt>
              <c:pt idx="65">
                <c:v>03-09-20</c:v>
              </c:pt>
              <c:pt idx="66">
                <c:v>04-09-20</c:v>
              </c:pt>
              <c:pt idx="67">
                <c:v>07-09-20</c:v>
              </c:pt>
              <c:pt idx="68">
                <c:v>08-09-20</c:v>
              </c:pt>
              <c:pt idx="69">
                <c:v>09-09-20</c:v>
              </c:pt>
              <c:pt idx="70">
                <c:v>10-09-20</c:v>
              </c:pt>
              <c:pt idx="71">
                <c:v>11-09-20</c:v>
              </c:pt>
              <c:pt idx="72">
                <c:v>14-09-20</c:v>
              </c:pt>
              <c:pt idx="73">
                <c:v>15-09-20</c:v>
              </c:pt>
              <c:pt idx="74">
                <c:v>16-09-20</c:v>
              </c:pt>
              <c:pt idx="75">
                <c:v>17-09-20</c:v>
              </c:pt>
              <c:pt idx="76">
                <c:v>21-09-20</c:v>
              </c:pt>
              <c:pt idx="77">
                <c:v>22-09-20</c:v>
              </c:pt>
              <c:pt idx="78">
                <c:v>23-09-20</c:v>
              </c:pt>
              <c:pt idx="79">
                <c:v>24-09-20</c:v>
              </c:pt>
              <c:pt idx="80">
                <c:v>25-09-20</c:v>
              </c:pt>
              <c:pt idx="81">
                <c:v>28-09-20</c:v>
              </c:pt>
              <c:pt idx="82">
                <c:v>29-09-20</c:v>
              </c:pt>
              <c:pt idx="83">
                <c:v>30-09-20</c:v>
              </c:pt>
              <c:pt idx="84">
                <c:v>01-10-20</c:v>
              </c:pt>
              <c:pt idx="85">
                <c:v>02-10-20</c:v>
              </c:pt>
              <c:pt idx="86">
                <c:v>05-10-20</c:v>
              </c:pt>
              <c:pt idx="87">
                <c:v>06-10-20</c:v>
              </c:pt>
              <c:pt idx="88">
                <c:v>07-10-20</c:v>
              </c:pt>
              <c:pt idx="89">
                <c:v>08-10-20</c:v>
              </c:pt>
              <c:pt idx="90">
                <c:v>09-10-20</c:v>
              </c:pt>
              <c:pt idx="91">
                <c:v>13-10-20</c:v>
              </c:pt>
              <c:pt idx="92">
                <c:v>14-10-20</c:v>
              </c:pt>
              <c:pt idx="93">
                <c:v>15-10-20</c:v>
              </c:pt>
              <c:pt idx="94">
                <c:v>16-10-20</c:v>
              </c:pt>
              <c:pt idx="95">
                <c:v>19-10-20</c:v>
              </c:pt>
              <c:pt idx="96">
                <c:v>20-10-20</c:v>
              </c:pt>
              <c:pt idx="97">
                <c:v>21-10-20</c:v>
              </c:pt>
              <c:pt idx="98">
                <c:v>22-10-20</c:v>
              </c:pt>
              <c:pt idx="99">
                <c:v>23-10-20</c:v>
              </c:pt>
              <c:pt idx="100">
                <c:v>26-10-20</c:v>
              </c:pt>
              <c:pt idx="101">
                <c:v>27-10-20</c:v>
              </c:pt>
              <c:pt idx="102">
                <c:v>28-10-20</c:v>
              </c:pt>
              <c:pt idx="103">
                <c:v>29-10-20</c:v>
              </c:pt>
              <c:pt idx="104">
                <c:v>30-10-20</c:v>
              </c:pt>
              <c:pt idx="105">
                <c:v>02-11-20</c:v>
              </c:pt>
              <c:pt idx="106">
                <c:v>03-11-20</c:v>
              </c:pt>
              <c:pt idx="107">
                <c:v>04-11-20</c:v>
              </c:pt>
              <c:pt idx="108">
                <c:v>05-11-20</c:v>
              </c:pt>
              <c:pt idx="109">
                <c:v>06-11-20</c:v>
              </c:pt>
              <c:pt idx="110">
                <c:v>09-11-20</c:v>
              </c:pt>
              <c:pt idx="111">
                <c:v>10-11-20</c:v>
              </c:pt>
              <c:pt idx="112">
                <c:v>11-11-20</c:v>
              </c:pt>
              <c:pt idx="113">
                <c:v>12-11-20</c:v>
              </c:pt>
              <c:pt idx="114">
                <c:v>13-11-20</c:v>
              </c:pt>
              <c:pt idx="115">
                <c:v>16-11-20</c:v>
              </c:pt>
              <c:pt idx="116">
                <c:v>17-11-20</c:v>
              </c:pt>
              <c:pt idx="117">
                <c:v>18-11-20</c:v>
              </c:pt>
              <c:pt idx="118">
                <c:v>19-11-20</c:v>
              </c:pt>
              <c:pt idx="119">
                <c:v>20-11-20</c:v>
              </c:pt>
              <c:pt idx="120">
                <c:v>23-11-20</c:v>
              </c:pt>
              <c:pt idx="121">
                <c:v>24-11-20</c:v>
              </c:pt>
              <c:pt idx="122">
                <c:v>25-11-20</c:v>
              </c:pt>
              <c:pt idx="123">
                <c:v>26-11-20</c:v>
              </c:pt>
              <c:pt idx="124">
                <c:v>27-11-20</c:v>
              </c:pt>
              <c:pt idx="125">
                <c:v>30-11-20</c:v>
              </c:pt>
              <c:pt idx="126">
                <c:v>01-12-20</c:v>
              </c:pt>
              <c:pt idx="127">
                <c:v>02-12-20</c:v>
              </c:pt>
              <c:pt idx="128">
                <c:v>03-12-20</c:v>
              </c:pt>
              <c:pt idx="129">
                <c:v>04-12-20</c:v>
              </c:pt>
              <c:pt idx="130">
                <c:v>07-12-20</c:v>
              </c:pt>
              <c:pt idx="131">
                <c:v>09-12-20</c:v>
              </c:pt>
              <c:pt idx="132">
                <c:v>10-12-20</c:v>
              </c:pt>
              <c:pt idx="133">
                <c:v>11-12-20</c:v>
              </c:pt>
              <c:pt idx="134">
                <c:v>14-12-20</c:v>
              </c:pt>
              <c:pt idx="135">
                <c:v>15-12-20</c:v>
              </c:pt>
              <c:pt idx="136">
                <c:v>16-12-20</c:v>
              </c:pt>
              <c:pt idx="137">
                <c:v>17-12-20</c:v>
              </c:pt>
              <c:pt idx="138">
                <c:v>18-12-20</c:v>
              </c:pt>
              <c:pt idx="139">
                <c:v>21-12-20</c:v>
              </c:pt>
              <c:pt idx="140">
                <c:v>22-12-20</c:v>
              </c:pt>
              <c:pt idx="141">
                <c:v>23-12-20</c:v>
              </c:pt>
              <c:pt idx="142">
                <c:v>24-12-20</c:v>
              </c:pt>
              <c:pt idx="143">
                <c:v>28-12-20</c:v>
              </c:pt>
              <c:pt idx="144">
                <c:v>29-12-20</c:v>
              </c:pt>
              <c:pt idx="145">
                <c:v>30-12-20</c:v>
              </c:pt>
              <c:pt idx="146">
                <c:v>31-12-20</c:v>
              </c:pt>
              <c:pt idx="147">
                <c:v>04-01-21</c:v>
              </c:pt>
              <c:pt idx="148">
                <c:v>05-01-21</c:v>
              </c:pt>
              <c:pt idx="149">
                <c:v>06-01-21</c:v>
              </c:pt>
              <c:pt idx="150">
                <c:v>07-01-21</c:v>
              </c:pt>
              <c:pt idx="151">
                <c:v>08-01-21</c:v>
              </c:pt>
              <c:pt idx="152">
                <c:v>11-01-21</c:v>
              </c:pt>
              <c:pt idx="153">
                <c:v>12-01-21</c:v>
              </c:pt>
            </c:strLit>
          </c:cat>
          <c:val>
            <c:numLit>
              <c:formatCode>General</c:formatCode>
              <c:ptCount val="154"/>
              <c:pt idx="0">
                <c:v>6066.8782439970892</c:v>
              </c:pt>
              <c:pt idx="1">
                <c:v>5863.4873271889401</c:v>
              </c:pt>
              <c:pt idx="2">
                <c:v>6137.2356634575135</c:v>
              </c:pt>
              <c:pt idx="3">
                <c:v>5591.7588972431076</c:v>
              </c:pt>
              <c:pt idx="4">
                <c:v>5904.9807407407407</c:v>
              </c:pt>
              <c:pt idx="5">
                <c:v>5903.7436791630344</c:v>
              </c:pt>
              <c:pt idx="6">
                <c:v>5748.4618204031767</c:v>
              </c:pt>
              <c:pt idx="7">
                <c:v>5814.273749093546</c:v>
              </c:pt>
              <c:pt idx="8">
                <c:v>5702.7692307692305</c:v>
              </c:pt>
              <c:pt idx="9">
                <c:v>5812.003704847175</c:v>
              </c:pt>
              <c:pt idx="10">
                <c:v>6286.8488605898119</c:v>
              </c:pt>
              <c:pt idx="11">
                <c:v>6387.2304439746304</c:v>
              </c:pt>
              <c:pt idx="12">
                <c:v>6310.5706430791297</c:v>
              </c:pt>
              <c:pt idx="13">
                <c:v>6161.2198544698549</c:v>
              </c:pt>
              <c:pt idx="14">
                <c:v>6273.7318041464487</c:v>
              </c:pt>
              <c:pt idx="15">
                <c:v>7159.7215556474966</c:v>
              </c:pt>
              <c:pt idx="16">
                <c:v>7135.0654506437768</c:v>
              </c:pt>
              <c:pt idx="17">
                <c:v>6966.3133788670148</c:v>
              </c:pt>
              <c:pt idx="18">
                <c:v>6856.6457274826789</c:v>
              </c:pt>
              <c:pt idx="19">
                <c:v>6735.0857736240914</c:v>
              </c:pt>
              <c:pt idx="20">
                <c:v>6995.0284150705111</c:v>
              </c:pt>
              <c:pt idx="21">
                <c:v>6913.2132936507933</c:v>
              </c:pt>
              <c:pt idx="22">
                <c:v>6812.7110849056608</c:v>
              </c:pt>
              <c:pt idx="23">
                <c:v>6958.8896870189838</c:v>
              </c:pt>
              <c:pt idx="24">
                <c:v>6600.9413758048122</c:v>
              </c:pt>
              <c:pt idx="25">
                <c:v>6455.0877742946705</c:v>
              </c:pt>
              <c:pt idx="26">
                <c:v>6642.1385662795356</c:v>
              </c:pt>
              <c:pt idx="27">
                <c:v>6103.5342934293431</c:v>
              </c:pt>
              <c:pt idx="28">
                <c:v>6108.6991769547321</c:v>
              </c:pt>
              <c:pt idx="29">
                <c:v>6378.6505216095384</c:v>
              </c:pt>
              <c:pt idx="30">
                <c:v>6134.1632428466619</c:v>
              </c:pt>
              <c:pt idx="31">
                <c:v>6222.7934714375397</c:v>
              </c:pt>
              <c:pt idx="32">
                <c:v>6137.4372775800712</c:v>
              </c:pt>
              <c:pt idx="33">
                <c:v>6134.5518930957687</c:v>
              </c:pt>
              <c:pt idx="34">
                <c:v>6229.5373320329436</c:v>
              </c:pt>
              <c:pt idx="35">
                <c:v>6576.1603786251344</c:v>
              </c:pt>
              <c:pt idx="36">
                <c:v>6514.4615568718964</c:v>
              </c:pt>
              <c:pt idx="37">
                <c:v>6693.4846625766868</c:v>
              </c:pt>
              <c:pt idx="38">
                <c:v>6488.2863070539415</c:v>
              </c:pt>
              <c:pt idx="39">
                <c:v>6321.1959254443</c:v>
              </c:pt>
              <c:pt idx="40">
                <c:v>6315.667095667096</c:v>
              </c:pt>
              <c:pt idx="41">
                <c:v>6089.5141651597351</c:v>
              </c:pt>
              <c:pt idx="42">
                <c:v>6334.0046868342561</c:v>
              </c:pt>
              <c:pt idx="43">
                <c:v>6203.7537514428623</c:v>
              </c:pt>
              <c:pt idx="44">
                <c:v>6202.9630698211195</c:v>
              </c:pt>
              <c:pt idx="45">
                <c:v>6135.532023911187</c:v>
              </c:pt>
              <c:pt idx="46">
                <c:v>6076.939597315436</c:v>
              </c:pt>
              <c:pt idx="47">
                <c:v>6181.25</c:v>
              </c:pt>
              <c:pt idx="48">
                <c:v>6366.262845849802</c:v>
              </c:pt>
              <c:pt idx="49">
                <c:v>6371.7426693629932</c:v>
              </c:pt>
              <c:pt idx="50">
                <c:v>6347.7169642857143</c:v>
              </c:pt>
              <c:pt idx="51">
                <c:v>5975.1195043964826</c:v>
              </c:pt>
              <c:pt idx="52">
                <c:v>6155.9688235294116</c:v>
              </c:pt>
              <c:pt idx="53">
                <c:v>6291.3237258347981</c:v>
              </c:pt>
              <c:pt idx="54">
                <c:v>5892.3593607305938</c:v>
              </c:pt>
              <c:pt idx="55">
                <c:v>6071.6439615545341</c:v>
              </c:pt>
              <c:pt idx="56">
                <c:v>6171.0316513761472</c:v>
              </c:pt>
              <c:pt idx="57">
                <c:v>6354.8330800955073</c:v>
              </c:pt>
              <c:pt idx="58">
                <c:v>6272.7214363438516</c:v>
              </c:pt>
              <c:pt idx="59">
                <c:v>6753.0410502187951</c:v>
              </c:pt>
              <c:pt idx="60">
                <c:v>7093.5864586790576</c:v>
              </c:pt>
              <c:pt idx="61">
                <c:v>7705.7508166122261</c:v>
              </c:pt>
              <c:pt idx="62">
                <c:v>7563.0727661851261</c:v>
              </c:pt>
              <c:pt idx="63">
                <c:v>8612.1255853554703</c:v>
              </c:pt>
              <c:pt idx="64">
                <c:v>9905.1349118942726</c:v>
              </c:pt>
              <c:pt idx="65">
                <c:v>8775.4088375796182</c:v>
              </c:pt>
              <c:pt idx="66">
                <c:v>8744.1107963487575</c:v>
              </c:pt>
              <c:pt idx="67">
                <c:v>9560.0907096528044</c:v>
              </c:pt>
              <c:pt idx="68">
                <c:v>8151.699420289855</c:v>
              </c:pt>
              <c:pt idx="69">
                <c:v>8123.9202857680011</c:v>
              </c:pt>
              <c:pt idx="70">
                <c:v>8673.6276002029426</c:v>
              </c:pt>
              <c:pt idx="71">
                <c:v>8419.3320000000003</c:v>
              </c:pt>
              <c:pt idx="72">
                <c:v>8028.7022867194373</c:v>
              </c:pt>
              <c:pt idx="73">
                <c:v>8587.190508021391</c:v>
              </c:pt>
              <c:pt idx="74">
                <c:v>8029.5909285408643</c:v>
              </c:pt>
              <c:pt idx="75">
                <c:v>8495.4041875284474</c:v>
              </c:pt>
              <c:pt idx="76">
                <c:v>8068.3698802772524</c:v>
              </c:pt>
              <c:pt idx="77">
                <c:v>8140.3815080789946</c:v>
              </c:pt>
              <c:pt idx="78">
                <c:v>8109.8436109345203</c:v>
              </c:pt>
              <c:pt idx="79">
                <c:v>8101.5029362416108</c:v>
              </c:pt>
              <c:pt idx="80">
                <c:v>7682.493481409947</c:v>
              </c:pt>
              <c:pt idx="81">
                <c:v>8061.6034322820033</c:v>
              </c:pt>
              <c:pt idx="82">
                <c:v>8092.1817812118743</c:v>
              </c:pt>
              <c:pt idx="83">
                <c:v>8160.6800334168756</c:v>
              </c:pt>
              <c:pt idx="84">
                <c:v>7956.0157872870795</c:v>
              </c:pt>
              <c:pt idx="85">
                <c:v>7931.3987138263665</c:v>
              </c:pt>
              <c:pt idx="86">
                <c:v>7852.8201219512193</c:v>
              </c:pt>
              <c:pt idx="87">
                <c:v>8030.6054936305736</c:v>
              </c:pt>
              <c:pt idx="88">
                <c:v>8241.6955036994877</c:v>
              </c:pt>
              <c:pt idx="89">
                <c:v>7983.2791385135133</c:v>
              </c:pt>
              <c:pt idx="90">
                <c:v>8050.2570905763951</c:v>
              </c:pt>
              <c:pt idx="91">
                <c:v>8140.2847843775426</c:v>
              </c:pt>
              <c:pt idx="92">
                <c:v>7656.3084025854105</c:v>
              </c:pt>
              <c:pt idx="93">
                <c:v>7642.1139287026826</c:v>
              </c:pt>
              <c:pt idx="94">
                <c:v>7758.6645750142616</c:v>
              </c:pt>
              <c:pt idx="95">
                <c:v>8165.9347714432461</c:v>
              </c:pt>
              <c:pt idx="96">
                <c:v>8266.444397817877</c:v>
              </c:pt>
              <c:pt idx="97">
                <c:v>7918.0447854032764</c:v>
              </c:pt>
              <c:pt idx="98">
                <c:v>7836.3017276014461</c:v>
              </c:pt>
              <c:pt idx="99">
                <c:v>7917.8833252309187</c:v>
              </c:pt>
              <c:pt idx="100">
                <c:v>7565.2244053774557</c:v>
              </c:pt>
              <c:pt idx="101">
                <c:v>8063.7125721901375</c:v>
              </c:pt>
              <c:pt idx="102">
                <c:v>7719.3658420551856</c:v>
              </c:pt>
              <c:pt idx="103">
                <c:v>7621.2630085146639</c:v>
              </c:pt>
              <c:pt idx="104">
                <c:v>7714.4439584472393</c:v>
              </c:pt>
              <c:pt idx="105">
                <c:v>8406.8087209302321</c:v>
              </c:pt>
              <c:pt idx="106">
                <c:v>8019.705001825484</c:v>
              </c:pt>
              <c:pt idx="107">
                <c:v>7756.686567164179</c:v>
              </c:pt>
              <c:pt idx="108">
                <c:v>9216.3953068592054</c:v>
              </c:pt>
              <c:pt idx="109">
                <c:v>10701.335784313726</c:v>
              </c:pt>
              <c:pt idx="110">
                <c:v>10808.358420727945</c:v>
              </c:pt>
              <c:pt idx="111">
                <c:v>10950.76766358892</c:v>
              </c:pt>
              <c:pt idx="112">
                <c:v>10568.725403817914</c:v>
              </c:pt>
              <c:pt idx="113">
                <c:v>9982.5156537753228</c:v>
              </c:pt>
              <c:pt idx="114">
                <c:v>9695.7548845470701</c:v>
              </c:pt>
              <c:pt idx="115">
                <c:v>9503.7254780999392</c:v>
              </c:pt>
              <c:pt idx="116">
                <c:v>9525.5239449976289</c:v>
              </c:pt>
              <c:pt idx="117">
                <c:v>9665.9276393831551</c:v>
              </c:pt>
              <c:pt idx="118">
                <c:v>9320.0920998771999</c:v>
              </c:pt>
              <c:pt idx="119">
                <c:v>9744.6916426512962</c:v>
              </c:pt>
              <c:pt idx="120">
                <c:v>10175.612363636365</c:v>
              </c:pt>
              <c:pt idx="121">
                <c:v>10496.664739884392</c:v>
              </c:pt>
              <c:pt idx="122">
                <c:v>10764.750449910018</c:v>
              </c:pt>
              <c:pt idx="123">
                <c:v>11077.977623456791</c:v>
              </c:pt>
              <c:pt idx="124">
                <c:v>10798.976421052632</c:v>
              </c:pt>
              <c:pt idx="125">
                <c:v>10653.908700322234</c:v>
              </c:pt>
              <c:pt idx="126">
                <c:v>10594.438461538462</c:v>
              </c:pt>
              <c:pt idx="127">
                <c:v>10174.88770735857</c:v>
              </c:pt>
              <c:pt idx="128">
                <c:v>10471.048939298467</c:v>
              </c:pt>
              <c:pt idx="129">
                <c:v>10224.810973451327</c:v>
              </c:pt>
              <c:pt idx="130">
                <c:v>10225.581374321881</c:v>
              </c:pt>
              <c:pt idx="131">
                <c:v>10267.596953719976</c:v>
              </c:pt>
              <c:pt idx="132">
                <c:v>9849.9818607372727</c:v>
              </c:pt>
              <c:pt idx="133">
                <c:v>9760.994031470429</c:v>
              </c:pt>
              <c:pt idx="134">
                <c:v>10475.330040674027</c:v>
              </c:pt>
              <c:pt idx="135">
                <c:v>10304.580754557015</c:v>
              </c:pt>
              <c:pt idx="136">
                <c:v>10950.644741597398</c:v>
              </c:pt>
              <c:pt idx="137">
                <c:v>10711.753749395259</c:v>
              </c:pt>
              <c:pt idx="138">
                <c:v>10948</c:v>
              </c:pt>
              <c:pt idx="139">
                <c:v>10778.45054945055</c:v>
              </c:pt>
              <c:pt idx="140">
                <c:v>11759.900554844216</c:v>
              </c:pt>
              <c:pt idx="141">
                <c:v>13398.066740209597</c:v>
              </c:pt>
              <c:pt idx="142">
                <c:v>12604.278209227958</c:v>
              </c:pt>
              <c:pt idx="143">
                <c:v>12688.193653083303</c:v>
              </c:pt>
              <c:pt idx="144">
                <c:v>12821.741121805509</c:v>
              </c:pt>
              <c:pt idx="145">
                <c:v>12482.890741215697</c:v>
              </c:pt>
              <c:pt idx="146">
                <c:v>12331.732120451694</c:v>
              </c:pt>
              <c:pt idx="147">
                <c:v>12414.987376509331</c:v>
              </c:pt>
              <c:pt idx="148">
                <c:v>12247.541976620616</c:v>
              </c:pt>
              <c:pt idx="149">
                <c:v>12281.919795843967</c:v>
              </c:pt>
              <c:pt idx="150">
                <c:v>11906.801503094606</c:v>
              </c:pt>
              <c:pt idx="151">
                <c:v>11635.739905885086</c:v>
              </c:pt>
              <c:pt idx="152">
                <c:v>11077.316015764958</c:v>
              </c:pt>
              <c:pt idx="153">
                <c:v>10986.032822757112</c:v>
              </c:pt>
            </c:numLit>
          </c:val>
          <c:smooth val="0"/>
          <c:extLst>
            <c:ext xmlns:c16="http://schemas.microsoft.com/office/drawing/2014/chart" uri="{C3380CC4-5D6E-409C-BE32-E72D297353CC}">
              <c16:uniqueId val="{00000001-6509-4C3A-A8B3-EAF2582ABA15}"/>
            </c:ext>
          </c:extLst>
        </c:ser>
        <c:dLbls>
          <c:showLegendKey val="0"/>
          <c:showVal val="0"/>
          <c:showCatName val="0"/>
          <c:showSerName val="0"/>
          <c:showPercent val="0"/>
          <c:showBubbleSize val="0"/>
        </c:dLbls>
        <c:smooth val="0"/>
        <c:axId val="654292959"/>
        <c:axId val="530911807"/>
      </c:lineChart>
      <c:catAx>
        <c:axId val="65429295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s-CL"/>
          </a:p>
        </c:txPr>
        <c:crossAx val="530911807"/>
        <c:crosses val="autoZero"/>
        <c:auto val="1"/>
        <c:lblAlgn val="ctr"/>
        <c:lblOffset val="100"/>
        <c:noMultiLvlLbl val="0"/>
      </c:catAx>
      <c:valAx>
        <c:axId val="530911807"/>
        <c:scaling>
          <c:orientation val="minMax"/>
          <c:min val="30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s-CL"/>
          </a:p>
        </c:txPr>
        <c:crossAx val="6542929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50"/>
      </a:pPr>
      <a:endParaRPr lang="es-CL"/>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CL" sz="1000" b="1" i="0" u="none" strike="noStrike" baseline="0">
                <a:solidFill>
                  <a:srgbClr val="000000"/>
                </a:solidFill>
                <a:latin typeface="Arial"/>
                <a:cs typeface="Arial"/>
              </a:rPr>
              <a:t>Gráfico 3. Precio diario de papa en los mercados mayoristas según mercado  ($ nominales con IVA / 25 kilos)</a:t>
            </a:r>
          </a:p>
        </c:rich>
      </c:tx>
      <c:layout>
        <c:manualLayout>
          <c:xMode val="edge"/>
          <c:yMode val="edge"/>
          <c:x val="9.4180543816203693E-2"/>
          <c:y val="2.1848876930584699E-2"/>
        </c:manualLayout>
      </c:layout>
      <c:overlay val="0"/>
      <c:spPr>
        <a:noFill/>
        <a:ln w="25400">
          <a:noFill/>
        </a:ln>
      </c:spPr>
    </c:title>
    <c:autoTitleDeleted val="0"/>
    <c:plotArea>
      <c:layout>
        <c:manualLayout>
          <c:layoutTarget val="inner"/>
          <c:xMode val="edge"/>
          <c:yMode val="edge"/>
          <c:x val="6.9132764846238606E-2"/>
          <c:y val="0.11138558313259456"/>
          <c:w val="0.75837937887821805"/>
          <c:h val="0.69227600440944792"/>
        </c:manualLayout>
      </c:layout>
      <c:lineChart>
        <c:grouping val="standard"/>
        <c:varyColors val="0"/>
        <c:ser>
          <c:idx val="0"/>
          <c:order val="0"/>
          <c:tx>
            <c:strRef>
              <c:f>'precio mayorista3'!$C$5</c:f>
              <c:strCache>
                <c:ptCount val="1"/>
                <c:pt idx="0">
                  <c:v>Agrícola del Norte de Arica</c:v>
                </c:pt>
              </c:strCache>
            </c:strRef>
          </c:tx>
          <c:spPr>
            <a:ln w="28575" cap="rnd">
              <a:solidFill>
                <a:schemeClr val="tx2">
                  <a:lumMod val="40000"/>
                  <a:lumOff val="60000"/>
                </a:schemeClr>
              </a:solidFill>
              <a:round/>
            </a:ln>
            <a:effectLst/>
          </c:spPr>
          <c:marker>
            <c:symbol val="circle"/>
            <c:size val="5"/>
            <c:spPr>
              <a:solidFill>
                <a:schemeClr val="accent1">
                  <a:lumMod val="60000"/>
                  <a:lumOff val="40000"/>
                </a:schemeClr>
              </a:solidFill>
              <a:ln>
                <a:noFill/>
              </a:ln>
            </c:spPr>
          </c:marker>
          <c:cat>
            <c:numRef>
              <c:f>'precio mayorista3'!$B$6:$B$35</c:f>
              <c:numCache>
                <c:formatCode>m/d/yyyy</c:formatCode>
                <c:ptCount val="30"/>
                <c:pt idx="0">
                  <c:v>44162</c:v>
                </c:pt>
                <c:pt idx="1">
                  <c:v>44165</c:v>
                </c:pt>
                <c:pt idx="2">
                  <c:v>44166</c:v>
                </c:pt>
                <c:pt idx="3">
                  <c:v>44167</c:v>
                </c:pt>
                <c:pt idx="4">
                  <c:v>44168</c:v>
                </c:pt>
                <c:pt idx="5">
                  <c:v>44169</c:v>
                </c:pt>
                <c:pt idx="6">
                  <c:v>44172</c:v>
                </c:pt>
                <c:pt idx="7">
                  <c:v>44174</c:v>
                </c:pt>
                <c:pt idx="8">
                  <c:v>44175</c:v>
                </c:pt>
                <c:pt idx="9">
                  <c:v>44176</c:v>
                </c:pt>
                <c:pt idx="10">
                  <c:v>44179</c:v>
                </c:pt>
                <c:pt idx="11">
                  <c:v>44180</c:v>
                </c:pt>
                <c:pt idx="12">
                  <c:v>44181</c:v>
                </c:pt>
                <c:pt idx="13">
                  <c:v>44182</c:v>
                </c:pt>
                <c:pt idx="14">
                  <c:v>44183</c:v>
                </c:pt>
                <c:pt idx="15">
                  <c:v>44186</c:v>
                </c:pt>
                <c:pt idx="16">
                  <c:v>44187</c:v>
                </c:pt>
                <c:pt idx="17">
                  <c:v>44188</c:v>
                </c:pt>
                <c:pt idx="18">
                  <c:v>44189</c:v>
                </c:pt>
                <c:pt idx="19">
                  <c:v>44193</c:v>
                </c:pt>
                <c:pt idx="20">
                  <c:v>44194</c:v>
                </c:pt>
                <c:pt idx="21">
                  <c:v>44195</c:v>
                </c:pt>
                <c:pt idx="22">
                  <c:v>44196</c:v>
                </c:pt>
                <c:pt idx="23">
                  <c:v>44200</c:v>
                </c:pt>
                <c:pt idx="24">
                  <c:v>44201</c:v>
                </c:pt>
                <c:pt idx="25">
                  <c:v>44202</c:v>
                </c:pt>
                <c:pt idx="26">
                  <c:v>44203</c:v>
                </c:pt>
                <c:pt idx="27">
                  <c:v>44204</c:v>
                </c:pt>
                <c:pt idx="28">
                  <c:v>44207</c:v>
                </c:pt>
                <c:pt idx="29">
                  <c:v>44208</c:v>
                </c:pt>
              </c:numCache>
            </c:numRef>
          </c:cat>
          <c:val>
            <c:numRef>
              <c:f>'precio mayorista3'!$C$6:$C$35</c:f>
              <c:numCache>
                <c:formatCode>#,##0</c:formatCode>
                <c:ptCount val="30"/>
                <c:pt idx="2">
                  <c:v>13500</c:v>
                </c:pt>
                <c:pt idx="11">
                  <c:v>12500</c:v>
                </c:pt>
                <c:pt idx="12">
                  <c:v>13500</c:v>
                </c:pt>
                <c:pt idx="25">
                  <c:v>19500</c:v>
                </c:pt>
                <c:pt idx="26">
                  <c:v>19000</c:v>
                </c:pt>
              </c:numCache>
            </c:numRef>
          </c:val>
          <c:smooth val="0"/>
          <c:extLst>
            <c:ext xmlns:c16="http://schemas.microsoft.com/office/drawing/2014/chart" uri="{C3380CC4-5D6E-409C-BE32-E72D297353CC}">
              <c16:uniqueId val="{00000000-84A4-4A74-81F5-62FEAB258365}"/>
            </c:ext>
          </c:extLst>
        </c:ser>
        <c:ser>
          <c:idx val="1"/>
          <c:order val="1"/>
          <c:tx>
            <c:strRef>
              <c:f>'precio mayorista3'!$D$5</c:f>
              <c:strCache>
                <c:ptCount val="1"/>
                <c:pt idx="0">
                  <c:v>Terminal La Palmera de La Serena</c:v>
                </c:pt>
              </c:strCache>
            </c:strRef>
          </c:tx>
          <c:spPr>
            <a:ln w="28575" cap="rnd">
              <a:solidFill>
                <a:schemeClr val="accent2"/>
              </a:solidFill>
              <a:round/>
            </a:ln>
            <a:effectLst/>
          </c:spPr>
          <c:marker>
            <c:symbol val="circle"/>
            <c:size val="5"/>
          </c:marker>
          <c:cat>
            <c:numRef>
              <c:f>'precio mayorista3'!$B$6:$B$35</c:f>
              <c:numCache>
                <c:formatCode>m/d/yyyy</c:formatCode>
                <c:ptCount val="30"/>
                <c:pt idx="0">
                  <c:v>44162</c:v>
                </c:pt>
                <c:pt idx="1">
                  <c:v>44165</c:v>
                </c:pt>
                <c:pt idx="2">
                  <c:v>44166</c:v>
                </c:pt>
                <c:pt idx="3">
                  <c:v>44167</c:v>
                </c:pt>
                <c:pt idx="4">
                  <c:v>44168</c:v>
                </c:pt>
                <c:pt idx="5">
                  <c:v>44169</c:v>
                </c:pt>
                <c:pt idx="6">
                  <c:v>44172</c:v>
                </c:pt>
                <c:pt idx="7">
                  <c:v>44174</c:v>
                </c:pt>
                <c:pt idx="8">
                  <c:v>44175</c:v>
                </c:pt>
                <c:pt idx="9">
                  <c:v>44176</c:v>
                </c:pt>
                <c:pt idx="10">
                  <c:v>44179</c:v>
                </c:pt>
                <c:pt idx="11">
                  <c:v>44180</c:v>
                </c:pt>
                <c:pt idx="12">
                  <c:v>44181</c:v>
                </c:pt>
                <c:pt idx="13">
                  <c:v>44182</c:v>
                </c:pt>
                <c:pt idx="14">
                  <c:v>44183</c:v>
                </c:pt>
                <c:pt idx="15">
                  <c:v>44186</c:v>
                </c:pt>
                <c:pt idx="16">
                  <c:v>44187</c:v>
                </c:pt>
                <c:pt idx="17">
                  <c:v>44188</c:v>
                </c:pt>
                <c:pt idx="18">
                  <c:v>44189</c:v>
                </c:pt>
                <c:pt idx="19">
                  <c:v>44193</c:v>
                </c:pt>
                <c:pt idx="20">
                  <c:v>44194</c:v>
                </c:pt>
                <c:pt idx="21">
                  <c:v>44195</c:v>
                </c:pt>
                <c:pt idx="22">
                  <c:v>44196</c:v>
                </c:pt>
                <c:pt idx="23">
                  <c:v>44200</c:v>
                </c:pt>
                <c:pt idx="24">
                  <c:v>44201</c:v>
                </c:pt>
                <c:pt idx="25">
                  <c:v>44202</c:v>
                </c:pt>
                <c:pt idx="26">
                  <c:v>44203</c:v>
                </c:pt>
                <c:pt idx="27">
                  <c:v>44204</c:v>
                </c:pt>
                <c:pt idx="28">
                  <c:v>44207</c:v>
                </c:pt>
                <c:pt idx="29">
                  <c:v>44208</c:v>
                </c:pt>
              </c:numCache>
            </c:numRef>
          </c:cat>
          <c:val>
            <c:numRef>
              <c:f>'precio mayorista3'!$D$6:$D$35</c:f>
              <c:numCache>
                <c:formatCode>#,##0</c:formatCode>
                <c:ptCount val="30"/>
                <c:pt idx="0">
                  <c:v>11663.04347826087</c:v>
                </c:pt>
                <c:pt idx="1">
                  <c:v>12750</c:v>
                </c:pt>
                <c:pt idx="2">
                  <c:v>12250</c:v>
                </c:pt>
                <c:pt idx="3">
                  <c:v>11750</c:v>
                </c:pt>
                <c:pt idx="4">
                  <c:v>11750</c:v>
                </c:pt>
                <c:pt idx="5">
                  <c:v>11750</c:v>
                </c:pt>
                <c:pt idx="6">
                  <c:v>11750</c:v>
                </c:pt>
                <c:pt idx="10">
                  <c:v>11500</c:v>
                </c:pt>
                <c:pt idx="11">
                  <c:v>11500</c:v>
                </c:pt>
                <c:pt idx="12">
                  <c:v>11750</c:v>
                </c:pt>
                <c:pt idx="15">
                  <c:v>11750</c:v>
                </c:pt>
                <c:pt idx="16">
                  <c:v>12500</c:v>
                </c:pt>
                <c:pt idx="17">
                  <c:v>12750</c:v>
                </c:pt>
                <c:pt idx="18">
                  <c:v>12750</c:v>
                </c:pt>
                <c:pt idx="19">
                  <c:v>14500</c:v>
                </c:pt>
                <c:pt idx="20">
                  <c:v>14750</c:v>
                </c:pt>
                <c:pt idx="21">
                  <c:v>14500</c:v>
                </c:pt>
                <c:pt idx="22">
                  <c:v>14750</c:v>
                </c:pt>
                <c:pt idx="23">
                  <c:v>12750</c:v>
                </c:pt>
                <c:pt idx="24">
                  <c:v>12750</c:v>
                </c:pt>
                <c:pt idx="25">
                  <c:v>12750</c:v>
                </c:pt>
                <c:pt idx="27">
                  <c:v>12500</c:v>
                </c:pt>
                <c:pt idx="28">
                  <c:v>12750</c:v>
                </c:pt>
              </c:numCache>
            </c:numRef>
          </c:val>
          <c:smooth val="0"/>
          <c:extLst>
            <c:ext xmlns:c16="http://schemas.microsoft.com/office/drawing/2014/chart" uri="{C3380CC4-5D6E-409C-BE32-E72D297353CC}">
              <c16:uniqueId val="{00000001-84A4-4A74-81F5-62FEAB258365}"/>
            </c:ext>
          </c:extLst>
        </c:ser>
        <c:ser>
          <c:idx val="2"/>
          <c:order val="2"/>
          <c:tx>
            <c:strRef>
              <c:f>'precio mayorista3'!$E$5</c:f>
              <c:strCache>
                <c:ptCount val="1"/>
                <c:pt idx="0">
                  <c:v>Femacal de La Calera</c:v>
                </c:pt>
              </c:strCache>
            </c:strRef>
          </c:tx>
          <c:spPr>
            <a:ln w="28575" cap="rnd">
              <a:solidFill>
                <a:schemeClr val="accent3"/>
              </a:solidFill>
              <a:round/>
            </a:ln>
            <a:effectLst/>
          </c:spPr>
          <c:marker>
            <c:symbol val="circle"/>
            <c:size val="5"/>
          </c:marker>
          <c:cat>
            <c:numRef>
              <c:f>'precio mayorista3'!$B$6:$B$35</c:f>
              <c:numCache>
                <c:formatCode>m/d/yyyy</c:formatCode>
                <c:ptCount val="30"/>
                <c:pt idx="0">
                  <c:v>44162</c:v>
                </c:pt>
                <c:pt idx="1">
                  <c:v>44165</c:v>
                </c:pt>
                <c:pt idx="2">
                  <c:v>44166</c:v>
                </c:pt>
                <c:pt idx="3">
                  <c:v>44167</c:v>
                </c:pt>
                <c:pt idx="4">
                  <c:v>44168</c:v>
                </c:pt>
                <c:pt idx="5">
                  <c:v>44169</c:v>
                </c:pt>
                <c:pt idx="6">
                  <c:v>44172</c:v>
                </c:pt>
                <c:pt idx="7">
                  <c:v>44174</c:v>
                </c:pt>
                <c:pt idx="8">
                  <c:v>44175</c:v>
                </c:pt>
                <c:pt idx="9">
                  <c:v>44176</c:v>
                </c:pt>
                <c:pt idx="10">
                  <c:v>44179</c:v>
                </c:pt>
                <c:pt idx="11">
                  <c:v>44180</c:v>
                </c:pt>
                <c:pt idx="12">
                  <c:v>44181</c:v>
                </c:pt>
                <c:pt idx="13">
                  <c:v>44182</c:v>
                </c:pt>
                <c:pt idx="14">
                  <c:v>44183</c:v>
                </c:pt>
                <c:pt idx="15">
                  <c:v>44186</c:v>
                </c:pt>
                <c:pt idx="16">
                  <c:v>44187</c:v>
                </c:pt>
                <c:pt idx="17">
                  <c:v>44188</c:v>
                </c:pt>
                <c:pt idx="18">
                  <c:v>44189</c:v>
                </c:pt>
                <c:pt idx="19">
                  <c:v>44193</c:v>
                </c:pt>
                <c:pt idx="20">
                  <c:v>44194</c:v>
                </c:pt>
                <c:pt idx="21">
                  <c:v>44195</c:v>
                </c:pt>
                <c:pt idx="22">
                  <c:v>44196</c:v>
                </c:pt>
                <c:pt idx="23">
                  <c:v>44200</c:v>
                </c:pt>
                <c:pt idx="24">
                  <c:v>44201</c:v>
                </c:pt>
                <c:pt idx="25">
                  <c:v>44202</c:v>
                </c:pt>
                <c:pt idx="26">
                  <c:v>44203</c:v>
                </c:pt>
                <c:pt idx="27">
                  <c:v>44204</c:v>
                </c:pt>
                <c:pt idx="28">
                  <c:v>44207</c:v>
                </c:pt>
                <c:pt idx="29">
                  <c:v>44208</c:v>
                </c:pt>
              </c:numCache>
            </c:numRef>
          </c:cat>
          <c:val>
            <c:numRef>
              <c:f>'precio mayorista3'!$E$6:$E$35</c:f>
              <c:numCache>
                <c:formatCode>#,##0</c:formatCode>
                <c:ptCount val="30"/>
                <c:pt idx="0">
                  <c:v>9260</c:v>
                </c:pt>
                <c:pt idx="1">
                  <c:v>9395</c:v>
                </c:pt>
                <c:pt idx="2">
                  <c:v>9406</c:v>
                </c:pt>
                <c:pt idx="3">
                  <c:v>9243</c:v>
                </c:pt>
                <c:pt idx="4">
                  <c:v>9258</c:v>
                </c:pt>
                <c:pt idx="5">
                  <c:v>8757</c:v>
                </c:pt>
                <c:pt idx="6">
                  <c:v>9516</c:v>
                </c:pt>
                <c:pt idx="7">
                  <c:v>9786</c:v>
                </c:pt>
                <c:pt idx="8">
                  <c:v>9471</c:v>
                </c:pt>
                <c:pt idx="9">
                  <c:v>9243</c:v>
                </c:pt>
                <c:pt idx="10">
                  <c:v>9045</c:v>
                </c:pt>
                <c:pt idx="11">
                  <c:v>9019</c:v>
                </c:pt>
                <c:pt idx="12">
                  <c:v>9265</c:v>
                </c:pt>
                <c:pt idx="13">
                  <c:v>9257</c:v>
                </c:pt>
                <c:pt idx="14">
                  <c:v>9258</c:v>
                </c:pt>
                <c:pt idx="15">
                  <c:v>8968</c:v>
                </c:pt>
                <c:pt idx="16">
                  <c:v>8802</c:v>
                </c:pt>
                <c:pt idx="17">
                  <c:v>12875</c:v>
                </c:pt>
                <c:pt idx="18">
                  <c:v>12755</c:v>
                </c:pt>
                <c:pt idx="19">
                  <c:v>13079</c:v>
                </c:pt>
                <c:pt idx="20">
                  <c:v>13243</c:v>
                </c:pt>
                <c:pt idx="21">
                  <c:v>13264</c:v>
                </c:pt>
                <c:pt idx="22">
                  <c:v>13243</c:v>
                </c:pt>
                <c:pt idx="23">
                  <c:v>12757</c:v>
                </c:pt>
                <c:pt idx="24">
                  <c:v>13243</c:v>
                </c:pt>
                <c:pt idx="25">
                  <c:v>13167</c:v>
                </c:pt>
                <c:pt idx="26">
                  <c:v>11765</c:v>
                </c:pt>
                <c:pt idx="27">
                  <c:v>11742</c:v>
                </c:pt>
                <c:pt idx="28">
                  <c:v>10750</c:v>
                </c:pt>
                <c:pt idx="29">
                  <c:v>11471</c:v>
                </c:pt>
              </c:numCache>
            </c:numRef>
          </c:val>
          <c:smooth val="0"/>
          <c:extLst>
            <c:ext xmlns:c16="http://schemas.microsoft.com/office/drawing/2014/chart" uri="{C3380CC4-5D6E-409C-BE32-E72D297353CC}">
              <c16:uniqueId val="{00000002-84A4-4A74-81F5-62FEAB258365}"/>
            </c:ext>
          </c:extLst>
        </c:ser>
        <c:ser>
          <c:idx val="3"/>
          <c:order val="3"/>
          <c:tx>
            <c:strRef>
              <c:f>'precio mayorista3'!$F$5</c:f>
              <c:strCache>
                <c:ptCount val="1"/>
                <c:pt idx="0">
                  <c:v>Central Lo Valledor de Santiago</c:v>
                </c:pt>
              </c:strCache>
            </c:strRef>
          </c:tx>
          <c:spPr>
            <a:ln w="28575" cap="rnd">
              <a:solidFill>
                <a:schemeClr val="accent4"/>
              </a:solidFill>
              <a:round/>
            </a:ln>
            <a:effectLst/>
          </c:spPr>
          <c:marker>
            <c:symbol val="circle"/>
            <c:size val="5"/>
          </c:marker>
          <c:cat>
            <c:numRef>
              <c:f>'precio mayorista3'!$B$6:$B$35</c:f>
              <c:numCache>
                <c:formatCode>m/d/yyyy</c:formatCode>
                <c:ptCount val="30"/>
                <c:pt idx="0">
                  <c:v>44162</c:v>
                </c:pt>
                <c:pt idx="1">
                  <c:v>44165</c:v>
                </c:pt>
                <c:pt idx="2">
                  <c:v>44166</c:v>
                </c:pt>
                <c:pt idx="3">
                  <c:v>44167</c:v>
                </c:pt>
                <c:pt idx="4">
                  <c:v>44168</c:v>
                </c:pt>
                <c:pt idx="5">
                  <c:v>44169</c:v>
                </c:pt>
                <c:pt idx="6">
                  <c:v>44172</c:v>
                </c:pt>
                <c:pt idx="7">
                  <c:v>44174</c:v>
                </c:pt>
                <c:pt idx="8">
                  <c:v>44175</c:v>
                </c:pt>
                <c:pt idx="9">
                  <c:v>44176</c:v>
                </c:pt>
                <c:pt idx="10">
                  <c:v>44179</c:v>
                </c:pt>
                <c:pt idx="11">
                  <c:v>44180</c:v>
                </c:pt>
                <c:pt idx="12">
                  <c:v>44181</c:v>
                </c:pt>
                <c:pt idx="13">
                  <c:v>44182</c:v>
                </c:pt>
                <c:pt idx="14">
                  <c:v>44183</c:v>
                </c:pt>
                <c:pt idx="15">
                  <c:v>44186</c:v>
                </c:pt>
                <c:pt idx="16">
                  <c:v>44187</c:v>
                </c:pt>
                <c:pt idx="17">
                  <c:v>44188</c:v>
                </c:pt>
                <c:pt idx="18">
                  <c:v>44189</c:v>
                </c:pt>
                <c:pt idx="19">
                  <c:v>44193</c:v>
                </c:pt>
                <c:pt idx="20">
                  <c:v>44194</c:v>
                </c:pt>
                <c:pt idx="21">
                  <c:v>44195</c:v>
                </c:pt>
                <c:pt idx="22">
                  <c:v>44196</c:v>
                </c:pt>
                <c:pt idx="23">
                  <c:v>44200</c:v>
                </c:pt>
                <c:pt idx="24">
                  <c:v>44201</c:v>
                </c:pt>
                <c:pt idx="25">
                  <c:v>44202</c:v>
                </c:pt>
                <c:pt idx="26">
                  <c:v>44203</c:v>
                </c:pt>
                <c:pt idx="27">
                  <c:v>44204</c:v>
                </c:pt>
                <c:pt idx="28">
                  <c:v>44207</c:v>
                </c:pt>
                <c:pt idx="29">
                  <c:v>44208</c:v>
                </c:pt>
              </c:numCache>
            </c:numRef>
          </c:cat>
          <c:val>
            <c:numRef>
              <c:f>'precio mayorista3'!$F$6:$F$35</c:f>
              <c:numCache>
                <c:formatCode>#,##0</c:formatCode>
                <c:ptCount val="30"/>
                <c:pt idx="0">
                  <c:v>10939.60606060606</c:v>
                </c:pt>
                <c:pt idx="1">
                  <c:v>10863.616161616161</c:v>
                </c:pt>
                <c:pt idx="3">
                  <c:v>10208.590733590734</c:v>
                </c:pt>
                <c:pt idx="4">
                  <c:v>10572.643399089529</c:v>
                </c:pt>
                <c:pt idx="5">
                  <c:v>10048.011283497885</c:v>
                </c:pt>
                <c:pt idx="6">
                  <c:v>10221.905325443788</c:v>
                </c:pt>
                <c:pt idx="7">
                  <c:v>10394.710144927536</c:v>
                </c:pt>
                <c:pt idx="8">
                  <c:v>9672.1867219917021</c:v>
                </c:pt>
                <c:pt idx="9">
                  <c:v>9701.4604316546756</c:v>
                </c:pt>
                <c:pt idx="10">
                  <c:v>10231.237499999999</c:v>
                </c:pt>
                <c:pt idx="11">
                  <c:v>9973.6466165413531</c:v>
                </c:pt>
                <c:pt idx="12">
                  <c:v>10739.638190954774</c:v>
                </c:pt>
                <c:pt idx="13">
                  <c:v>10542.844370860927</c:v>
                </c:pt>
                <c:pt idx="14">
                  <c:v>11170.493016037248</c:v>
                </c:pt>
                <c:pt idx="15">
                  <c:v>10941.333333333334</c:v>
                </c:pt>
                <c:pt idx="16">
                  <c:v>11930</c:v>
                </c:pt>
                <c:pt idx="17">
                  <c:v>13759.788461538461</c:v>
                </c:pt>
                <c:pt idx="18">
                  <c:v>12850.068376068377</c:v>
                </c:pt>
                <c:pt idx="19">
                  <c:v>12281.402887139107</c:v>
                </c:pt>
                <c:pt idx="20">
                  <c:v>12547.926136363636</c:v>
                </c:pt>
                <c:pt idx="21">
                  <c:v>12200.773887973641</c:v>
                </c:pt>
                <c:pt idx="22">
                  <c:v>12254.164179104477</c:v>
                </c:pt>
                <c:pt idx="23">
                  <c:v>12635.696356275304</c:v>
                </c:pt>
                <c:pt idx="24">
                  <c:v>12657.015164279697</c:v>
                </c:pt>
                <c:pt idx="25">
                  <c:v>12779.940476190477</c:v>
                </c:pt>
                <c:pt idx="26">
                  <c:v>12719.904723779024</c:v>
                </c:pt>
                <c:pt idx="27">
                  <c:v>12013.70421922575</c:v>
                </c:pt>
                <c:pt idx="28">
                  <c:v>11882.989376770538</c:v>
                </c:pt>
                <c:pt idx="29">
                  <c:v>11241.150717703349</c:v>
                </c:pt>
              </c:numCache>
            </c:numRef>
          </c:val>
          <c:smooth val="0"/>
          <c:extLst>
            <c:ext xmlns:c16="http://schemas.microsoft.com/office/drawing/2014/chart" uri="{C3380CC4-5D6E-409C-BE32-E72D297353CC}">
              <c16:uniqueId val="{00000003-84A4-4A74-81F5-62FEAB258365}"/>
            </c:ext>
          </c:extLst>
        </c:ser>
        <c:ser>
          <c:idx val="4"/>
          <c:order val="4"/>
          <c:tx>
            <c:strRef>
              <c:f>'precio mayorista3'!$G$5</c:f>
              <c:strCache>
                <c:ptCount val="1"/>
                <c:pt idx="0">
                  <c:v>Vega Central Mapocho de Santiago</c:v>
                </c:pt>
              </c:strCache>
            </c:strRef>
          </c:tx>
          <c:spPr>
            <a:ln w="28575" cap="rnd">
              <a:solidFill>
                <a:schemeClr val="accent5"/>
              </a:solidFill>
              <a:round/>
            </a:ln>
            <a:effectLst/>
          </c:spPr>
          <c:marker>
            <c:symbol val="circle"/>
            <c:size val="5"/>
          </c:marker>
          <c:cat>
            <c:numRef>
              <c:f>'precio mayorista3'!$B$6:$B$35</c:f>
              <c:numCache>
                <c:formatCode>m/d/yyyy</c:formatCode>
                <c:ptCount val="30"/>
                <c:pt idx="0">
                  <c:v>44162</c:v>
                </c:pt>
                <c:pt idx="1">
                  <c:v>44165</c:v>
                </c:pt>
                <c:pt idx="2">
                  <c:v>44166</c:v>
                </c:pt>
                <c:pt idx="3">
                  <c:v>44167</c:v>
                </c:pt>
                <c:pt idx="4">
                  <c:v>44168</c:v>
                </c:pt>
                <c:pt idx="5">
                  <c:v>44169</c:v>
                </c:pt>
                <c:pt idx="6">
                  <c:v>44172</c:v>
                </c:pt>
                <c:pt idx="7">
                  <c:v>44174</c:v>
                </c:pt>
                <c:pt idx="8">
                  <c:v>44175</c:v>
                </c:pt>
                <c:pt idx="9">
                  <c:v>44176</c:v>
                </c:pt>
                <c:pt idx="10">
                  <c:v>44179</c:v>
                </c:pt>
                <c:pt idx="11">
                  <c:v>44180</c:v>
                </c:pt>
                <c:pt idx="12">
                  <c:v>44181</c:v>
                </c:pt>
                <c:pt idx="13">
                  <c:v>44182</c:v>
                </c:pt>
                <c:pt idx="14">
                  <c:v>44183</c:v>
                </c:pt>
                <c:pt idx="15">
                  <c:v>44186</c:v>
                </c:pt>
                <c:pt idx="16">
                  <c:v>44187</c:v>
                </c:pt>
                <c:pt idx="17">
                  <c:v>44188</c:v>
                </c:pt>
                <c:pt idx="18">
                  <c:v>44189</c:v>
                </c:pt>
                <c:pt idx="19">
                  <c:v>44193</c:v>
                </c:pt>
                <c:pt idx="20">
                  <c:v>44194</c:v>
                </c:pt>
                <c:pt idx="21">
                  <c:v>44195</c:v>
                </c:pt>
                <c:pt idx="22">
                  <c:v>44196</c:v>
                </c:pt>
                <c:pt idx="23">
                  <c:v>44200</c:v>
                </c:pt>
                <c:pt idx="24">
                  <c:v>44201</c:v>
                </c:pt>
                <c:pt idx="25">
                  <c:v>44202</c:v>
                </c:pt>
                <c:pt idx="26">
                  <c:v>44203</c:v>
                </c:pt>
                <c:pt idx="27">
                  <c:v>44204</c:v>
                </c:pt>
                <c:pt idx="28">
                  <c:v>44207</c:v>
                </c:pt>
                <c:pt idx="29">
                  <c:v>44208</c:v>
                </c:pt>
              </c:numCache>
            </c:numRef>
          </c:cat>
          <c:val>
            <c:numRef>
              <c:f>'precio mayorista3'!$G$6:$G$35</c:f>
              <c:numCache>
                <c:formatCode>#,##0</c:formatCode>
                <c:ptCount val="30"/>
                <c:pt idx="0">
                  <c:v>11505.043956043955</c:v>
                </c:pt>
                <c:pt idx="1">
                  <c:v>11364</c:v>
                </c:pt>
                <c:pt idx="2">
                  <c:v>11314.041322314049</c:v>
                </c:pt>
                <c:pt idx="3">
                  <c:v>11193.548387096775</c:v>
                </c:pt>
                <c:pt idx="5">
                  <c:v>11523.833333333334</c:v>
                </c:pt>
                <c:pt idx="7">
                  <c:v>11288.135593220339</c:v>
                </c:pt>
                <c:pt idx="8">
                  <c:v>10752.42718446602</c:v>
                </c:pt>
                <c:pt idx="9">
                  <c:v>10765.765765765766</c:v>
                </c:pt>
                <c:pt idx="10">
                  <c:v>10494</c:v>
                </c:pt>
                <c:pt idx="11">
                  <c:v>11999.6875</c:v>
                </c:pt>
                <c:pt idx="12">
                  <c:v>11340.8</c:v>
                </c:pt>
                <c:pt idx="13">
                  <c:v>10259</c:v>
                </c:pt>
                <c:pt idx="14">
                  <c:v>11831</c:v>
                </c:pt>
                <c:pt idx="15">
                  <c:v>10954</c:v>
                </c:pt>
                <c:pt idx="16">
                  <c:v>10713</c:v>
                </c:pt>
                <c:pt idx="17">
                  <c:v>13479.657534246575</c:v>
                </c:pt>
                <c:pt idx="18">
                  <c:v>14455</c:v>
                </c:pt>
                <c:pt idx="20">
                  <c:v>13566.176470588236</c:v>
                </c:pt>
                <c:pt idx="21">
                  <c:v>13836.95652173913</c:v>
                </c:pt>
                <c:pt idx="22">
                  <c:v>13909.448818897637</c:v>
                </c:pt>
                <c:pt idx="23">
                  <c:v>12864.406779661016</c:v>
                </c:pt>
                <c:pt idx="24">
                  <c:v>12769.307692307691</c:v>
                </c:pt>
                <c:pt idx="25">
                  <c:v>13556</c:v>
                </c:pt>
                <c:pt idx="26">
                  <c:v>13101.652173913044</c:v>
                </c:pt>
                <c:pt idx="27">
                  <c:v>13128</c:v>
                </c:pt>
                <c:pt idx="28">
                  <c:v>11187.5</c:v>
                </c:pt>
                <c:pt idx="29">
                  <c:v>12727.272727272728</c:v>
                </c:pt>
              </c:numCache>
            </c:numRef>
          </c:val>
          <c:smooth val="0"/>
          <c:extLst>
            <c:ext xmlns:c16="http://schemas.microsoft.com/office/drawing/2014/chart" uri="{C3380CC4-5D6E-409C-BE32-E72D297353CC}">
              <c16:uniqueId val="{00000004-84A4-4A74-81F5-62FEAB258365}"/>
            </c:ext>
          </c:extLst>
        </c:ser>
        <c:ser>
          <c:idx val="5"/>
          <c:order val="5"/>
          <c:tx>
            <c:strRef>
              <c:f>'precio mayorista3'!$H$5</c:f>
              <c:strCache>
                <c:ptCount val="1"/>
                <c:pt idx="0">
                  <c:v>Macroferia Regional de Talca</c:v>
                </c:pt>
              </c:strCache>
            </c:strRef>
          </c:tx>
          <c:spPr>
            <a:ln w="28575" cap="rnd">
              <a:solidFill>
                <a:schemeClr val="accent6"/>
              </a:solidFill>
              <a:round/>
            </a:ln>
            <a:effectLst/>
          </c:spPr>
          <c:marker>
            <c:symbol val="circle"/>
            <c:size val="5"/>
          </c:marker>
          <c:cat>
            <c:numRef>
              <c:f>'precio mayorista3'!$B$6:$B$35</c:f>
              <c:numCache>
                <c:formatCode>m/d/yyyy</c:formatCode>
                <c:ptCount val="30"/>
                <c:pt idx="0">
                  <c:v>44162</c:v>
                </c:pt>
                <c:pt idx="1">
                  <c:v>44165</c:v>
                </c:pt>
                <c:pt idx="2">
                  <c:v>44166</c:v>
                </c:pt>
                <c:pt idx="3">
                  <c:v>44167</c:v>
                </c:pt>
                <c:pt idx="4">
                  <c:v>44168</c:v>
                </c:pt>
                <c:pt idx="5">
                  <c:v>44169</c:v>
                </c:pt>
                <c:pt idx="6">
                  <c:v>44172</c:v>
                </c:pt>
                <c:pt idx="7">
                  <c:v>44174</c:v>
                </c:pt>
                <c:pt idx="8">
                  <c:v>44175</c:v>
                </c:pt>
                <c:pt idx="9">
                  <c:v>44176</c:v>
                </c:pt>
                <c:pt idx="10">
                  <c:v>44179</c:v>
                </c:pt>
                <c:pt idx="11">
                  <c:v>44180</c:v>
                </c:pt>
                <c:pt idx="12">
                  <c:v>44181</c:v>
                </c:pt>
                <c:pt idx="13">
                  <c:v>44182</c:v>
                </c:pt>
                <c:pt idx="14">
                  <c:v>44183</c:v>
                </c:pt>
                <c:pt idx="15">
                  <c:v>44186</c:v>
                </c:pt>
                <c:pt idx="16">
                  <c:v>44187</c:v>
                </c:pt>
                <c:pt idx="17">
                  <c:v>44188</c:v>
                </c:pt>
                <c:pt idx="18">
                  <c:v>44189</c:v>
                </c:pt>
                <c:pt idx="19">
                  <c:v>44193</c:v>
                </c:pt>
                <c:pt idx="20">
                  <c:v>44194</c:v>
                </c:pt>
                <c:pt idx="21">
                  <c:v>44195</c:v>
                </c:pt>
                <c:pt idx="22">
                  <c:v>44196</c:v>
                </c:pt>
                <c:pt idx="23">
                  <c:v>44200</c:v>
                </c:pt>
                <c:pt idx="24">
                  <c:v>44201</c:v>
                </c:pt>
                <c:pt idx="25">
                  <c:v>44202</c:v>
                </c:pt>
                <c:pt idx="26">
                  <c:v>44203</c:v>
                </c:pt>
                <c:pt idx="27">
                  <c:v>44204</c:v>
                </c:pt>
                <c:pt idx="28">
                  <c:v>44207</c:v>
                </c:pt>
                <c:pt idx="29">
                  <c:v>44208</c:v>
                </c:pt>
              </c:numCache>
            </c:numRef>
          </c:cat>
          <c:val>
            <c:numRef>
              <c:f>'precio mayorista3'!$H$6:$H$35</c:f>
              <c:numCache>
                <c:formatCode>#,##0</c:formatCode>
                <c:ptCount val="30"/>
                <c:pt idx="0">
                  <c:v>8500</c:v>
                </c:pt>
                <c:pt idx="1">
                  <c:v>9000</c:v>
                </c:pt>
                <c:pt idx="2">
                  <c:v>8400</c:v>
                </c:pt>
                <c:pt idx="3">
                  <c:v>8700</c:v>
                </c:pt>
                <c:pt idx="4">
                  <c:v>8700</c:v>
                </c:pt>
                <c:pt idx="5">
                  <c:v>8500</c:v>
                </c:pt>
                <c:pt idx="6">
                  <c:v>8333</c:v>
                </c:pt>
                <c:pt idx="7">
                  <c:v>8688</c:v>
                </c:pt>
                <c:pt idx="8">
                  <c:v>9000</c:v>
                </c:pt>
                <c:pt idx="9">
                  <c:v>8500</c:v>
                </c:pt>
                <c:pt idx="10">
                  <c:v>8500</c:v>
                </c:pt>
                <c:pt idx="11">
                  <c:v>9500</c:v>
                </c:pt>
                <c:pt idx="12">
                  <c:v>9735.2941176470595</c:v>
                </c:pt>
                <c:pt idx="13">
                  <c:v>9500</c:v>
                </c:pt>
                <c:pt idx="14">
                  <c:v>10000</c:v>
                </c:pt>
                <c:pt idx="15">
                  <c:v>10000</c:v>
                </c:pt>
                <c:pt idx="16">
                  <c:v>10000</c:v>
                </c:pt>
                <c:pt idx="17">
                  <c:v>14000</c:v>
                </c:pt>
                <c:pt idx="18">
                  <c:v>13000</c:v>
                </c:pt>
                <c:pt idx="19">
                  <c:v>12000</c:v>
                </c:pt>
                <c:pt idx="20">
                  <c:v>11400</c:v>
                </c:pt>
                <c:pt idx="21">
                  <c:v>11500</c:v>
                </c:pt>
                <c:pt idx="22">
                  <c:v>10000</c:v>
                </c:pt>
                <c:pt idx="23">
                  <c:v>10000</c:v>
                </c:pt>
                <c:pt idx="24">
                  <c:v>9600</c:v>
                </c:pt>
                <c:pt idx="25">
                  <c:v>9500</c:v>
                </c:pt>
                <c:pt idx="26">
                  <c:v>9500</c:v>
                </c:pt>
                <c:pt idx="27">
                  <c:v>9500</c:v>
                </c:pt>
                <c:pt idx="28">
                  <c:v>8800</c:v>
                </c:pt>
                <c:pt idx="29">
                  <c:v>8588.2352941176468</c:v>
                </c:pt>
              </c:numCache>
            </c:numRef>
          </c:val>
          <c:smooth val="0"/>
          <c:extLst>
            <c:ext xmlns:c16="http://schemas.microsoft.com/office/drawing/2014/chart" uri="{C3380CC4-5D6E-409C-BE32-E72D297353CC}">
              <c16:uniqueId val="{00000005-84A4-4A74-81F5-62FEAB258365}"/>
            </c:ext>
          </c:extLst>
        </c:ser>
        <c:ser>
          <c:idx val="6"/>
          <c:order val="6"/>
          <c:tx>
            <c:strRef>
              <c:f>'precio mayorista3'!$I$5</c:f>
              <c:strCache>
                <c:ptCount val="1"/>
                <c:pt idx="0">
                  <c:v>Terminal Hortofrutícola Agro Chillán</c:v>
                </c:pt>
              </c:strCache>
            </c:strRef>
          </c:tx>
          <c:spPr>
            <a:ln w="28575" cap="rnd">
              <a:solidFill>
                <a:schemeClr val="accent1">
                  <a:lumMod val="60000"/>
                </a:schemeClr>
              </a:solidFill>
              <a:round/>
            </a:ln>
            <a:effectLst/>
          </c:spPr>
          <c:marker>
            <c:symbol val="circle"/>
            <c:size val="5"/>
            <c:spPr>
              <a:solidFill>
                <a:schemeClr val="accent1">
                  <a:lumMod val="50000"/>
                </a:schemeClr>
              </a:solidFill>
              <a:ln>
                <a:noFill/>
              </a:ln>
            </c:spPr>
          </c:marker>
          <c:cat>
            <c:numRef>
              <c:f>'precio mayorista3'!$B$6:$B$35</c:f>
              <c:numCache>
                <c:formatCode>m/d/yyyy</c:formatCode>
                <c:ptCount val="30"/>
                <c:pt idx="0">
                  <c:v>44162</c:v>
                </c:pt>
                <c:pt idx="1">
                  <c:v>44165</c:v>
                </c:pt>
                <c:pt idx="2">
                  <c:v>44166</c:v>
                </c:pt>
                <c:pt idx="3">
                  <c:v>44167</c:v>
                </c:pt>
                <c:pt idx="4">
                  <c:v>44168</c:v>
                </c:pt>
                <c:pt idx="5">
                  <c:v>44169</c:v>
                </c:pt>
                <c:pt idx="6">
                  <c:v>44172</c:v>
                </c:pt>
                <c:pt idx="7">
                  <c:v>44174</c:v>
                </c:pt>
                <c:pt idx="8">
                  <c:v>44175</c:v>
                </c:pt>
                <c:pt idx="9">
                  <c:v>44176</c:v>
                </c:pt>
                <c:pt idx="10">
                  <c:v>44179</c:v>
                </c:pt>
                <c:pt idx="11">
                  <c:v>44180</c:v>
                </c:pt>
                <c:pt idx="12">
                  <c:v>44181</c:v>
                </c:pt>
                <c:pt idx="13">
                  <c:v>44182</c:v>
                </c:pt>
                <c:pt idx="14">
                  <c:v>44183</c:v>
                </c:pt>
                <c:pt idx="15">
                  <c:v>44186</c:v>
                </c:pt>
                <c:pt idx="16">
                  <c:v>44187</c:v>
                </c:pt>
                <c:pt idx="17">
                  <c:v>44188</c:v>
                </c:pt>
                <c:pt idx="18">
                  <c:v>44189</c:v>
                </c:pt>
                <c:pt idx="19">
                  <c:v>44193</c:v>
                </c:pt>
                <c:pt idx="20">
                  <c:v>44194</c:v>
                </c:pt>
                <c:pt idx="21">
                  <c:v>44195</c:v>
                </c:pt>
                <c:pt idx="22">
                  <c:v>44196</c:v>
                </c:pt>
                <c:pt idx="23">
                  <c:v>44200</c:v>
                </c:pt>
                <c:pt idx="24">
                  <c:v>44201</c:v>
                </c:pt>
                <c:pt idx="25">
                  <c:v>44202</c:v>
                </c:pt>
                <c:pt idx="26">
                  <c:v>44203</c:v>
                </c:pt>
                <c:pt idx="27">
                  <c:v>44204</c:v>
                </c:pt>
                <c:pt idx="28">
                  <c:v>44207</c:v>
                </c:pt>
                <c:pt idx="29">
                  <c:v>44208</c:v>
                </c:pt>
              </c:numCache>
            </c:numRef>
          </c:cat>
          <c:val>
            <c:numRef>
              <c:f>'precio mayorista3'!$I$6:$I$35</c:f>
              <c:numCache>
                <c:formatCode>#,##0</c:formatCode>
                <c:ptCount val="30"/>
                <c:pt idx="0">
                  <c:v>9590.1282051282051</c:v>
                </c:pt>
                <c:pt idx="1">
                  <c:v>9462</c:v>
                </c:pt>
                <c:pt idx="2">
                  <c:v>10345.476190476191</c:v>
                </c:pt>
                <c:pt idx="3">
                  <c:v>10500</c:v>
                </c:pt>
                <c:pt idx="4">
                  <c:v>9500</c:v>
                </c:pt>
                <c:pt idx="5">
                  <c:v>10500</c:v>
                </c:pt>
                <c:pt idx="6">
                  <c:v>11500</c:v>
                </c:pt>
                <c:pt idx="7">
                  <c:v>9500</c:v>
                </c:pt>
                <c:pt idx="8">
                  <c:v>9500</c:v>
                </c:pt>
                <c:pt idx="9">
                  <c:v>9750</c:v>
                </c:pt>
                <c:pt idx="10">
                  <c:v>9500</c:v>
                </c:pt>
                <c:pt idx="11">
                  <c:v>9750</c:v>
                </c:pt>
                <c:pt idx="12">
                  <c:v>9500</c:v>
                </c:pt>
                <c:pt idx="13">
                  <c:v>10000</c:v>
                </c:pt>
                <c:pt idx="15">
                  <c:v>10750</c:v>
                </c:pt>
                <c:pt idx="16">
                  <c:v>10500</c:v>
                </c:pt>
                <c:pt idx="17">
                  <c:v>10500</c:v>
                </c:pt>
                <c:pt idx="18">
                  <c:v>14500</c:v>
                </c:pt>
                <c:pt idx="19">
                  <c:v>13500</c:v>
                </c:pt>
                <c:pt idx="20">
                  <c:v>13500</c:v>
                </c:pt>
                <c:pt idx="21">
                  <c:v>12500</c:v>
                </c:pt>
                <c:pt idx="23">
                  <c:v>12372.255813953489</c:v>
                </c:pt>
                <c:pt idx="25">
                  <c:v>11096.26923076923</c:v>
                </c:pt>
                <c:pt idx="26">
                  <c:v>11600</c:v>
                </c:pt>
                <c:pt idx="27">
                  <c:v>9557.8837209302328</c:v>
                </c:pt>
                <c:pt idx="28">
                  <c:v>9792</c:v>
                </c:pt>
              </c:numCache>
            </c:numRef>
          </c:val>
          <c:smooth val="0"/>
          <c:extLst>
            <c:ext xmlns:c16="http://schemas.microsoft.com/office/drawing/2014/chart" uri="{C3380CC4-5D6E-409C-BE32-E72D297353CC}">
              <c16:uniqueId val="{00000006-84A4-4A74-81F5-62FEAB258365}"/>
            </c:ext>
          </c:extLst>
        </c:ser>
        <c:ser>
          <c:idx val="7"/>
          <c:order val="7"/>
          <c:tx>
            <c:strRef>
              <c:f>'precio mayorista3'!$J$5</c:f>
              <c:strCache>
                <c:ptCount val="1"/>
                <c:pt idx="0">
                  <c:v>Vega Monumental Concepción</c:v>
                </c:pt>
              </c:strCache>
            </c:strRef>
          </c:tx>
          <c:spPr>
            <a:ln w="28575" cap="rnd">
              <a:solidFill>
                <a:schemeClr val="accent2">
                  <a:lumMod val="60000"/>
                </a:schemeClr>
              </a:solidFill>
              <a:round/>
            </a:ln>
            <a:effectLst/>
          </c:spPr>
          <c:marker>
            <c:symbol val="circle"/>
            <c:size val="5"/>
            <c:spPr>
              <a:solidFill>
                <a:schemeClr val="accent2">
                  <a:lumMod val="50000"/>
                </a:schemeClr>
              </a:solidFill>
              <a:ln>
                <a:noFill/>
              </a:ln>
            </c:spPr>
          </c:marker>
          <c:cat>
            <c:numRef>
              <c:f>'precio mayorista3'!$B$6:$B$35</c:f>
              <c:numCache>
                <c:formatCode>m/d/yyyy</c:formatCode>
                <c:ptCount val="30"/>
                <c:pt idx="0">
                  <c:v>44162</c:v>
                </c:pt>
                <c:pt idx="1">
                  <c:v>44165</c:v>
                </c:pt>
                <c:pt idx="2">
                  <c:v>44166</c:v>
                </c:pt>
                <c:pt idx="3">
                  <c:v>44167</c:v>
                </c:pt>
                <c:pt idx="4">
                  <c:v>44168</c:v>
                </c:pt>
                <c:pt idx="5">
                  <c:v>44169</c:v>
                </c:pt>
                <c:pt idx="6">
                  <c:v>44172</c:v>
                </c:pt>
                <c:pt idx="7">
                  <c:v>44174</c:v>
                </c:pt>
                <c:pt idx="8">
                  <c:v>44175</c:v>
                </c:pt>
                <c:pt idx="9">
                  <c:v>44176</c:v>
                </c:pt>
                <c:pt idx="10">
                  <c:v>44179</c:v>
                </c:pt>
                <c:pt idx="11">
                  <c:v>44180</c:v>
                </c:pt>
                <c:pt idx="12">
                  <c:v>44181</c:v>
                </c:pt>
                <c:pt idx="13">
                  <c:v>44182</c:v>
                </c:pt>
                <c:pt idx="14">
                  <c:v>44183</c:v>
                </c:pt>
                <c:pt idx="15">
                  <c:v>44186</c:v>
                </c:pt>
                <c:pt idx="16">
                  <c:v>44187</c:v>
                </c:pt>
                <c:pt idx="17">
                  <c:v>44188</c:v>
                </c:pt>
                <c:pt idx="18">
                  <c:v>44189</c:v>
                </c:pt>
                <c:pt idx="19">
                  <c:v>44193</c:v>
                </c:pt>
                <c:pt idx="20">
                  <c:v>44194</c:v>
                </c:pt>
                <c:pt idx="21">
                  <c:v>44195</c:v>
                </c:pt>
                <c:pt idx="22">
                  <c:v>44196</c:v>
                </c:pt>
                <c:pt idx="23">
                  <c:v>44200</c:v>
                </c:pt>
                <c:pt idx="24">
                  <c:v>44201</c:v>
                </c:pt>
                <c:pt idx="25">
                  <c:v>44202</c:v>
                </c:pt>
                <c:pt idx="26">
                  <c:v>44203</c:v>
                </c:pt>
                <c:pt idx="27">
                  <c:v>44204</c:v>
                </c:pt>
                <c:pt idx="28">
                  <c:v>44207</c:v>
                </c:pt>
                <c:pt idx="29">
                  <c:v>44208</c:v>
                </c:pt>
              </c:numCache>
            </c:numRef>
          </c:cat>
          <c:val>
            <c:numRef>
              <c:f>'precio mayorista3'!$J$6:$J$35</c:f>
              <c:numCache>
                <c:formatCode>#,##0</c:formatCode>
                <c:ptCount val="30"/>
                <c:pt idx="0">
                  <c:v>9250</c:v>
                </c:pt>
                <c:pt idx="2">
                  <c:v>10500</c:v>
                </c:pt>
                <c:pt idx="4">
                  <c:v>10250</c:v>
                </c:pt>
                <c:pt idx="16">
                  <c:v>11500</c:v>
                </c:pt>
                <c:pt idx="18">
                  <c:v>10500</c:v>
                </c:pt>
                <c:pt idx="21">
                  <c:v>12500</c:v>
                </c:pt>
                <c:pt idx="22">
                  <c:v>12500</c:v>
                </c:pt>
                <c:pt idx="25">
                  <c:v>10500</c:v>
                </c:pt>
                <c:pt idx="27">
                  <c:v>11500</c:v>
                </c:pt>
                <c:pt idx="29">
                  <c:v>11500</c:v>
                </c:pt>
              </c:numCache>
            </c:numRef>
          </c:val>
          <c:smooth val="0"/>
          <c:extLst>
            <c:ext xmlns:c16="http://schemas.microsoft.com/office/drawing/2014/chart" uri="{C3380CC4-5D6E-409C-BE32-E72D297353CC}">
              <c16:uniqueId val="{00000007-84A4-4A74-81F5-62FEAB258365}"/>
            </c:ext>
          </c:extLst>
        </c:ser>
        <c:ser>
          <c:idx val="8"/>
          <c:order val="8"/>
          <c:tx>
            <c:strRef>
              <c:f>'precio mayorista3'!$K$5</c:f>
              <c:strCache>
                <c:ptCount val="1"/>
                <c:pt idx="0">
                  <c:v>Vega Modelo de Temuco</c:v>
                </c:pt>
              </c:strCache>
            </c:strRef>
          </c:tx>
          <c:spPr>
            <a:ln>
              <a:solidFill>
                <a:schemeClr val="accent3">
                  <a:lumMod val="50000"/>
                </a:schemeClr>
              </a:solidFill>
            </a:ln>
          </c:spPr>
          <c:marker>
            <c:symbol val="circle"/>
            <c:size val="5"/>
            <c:spPr>
              <a:solidFill>
                <a:schemeClr val="accent3">
                  <a:lumMod val="50000"/>
                </a:schemeClr>
              </a:solidFill>
              <a:ln>
                <a:noFill/>
              </a:ln>
            </c:spPr>
          </c:marker>
          <c:cat>
            <c:numRef>
              <c:f>'precio mayorista3'!$B$6:$B$35</c:f>
              <c:numCache>
                <c:formatCode>m/d/yyyy</c:formatCode>
                <c:ptCount val="30"/>
                <c:pt idx="0">
                  <c:v>44162</c:v>
                </c:pt>
                <c:pt idx="1">
                  <c:v>44165</c:v>
                </c:pt>
                <c:pt idx="2">
                  <c:v>44166</c:v>
                </c:pt>
                <c:pt idx="3">
                  <c:v>44167</c:v>
                </c:pt>
                <c:pt idx="4">
                  <c:v>44168</c:v>
                </c:pt>
                <c:pt idx="5">
                  <c:v>44169</c:v>
                </c:pt>
                <c:pt idx="6">
                  <c:v>44172</c:v>
                </c:pt>
                <c:pt idx="7">
                  <c:v>44174</c:v>
                </c:pt>
                <c:pt idx="8">
                  <c:v>44175</c:v>
                </c:pt>
                <c:pt idx="9">
                  <c:v>44176</c:v>
                </c:pt>
                <c:pt idx="10">
                  <c:v>44179</c:v>
                </c:pt>
                <c:pt idx="11">
                  <c:v>44180</c:v>
                </c:pt>
                <c:pt idx="12">
                  <c:v>44181</c:v>
                </c:pt>
                <c:pt idx="13">
                  <c:v>44182</c:v>
                </c:pt>
                <c:pt idx="14">
                  <c:v>44183</c:v>
                </c:pt>
                <c:pt idx="15">
                  <c:v>44186</c:v>
                </c:pt>
                <c:pt idx="16">
                  <c:v>44187</c:v>
                </c:pt>
                <c:pt idx="17">
                  <c:v>44188</c:v>
                </c:pt>
                <c:pt idx="18">
                  <c:v>44189</c:v>
                </c:pt>
                <c:pt idx="19">
                  <c:v>44193</c:v>
                </c:pt>
                <c:pt idx="20">
                  <c:v>44194</c:v>
                </c:pt>
                <c:pt idx="21">
                  <c:v>44195</c:v>
                </c:pt>
                <c:pt idx="22">
                  <c:v>44196</c:v>
                </c:pt>
                <c:pt idx="23">
                  <c:v>44200</c:v>
                </c:pt>
                <c:pt idx="24">
                  <c:v>44201</c:v>
                </c:pt>
                <c:pt idx="25">
                  <c:v>44202</c:v>
                </c:pt>
                <c:pt idx="26">
                  <c:v>44203</c:v>
                </c:pt>
                <c:pt idx="27">
                  <c:v>44204</c:v>
                </c:pt>
                <c:pt idx="28">
                  <c:v>44207</c:v>
                </c:pt>
                <c:pt idx="29">
                  <c:v>44208</c:v>
                </c:pt>
              </c:numCache>
            </c:numRef>
          </c:cat>
          <c:val>
            <c:numRef>
              <c:f>'precio mayorista3'!$K$6:$K$35</c:f>
              <c:numCache>
                <c:formatCode>#,##0</c:formatCode>
                <c:ptCount val="30"/>
                <c:pt idx="0">
                  <c:v>11463.875</c:v>
                </c:pt>
                <c:pt idx="1">
                  <c:v>9735.4411764705874</c:v>
                </c:pt>
                <c:pt idx="2">
                  <c:v>9234.9726775956278</c:v>
                </c:pt>
                <c:pt idx="3">
                  <c:v>8271.0416666666661</c:v>
                </c:pt>
                <c:pt idx="4">
                  <c:v>9165.0374064837906</c:v>
                </c:pt>
                <c:pt idx="5">
                  <c:v>9448</c:v>
                </c:pt>
                <c:pt idx="6">
                  <c:v>9000</c:v>
                </c:pt>
                <c:pt idx="7">
                  <c:v>9750</c:v>
                </c:pt>
                <c:pt idx="8">
                  <c:v>10462</c:v>
                </c:pt>
                <c:pt idx="9">
                  <c:v>11227</c:v>
                </c:pt>
                <c:pt idx="10">
                  <c:v>12193.548387096775</c:v>
                </c:pt>
                <c:pt idx="11">
                  <c:v>10000.129870129869</c:v>
                </c:pt>
                <c:pt idx="12">
                  <c:v>12345.323943661971</c:v>
                </c:pt>
                <c:pt idx="13">
                  <c:v>12456.157894736842</c:v>
                </c:pt>
                <c:pt idx="14">
                  <c:v>10000</c:v>
                </c:pt>
                <c:pt idx="15">
                  <c:v>10399.700000000001</c:v>
                </c:pt>
                <c:pt idx="16">
                  <c:v>11000</c:v>
                </c:pt>
                <c:pt idx="17">
                  <c:v>12750</c:v>
                </c:pt>
                <c:pt idx="18">
                  <c:v>12455</c:v>
                </c:pt>
                <c:pt idx="19">
                  <c:v>13000</c:v>
                </c:pt>
                <c:pt idx="20">
                  <c:v>13000</c:v>
                </c:pt>
                <c:pt idx="21">
                  <c:v>12714</c:v>
                </c:pt>
                <c:pt idx="22">
                  <c:v>10000</c:v>
                </c:pt>
                <c:pt idx="23">
                  <c:v>11357</c:v>
                </c:pt>
                <c:pt idx="24">
                  <c:v>11000</c:v>
                </c:pt>
                <c:pt idx="25">
                  <c:v>9074</c:v>
                </c:pt>
                <c:pt idx="26">
                  <c:v>9500</c:v>
                </c:pt>
                <c:pt idx="27">
                  <c:v>9517</c:v>
                </c:pt>
                <c:pt idx="28">
                  <c:v>9750</c:v>
                </c:pt>
                <c:pt idx="29">
                  <c:v>10462</c:v>
                </c:pt>
              </c:numCache>
            </c:numRef>
          </c:val>
          <c:smooth val="0"/>
          <c:extLst>
            <c:ext xmlns:c16="http://schemas.microsoft.com/office/drawing/2014/chart" uri="{C3380CC4-5D6E-409C-BE32-E72D297353CC}">
              <c16:uniqueId val="{00000008-84A4-4A74-81F5-62FEAB258365}"/>
            </c:ext>
          </c:extLst>
        </c:ser>
        <c:ser>
          <c:idx val="9"/>
          <c:order val="9"/>
          <c:tx>
            <c:strRef>
              <c:f>'precio mayorista3'!$L$5</c:f>
              <c:strCache>
                <c:ptCount val="1"/>
                <c:pt idx="0">
                  <c:v>Feria Lagunitas de Puerto Montt</c:v>
                </c:pt>
              </c:strCache>
            </c:strRef>
          </c:tx>
          <c:marker>
            <c:symbol val="circle"/>
            <c:size val="5"/>
          </c:marker>
          <c:cat>
            <c:numRef>
              <c:f>'precio mayorista3'!$B$6:$B$35</c:f>
              <c:numCache>
                <c:formatCode>m/d/yyyy</c:formatCode>
                <c:ptCount val="30"/>
                <c:pt idx="0">
                  <c:v>44162</c:v>
                </c:pt>
                <c:pt idx="1">
                  <c:v>44165</c:v>
                </c:pt>
                <c:pt idx="2">
                  <c:v>44166</c:v>
                </c:pt>
                <c:pt idx="3">
                  <c:v>44167</c:v>
                </c:pt>
                <c:pt idx="4">
                  <c:v>44168</c:v>
                </c:pt>
                <c:pt idx="5">
                  <c:v>44169</c:v>
                </c:pt>
                <c:pt idx="6">
                  <c:v>44172</c:v>
                </c:pt>
                <c:pt idx="7">
                  <c:v>44174</c:v>
                </c:pt>
                <c:pt idx="8">
                  <c:v>44175</c:v>
                </c:pt>
                <c:pt idx="9">
                  <c:v>44176</c:v>
                </c:pt>
                <c:pt idx="10">
                  <c:v>44179</c:v>
                </c:pt>
                <c:pt idx="11">
                  <c:v>44180</c:v>
                </c:pt>
                <c:pt idx="12">
                  <c:v>44181</c:v>
                </c:pt>
                <c:pt idx="13">
                  <c:v>44182</c:v>
                </c:pt>
                <c:pt idx="14">
                  <c:v>44183</c:v>
                </c:pt>
                <c:pt idx="15">
                  <c:v>44186</c:v>
                </c:pt>
                <c:pt idx="16">
                  <c:v>44187</c:v>
                </c:pt>
                <c:pt idx="17">
                  <c:v>44188</c:v>
                </c:pt>
                <c:pt idx="18">
                  <c:v>44189</c:v>
                </c:pt>
                <c:pt idx="19">
                  <c:v>44193</c:v>
                </c:pt>
                <c:pt idx="20">
                  <c:v>44194</c:v>
                </c:pt>
                <c:pt idx="21">
                  <c:v>44195</c:v>
                </c:pt>
                <c:pt idx="22">
                  <c:v>44196</c:v>
                </c:pt>
                <c:pt idx="23">
                  <c:v>44200</c:v>
                </c:pt>
                <c:pt idx="24">
                  <c:v>44201</c:v>
                </c:pt>
                <c:pt idx="25">
                  <c:v>44202</c:v>
                </c:pt>
                <c:pt idx="26">
                  <c:v>44203</c:v>
                </c:pt>
                <c:pt idx="27">
                  <c:v>44204</c:v>
                </c:pt>
                <c:pt idx="28">
                  <c:v>44207</c:v>
                </c:pt>
                <c:pt idx="29">
                  <c:v>44208</c:v>
                </c:pt>
              </c:numCache>
            </c:numRef>
          </c:cat>
          <c:val>
            <c:numRef>
              <c:f>'precio mayorista3'!$L$6:$L$35</c:f>
              <c:numCache>
                <c:formatCode>#,##0</c:formatCode>
                <c:ptCount val="30"/>
                <c:pt idx="0">
                  <c:v>14000</c:v>
                </c:pt>
                <c:pt idx="1">
                  <c:v>12840.2</c:v>
                </c:pt>
                <c:pt idx="2">
                  <c:v>12000</c:v>
                </c:pt>
                <c:pt idx="3">
                  <c:v>13933</c:v>
                </c:pt>
                <c:pt idx="4">
                  <c:v>15000</c:v>
                </c:pt>
                <c:pt idx="5">
                  <c:v>14000</c:v>
                </c:pt>
                <c:pt idx="6">
                  <c:v>14000</c:v>
                </c:pt>
                <c:pt idx="7">
                  <c:v>13500</c:v>
                </c:pt>
                <c:pt idx="8">
                  <c:v>13000</c:v>
                </c:pt>
                <c:pt idx="9">
                  <c:v>13000</c:v>
                </c:pt>
                <c:pt idx="10">
                  <c:v>13000</c:v>
                </c:pt>
                <c:pt idx="11">
                  <c:v>13500</c:v>
                </c:pt>
                <c:pt idx="12">
                  <c:v>13500</c:v>
                </c:pt>
                <c:pt idx="13">
                  <c:v>13000</c:v>
                </c:pt>
                <c:pt idx="14">
                  <c:v>13000</c:v>
                </c:pt>
                <c:pt idx="15">
                  <c:v>13000</c:v>
                </c:pt>
                <c:pt idx="16">
                  <c:v>12500</c:v>
                </c:pt>
                <c:pt idx="17">
                  <c:v>12500</c:v>
                </c:pt>
                <c:pt idx="18">
                  <c:v>12500</c:v>
                </c:pt>
                <c:pt idx="19">
                  <c:v>14500</c:v>
                </c:pt>
                <c:pt idx="20">
                  <c:v>14500</c:v>
                </c:pt>
                <c:pt idx="21">
                  <c:v>13500</c:v>
                </c:pt>
                <c:pt idx="22">
                  <c:v>13500</c:v>
                </c:pt>
                <c:pt idx="23">
                  <c:v>12467</c:v>
                </c:pt>
                <c:pt idx="24">
                  <c:v>12500</c:v>
                </c:pt>
                <c:pt idx="25">
                  <c:v>13000</c:v>
                </c:pt>
                <c:pt idx="26">
                  <c:v>13000</c:v>
                </c:pt>
                <c:pt idx="27">
                  <c:v>13000</c:v>
                </c:pt>
                <c:pt idx="28">
                  <c:v>12000</c:v>
                </c:pt>
              </c:numCache>
            </c:numRef>
          </c:val>
          <c:smooth val="0"/>
          <c:extLst>
            <c:ext xmlns:c16="http://schemas.microsoft.com/office/drawing/2014/chart" uri="{C3380CC4-5D6E-409C-BE32-E72D297353CC}">
              <c16:uniqueId val="{00000009-84A4-4A74-81F5-62FEAB258365}"/>
            </c:ext>
          </c:extLst>
        </c:ser>
        <c:dLbls>
          <c:showLegendKey val="0"/>
          <c:showVal val="0"/>
          <c:showCatName val="0"/>
          <c:showSerName val="0"/>
          <c:showPercent val="0"/>
          <c:showBubbleSize val="0"/>
        </c:dLbls>
        <c:marker val="1"/>
        <c:smooth val="0"/>
        <c:axId val="-2140123528"/>
        <c:axId val="-2140127560"/>
      </c:lineChart>
      <c:dateAx>
        <c:axId val="-2140123528"/>
        <c:scaling>
          <c:orientation val="minMax"/>
        </c:scaling>
        <c:delete val="0"/>
        <c:axPos val="b"/>
        <c:numFmt formatCode="dd/mm" sourceLinked="0"/>
        <c:majorTickMark val="out"/>
        <c:minorTickMark val="none"/>
        <c:tickLblPos val="nextTo"/>
        <c:spPr>
          <a:noFill/>
          <a:ln w="9525" cap="flat" cmpd="sng" algn="ctr">
            <a:solidFill>
              <a:schemeClr val="tx1">
                <a:lumMod val="15000"/>
                <a:lumOff val="85000"/>
              </a:schemeClr>
            </a:solidFill>
            <a:round/>
          </a:ln>
          <a:effectLst/>
        </c:spPr>
        <c:txPr>
          <a:bodyPr rot="-2700000" vert="horz"/>
          <a:lstStyle/>
          <a:p>
            <a:pPr>
              <a:defRPr sz="1000" b="0" i="0" u="none" strike="noStrike" baseline="0">
                <a:solidFill>
                  <a:srgbClr val="000000"/>
                </a:solidFill>
                <a:latin typeface="Arial"/>
                <a:ea typeface="Arial"/>
                <a:cs typeface="Arial"/>
              </a:defRPr>
            </a:pPr>
            <a:endParaRPr lang="es-CL"/>
          </a:p>
        </c:txPr>
        <c:crossAx val="-2140127560"/>
        <c:crosses val="autoZero"/>
        <c:auto val="1"/>
        <c:lblOffset val="100"/>
        <c:baseTimeUnit val="days"/>
      </c:dateAx>
      <c:valAx>
        <c:axId val="-2140127560"/>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000000"/>
                    </a:solidFill>
                    <a:latin typeface="Arial"/>
                    <a:ea typeface="Arial"/>
                    <a:cs typeface="Arial"/>
                  </a:defRPr>
                </a:pPr>
                <a:r>
                  <a:rPr lang="en-US"/>
                  <a:t> $ / saco de 25 kg</a:t>
                </a:r>
              </a:p>
            </c:rich>
          </c:tx>
          <c:overlay val="0"/>
          <c:spPr>
            <a:noFill/>
            <a:ln w="25400">
              <a:noFill/>
            </a:ln>
          </c:spPr>
        </c:title>
        <c:numFmt formatCode="#,##0" sourceLinked="1"/>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s-CL"/>
          </a:p>
        </c:txPr>
        <c:crossAx val="-2140123528"/>
        <c:crosses val="autoZero"/>
        <c:crossBetween val="between"/>
      </c:valAx>
      <c:spPr>
        <a:noFill/>
        <a:ln w="25400">
          <a:noFill/>
        </a:ln>
      </c:spPr>
    </c:plotArea>
    <c:legend>
      <c:legendPos val="r"/>
      <c:layout>
        <c:manualLayout>
          <c:xMode val="edge"/>
          <c:yMode val="edge"/>
          <c:x val="0.837761861688193"/>
          <c:y val="7.3199066197127405E-2"/>
          <c:w val="0.15849548467458499"/>
          <c:h val="0.91942441868133296"/>
        </c:manualLayout>
      </c:layout>
      <c:overlay val="0"/>
      <c:spPr>
        <a:noFill/>
        <a:ln w="25400">
          <a:noFill/>
        </a:ln>
      </c:spPr>
      <c:txPr>
        <a:bodyPr/>
        <a:lstStyle/>
        <a:p>
          <a:pPr>
            <a:defRPr sz="825"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Gráfico 4. Precio</a:t>
            </a:r>
            <a:r>
              <a:rPr lang="en-US" baseline="0"/>
              <a:t> promedio mensual </a:t>
            </a:r>
            <a:r>
              <a:rPr lang="en-US"/>
              <a:t>de papa en supermercados,</a:t>
            </a:r>
            <a:r>
              <a:rPr lang="en-US" baseline="0"/>
              <a:t> </a:t>
            </a:r>
            <a:r>
              <a:rPr lang="en-US"/>
              <a:t>ferias libres y mercados</a:t>
            </a:r>
            <a:r>
              <a:rPr lang="en-US" baseline="0"/>
              <a:t> m</a:t>
            </a:r>
            <a:r>
              <a:rPr lang="en-US"/>
              <a:t>ayoristas de Santiago</a:t>
            </a:r>
          </a:p>
        </c:rich>
      </c:tx>
      <c:overlay val="0"/>
      <c:spPr>
        <a:noFill/>
        <a:ln w="25400">
          <a:noFill/>
        </a:ln>
      </c:spPr>
    </c:title>
    <c:autoTitleDeleted val="0"/>
    <c:plotArea>
      <c:layout>
        <c:manualLayout>
          <c:layoutTarget val="inner"/>
          <c:xMode val="edge"/>
          <c:yMode val="edge"/>
          <c:x val="9.1605927784310884E-2"/>
          <c:y val="0.1299250018057897"/>
          <c:w val="0.89511068041407305"/>
          <c:h val="0.70045119809664103"/>
        </c:manualLayout>
      </c:layout>
      <c:lineChart>
        <c:grouping val="standard"/>
        <c:varyColors val="0"/>
        <c:ser>
          <c:idx val="0"/>
          <c:order val="0"/>
          <c:tx>
            <c:strRef>
              <c:f>'precio minorista'!$D$24</c:f>
              <c:strCache>
                <c:ptCount val="1"/>
                <c:pt idx="0">
                  <c:v>Supermercados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'precio minorista'!$C$25:$C$43</c:f>
              <c:numCache>
                <c:formatCode>mmm\-yy</c:formatCode>
                <c:ptCount val="19"/>
                <c:pt idx="0">
                  <c:v>43617</c:v>
                </c:pt>
                <c:pt idx="1">
                  <c:v>43647</c:v>
                </c:pt>
                <c:pt idx="2">
                  <c:v>43678</c:v>
                </c:pt>
                <c:pt idx="3">
                  <c:v>43709</c:v>
                </c:pt>
                <c:pt idx="4">
                  <c:v>43739</c:v>
                </c:pt>
                <c:pt idx="5">
                  <c:v>43770</c:v>
                </c:pt>
                <c:pt idx="6">
                  <c:v>43800</c:v>
                </c:pt>
                <c:pt idx="7">
                  <c:v>43831</c:v>
                </c:pt>
                <c:pt idx="8">
                  <c:v>43862</c:v>
                </c:pt>
                <c:pt idx="9">
                  <c:v>43891</c:v>
                </c:pt>
                <c:pt idx="10">
                  <c:v>43922</c:v>
                </c:pt>
                <c:pt idx="11">
                  <c:v>43952</c:v>
                </c:pt>
                <c:pt idx="12">
                  <c:v>43983</c:v>
                </c:pt>
                <c:pt idx="13">
                  <c:v>44013</c:v>
                </c:pt>
                <c:pt idx="14">
                  <c:v>44044</c:v>
                </c:pt>
                <c:pt idx="15">
                  <c:v>44075</c:v>
                </c:pt>
                <c:pt idx="16">
                  <c:v>44105</c:v>
                </c:pt>
                <c:pt idx="17">
                  <c:v>44136</c:v>
                </c:pt>
                <c:pt idx="18">
                  <c:v>44166</c:v>
                </c:pt>
              </c:numCache>
            </c:numRef>
          </c:cat>
          <c:val>
            <c:numRef>
              <c:f>'precio minorista'!$D$25:$D$43</c:f>
              <c:numCache>
                <c:formatCode>#,##0</c:formatCode>
                <c:ptCount val="19"/>
                <c:pt idx="0">
                  <c:v>1157.75</c:v>
                </c:pt>
                <c:pt idx="1">
                  <c:v>1173.375</c:v>
                </c:pt>
                <c:pt idx="2">
                  <c:v>1161.8</c:v>
                </c:pt>
                <c:pt idx="3">
                  <c:v>1141</c:v>
                </c:pt>
                <c:pt idx="4">
                  <c:v>1162</c:v>
                </c:pt>
                <c:pt idx="5">
                  <c:v>1168.5</c:v>
                </c:pt>
                <c:pt idx="6">
                  <c:v>1198.75</c:v>
                </c:pt>
                <c:pt idx="7">
                  <c:v>1177.375</c:v>
                </c:pt>
                <c:pt idx="8">
                  <c:v>1162.7142857142858</c:v>
                </c:pt>
                <c:pt idx="9">
                  <c:v>1198.5</c:v>
                </c:pt>
                <c:pt idx="10">
                  <c:v>1190</c:v>
                </c:pt>
                <c:pt idx="11">
                  <c:v>1184.5</c:v>
                </c:pt>
                <c:pt idx="12">
                  <c:v>1116.1666666666667</c:v>
                </c:pt>
                <c:pt idx="13">
                  <c:v>1141.8</c:v>
                </c:pt>
                <c:pt idx="14">
                  <c:v>1171.8</c:v>
                </c:pt>
                <c:pt idx="15">
                  <c:v>1139.5</c:v>
                </c:pt>
                <c:pt idx="16">
                  <c:v>1190.9000000000001</c:v>
                </c:pt>
                <c:pt idx="17">
                  <c:v>1229</c:v>
                </c:pt>
                <c:pt idx="18">
                  <c:v>1237.625</c:v>
                </c:pt>
              </c:numCache>
            </c:numRef>
          </c:val>
          <c:smooth val="0"/>
          <c:extLst>
            <c:ext xmlns:c16="http://schemas.microsoft.com/office/drawing/2014/chart" uri="{C3380CC4-5D6E-409C-BE32-E72D297353CC}">
              <c16:uniqueId val="{00000000-6F61-4ACB-B369-FCA69C601BD7}"/>
            </c:ext>
          </c:extLst>
        </c:ser>
        <c:ser>
          <c:idx val="1"/>
          <c:order val="1"/>
          <c:tx>
            <c:strRef>
              <c:f>'precio minorista'!$E$24</c:f>
              <c:strCache>
                <c:ptCount val="1"/>
                <c:pt idx="0">
                  <c:v>Ferias libres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'precio minorista'!$C$25:$C$43</c:f>
              <c:numCache>
                <c:formatCode>mmm\-yy</c:formatCode>
                <c:ptCount val="19"/>
                <c:pt idx="0">
                  <c:v>43617</c:v>
                </c:pt>
                <c:pt idx="1">
                  <c:v>43647</c:v>
                </c:pt>
                <c:pt idx="2">
                  <c:v>43678</c:v>
                </c:pt>
                <c:pt idx="3">
                  <c:v>43709</c:v>
                </c:pt>
                <c:pt idx="4">
                  <c:v>43739</c:v>
                </c:pt>
                <c:pt idx="5">
                  <c:v>43770</c:v>
                </c:pt>
                <c:pt idx="6">
                  <c:v>43800</c:v>
                </c:pt>
                <c:pt idx="7">
                  <c:v>43831</c:v>
                </c:pt>
                <c:pt idx="8">
                  <c:v>43862</c:v>
                </c:pt>
                <c:pt idx="9">
                  <c:v>43891</c:v>
                </c:pt>
                <c:pt idx="10">
                  <c:v>43922</c:v>
                </c:pt>
                <c:pt idx="11">
                  <c:v>43952</c:v>
                </c:pt>
                <c:pt idx="12">
                  <c:v>43983</c:v>
                </c:pt>
                <c:pt idx="13">
                  <c:v>44013</c:v>
                </c:pt>
                <c:pt idx="14">
                  <c:v>44044</c:v>
                </c:pt>
                <c:pt idx="15">
                  <c:v>44075</c:v>
                </c:pt>
                <c:pt idx="16">
                  <c:v>44105</c:v>
                </c:pt>
                <c:pt idx="17">
                  <c:v>44136</c:v>
                </c:pt>
                <c:pt idx="18">
                  <c:v>44166</c:v>
                </c:pt>
              </c:numCache>
            </c:numRef>
          </c:cat>
          <c:val>
            <c:numRef>
              <c:f>'precio minorista'!$E$25:$E$43</c:f>
              <c:numCache>
                <c:formatCode>#,##0</c:formatCode>
                <c:ptCount val="19"/>
                <c:pt idx="0">
                  <c:v>476.25</c:v>
                </c:pt>
                <c:pt idx="1">
                  <c:v>480.25</c:v>
                </c:pt>
                <c:pt idx="2">
                  <c:v>478.5</c:v>
                </c:pt>
                <c:pt idx="3">
                  <c:v>497.28571428571428</c:v>
                </c:pt>
                <c:pt idx="4">
                  <c:v>565</c:v>
                </c:pt>
                <c:pt idx="5">
                  <c:v>530.9</c:v>
                </c:pt>
                <c:pt idx="6">
                  <c:v>462.375</c:v>
                </c:pt>
                <c:pt idx="7">
                  <c:v>508</c:v>
                </c:pt>
                <c:pt idx="8">
                  <c:v>503.375</c:v>
                </c:pt>
                <c:pt idx="9">
                  <c:v>516.25</c:v>
                </c:pt>
                <c:pt idx="10">
                  <c:v>544.625</c:v>
                </c:pt>
                <c:pt idx="11">
                  <c:v>513.77777777777783</c:v>
                </c:pt>
                <c:pt idx="12">
                  <c:v>484.375</c:v>
                </c:pt>
                <c:pt idx="13">
                  <c:v>513.70000000000005</c:v>
                </c:pt>
                <c:pt idx="14">
                  <c:v>470.125</c:v>
                </c:pt>
                <c:pt idx="15">
                  <c:v>575.875</c:v>
                </c:pt>
                <c:pt idx="16">
                  <c:v>532.29999999999995</c:v>
                </c:pt>
                <c:pt idx="17">
                  <c:v>576.625</c:v>
                </c:pt>
                <c:pt idx="18">
                  <c:v>666.5</c:v>
                </c:pt>
              </c:numCache>
            </c:numRef>
          </c:val>
          <c:smooth val="0"/>
          <c:extLst>
            <c:ext xmlns:c16="http://schemas.microsoft.com/office/drawing/2014/chart" uri="{C3380CC4-5D6E-409C-BE32-E72D297353CC}">
              <c16:uniqueId val="{00000001-6F61-4ACB-B369-FCA69C601BD7}"/>
            </c:ext>
          </c:extLst>
        </c:ser>
        <c:ser>
          <c:idx val="2"/>
          <c:order val="2"/>
          <c:tx>
            <c:strRef>
              <c:f>'precio minorista'!$F$24</c:f>
              <c:strCache>
                <c:ptCount val="1"/>
                <c:pt idx="0">
                  <c:v>Mayorista</c:v>
                </c:pt>
              </c:strCache>
            </c:strRef>
          </c:tx>
          <c:spPr>
            <a:ln>
              <a:solidFill>
                <a:schemeClr val="accent3">
                  <a:lumMod val="75000"/>
                </a:schemeClr>
              </a:solidFill>
            </a:ln>
          </c:spPr>
          <c:marker>
            <c:symbol val="circle"/>
            <c:size val="5"/>
            <c:spPr>
              <a:solidFill>
                <a:schemeClr val="accent3">
                  <a:lumMod val="75000"/>
                </a:schemeClr>
              </a:solidFill>
              <a:ln>
                <a:noFill/>
              </a:ln>
            </c:spPr>
          </c:marker>
          <c:cat>
            <c:numRef>
              <c:f>'precio minorista'!$C$25:$C$43</c:f>
              <c:numCache>
                <c:formatCode>mmm\-yy</c:formatCode>
                <c:ptCount val="19"/>
                <c:pt idx="0">
                  <c:v>43617</c:v>
                </c:pt>
                <c:pt idx="1">
                  <c:v>43647</c:v>
                </c:pt>
                <c:pt idx="2">
                  <c:v>43678</c:v>
                </c:pt>
                <c:pt idx="3">
                  <c:v>43709</c:v>
                </c:pt>
                <c:pt idx="4">
                  <c:v>43739</c:v>
                </c:pt>
                <c:pt idx="5">
                  <c:v>43770</c:v>
                </c:pt>
                <c:pt idx="6">
                  <c:v>43800</c:v>
                </c:pt>
                <c:pt idx="7">
                  <c:v>43831</c:v>
                </c:pt>
                <c:pt idx="8">
                  <c:v>43862</c:v>
                </c:pt>
                <c:pt idx="9">
                  <c:v>43891</c:v>
                </c:pt>
                <c:pt idx="10">
                  <c:v>43922</c:v>
                </c:pt>
                <c:pt idx="11">
                  <c:v>43952</c:v>
                </c:pt>
                <c:pt idx="12">
                  <c:v>43983</c:v>
                </c:pt>
                <c:pt idx="13">
                  <c:v>44013</c:v>
                </c:pt>
                <c:pt idx="14">
                  <c:v>44044</c:v>
                </c:pt>
                <c:pt idx="15">
                  <c:v>44075</c:v>
                </c:pt>
                <c:pt idx="16">
                  <c:v>44105</c:v>
                </c:pt>
                <c:pt idx="17">
                  <c:v>44136</c:v>
                </c:pt>
                <c:pt idx="18">
                  <c:v>44166</c:v>
                </c:pt>
              </c:numCache>
            </c:numRef>
          </c:cat>
          <c:val>
            <c:numRef>
              <c:f>'precio minorista'!$F$25:$F$43</c:f>
              <c:numCache>
                <c:formatCode>#,##0</c:formatCode>
                <c:ptCount val="19"/>
                <c:pt idx="0">
                  <c:v>267.90586959362344</c:v>
                </c:pt>
                <c:pt idx="1">
                  <c:v>273.84937343358399</c:v>
                </c:pt>
                <c:pt idx="2">
                  <c:v>275.59819487960203</c:v>
                </c:pt>
                <c:pt idx="3">
                  <c:v>279.80869960120913</c:v>
                </c:pt>
                <c:pt idx="4">
                  <c:v>354.05664321794097</c:v>
                </c:pt>
                <c:pt idx="5">
                  <c:v>266.29674758740441</c:v>
                </c:pt>
                <c:pt idx="6">
                  <c:v>194.34864307069148</c:v>
                </c:pt>
                <c:pt idx="7">
                  <c:v>273.47750774786431</c:v>
                </c:pt>
                <c:pt idx="8">
                  <c:v>257.10561497685029</c:v>
                </c:pt>
                <c:pt idx="9">
                  <c:v>301.11234695811487</c:v>
                </c:pt>
                <c:pt idx="10">
                  <c:v>269.38833516292453</c:v>
                </c:pt>
                <c:pt idx="11">
                  <c:v>240.82604712287619</c:v>
                </c:pt>
                <c:pt idx="12">
                  <c:v>250.29563740120037</c:v>
                </c:pt>
                <c:pt idx="13">
                  <c:v>255.34592645133128</c:v>
                </c:pt>
                <c:pt idx="14">
                  <c:v>253.78911536654132</c:v>
                </c:pt>
                <c:pt idx="15">
                  <c:v>336.43560107987935</c:v>
                </c:pt>
                <c:pt idx="16">
                  <c:v>310.89990321875683</c:v>
                </c:pt>
                <c:pt idx="17">
                  <c:v>390.61699233492857</c:v>
                </c:pt>
                <c:pt idx="18">
                  <c:v>445.28231992766968</c:v>
                </c:pt>
              </c:numCache>
            </c:numRef>
          </c:val>
          <c:smooth val="0"/>
          <c:extLst>
            <c:ext xmlns:c16="http://schemas.microsoft.com/office/drawing/2014/chart" uri="{C3380CC4-5D6E-409C-BE32-E72D297353CC}">
              <c16:uniqueId val="{00000000-3867-4276-9CA8-7607282547A9}"/>
            </c:ext>
          </c:extLst>
        </c:ser>
        <c:dLbls>
          <c:showLegendKey val="0"/>
          <c:showVal val="0"/>
          <c:showCatName val="0"/>
          <c:showSerName val="0"/>
          <c:showPercent val="0"/>
          <c:showBubbleSize val="0"/>
        </c:dLbls>
        <c:marker val="1"/>
        <c:smooth val="0"/>
        <c:axId val="-2124465208"/>
        <c:axId val="-2124462008"/>
      </c:lineChart>
      <c:dateAx>
        <c:axId val="-2124465208"/>
        <c:scaling>
          <c:orientation val="minMax"/>
        </c:scaling>
        <c:delete val="0"/>
        <c:axPos val="b"/>
        <c:numFmt formatCode="mmm/yy" sourceLinked="0"/>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000" b="0" i="0" u="none" strike="noStrike" baseline="0">
                <a:solidFill>
                  <a:srgbClr val="000000"/>
                </a:solidFill>
                <a:latin typeface="Arial"/>
                <a:ea typeface="Arial"/>
                <a:cs typeface="Arial"/>
              </a:defRPr>
            </a:pPr>
            <a:endParaRPr lang="es-CL"/>
          </a:p>
        </c:txPr>
        <c:crossAx val="-2124462008"/>
        <c:crosses val="autoZero"/>
        <c:auto val="1"/>
        <c:lblOffset val="100"/>
        <c:baseTimeUnit val="months"/>
        <c:majorUnit val="2"/>
        <c:majorTimeUnit val="months"/>
      </c:dateAx>
      <c:valAx>
        <c:axId val="-2124462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000000"/>
                    </a:solidFill>
                    <a:latin typeface="Arial"/>
                    <a:ea typeface="Arial"/>
                    <a:cs typeface="Arial"/>
                  </a:defRPr>
                </a:pPr>
                <a:r>
                  <a:rPr lang="en-US"/>
                  <a:t>Precio ($ / kilo con IVA)</a:t>
                </a:r>
              </a:p>
            </c:rich>
          </c:tx>
          <c:overlay val="0"/>
          <c:spPr>
            <a:noFill/>
            <a:ln w="25400">
              <a:noFill/>
            </a:ln>
          </c:spPr>
        </c:title>
        <c:numFmt formatCode="#,##0" sourceLinked="0"/>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s-CL"/>
          </a:p>
        </c:txPr>
        <c:crossAx val="-2124465208"/>
        <c:crosses val="autoZero"/>
        <c:crossBetween val="between"/>
      </c:valAx>
      <c:spPr>
        <a:noFill/>
        <a:ln w="25400">
          <a:noFill/>
        </a:ln>
      </c:spPr>
    </c:plotArea>
    <c:legend>
      <c:legendPos val="r"/>
      <c:layout>
        <c:manualLayout>
          <c:xMode val="edge"/>
          <c:yMode val="edge"/>
          <c:x val="0.24493576013761695"/>
          <c:y val="0.91594302730203492"/>
          <c:w val="0.54367998404441631"/>
          <c:h val="8.4056972697965124E-2"/>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es-CL" sz="1200" b="1" i="0" u="none" strike="noStrike" baseline="0">
                <a:solidFill>
                  <a:srgbClr val="000000"/>
                </a:solidFill>
                <a:latin typeface="Calibri"/>
              </a:rPr>
              <a:t>Gráfico 5. Precio semanal a consumidor de papa en supermercados según región</a:t>
            </a:r>
          </a:p>
          <a:p>
            <a:pPr>
              <a:defRPr sz="1200" b="0" i="0" u="none" strike="noStrike" baseline="0">
                <a:solidFill>
                  <a:srgbClr val="000000"/>
                </a:solidFill>
                <a:latin typeface="Calibri"/>
                <a:ea typeface="Calibri"/>
                <a:cs typeface="Calibri"/>
              </a:defRPr>
            </a:pPr>
            <a:r>
              <a:rPr lang="es-CL" sz="1200" b="1" i="0" u="none" strike="noStrike" baseline="0">
                <a:solidFill>
                  <a:srgbClr val="000000"/>
                </a:solidFill>
                <a:latin typeface="Calibri"/>
              </a:rPr>
              <a:t>($/ kilo con IVA)</a:t>
            </a:r>
          </a:p>
        </c:rich>
      </c:tx>
      <c:overlay val="0"/>
      <c:spPr>
        <a:noFill/>
        <a:ln w="25400">
          <a:noFill/>
        </a:ln>
      </c:spPr>
    </c:title>
    <c:autoTitleDeleted val="0"/>
    <c:plotArea>
      <c:layout>
        <c:manualLayout>
          <c:layoutTarget val="inner"/>
          <c:xMode val="edge"/>
          <c:yMode val="edge"/>
          <c:x val="0.129155156076802"/>
          <c:y val="0.129118657465114"/>
          <c:w val="0.83219259440645876"/>
          <c:h val="0.66729557453966903"/>
        </c:manualLayout>
      </c:layout>
      <c:lineChart>
        <c:grouping val="standard"/>
        <c:varyColors val="0"/>
        <c:ser>
          <c:idx val="0"/>
          <c:order val="0"/>
          <c:tx>
            <c:strRef>
              <c:f>'precio minorista regiones'!$C$6</c:f>
              <c:strCache>
                <c:ptCount val="1"/>
                <c:pt idx="0">
                  <c:v>Arica</c:v>
                </c:pt>
              </c:strCache>
            </c:strRef>
          </c:tx>
          <c:spPr>
            <a:ln w="28575" cap="rnd">
              <a:solidFill>
                <a:schemeClr val="accent1"/>
              </a:solidFill>
              <a:round/>
            </a:ln>
            <a:effectLst/>
          </c:spPr>
          <c:marker>
            <c:symbol val="circle"/>
            <c:size val="5"/>
          </c:marker>
          <c:cat>
            <c:numRef>
              <c:f>'precio minorista regiones'!$B$7:$B$25</c:f>
              <c:numCache>
                <c:formatCode>dd/mm/yy;@</c:formatCode>
                <c:ptCount val="19"/>
                <c:pt idx="0">
                  <c:v>44071</c:v>
                </c:pt>
                <c:pt idx="1">
                  <c:v>44078</c:v>
                </c:pt>
                <c:pt idx="2">
                  <c:v>44085</c:v>
                </c:pt>
                <c:pt idx="3">
                  <c:v>44092</c:v>
                </c:pt>
                <c:pt idx="4">
                  <c:v>44099</c:v>
                </c:pt>
                <c:pt idx="5">
                  <c:v>44106</c:v>
                </c:pt>
                <c:pt idx="6">
                  <c:v>44113</c:v>
                </c:pt>
                <c:pt idx="7">
                  <c:v>44120</c:v>
                </c:pt>
                <c:pt idx="8">
                  <c:v>44127</c:v>
                </c:pt>
                <c:pt idx="9">
                  <c:v>44134</c:v>
                </c:pt>
                <c:pt idx="10">
                  <c:v>44141</c:v>
                </c:pt>
                <c:pt idx="11">
                  <c:v>44148</c:v>
                </c:pt>
                <c:pt idx="12">
                  <c:v>44155</c:v>
                </c:pt>
                <c:pt idx="13">
                  <c:v>44162</c:v>
                </c:pt>
                <c:pt idx="14">
                  <c:v>44169</c:v>
                </c:pt>
                <c:pt idx="15">
                  <c:v>44176</c:v>
                </c:pt>
                <c:pt idx="16">
                  <c:v>44183</c:v>
                </c:pt>
                <c:pt idx="17">
                  <c:v>44190</c:v>
                </c:pt>
                <c:pt idx="18">
                  <c:v>44197</c:v>
                </c:pt>
              </c:numCache>
            </c:numRef>
          </c:cat>
          <c:val>
            <c:numRef>
              <c:f>'precio minorista regiones'!$C$7:$C$25</c:f>
              <c:numCache>
                <c:formatCode>#,##0</c:formatCode>
                <c:ptCount val="19"/>
                <c:pt idx="0">
                  <c:v>1190</c:v>
                </c:pt>
                <c:pt idx="1">
                  <c:v>1290</c:v>
                </c:pt>
                <c:pt idx="2">
                  <c:v>1243</c:v>
                </c:pt>
                <c:pt idx="3">
                  <c:v>1190</c:v>
                </c:pt>
                <c:pt idx="4">
                  <c:v>1230</c:v>
                </c:pt>
                <c:pt idx="5">
                  <c:v>1190</c:v>
                </c:pt>
                <c:pt idx="6">
                  <c:v>1178</c:v>
                </c:pt>
                <c:pt idx="7">
                  <c:v>1190</c:v>
                </c:pt>
                <c:pt idx="8">
                  <c:v>1210</c:v>
                </c:pt>
                <c:pt idx="9">
                  <c:v>1190</c:v>
                </c:pt>
                <c:pt idx="10">
                  <c:v>1230</c:v>
                </c:pt>
                <c:pt idx="11">
                  <c:v>1543</c:v>
                </c:pt>
                <c:pt idx="12">
                  <c:v>1263</c:v>
                </c:pt>
                <c:pt idx="13">
                  <c:v>1243</c:v>
                </c:pt>
                <c:pt idx="14">
                  <c:v>1177</c:v>
                </c:pt>
                <c:pt idx="15">
                  <c:v>1270</c:v>
                </c:pt>
                <c:pt idx="16">
                  <c:v>1250</c:v>
                </c:pt>
              </c:numCache>
            </c:numRef>
          </c:val>
          <c:smooth val="0"/>
          <c:extLst>
            <c:ext xmlns:c16="http://schemas.microsoft.com/office/drawing/2014/chart" uri="{C3380CC4-5D6E-409C-BE32-E72D297353CC}">
              <c16:uniqueId val="{00000000-D371-4525-8FF2-35436C5CD4D9}"/>
            </c:ext>
          </c:extLst>
        </c:ser>
        <c:ser>
          <c:idx val="1"/>
          <c:order val="1"/>
          <c:tx>
            <c:strRef>
              <c:f>'precio minorista regiones'!$D$6</c:f>
              <c:strCache>
                <c:ptCount val="1"/>
                <c:pt idx="0">
                  <c:v>Coquimbo</c:v>
                </c:pt>
              </c:strCache>
            </c:strRef>
          </c:tx>
          <c:spPr>
            <a:ln w="28575" cap="rnd">
              <a:solidFill>
                <a:schemeClr val="accent2"/>
              </a:solidFill>
              <a:round/>
            </a:ln>
            <a:effectLst/>
          </c:spPr>
          <c:marker>
            <c:symbol val="circle"/>
            <c:size val="5"/>
          </c:marker>
          <c:cat>
            <c:numRef>
              <c:f>'precio minorista regiones'!$B$7:$B$25</c:f>
              <c:numCache>
                <c:formatCode>dd/mm/yy;@</c:formatCode>
                <c:ptCount val="19"/>
                <c:pt idx="0">
                  <c:v>44071</c:v>
                </c:pt>
                <c:pt idx="1">
                  <c:v>44078</c:v>
                </c:pt>
                <c:pt idx="2">
                  <c:v>44085</c:v>
                </c:pt>
                <c:pt idx="3">
                  <c:v>44092</c:v>
                </c:pt>
                <c:pt idx="4">
                  <c:v>44099</c:v>
                </c:pt>
                <c:pt idx="5">
                  <c:v>44106</c:v>
                </c:pt>
                <c:pt idx="6">
                  <c:v>44113</c:v>
                </c:pt>
                <c:pt idx="7">
                  <c:v>44120</c:v>
                </c:pt>
                <c:pt idx="8">
                  <c:v>44127</c:v>
                </c:pt>
                <c:pt idx="9">
                  <c:v>44134</c:v>
                </c:pt>
                <c:pt idx="10">
                  <c:v>44141</c:v>
                </c:pt>
                <c:pt idx="11">
                  <c:v>44148</c:v>
                </c:pt>
                <c:pt idx="12">
                  <c:v>44155</c:v>
                </c:pt>
                <c:pt idx="13">
                  <c:v>44162</c:v>
                </c:pt>
                <c:pt idx="14">
                  <c:v>44169</c:v>
                </c:pt>
                <c:pt idx="15">
                  <c:v>44176</c:v>
                </c:pt>
                <c:pt idx="16">
                  <c:v>44183</c:v>
                </c:pt>
                <c:pt idx="17">
                  <c:v>44190</c:v>
                </c:pt>
                <c:pt idx="18">
                  <c:v>44197</c:v>
                </c:pt>
              </c:numCache>
            </c:numRef>
          </c:cat>
          <c:val>
            <c:numRef>
              <c:f>'precio minorista regiones'!$D$7:$D$25</c:f>
              <c:numCache>
                <c:formatCode>#,##0</c:formatCode>
                <c:ptCount val="19"/>
                <c:pt idx="0">
                  <c:v>1196</c:v>
                </c:pt>
                <c:pt idx="1">
                  <c:v>1196</c:v>
                </c:pt>
                <c:pt idx="2">
                  <c:v>1215</c:v>
                </c:pt>
                <c:pt idx="3">
                  <c:v>1215</c:v>
                </c:pt>
                <c:pt idx="4">
                  <c:v>1215</c:v>
                </c:pt>
                <c:pt idx="5">
                  <c:v>1220</c:v>
                </c:pt>
                <c:pt idx="6">
                  <c:v>1206</c:v>
                </c:pt>
                <c:pt idx="7">
                  <c:v>1216</c:v>
                </c:pt>
                <c:pt idx="8">
                  <c:v>1242</c:v>
                </c:pt>
                <c:pt idx="9">
                  <c:v>1245</c:v>
                </c:pt>
                <c:pt idx="10">
                  <c:v>1238.5</c:v>
                </c:pt>
                <c:pt idx="11">
                  <c:v>1246.5</c:v>
                </c:pt>
                <c:pt idx="12">
                  <c:v>1250.5</c:v>
                </c:pt>
                <c:pt idx="13">
                  <c:v>1273.5</c:v>
                </c:pt>
                <c:pt idx="14">
                  <c:v>1262.5</c:v>
                </c:pt>
                <c:pt idx="15">
                  <c:v>1254</c:v>
                </c:pt>
                <c:pt idx="16">
                  <c:v>1269</c:v>
                </c:pt>
                <c:pt idx="17">
                  <c:v>1277</c:v>
                </c:pt>
                <c:pt idx="18">
                  <c:v>1270</c:v>
                </c:pt>
              </c:numCache>
            </c:numRef>
          </c:val>
          <c:smooth val="0"/>
          <c:extLst>
            <c:ext xmlns:c16="http://schemas.microsoft.com/office/drawing/2014/chart" uri="{C3380CC4-5D6E-409C-BE32-E72D297353CC}">
              <c16:uniqueId val="{00000001-D371-4525-8FF2-35436C5CD4D9}"/>
            </c:ext>
          </c:extLst>
        </c:ser>
        <c:ser>
          <c:idx val="2"/>
          <c:order val="2"/>
          <c:tx>
            <c:strRef>
              <c:f>'precio minorista regiones'!$E$6</c:f>
              <c:strCache>
                <c:ptCount val="1"/>
                <c:pt idx="0">
                  <c:v>Valparaíso</c:v>
                </c:pt>
              </c:strCache>
            </c:strRef>
          </c:tx>
          <c:spPr>
            <a:ln w="28575" cap="rnd">
              <a:solidFill>
                <a:schemeClr val="accent3"/>
              </a:solidFill>
              <a:round/>
            </a:ln>
            <a:effectLst/>
          </c:spPr>
          <c:marker>
            <c:symbol val="circle"/>
            <c:size val="5"/>
          </c:marker>
          <c:cat>
            <c:numRef>
              <c:f>'precio minorista regiones'!$B$7:$B$25</c:f>
              <c:numCache>
                <c:formatCode>dd/mm/yy;@</c:formatCode>
                <c:ptCount val="19"/>
                <c:pt idx="0">
                  <c:v>44071</c:v>
                </c:pt>
                <c:pt idx="1">
                  <c:v>44078</c:v>
                </c:pt>
                <c:pt idx="2">
                  <c:v>44085</c:v>
                </c:pt>
                <c:pt idx="3">
                  <c:v>44092</c:v>
                </c:pt>
                <c:pt idx="4">
                  <c:v>44099</c:v>
                </c:pt>
                <c:pt idx="5">
                  <c:v>44106</c:v>
                </c:pt>
                <c:pt idx="6">
                  <c:v>44113</c:v>
                </c:pt>
                <c:pt idx="7">
                  <c:v>44120</c:v>
                </c:pt>
                <c:pt idx="8">
                  <c:v>44127</c:v>
                </c:pt>
                <c:pt idx="9">
                  <c:v>44134</c:v>
                </c:pt>
                <c:pt idx="10">
                  <c:v>44141</c:v>
                </c:pt>
                <c:pt idx="11">
                  <c:v>44148</c:v>
                </c:pt>
                <c:pt idx="12">
                  <c:v>44155</c:v>
                </c:pt>
                <c:pt idx="13">
                  <c:v>44162</c:v>
                </c:pt>
                <c:pt idx="14">
                  <c:v>44169</c:v>
                </c:pt>
                <c:pt idx="15">
                  <c:v>44176</c:v>
                </c:pt>
                <c:pt idx="16">
                  <c:v>44183</c:v>
                </c:pt>
                <c:pt idx="17">
                  <c:v>44190</c:v>
                </c:pt>
                <c:pt idx="18">
                  <c:v>44197</c:v>
                </c:pt>
              </c:numCache>
            </c:numRef>
          </c:cat>
          <c:val>
            <c:numRef>
              <c:f>'precio minorista regiones'!$E$7:$E$25</c:f>
              <c:numCache>
                <c:formatCode>#,##0</c:formatCode>
                <c:ptCount val="19"/>
                <c:pt idx="0">
                  <c:v>1188.5</c:v>
                </c:pt>
                <c:pt idx="1">
                  <c:v>1180</c:v>
                </c:pt>
                <c:pt idx="2">
                  <c:v>1195.5</c:v>
                </c:pt>
                <c:pt idx="3">
                  <c:v>1195</c:v>
                </c:pt>
                <c:pt idx="4">
                  <c:v>1185.5</c:v>
                </c:pt>
                <c:pt idx="5">
                  <c:v>1154</c:v>
                </c:pt>
                <c:pt idx="6">
                  <c:v>1165.5</c:v>
                </c:pt>
                <c:pt idx="7">
                  <c:v>1190</c:v>
                </c:pt>
                <c:pt idx="8">
                  <c:v>1177.5</c:v>
                </c:pt>
                <c:pt idx="9">
                  <c:v>1205.5</c:v>
                </c:pt>
                <c:pt idx="10">
                  <c:v>1219.5</c:v>
                </c:pt>
                <c:pt idx="11">
                  <c:v>1242.5</c:v>
                </c:pt>
                <c:pt idx="12">
                  <c:v>1261.5</c:v>
                </c:pt>
                <c:pt idx="13">
                  <c:v>1257.5</c:v>
                </c:pt>
                <c:pt idx="14">
                  <c:v>1257.5</c:v>
                </c:pt>
                <c:pt idx="15">
                  <c:v>1250</c:v>
                </c:pt>
                <c:pt idx="16">
                  <c:v>1259.5</c:v>
                </c:pt>
                <c:pt idx="17">
                  <c:v>1255</c:v>
                </c:pt>
                <c:pt idx="18">
                  <c:v>1269</c:v>
                </c:pt>
              </c:numCache>
            </c:numRef>
          </c:val>
          <c:smooth val="0"/>
          <c:extLst>
            <c:ext xmlns:c16="http://schemas.microsoft.com/office/drawing/2014/chart" uri="{C3380CC4-5D6E-409C-BE32-E72D297353CC}">
              <c16:uniqueId val="{00000002-D371-4525-8FF2-35436C5CD4D9}"/>
            </c:ext>
          </c:extLst>
        </c:ser>
        <c:ser>
          <c:idx val="3"/>
          <c:order val="3"/>
          <c:tx>
            <c:strRef>
              <c:f>'precio minorista regiones'!$F$6</c:f>
              <c:strCache>
                <c:ptCount val="1"/>
                <c:pt idx="0">
                  <c:v>RM</c:v>
                </c:pt>
              </c:strCache>
            </c:strRef>
          </c:tx>
          <c:spPr>
            <a:ln w="28575" cap="rnd">
              <a:solidFill>
                <a:schemeClr val="accent4"/>
              </a:solidFill>
              <a:round/>
            </a:ln>
            <a:effectLst/>
          </c:spPr>
          <c:marker>
            <c:symbol val="circle"/>
            <c:size val="5"/>
          </c:marker>
          <c:cat>
            <c:numRef>
              <c:f>'precio minorista regiones'!$B$7:$B$25</c:f>
              <c:numCache>
                <c:formatCode>dd/mm/yy;@</c:formatCode>
                <c:ptCount val="19"/>
                <c:pt idx="0">
                  <c:v>44071</c:v>
                </c:pt>
                <c:pt idx="1">
                  <c:v>44078</c:v>
                </c:pt>
                <c:pt idx="2">
                  <c:v>44085</c:v>
                </c:pt>
                <c:pt idx="3">
                  <c:v>44092</c:v>
                </c:pt>
                <c:pt idx="4">
                  <c:v>44099</c:v>
                </c:pt>
                <c:pt idx="5">
                  <c:v>44106</c:v>
                </c:pt>
                <c:pt idx="6">
                  <c:v>44113</c:v>
                </c:pt>
                <c:pt idx="7">
                  <c:v>44120</c:v>
                </c:pt>
                <c:pt idx="8">
                  <c:v>44127</c:v>
                </c:pt>
                <c:pt idx="9">
                  <c:v>44134</c:v>
                </c:pt>
                <c:pt idx="10">
                  <c:v>44141</c:v>
                </c:pt>
                <c:pt idx="11">
                  <c:v>44148</c:v>
                </c:pt>
                <c:pt idx="12">
                  <c:v>44155</c:v>
                </c:pt>
                <c:pt idx="13">
                  <c:v>44162</c:v>
                </c:pt>
                <c:pt idx="14">
                  <c:v>44169</c:v>
                </c:pt>
                <c:pt idx="15">
                  <c:v>44176</c:v>
                </c:pt>
                <c:pt idx="16">
                  <c:v>44183</c:v>
                </c:pt>
                <c:pt idx="17">
                  <c:v>44190</c:v>
                </c:pt>
                <c:pt idx="18">
                  <c:v>44197</c:v>
                </c:pt>
              </c:numCache>
            </c:numRef>
          </c:cat>
          <c:val>
            <c:numRef>
              <c:f>'precio minorista regiones'!$F$7:$F$25</c:f>
              <c:numCache>
                <c:formatCode>#,##0</c:formatCode>
                <c:ptCount val="19"/>
                <c:pt idx="0">
                  <c:v>1174</c:v>
                </c:pt>
                <c:pt idx="1">
                  <c:v>1173.5</c:v>
                </c:pt>
                <c:pt idx="2">
                  <c:v>1027.5</c:v>
                </c:pt>
                <c:pt idx="3">
                  <c:v>1180.5</c:v>
                </c:pt>
                <c:pt idx="4">
                  <c:v>1176.5</c:v>
                </c:pt>
                <c:pt idx="5">
                  <c:v>1202</c:v>
                </c:pt>
                <c:pt idx="6">
                  <c:v>1190.5</c:v>
                </c:pt>
                <c:pt idx="7">
                  <c:v>1169</c:v>
                </c:pt>
                <c:pt idx="8">
                  <c:v>1175</c:v>
                </c:pt>
                <c:pt idx="9">
                  <c:v>1218</c:v>
                </c:pt>
                <c:pt idx="10">
                  <c:v>1211</c:v>
                </c:pt>
                <c:pt idx="11">
                  <c:v>1226.5</c:v>
                </c:pt>
                <c:pt idx="12">
                  <c:v>1240</c:v>
                </c:pt>
                <c:pt idx="13">
                  <c:v>1238.5</c:v>
                </c:pt>
                <c:pt idx="14">
                  <c:v>1230.5</c:v>
                </c:pt>
                <c:pt idx="15">
                  <c:v>1217.5</c:v>
                </c:pt>
                <c:pt idx="16">
                  <c:v>1249</c:v>
                </c:pt>
                <c:pt idx="17">
                  <c:v>1253.5</c:v>
                </c:pt>
                <c:pt idx="18">
                  <c:v>1257</c:v>
                </c:pt>
              </c:numCache>
            </c:numRef>
          </c:val>
          <c:smooth val="0"/>
          <c:extLst>
            <c:ext xmlns:c16="http://schemas.microsoft.com/office/drawing/2014/chart" uri="{C3380CC4-5D6E-409C-BE32-E72D297353CC}">
              <c16:uniqueId val="{00000003-D371-4525-8FF2-35436C5CD4D9}"/>
            </c:ext>
          </c:extLst>
        </c:ser>
        <c:ser>
          <c:idx val="4"/>
          <c:order val="4"/>
          <c:tx>
            <c:strRef>
              <c:f>'precio minorista regiones'!$G$6</c:f>
              <c:strCache>
                <c:ptCount val="1"/>
                <c:pt idx="0">
                  <c:v>Maule</c:v>
                </c:pt>
              </c:strCache>
            </c:strRef>
          </c:tx>
          <c:spPr>
            <a:ln w="28575" cap="rnd">
              <a:solidFill>
                <a:schemeClr val="accent5"/>
              </a:solidFill>
              <a:round/>
            </a:ln>
            <a:effectLst/>
          </c:spPr>
          <c:marker>
            <c:symbol val="circle"/>
            <c:size val="5"/>
          </c:marker>
          <c:cat>
            <c:numRef>
              <c:f>'precio minorista regiones'!$B$7:$B$25</c:f>
              <c:numCache>
                <c:formatCode>dd/mm/yy;@</c:formatCode>
                <c:ptCount val="19"/>
                <c:pt idx="0">
                  <c:v>44071</c:v>
                </c:pt>
                <c:pt idx="1">
                  <c:v>44078</c:v>
                </c:pt>
                <c:pt idx="2">
                  <c:v>44085</c:v>
                </c:pt>
                <c:pt idx="3">
                  <c:v>44092</c:v>
                </c:pt>
                <c:pt idx="4">
                  <c:v>44099</c:v>
                </c:pt>
                <c:pt idx="5">
                  <c:v>44106</c:v>
                </c:pt>
                <c:pt idx="6">
                  <c:v>44113</c:v>
                </c:pt>
                <c:pt idx="7">
                  <c:v>44120</c:v>
                </c:pt>
                <c:pt idx="8">
                  <c:v>44127</c:v>
                </c:pt>
                <c:pt idx="9">
                  <c:v>44134</c:v>
                </c:pt>
                <c:pt idx="10">
                  <c:v>44141</c:v>
                </c:pt>
                <c:pt idx="11">
                  <c:v>44148</c:v>
                </c:pt>
                <c:pt idx="12">
                  <c:v>44155</c:v>
                </c:pt>
                <c:pt idx="13">
                  <c:v>44162</c:v>
                </c:pt>
                <c:pt idx="14">
                  <c:v>44169</c:v>
                </c:pt>
                <c:pt idx="15">
                  <c:v>44176</c:v>
                </c:pt>
                <c:pt idx="16">
                  <c:v>44183</c:v>
                </c:pt>
                <c:pt idx="17">
                  <c:v>44190</c:v>
                </c:pt>
                <c:pt idx="18">
                  <c:v>44197</c:v>
                </c:pt>
              </c:numCache>
            </c:numRef>
          </c:cat>
          <c:val>
            <c:numRef>
              <c:f>'precio minorista regiones'!$G$7:$G$25</c:f>
              <c:numCache>
                <c:formatCode>#,##0</c:formatCode>
                <c:ptCount val="19"/>
                <c:pt idx="0">
                  <c:v>1192</c:v>
                </c:pt>
                <c:pt idx="1">
                  <c:v>1197</c:v>
                </c:pt>
                <c:pt idx="2">
                  <c:v>1251</c:v>
                </c:pt>
                <c:pt idx="3">
                  <c:v>1197</c:v>
                </c:pt>
                <c:pt idx="4">
                  <c:v>1191</c:v>
                </c:pt>
                <c:pt idx="5">
                  <c:v>1192</c:v>
                </c:pt>
                <c:pt idx="6">
                  <c:v>1176</c:v>
                </c:pt>
                <c:pt idx="7">
                  <c:v>1193</c:v>
                </c:pt>
                <c:pt idx="8">
                  <c:v>1266</c:v>
                </c:pt>
                <c:pt idx="9">
                  <c:v>1445</c:v>
                </c:pt>
                <c:pt idx="10">
                  <c:v>1272</c:v>
                </c:pt>
                <c:pt idx="11">
                  <c:v>1327</c:v>
                </c:pt>
                <c:pt idx="12">
                  <c:v>1338</c:v>
                </c:pt>
                <c:pt idx="13">
                  <c:v>1257</c:v>
                </c:pt>
                <c:pt idx="14">
                  <c:v>1237</c:v>
                </c:pt>
                <c:pt idx="15">
                  <c:v>1266</c:v>
                </c:pt>
                <c:pt idx="16">
                  <c:v>1251</c:v>
                </c:pt>
                <c:pt idx="17">
                  <c:v>1267</c:v>
                </c:pt>
                <c:pt idx="18">
                  <c:v>1261</c:v>
                </c:pt>
              </c:numCache>
            </c:numRef>
          </c:val>
          <c:smooth val="0"/>
          <c:extLst>
            <c:ext xmlns:c16="http://schemas.microsoft.com/office/drawing/2014/chart" uri="{C3380CC4-5D6E-409C-BE32-E72D297353CC}">
              <c16:uniqueId val="{00000004-D371-4525-8FF2-35436C5CD4D9}"/>
            </c:ext>
          </c:extLst>
        </c:ser>
        <c:ser>
          <c:idx val="5"/>
          <c:order val="5"/>
          <c:tx>
            <c:strRef>
              <c:f>'precio minorista regiones'!$H$6</c:f>
              <c:strCache>
                <c:ptCount val="1"/>
                <c:pt idx="0">
                  <c:v>Ñuble</c:v>
                </c:pt>
              </c:strCache>
            </c:strRef>
          </c:tx>
          <c:spPr>
            <a:ln w="28575" cap="rnd">
              <a:solidFill>
                <a:schemeClr val="accent6"/>
              </a:solidFill>
              <a:round/>
            </a:ln>
            <a:effectLst/>
          </c:spPr>
          <c:marker>
            <c:symbol val="circle"/>
            <c:size val="5"/>
          </c:marker>
          <c:cat>
            <c:numRef>
              <c:f>'precio minorista regiones'!$B$7:$B$25</c:f>
              <c:numCache>
                <c:formatCode>dd/mm/yy;@</c:formatCode>
                <c:ptCount val="19"/>
                <c:pt idx="0">
                  <c:v>44071</c:v>
                </c:pt>
                <c:pt idx="1">
                  <c:v>44078</c:v>
                </c:pt>
                <c:pt idx="2">
                  <c:v>44085</c:v>
                </c:pt>
                <c:pt idx="3">
                  <c:v>44092</c:v>
                </c:pt>
                <c:pt idx="4">
                  <c:v>44099</c:v>
                </c:pt>
                <c:pt idx="5">
                  <c:v>44106</c:v>
                </c:pt>
                <c:pt idx="6">
                  <c:v>44113</c:v>
                </c:pt>
                <c:pt idx="7">
                  <c:v>44120</c:v>
                </c:pt>
                <c:pt idx="8">
                  <c:v>44127</c:v>
                </c:pt>
                <c:pt idx="9">
                  <c:v>44134</c:v>
                </c:pt>
                <c:pt idx="10">
                  <c:v>44141</c:v>
                </c:pt>
                <c:pt idx="11">
                  <c:v>44148</c:v>
                </c:pt>
                <c:pt idx="12">
                  <c:v>44155</c:v>
                </c:pt>
                <c:pt idx="13">
                  <c:v>44162</c:v>
                </c:pt>
                <c:pt idx="14">
                  <c:v>44169</c:v>
                </c:pt>
                <c:pt idx="15">
                  <c:v>44176</c:v>
                </c:pt>
                <c:pt idx="16">
                  <c:v>44183</c:v>
                </c:pt>
                <c:pt idx="17">
                  <c:v>44190</c:v>
                </c:pt>
                <c:pt idx="18">
                  <c:v>44197</c:v>
                </c:pt>
              </c:numCache>
            </c:numRef>
          </c:cat>
          <c:val>
            <c:numRef>
              <c:f>'precio minorista regiones'!$H$7:$H$25</c:f>
              <c:numCache>
                <c:formatCode>#,##0</c:formatCode>
                <c:ptCount val="19"/>
                <c:pt idx="0">
                  <c:v>808</c:v>
                </c:pt>
                <c:pt idx="1">
                  <c:v>916.5</c:v>
                </c:pt>
                <c:pt idx="2">
                  <c:v>803</c:v>
                </c:pt>
                <c:pt idx="3">
                  <c:v>845.5</c:v>
                </c:pt>
                <c:pt idx="4">
                  <c:v>1053.5</c:v>
                </c:pt>
                <c:pt idx="5">
                  <c:v>1195.5</c:v>
                </c:pt>
                <c:pt idx="6">
                  <c:v>855.5</c:v>
                </c:pt>
                <c:pt idx="7">
                  <c:v>1113</c:v>
                </c:pt>
                <c:pt idx="8">
                  <c:v>1061.5</c:v>
                </c:pt>
                <c:pt idx="9">
                  <c:v>1016</c:v>
                </c:pt>
                <c:pt idx="10">
                  <c:v>1055.5</c:v>
                </c:pt>
                <c:pt idx="11">
                  <c:v>998.5</c:v>
                </c:pt>
                <c:pt idx="12">
                  <c:v>1044.5</c:v>
                </c:pt>
                <c:pt idx="13">
                  <c:v>1029</c:v>
                </c:pt>
                <c:pt idx="14">
                  <c:v>1273</c:v>
                </c:pt>
                <c:pt idx="15">
                  <c:v>930</c:v>
                </c:pt>
                <c:pt idx="16">
                  <c:v>1201</c:v>
                </c:pt>
                <c:pt idx="17">
                  <c:v>1080</c:v>
                </c:pt>
                <c:pt idx="18">
                  <c:v>1305</c:v>
                </c:pt>
              </c:numCache>
            </c:numRef>
          </c:val>
          <c:smooth val="0"/>
          <c:extLst>
            <c:ext xmlns:c16="http://schemas.microsoft.com/office/drawing/2014/chart" uri="{C3380CC4-5D6E-409C-BE32-E72D297353CC}">
              <c16:uniqueId val="{00000005-D371-4525-8FF2-35436C5CD4D9}"/>
            </c:ext>
          </c:extLst>
        </c:ser>
        <c:ser>
          <c:idx val="6"/>
          <c:order val="6"/>
          <c:tx>
            <c:strRef>
              <c:f>'precio minorista regiones'!$I$6</c:f>
              <c:strCache>
                <c:ptCount val="1"/>
                <c:pt idx="0">
                  <c:v>Bío Bío</c:v>
                </c:pt>
              </c:strCache>
            </c:strRef>
          </c:tx>
          <c:spPr>
            <a:ln w="28575" cap="rnd">
              <a:solidFill>
                <a:schemeClr val="accent1">
                  <a:lumMod val="60000"/>
                </a:schemeClr>
              </a:solidFill>
              <a:round/>
            </a:ln>
            <a:effectLst/>
          </c:spPr>
          <c:marker>
            <c:symbol val="circle"/>
            <c:size val="5"/>
            <c:spPr>
              <a:solidFill>
                <a:schemeClr val="accent1">
                  <a:lumMod val="50000"/>
                </a:schemeClr>
              </a:solidFill>
              <a:ln>
                <a:noFill/>
              </a:ln>
            </c:spPr>
          </c:marker>
          <c:cat>
            <c:numRef>
              <c:f>'precio minorista regiones'!$B$7:$B$25</c:f>
              <c:numCache>
                <c:formatCode>dd/mm/yy;@</c:formatCode>
                <c:ptCount val="19"/>
                <c:pt idx="0">
                  <c:v>44071</c:v>
                </c:pt>
                <c:pt idx="1">
                  <c:v>44078</c:v>
                </c:pt>
                <c:pt idx="2">
                  <c:v>44085</c:v>
                </c:pt>
                <c:pt idx="3">
                  <c:v>44092</c:v>
                </c:pt>
                <c:pt idx="4">
                  <c:v>44099</c:v>
                </c:pt>
                <c:pt idx="5">
                  <c:v>44106</c:v>
                </c:pt>
                <c:pt idx="6">
                  <c:v>44113</c:v>
                </c:pt>
                <c:pt idx="7">
                  <c:v>44120</c:v>
                </c:pt>
                <c:pt idx="8">
                  <c:v>44127</c:v>
                </c:pt>
                <c:pt idx="9">
                  <c:v>44134</c:v>
                </c:pt>
                <c:pt idx="10">
                  <c:v>44141</c:v>
                </c:pt>
                <c:pt idx="11">
                  <c:v>44148</c:v>
                </c:pt>
                <c:pt idx="12">
                  <c:v>44155</c:v>
                </c:pt>
                <c:pt idx="13">
                  <c:v>44162</c:v>
                </c:pt>
                <c:pt idx="14">
                  <c:v>44169</c:v>
                </c:pt>
                <c:pt idx="15">
                  <c:v>44176</c:v>
                </c:pt>
                <c:pt idx="16">
                  <c:v>44183</c:v>
                </c:pt>
                <c:pt idx="17">
                  <c:v>44190</c:v>
                </c:pt>
                <c:pt idx="18">
                  <c:v>44197</c:v>
                </c:pt>
              </c:numCache>
            </c:numRef>
          </c:cat>
          <c:val>
            <c:numRef>
              <c:f>'precio minorista regiones'!$I$7:$I$25</c:f>
              <c:numCache>
                <c:formatCode>#,##0</c:formatCode>
                <c:ptCount val="19"/>
                <c:pt idx="0">
                  <c:v>1190</c:v>
                </c:pt>
                <c:pt idx="1">
                  <c:v>1220</c:v>
                </c:pt>
                <c:pt idx="2">
                  <c:v>1212</c:v>
                </c:pt>
                <c:pt idx="3">
                  <c:v>1202.5</c:v>
                </c:pt>
                <c:pt idx="4">
                  <c:v>1203</c:v>
                </c:pt>
                <c:pt idx="5">
                  <c:v>1190</c:v>
                </c:pt>
                <c:pt idx="6">
                  <c:v>1220</c:v>
                </c:pt>
                <c:pt idx="7">
                  <c:v>1207</c:v>
                </c:pt>
                <c:pt idx="8">
                  <c:v>1200</c:v>
                </c:pt>
                <c:pt idx="9">
                  <c:v>1215</c:v>
                </c:pt>
                <c:pt idx="10">
                  <c:v>1190</c:v>
                </c:pt>
                <c:pt idx="11">
                  <c:v>1200</c:v>
                </c:pt>
                <c:pt idx="12">
                  <c:v>1190</c:v>
                </c:pt>
                <c:pt idx="13">
                  <c:v>1216</c:v>
                </c:pt>
                <c:pt idx="14">
                  <c:v>1190</c:v>
                </c:pt>
                <c:pt idx="17">
                  <c:v>1190</c:v>
                </c:pt>
                <c:pt idx="18">
                  <c:v>1280</c:v>
                </c:pt>
              </c:numCache>
            </c:numRef>
          </c:val>
          <c:smooth val="0"/>
          <c:extLst>
            <c:ext xmlns:c16="http://schemas.microsoft.com/office/drawing/2014/chart" uri="{C3380CC4-5D6E-409C-BE32-E72D297353CC}">
              <c16:uniqueId val="{00000006-D371-4525-8FF2-35436C5CD4D9}"/>
            </c:ext>
          </c:extLst>
        </c:ser>
        <c:ser>
          <c:idx val="7"/>
          <c:order val="7"/>
          <c:tx>
            <c:strRef>
              <c:f>'precio minorista regiones'!$J$6</c:f>
              <c:strCache>
                <c:ptCount val="1"/>
                <c:pt idx="0">
                  <c:v>La Araucanía</c:v>
                </c:pt>
              </c:strCache>
            </c:strRef>
          </c:tx>
          <c:marker>
            <c:symbol val="circle"/>
            <c:size val="5"/>
          </c:marker>
          <c:cat>
            <c:numRef>
              <c:f>'precio minorista regiones'!$B$7:$B$25</c:f>
              <c:numCache>
                <c:formatCode>dd/mm/yy;@</c:formatCode>
                <c:ptCount val="19"/>
                <c:pt idx="0">
                  <c:v>44071</c:v>
                </c:pt>
                <c:pt idx="1">
                  <c:v>44078</c:v>
                </c:pt>
                <c:pt idx="2">
                  <c:v>44085</c:v>
                </c:pt>
                <c:pt idx="3">
                  <c:v>44092</c:v>
                </c:pt>
                <c:pt idx="4">
                  <c:v>44099</c:v>
                </c:pt>
                <c:pt idx="5">
                  <c:v>44106</c:v>
                </c:pt>
                <c:pt idx="6">
                  <c:v>44113</c:v>
                </c:pt>
                <c:pt idx="7">
                  <c:v>44120</c:v>
                </c:pt>
                <c:pt idx="8">
                  <c:v>44127</c:v>
                </c:pt>
                <c:pt idx="9">
                  <c:v>44134</c:v>
                </c:pt>
                <c:pt idx="10">
                  <c:v>44141</c:v>
                </c:pt>
                <c:pt idx="11">
                  <c:v>44148</c:v>
                </c:pt>
                <c:pt idx="12">
                  <c:v>44155</c:v>
                </c:pt>
                <c:pt idx="13">
                  <c:v>44162</c:v>
                </c:pt>
                <c:pt idx="14">
                  <c:v>44169</c:v>
                </c:pt>
                <c:pt idx="15">
                  <c:v>44176</c:v>
                </c:pt>
                <c:pt idx="16">
                  <c:v>44183</c:v>
                </c:pt>
                <c:pt idx="17">
                  <c:v>44190</c:v>
                </c:pt>
                <c:pt idx="18">
                  <c:v>44197</c:v>
                </c:pt>
              </c:numCache>
            </c:numRef>
          </c:cat>
          <c:val>
            <c:numRef>
              <c:f>'precio minorista regiones'!$J$7:$J$25</c:f>
              <c:numCache>
                <c:formatCode>#,##0</c:formatCode>
                <c:ptCount val="19"/>
                <c:pt idx="0">
                  <c:v>1064</c:v>
                </c:pt>
                <c:pt idx="1">
                  <c:v>1095.5</c:v>
                </c:pt>
                <c:pt idx="2">
                  <c:v>930</c:v>
                </c:pt>
                <c:pt idx="3">
                  <c:v>1101.5</c:v>
                </c:pt>
                <c:pt idx="4">
                  <c:v>1132.5</c:v>
                </c:pt>
                <c:pt idx="5">
                  <c:v>1148</c:v>
                </c:pt>
                <c:pt idx="6">
                  <c:v>1128</c:v>
                </c:pt>
                <c:pt idx="7">
                  <c:v>1069</c:v>
                </c:pt>
                <c:pt idx="8">
                  <c:v>1110.5</c:v>
                </c:pt>
                <c:pt idx="9">
                  <c:v>1164</c:v>
                </c:pt>
                <c:pt idx="10">
                  <c:v>1164</c:v>
                </c:pt>
                <c:pt idx="11">
                  <c:v>1172.5</c:v>
                </c:pt>
                <c:pt idx="12">
                  <c:v>1176</c:v>
                </c:pt>
                <c:pt idx="13">
                  <c:v>1194.5</c:v>
                </c:pt>
                <c:pt idx="14">
                  <c:v>1222.5</c:v>
                </c:pt>
                <c:pt idx="15">
                  <c:v>1422</c:v>
                </c:pt>
                <c:pt idx="16">
                  <c:v>1263.5</c:v>
                </c:pt>
                <c:pt idx="17">
                  <c:v>1346.5</c:v>
                </c:pt>
                <c:pt idx="18">
                  <c:v>1335.5</c:v>
                </c:pt>
              </c:numCache>
            </c:numRef>
          </c:val>
          <c:smooth val="0"/>
          <c:extLst>
            <c:ext xmlns:c16="http://schemas.microsoft.com/office/drawing/2014/chart" uri="{C3380CC4-5D6E-409C-BE32-E72D297353CC}">
              <c16:uniqueId val="{00000007-D371-4525-8FF2-35436C5CD4D9}"/>
            </c:ext>
          </c:extLst>
        </c:ser>
        <c:ser>
          <c:idx val="8"/>
          <c:order val="8"/>
          <c:tx>
            <c:strRef>
              <c:f>'precio minorista regiones'!$K$6</c:f>
              <c:strCache>
                <c:ptCount val="1"/>
                <c:pt idx="0">
                  <c:v>Los Lagos</c:v>
                </c:pt>
              </c:strCache>
            </c:strRef>
          </c:tx>
          <c:cat>
            <c:numRef>
              <c:f>'precio minorista regiones'!$B$7:$B$25</c:f>
              <c:numCache>
                <c:formatCode>dd/mm/yy;@</c:formatCode>
                <c:ptCount val="19"/>
                <c:pt idx="0">
                  <c:v>44071</c:v>
                </c:pt>
                <c:pt idx="1">
                  <c:v>44078</c:v>
                </c:pt>
                <c:pt idx="2">
                  <c:v>44085</c:v>
                </c:pt>
                <c:pt idx="3">
                  <c:v>44092</c:v>
                </c:pt>
                <c:pt idx="4">
                  <c:v>44099</c:v>
                </c:pt>
                <c:pt idx="5">
                  <c:v>44106</c:v>
                </c:pt>
                <c:pt idx="6">
                  <c:v>44113</c:v>
                </c:pt>
                <c:pt idx="7">
                  <c:v>44120</c:v>
                </c:pt>
                <c:pt idx="8">
                  <c:v>44127</c:v>
                </c:pt>
                <c:pt idx="9">
                  <c:v>44134</c:v>
                </c:pt>
                <c:pt idx="10">
                  <c:v>44141</c:v>
                </c:pt>
                <c:pt idx="11">
                  <c:v>44148</c:v>
                </c:pt>
                <c:pt idx="12">
                  <c:v>44155</c:v>
                </c:pt>
                <c:pt idx="13">
                  <c:v>44162</c:v>
                </c:pt>
                <c:pt idx="14">
                  <c:v>44169</c:v>
                </c:pt>
                <c:pt idx="15">
                  <c:v>44176</c:v>
                </c:pt>
                <c:pt idx="16">
                  <c:v>44183</c:v>
                </c:pt>
                <c:pt idx="17">
                  <c:v>44190</c:v>
                </c:pt>
                <c:pt idx="18">
                  <c:v>44197</c:v>
                </c:pt>
              </c:numCache>
            </c:numRef>
          </c:cat>
          <c:val>
            <c:numRef>
              <c:f>'precio minorista regiones'!$K$7:$K$25</c:f>
              <c:numCache>
                <c:formatCode>#,##0</c:formatCode>
                <c:ptCount val="19"/>
                <c:pt idx="0">
                  <c:v>1191.5</c:v>
                </c:pt>
                <c:pt idx="1">
                  <c:v>1211</c:v>
                </c:pt>
                <c:pt idx="2">
                  <c:v>1210.5</c:v>
                </c:pt>
                <c:pt idx="3">
                  <c:v>1190</c:v>
                </c:pt>
                <c:pt idx="4">
                  <c:v>1222.5</c:v>
                </c:pt>
                <c:pt idx="5">
                  <c:v>1217</c:v>
                </c:pt>
                <c:pt idx="6">
                  <c:v>1236</c:v>
                </c:pt>
                <c:pt idx="7">
                  <c:v>1240</c:v>
                </c:pt>
                <c:pt idx="8">
                  <c:v>1246.5</c:v>
                </c:pt>
                <c:pt idx="9">
                  <c:v>1234</c:v>
                </c:pt>
                <c:pt idx="10">
                  <c:v>1169.5</c:v>
                </c:pt>
                <c:pt idx="11">
                  <c:v>1158</c:v>
                </c:pt>
                <c:pt idx="12">
                  <c:v>1201.5</c:v>
                </c:pt>
                <c:pt idx="13">
                  <c:v>1240</c:v>
                </c:pt>
                <c:pt idx="14">
                  <c:v>1201.5</c:v>
                </c:pt>
                <c:pt idx="15">
                  <c:v>1254.5</c:v>
                </c:pt>
                <c:pt idx="16">
                  <c:v>1201.5</c:v>
                </c:pt>
                <c:pt idx="17">
                  <c:v>1251</c:v>
                </c:pt>
                <c:pt idx="18">
                  <c:v>1228</c:v>
                </c:pt>
              </c:numCache>
            </c:numRef>
          </c:val>
          <c:smooth val="0"/>
          <c:extLst>
            <c:ext xmlns:c16="http://schemas.microsoft.com/office/drawing/2014/chart" uri="{C3380CC4-5D6E-409C-BE32-E72D297353CC}">
              <c16:uniqueId val="{00000000-E7A5-4D4C-952C-24A0A545F7B4}"/>
            </c:ext>
          </c:extLst>
        </c:ser>
        <c:dLbls>
          <c:showLegendKey val="0"/>
          <c:showVal val="0"/>
          <c:showCatName val="0"/>
          <c:showSerName val="0"/>
          <c:showPercent val="0"/>
          <c:showBubbleSize val="0"/>
        </c:dLbls>
        <c:marker val="1"/>
        <c:smooth val="0"/>
        <c:axId val="-2124685064"/>
        <c:axId val="-2124681528"/>
      </c:lineChart>
      <c:dateAx>
        <c:axId val="-2124685064"/>
        <c:scaling>
          <c:orientation val="minMax"/>
        </c:scaling>
        <c:delete val="0"/>
        <c:axPos val="b"/>
        <c:numFmt formatCode="dd/mm/yy;@" sourceLinked="0"/>
        <c:majorTickMark val="out"/>
        <c:minorTickMark val="none"/>
        <c:tickLblPos val="nextTo"/>
        <c:spPr>
          <a:noFill/>
          <a:ln w="9525" cap="flat" cmpd="sng" algn="ctr">
            <a:solidFill>
              <a:schemeClr val="tx1">
                <a:lumMod val="15000"/>
                <a:lumOff val="85000"/>
              </a:schemeClr>
            </a:solidFill>
            <a:round/>
          </a:ln>
          <a:effectLst/>
        </c:spPr>
        <c:txPr>
          <a:bodyPr rot="0" vert="horz"/>
          <a:lstStyle/>
          <a:p>
            <a:pPr>
              <a:defRPr sz="1200" b="0" i="0" u="none" strike="noStrike" baseline="0">
                <a:solidFill>
                  <a:srgbClr val="000000"/>
                </a:solidFill>
                <a:latin typeface="Calibri"/>
                <a:ea typeface="Calibri"/>
                <a:cs typeface="Calibri"/>
              </a:defRPr>
            </a:pPr>
            <a:endParaRPr lang="es-CL"/>
          </a:p>
        </c:txPr>
        <c:crossAx val="-2124681528"/>
        <c:crosses val="autoZero"/>
        <c:auto val="1"/>
        <c:lblOffset val="100"/>
        <c:baseTimeUnit val="days"/>
      </c:dateAx>
      <c:valAx>
        <c:axId val="-2124681528"/>
        <c:scaling>
          <c:orientation val="minMax"/>
          <c:min val="700"/>
        </c:scaling>
        <c:delete val="0"/>
        <c:axPos val="l"/>
        <c:majorGridlines>
          <c:spPr>
            <a:ln w="9525" cap="flat" cmpd="sng" algn="ctr">
              <a:solidFill>
                <a:schemeClr val="tx1">
                  <a:lumMod val="15000"/>
                  <a:lumOff val="85000"/>
                </a:schemeClr>
              </a:solidFill>
              <a:round/>
            </a:ln>
            <a:effectLst/>
          </c:spPr>
        </c:majorGridlines>
        <c:title>
          <c:tx>
            <c:rich>
              <a:bodyPr/>
              <a:lstStyle/>
              <a:p>
                <a:pPr>
                  <a:defRPr sz="1200" b="1" i="0" u="none" strike="noStrike" baseline="0">
                    <a:solidFill>
                      <a:srgbClr val="000000"/>
                    </a:solidFill>
                    <a:latin typeface="Calibri"/>
                    <a:ea typeface="Calibri"/>
                    <a:cs typeface="Calibri"/>
                  </a:defRPr>
                </a:pPr>
                <a:r>
                  <a:rPr lang="en-US"/>
                  <a:t>$ por kilo con IVA</a:t>
                </a:r>
              </a:p>
            </c:rich>
          </c:tx>
          <c:overlay val="0"/>
        </c:title>
        <c:numFmt formatCode="#,##0" sourceLinked="1"/>
        <c:majorTickMark val="none"/>
        <c:minorTickMark val="none"/>
        <c:tickLblPos val="nextTo"/>
        <c:spPr>
          <a:ln w="9525">
            <a:noFill/>
          </a:ln>
        </c:spPr>
        <c:txPr>
          <a:bodyPr rot="0" vert="horz"/>
          <a:lstStyle/>
          <a:p>
            <a:pPr>
              <a:defRPr sz="1200" b="0" i="0" u="none" strike="noStrike" baseline="0">
                <a:solidFill>
                  <a:srgbClr val="000000"/>
                </a:solidFill>
                <a:latin typeface="Calibri"/>
                <a:ea typeface="Calibri"/>
                <a:cs typeface="Calibri"/>
              </a:defRPr>
            </a:pPr>
            <a:endParaRPr lang="es-CL"/>
          </a:p>
        </c:txPr>
        <c:crossAx val="-2124685064"/>
        <c:crosses val="autoZero"/>
        <c:crossBetween val="between"/>
      </c:valAx>
      <c:spPr>
        <a:noFill/>
        <a:ln w="25400">
          <a:noFill/>
        </a:ln>
      </c:spPr>
    </c:plotArea>
    <c:legend>
      <c:legendPos val="r"/>
      <c:layout>
        <c:manualLayout>
          <c:xMode val="edge"/>
          <c:yMode val="edge"/>
          <c:x val="8.0444375353026135E-2"/>
          <c:y val="0.89286963555795107"/>
          <c:w val="0.86154698283003583"/>
          <c:h val="8.0872073104810691E-2"/>
        </c:manualLayout>
      </c:layout>
      <c:overlay val="0"/>
      <c:spPr>
        <a:noFill/>
        <a:ln w="25400">
          <a:noFill/>
        </a:ln>
      </c:spPr>
      <c:txPr>
        <a:bodyPr/>
        <a:lstStyle/>
        <a:p>
          <a:pPr>
            <a:defRPr sz="1100" b="0" i="0" u="none" strike="noStrike" kern="600" baseline="0">
              <a:solidFill>
                <a:srgbClr val="000000"/>
              </a:solidFill>
              <a:latin typeface="Calibri"/>
              <a:ea typeface="Calibri"/>
              <a:cs typeface="Calibri"/>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b="0" i="0" u="none" strike="noStrike" baseline="0">
          <a:solidFill>
            <a:srgbClr val="000000"/>
          </a:solidFill>
          <a:latin typeface="Calibri"/>
          <a:ea typeface="Calibri"/>
          <a:cs typeface="Calibri"/>
        </a:defRPr>
      </a:pPr>
      <a:endParaRPr lang="es-CL"/>
    </a:p>
  </c:txPr>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es-CL" sz="1200" b="1" i="0" u="none" strike="noStrike" baseline="0">
                <a:solidFill>
                  <a:srgbClr val="000000"/>
                </a:solidFill>
                <a:latin typeface="Calibri"/>
              </a:rPr>
              <a:t>Gráfico 6. Precio semanal a consumidor de papa en ferias según región </a:t>
            </a:r>
          </a:p>
          <a:p>
            <a:pPr>
              <a:defRPr sz="1200" b="0" i="0" u="none" strike="noStrike" baseline="0">
                <a:solidFill>
                  <a:srgbClr val="000000"/>
                </a:solidFill>
                <a:latin typeface="Calibri"/>
                <a:ea typeface="Calibri"/>
                <a:cs typeface="Calibri"/>
              </a:defRPr>
            </a:pPr>
            <a:r>
              <a:rPr lang="es-CL" sz="1200" b="1" i="0" u="none" strike="noStrike" baseline="0">
                <a:solidFill>
                  <a:srgbClr val="000000"/>
                </a:solidFill>
                <a:latin typeface="Calibri"/>
              </a:rPr>
              <a:t>($/ kilo con IVA)</a:t>
            </a:r>
          </a:p>
        </c:rich>
      </c:tx>
      <c:overlay val="0"/>
      <c:spPr>
        <a:noFill/>
        <a:ln w="25400">
          <a:noFill/>
        </a:ln>
      </c:spPr>
    </c:title>
    <c:autoTitleDeleted val="0"/>
    <c:plotArea>
      <c:layout>
        <c:manualLayout>
          <c:layoutTarget val="inner"/>
          <c:xMode val="edge"/>
          <c:yMode val="edge"/>
          <c:x val="0.106221377754941"/>
          <c:y val="0.12781118576394199"/>
          <c:w val="0.84944845132775881"/>
          <c:h val="0.67641835376507187"/>
        </c:manualLayout>
      </c:layout>
      <c:lineChart>
        <c:grouping val="standard"/>
        <c:varyColors val="0"/>
        <c:ser>
          <c:idx val="0"/>
          <c:order val="0"/>
          <c:tx>
            <c:strRef>
              <c:f>'precio minorista regiones'!$L$6</c:f>
              <c:strCache>
                <c:ptCount val="1"/>
                <c:pt idx="0">
                  <c:v>Arica</c:v>
                </c:pt>
              </c:strCache>
            </c:strRef>
          </c:tx>
          <c:spPr>
            <a:ln w="28575" cap="rnd">
              <a:solidFill>
                <a:schemeClr val="accent1"/>
              </a:solidFill>
              <a:round/>
            </a:ln>
            <a:effectLst/>
          </c:spPr>
          <c:marker>
            <c:symbol val="circle"/>
            <c:size val="5"/>
          </c:marker>
          <c:dPt>
            <c:idx val="0"/>
            <c:bubble3D val="0"/>
            <c:extLst>
              <c:ext xmlns:c16="http://schemas.microsoft.com/office/drawing/2014/chart" uri="{C3380CC4-5D6E-409C-BE32-E72D297353CC}">
                <c16:uniqueId val="{00000001-C144-40AB-87CD-72390DC147F3}"/>
              </c:ext>
            </c:extLst>
          </c:dPt>
          <c:dPt>
            <c:idx val="1"/>
            <c:bubble3D val="0"/>
            <c:extLst>
              <c:ext xmlns:c16="http://schemas.microsoft.com/office/drawing/2014/chart" uri="{C3380CC4-5D6E-409C-BE32-E72D297353CC}">
                <c16:uniqueId val="{00000003-C144-40AB-87CD-72390DC147F3}"/>
              </c:ext>
            </c:extLst>
          </c:dPt>
          <c:dPt>
            <c:idx val="2"/>
            <c:bubble3D val="0"/>
            <c:extLst>
              <c:ext xmlns:c16="http://schemas.microsoft.com/office/drawing/2014/chart" uri="{C3380CC4-5D6E-409C-BE32-E72D297353CC}">
                <c16:uniqueId val="{00000005-C144-40AB-87CD-72390DC147F3}"/>
              </c:ext>
            </c:extLst>
          </c:dPt>
          <c:dPt>
            <c:idx val="3"/>
            <c:bubble3D val="0"/>
            <c:extLst>
              <c:ext xmlns:c16="http://schemas.microsoft.com/office/drawing/2014/chart" uri="{C3380CC4-5D6E-409C-BE32-E72D297353CC}">
                <c16:uniqueId val="{00000007-C144-40AB-87CD-72390DC147F3}"/>
              </c:ext>
            </c:extLst>
          </c:dPt>
          <c:dPt>
            <c:idx val="4"/>
            <c:bubble3D val="0"/>
            <c:extLst>
              <c:ext xmlns:c16="http://schemas.microsoft.com/office/drawing/2014/chart" uri="{C3380CC4-5D6E-409C-BE32-E72D297353CC}">
                <c16:uniqueId val="{00000009-C144-40AB-87CD-72390DC147F3}"/>
              </c:ext>
            </c:extLst>
          </c:dPt>
          <c:dPt>
            <c:idx val="5"/>
            <c:bubble3D val="0"/>
            <c:extLst>
              <c:ext xmlns:c16="http://schemas.microsoft.com/office/drawing/2014/chart" uri="{C3380CC4-5D6E-409C-BE32-E72D297353CC}">
                <c16:uniqueId val="{0000000B-C144-40AB-87CD-72390DC147F3}"/>
              </c:ext>
            </c:extLst>
          </c:dPt>
          <c:dPt>
            <c:idx val="6"/>
            <c:bubble3D val="0"/>
            <c:extLst>
              <c:ext xmlns:c16="http://schemas.microsoft.com/office/drawing/2014/chart" uri="{C3380CC4-5D6E-409C-BE32-E72D297353CC}">
                <c16:uniqueId val="{0000000D-C144-40AB-87CD-72390DC147F3}"/>
              </c:ext>
            </c:extLst>
          </c:dPt>
          <c:dPt>
            <c:idx val="7"/>
            <c:bubble3D val="0"/>
            <c:extLst>
              <c:ext xmlns:c16="http://schemas.microsoft.com/office/drawing/2014/chart" uri="{C3380CC4-5D6E-409C-BE32-E72D297353CC}">
                <c16:uniqueId val="{0000000F-C144-40AB-87CD-72390DC147F3}"/>
              </c:ext>
            </c:extLst>
          </c:dPt>
          <c:dPt>
            <c:idx val="8"/>
            <c:bubble3D val="0"/>
            <c:extLst>
              <c:ext xmlns:c16="http://schemas.microsoft.com/office/drawing/2014/chart" uri="{C3380CC4-5D6E-409C-BE32-E72D297353CC}">
                <c16:uniqueId val="{00000011-C144-40AB-87CD-72390DC147F3}"/>
              </c:ext>
            </c:extLst>
          </c:dPt>
          <c:dPt>
            <c:idx val="9"/>
            <c:bubble3D val="0"/>
            <c:extLst>
              <c:ext xmlns:c16="http://schemas.microsoft.com/office/drawing/2014/chart" uri="{C3380CC4-5D6E-409C-BE32-E72D297353CC}">
                <c16:uniqueId val="{00000013-C144-40AB-87CD-72390DC147F3}"/>
              </c:ext>
            </c:extLst>
          </c:dPt>
          <c:dPt>
            <c:idx val="10"/>
            <c:bubble3D val="0"/>
            <c:extLst>
              <c:ext xmlns:c16="http://schemas.microsoft.com/office/drawing/2014/chart" uri="{C3380CC4-5D6E-409C-BE32-E72D297353CC}">
                <c16:uniqueId val="{00000015-C144-40AB-87CD-72390DC147F3}"/>
              </c:ext>
            </c:extLst>
          </c:dPt>
          <c:dPt>
            <c:idx val="11"/>
            <c:bubble3D val="0"/>
            <c:extLst>
              <c:ext xmlns:c16="http://schemas.microsoft.com/office/drawing/2014/chart" uri="{C3380CC4-5D6E-409C-BE32-E72D297353CC}">
                <c16:uniqueId val="{00000017-C144-40AB-87CD-72390DC147F3}"/>
              </c:ext>
            </c:extLst>
          </c:dPt>
          <c:dPt>
            <c:idx val="12"/>
            <c:bubble3D val="0"/>
            <c:extLst>
              <c:ext xmlns:c16="http://schemas.microsoft.com/office/drawing/2014/chart" uri="{C3380CC4-5D6E-409C-BE32-E72D297353CC}">
                <c16:uniqueId val="{00000019-C144-40AB-87CD-72390DC147F3}"/>
              </c:ext>
            </c:extLst>
          </c:dPt>
          <c:dPt>
            <c:idx val="16"/>
            <c:bubble3D val="0"/>
            <c:extLst>
              <c:ext xmlns:c16="http://schemas.microsoft.com/office/drawing/2014/chart" uri="{C3380CC4-5D6E-409C-BE32-E72D297353CC}">
                <c16:uniqueId val="{0000001B-C144-40AB-87CD-72390DC147F3}"/>
              </c:ext>
            </c:extLst>
          </c:dPt>
          <c:dPt>
            <c:idx val="17"/>
            <c:bubble3D val="0"/>
            <c:extLst>
              <c:ext xmlns:c16="http://schemas.microsoft.com/office/drawing/2014/chart" uri="{C3380CC4-5D6E-409C-BE32-E72D297353CC}">
                <c16:uniqueId val="{0000001D-C144-40AB-87CD-72390DC147F3}"/>
              </c:ext>
            </c:extLst>
          </c:dPt>
          <c:dPt>
            <c:idx val="18"/>
            <c:bubble3D val="0"/>
            <c:extLst>
              <c:ext xmlns:c16="http://schemas.microsoft.com/office/drawing/2014/chart" uri="{C3380CC4-5D6E-409C-BE32-E72D297353CC}">
                <c16:uniqueId val="{0000001F-C144-40AB-87CD-72390DC147F3}"/>
              </c:ext>
            </c:extLst>
          </c:dPt>
          <c:dPt>
            <c:idx val="19"/>
            <c:bubble3D val="0"/>
            <c:extLst>
              <c:ext xmlns:c16="http://schemas.microsoft.com/office/drawing/2014/chart" uri="{C3380CC4-5D6E-409C-BE32-E72D297353CC}">
                <c16:uniqueId val="{00000021-C144-40AB-87CD-72390DC147F3}"/>
              </c:ext>
            </c:extLst>
          </c:dPt>
          <c:dPt>
            <c:idx val="20"/>
            <c:bubble3D val="0"/>
            <c:extLst>
              <c:ext xmlns:c16="http://schemas.microsoft.com/office/drawing/2014/chart" uri="{C3380CC4-5D6E-409C-BE32-E72D297353CC}">
                <c16:uniqueId val="{00000023-C144-40AB-87CD-72390DC147F3}"/>
              </c:ext>
            </c:extLst>
          </c:dPt>
          <c:cat>
            <c:numRef>
              <c:f>'precio minorista regiones'!$B$7:$B$25</c:f>
              <c:numCache>
                <c:formatCode>dd/mm/yy;@</c:formatCode>
                <c:ptCount val="19"/>
                <c:pt idx="0">
                  <c:v>44071</c:v>
                </c:pt>
                <c:pt idx="1">
                  <c:v>44078</c:v>
                </c:pt>
                <c:pt idx="2">
                  <c:v>44085</c:v>
                </c:pt>
                <c:pt idx="3">
                  <c:v>44092</c:v>
                </c:pt>
                <c:pt idx="4">
                  <c:v>44099</c:v>
                </c:pt>
                <c:pt idx="5">
                  <c:v>44106</c:v>
                </c:pt>
                <c:pt idx="6">
                  <c:v>44113</c:v>
                </c:pt>
                <c:pt idx="7">
                  <c:v>44120</c:v>
                </c:pt>
                <c:pt idx="8">
                  <c:v>44127</c:v>
                </c:pt>
                <c:pt idx="9">
                  <c:v>44134</c:v>
                </c:pt>
                <c:pt idx="10">
                  <c:v>44141</c:v>
                </c:pt>
                <c:pt idx="11">
                  <c:v>44148</c:v>
                </c:pt>
                <c:pt idx="12">
                  <c:v>44155</c:v>
                </c:pt>
                <c:pt idx="13">
                  <c:v>44162</c:v>
                </c:pt>
                <c:pt idx="14">
                  <c:v>44169</c:v>
                </c:pt>
                <c:pt idx="15">
                  <c:v>44176</c:v>
                </c:pt>
                <c:pt idx="16">
                  <c:v>44183</c:v>
                </c:pt>
                <c:pt idx="17">
                  <c:v>44190</c:v>
                </c:pt>
                <c:pt idx="18">
                  <c:v>44197</c:v>
                </c:pt>
              </c:numCache>
            </c:numRef>
          </c:cat>
          <c:val>
            <c:numRef>
              <c:f>'precio minorista regiones'!$L$7:$L$25</c:f>
              <c:numCache>
                <c:formatCode>#,##0</c:formatCode>
                <c:ptCount val="19"/>
                <c:pt idx="0">
                  <c:v>500</c:v>
                </c:pt>
                <c:pt idx="1">
                  <c:v>520</c:v>
                </c:pt>
                <c:pt idx="3">
                  <c:v>588</c:v>
                </c:pt>
                <c:pt idx="4">
                  <c:v>575</c:v>
                </c:pt>
                <c:pt idx="5">
                  <c:v>575</c:v>
                </c:pt>
                <c:pt idx="6">
                  <c:v>550</c:v>
                </c:pt>
                <c:pt idx="7">
                  <c:v>575</c:v>
                </c:pt>
                <c:pt idx="9">
                  <c:v>575</c:v>
                </c:pt>
                <c:pt idx="10">
                  <c:v>545</c:v>
                </c:pt>
                <c:pt idx="11">
                  <c:v>550</c:v>
                </c:pt>
                <c:pt idx="12">
                  <c:v>575</c:v>
                </c:pt>
                <c:pt idx="13">
                  <c:v>638</c:v>
                </c:pt>
                <c:pt idx="14">
                  <c:v>632.5</c:v>
                </c:pt>
                <c:pt idx="15">
                  <c:v>587.5</c:v>
                </c:pt>
              </c:numCache>
            </c:numRef>
          </c:val>
          <c:smooth val="0"/>
          <c:extLst>
            <c:ext xmlns:c16="http://schemas.microsoft.com/office/drawing/2014/chart" uri="{C3380CC4-5D6E-409C-BE32-E72D297353CC}">
              <c16:uniqueId val="{00000024-C144-40AB-87CD-72390DC147F3}"/>
            </c:ext>
          </c:extLst>
        </c:ser>
        <c:ser>
          <c:idx val="1"/>
          <c:order val="1"/>
          <c:tx>
            <c:strRef>
              <c:f>'precio minorista regiones'!$M$6</c:f>
              <c:strCache>
                <c:ptCount val="1"/>
                <c:pt idx="0">
                  <c:v>Coquimbo</c:v>
                </c:pt>
              </c:strCache>
            </c:strRef>
          </c:tx>
          <c:spPr>
            <a:ln w="28575" cap="rnd">
              <a:solidFill>
                <a:schemeClr val="accent2"/>
              </a:solidFill>
              <a:round/>
            </a:ln>
            <a:effectLst/>
          </c:spPr>
          <c:marker>
            <c:symbol val="circle"/>
            <c:size val="5"/>
          </c:marker>
          <c:cat>
            <c:numRef>
              <c:f>'precio minorista regiones'!$B$7:$B$25</c:f>
              <c:numCache>
                <c:formatCode>dd/mm/yy;@</c:formatCode>
                <c:ptCount val="19"/>
                <c:pt idx="0">
                  <c:v>44071</c:v>
                </c:pt>
                <c:pt idx="1">
                  <c:v>44078</c:v>
                </c:pt>
                <c:pt idx="2">
                  <c:v>44085</c:v>
                </c:pt>
                <c:pt idx="3">
                  <c:v>44092</c:v>
                </c:pt>
                <c:pt idx="4">
                  <c:v>44099</c:v>
                </c:pt>
                <c:pt idx="5">
                  <c:v>44106</c:v>
                </c:pt>
                <c:pt idx="6">
                  <c:v>44113</c:v>
                </c:pt>
                <c:pt idx="7">
                  <c:v>44120</c:v>
                </c:pt>
                <c:pt idx="8">
                  <c:v>44127</c:v>
                </c:pt>
                <c:pt idx="9">
                  <c:v>44134</c:v>
                </c:pt>
                <c:pt idx="10">
                  <c:v>44141</c:v>
                </c:pt>
                <c:pt idx="11">
                  <c:v>44148</c:v>
                </c:pt>
                <c:pt idx="12">
                  <c:v>44155</c:v>
                </c:pt>
                <c:pt idx="13">
                  <c:v>44162</c:v>
                </c:pt>
                <c:pt idx="14">
                  <c:v>44169</c:v>
                </c:pt>
                <c:pt idx="15">
                  <c:v>44176</c:v>
                </c:pt>
                <c:pt idx="16">
                  <c:v>44183</c:v>
                </c:pt>
                <c:pt idx="17">
                  <c:v>44190</c:v>
                </c:pt>
                <c:pt idx="18">
                  <c:v>44197</c:v>
                </c:pt>
              </c:numCache>
            </c:numRef>
          </c:cat>
          <c:val>
            <c:numRef>
              <c:f>'precio minorista regiones'!$M$7:$M$25</c:f>
              <c:numCache>
                <c:formatCode>#,##0</c:formatCode>
                <c:ptCount val="19"/>
                <c:pt idx="0">
                  <c:v>450</c:v>
                </c:pt>
                <c:pt idx="1">
                  <c:v>556</c:v>
                </c:pt>
                <c:pt idx="2">
                  <c:v>542</c:v>
                </c:pt>
                <c:pt idx="3">
                  <c:v>542</c:v>
                </c:pt>
                <c:pt idx="4">
                  <c:v>525</c:v>
                </c:pt>
                <c:pt idx="5">
                  <c:v>475</c:v>
                </c:pt>
                <c:pt idx="6">
                  <c:v>483</c:v>
                </c:pt>
                <c:pt idx="7">
                  <c:v>535</c:v>
                </c:pt>
                <c:pt idx="8">
                  <c:v>535</c:v>
                </c:pt>
                <c:pt idx="9">
                  <c:v>513</c:v>
                </c:pt>
                <c:pt idx="10">
                  <c:v>501</c:v>
                </c:pt>
                <c:pt idx="11">
                  <c:v>528.5</c:v>
                </c:pt>
                <c:pt idx="12">
                  <c:v>516</c:v>
                </c:pt>
                <c:pt idx="13">
                  <c:v>542.5</c:v>
                </c:pt>
                <c:pt idx="14">
                  <c:v>549</c:v>
                </c:pt>
                <c:pt idx="15">
                  <c:v>483</c:v>
                </c:pt>
                <c:pt idx="16">
                  <c:v>565</c:v>
                </c:pt>
                <c:pt idx="17">
                  <c:v>642.5</c:v>
                </c:pt>
                <c:pt idx="18">
                  <c:v>725</c:v>
                </c:pt>
              </c:numCache>
            </c:numRef>
          </c:val>
          <c:smooth val="0"/>
          <c:extLst>
            <c:ext xmlns:c16="http://schemas.microsoft.com/office/drawing/2014/chart" uri="{C3380CC4-5D6E-409C-BE32-E72D297353CC}">
              <c16:uniqueId val="{00000025-C144-40AB-87CD-72390DC147F3}"/>
            </c:ext>
          </c:extLst>
        </c:ser>
        <c:ser>
          <c:idx val="2"/>
          <c:order val="2"/>
          <c:tx>
            <c:strRef>
              <c:f>'precio minorista regiones'!$N$6</c:f>
              <c:strCache>
                <c:ptCount val="1"/>
                <c:pt idx="0">
                  <c:v>Valparaíso</c:v>
                </c:pt>
              </c:strCache>
            </c:strRef>
          </c:tx>
          <c:spPr>
            <a:ln w="28575" cap="rnd">
              <a:solidFill>
                <a:schemeClr val="accent3"/>
              </a:solidFill>
              <a:round/>
            </a:ln>
            <a:effectLst/>
          </c:spPr>
          <c:marker>
            <c:symbol val="circle"/>
            <c:size val="5"/>
          </c:marker>
          <c:cat>
            <c:numRef>
              <c:f>'precio minorista regiones'!$B$7:$B$25</c:f>
              <c:numCache>
                <c:formatCode>dd/mm/yy;@</c:formatCode>
                <c:ptCount val="19"/>
                <c:pt idx="0">
                  <c:v>44071</c:v>
                </c:pt>
                <c:pt idx="1">
                  <c:v>44078</c:v>
                </c:pt>
                <c:pt idx="2">
                  <c:v>44085</c:v>
                </c:pt>
                <c:pt idx="3">
                  <c:v>44092</c:v>
                </c:pt>
                <c:pt idx="4">
                  <c:v>44099</c:v>
                </c:pt>
                <c:pt idx="5">
                  <c:v>44106</c:v>
                </c:pt>
                <c:pt idx="6">
                  <c:v>44113</c:v>
                </c:pt>
                <c:pt idx="7">
                  <c:v>44120</c:v>
                </c:pt>
                <c:pt idx="8">
                  <c:v>44127</c:v>
                </c:pt>
                <c:pt idx="9">
                  <c:v>44134</c:v>
                </c:pt>
                <c:pt idx="10">
                  <c:v>44141</c:v>
                </c:pt>
                <c:pt idx="11">
                  <c:v>44148</c:v>
                </c:pt>
                <c:pt idx="12">
                  <c:v>44155</c:v>
                </c:pt>
                <c:pt idx="13">
                  <c:v>44162</c:v>
                </c:pt>
                <c:pt idx="14">
                  <c:v>44169</c:v>
                </c:pt>
                <c:pt idx="15">
                  <c:v>44176</c:v>
                </c:pt>
                <c:pt idx="16">
                  <c:v>44183</c:v>
                </c:pt>
                <c:pt idx="17">
                  <c:v>44190</c:v>
                </c:pt>
                <c:pt idx="18">
                  <c:v>44197</c:v>
                </c:pt>
              </c:numCache>
            </c:numRef>
          </c:cat>
          <c:val>
            <c:numRef>
              <c:f>'precio minorista regiones'!$N$7:$N$25</c:f>
              <c:numCache>
                <c:formatCode>#,##0</c:formatCode>
                <c:ptCount val="19"/>
                <c:pt idx="0">
                  <c:v>394</c:v>
                </c:pt>
                <c:pt idx="1">
                  <c:v>495.5</c:v>
                </c:pt>
                <c:pt idx="2">
                  <c:v>460</c:v>
                </c:pt>
                <c:pt idx="3">
                  <c:v>452.5</c:v>
                </c:pt>
                <c:pt idx="4">
                  <c:v>428</c:v>
                </c:pt>
                <c:pt idx="5">
                  <c:v>468</c:v>
                </c:pt>
                <c:pt idx="6">
                  <c:v>458</c:v>
                </c:pt>
                <c:pt idx="7">
                  <c:v>475</c:v>
                </c:pt>
                <c:pt idx="8">
                  <c:v>441</c:v>
                </c:pt>
                <c:pt idx="9">
                  <c:v>446.5</c:v>
                </c:pt>
                <c:pt idx="10">
                  <c:v>463</c:v>
                </c:pt>
                <c:pt idx="11">
                  <c:v>515.5</c:v>
                </c:pt>
                <c:pt idx="12">
                  <c:v>531</c:v>
                </c:pt>
                <c:pt idx="13">
                  <c:v>528</c:v>
                </c:pt>
                <c:pt idx="14">
                  <c:v>473</c:v>
                </c:pt>
                <c:pt idx="15">
                  <c:v>461</c:v>
                </c:pt>
                <c:pt idx="16">
                  <c:v>489</c:v>
                </c:pt>
                <c:pt idx="17">
                  <c:v>601</c:v>
                </c:pt>
                <c:pt idx="18">
                  <c:v>621</c:v>
                </c:pt>
              </c:numCache>
            </c:numRef>
          </c:val>
          <c:smooth val="0"/>
          <c:extLst>
            <c:ext xmlns:c16="http://schemas.microsoft.com/office/drawing/2014/chart" uri="{C3380CC4-5D6E-409C-BE32-E72D297353CC}">
              <c16:uniqueId val="{00000026-C144-40AB-87CD-72390DC147F3}"/>
            </c:ext>
          </c:extLst>
        </c:ser>
        <c:ser>
          <c:idx val="3"/>
          <c:order val="3"/>
          <c:tx>
            <c:strRef>
              <c:f>'precio minorista regiones'!$O$6</c:f>
              <c:strCache>
                <c:ptCount val="1"/>
                <c:pt idx="0">
                  <c:v>RM</c:v>
                </c:pt>
              </c:strCache>
            </c:strRef>
          </c:tx>
          <c:spPr>
            <a:ln w="28575" cap="rnd">
              <a:solidFill>
                <a:schemeClr val="accent4"/>
              </a:solidFill>
              <a:round/>
            </a:ln>
            <a:effectLst/>
          </c:spPr>
          <c:marker>
            <c:symbol val="circle"/>
            <c:size val="5"/>
          </c:marker>
          <c:cat>
            <c:numRef>
              <c:f>'precio minorista regiones'!$B$7:$B$25</c:f>
              <c:numCache>
                <c:formatCode>dd/mm/yy;@</c:formatCode>
                <c:ptCount val="19"/>
                <c:pt idx="0">
                  <c:v>44071</c:v>
                </c:pt>
                <c:pt idx="1">
                  <c:v>44078</c:v>
                </c:pt>
                <c:pt idx="2">
                  <c:v>44085</c:v>
                </c:pt>
                <c:pt idx="3">
                  <c:v>44092</c:v>
                </c:pt>
                <c:pt idx="4">
                  <c:v>44099</c:v>
                </c:pt>
                <c:pt idx="5">
                  <c:v>44106</c:v>
                </c:pt>
                <c:pt idx="6">
                  <c:v>44113</c:v>
                </c:pt>
                <c:pt idx="7">
                  <c:v>44120</c:v>
                </c:pt>
                <c:pt idx="8">
                  <c:v>44127</c:v>
                </c:pt>
                <c:pt idx="9">
                  <c:v>44134</c:v>
                </c:pt>
                <c:pt idx="10">
                  <c:v>44141</c:v>
                </c:pt>
                <c:pt idx="11">
                  <c:v>44148</c:v>
                </c:pt>
                <c:pt idx="12">
                  <c:v>44155</c:v>
                </c:pt>
                <c:pt idx="13">
                  <c:v>44162</c:v>
                </c:pt>
                <c:pt idx="14">
                  <c:v>44169</c:v>
                </c:pt>
                <c:pt idx="15">
                  <c:v>44176</c:v>
                </c:pt>
                <c:pt idx="16">
                  <c:v>44183</c:v>
                </c:pt>
                <c:pt idx="17">
                  <c:v>44190</c:v>
                </c:pt>
                <c:pt idx="18">
                  <c:v>44197</c:v>
                </c:pt>
              </c:numCache>
            </c:numRef>
          </c:cat>
          <c:val>
            <c:numRef>
              <c:f>'precio minorista regiones'!$O$7:$O$25</c:f>
              <c:numCache>
                <c:formatCode>#,##0</c:formatCode>
                <c:ptCount val="19"/>
                <c:pt idx="0">
                  <c:v>486</c:v>
                </c:pt>
                <c:pt idx="1">
                  <c:v>548</c:v>
                </c:pt>
                <c:pt idx="2">
                  <c:v>539.5</c:v>
                </c:pt>
                <c:pt idx="3">
                  <c:v>629</c:v>
                </c:pt>
                <c:pt idx="4">
                  <c:v>587</c:v>
                </c:pt>
                <c:pt idx="5">
                  <c:v>566</c:v>
                </c:pt>
                <c:pt idx="6">
                  <c:v>518</c:v>
                </c:pt>
                <c:pt idx="7">
                  <c:v>526</c:v>
                </c:pt>
                <c:pt idx="8">
                  <c:v>526.5</c:v>
                </c:pt>
                <c:pt idx="9">
                  <c:v>525</c:v>
                </c:pt>
                <c:pt idx="10">
                  <c:v>550</c:v>
                </c:pt>
                <c:pt idx="11">
                  <c:v>579.5</c:v>
                </c:pt>
                <c:pt idx="12">
                  <c:v>566.5</c:v>
                </c:pt>
                <c:pt idx="13">
                  <c:v>610.5</c:v>
                </c:pt>
                <c:pt idx="14">
                  <c:v>636</c:v>
                </c:pt>
                <c:pt idx="15">
                  <c:v>620.5</c:v>
                </c:pt>
                <c:pt idx="16">
                  <c:v>678.5</c:v>
                </c:pt>
                <c:pt idx="17">
                  <c:v>731</c:v>
                </c:pt>
                <c:pt idx="18">
                  <c:v>733</c:v>
                </c:pt>
              </c:numCache>
            </c:numRef>
          </c:val>
          <c:smooth val="0"/>
          <c:extLst>
            <c:ext xmlns:c16="http://schemas.microsoft.com/office/drawing/2014/chart" uri="{C3380CC4-5D6E-409C-BE32-E72D297353CC}">
              <c16:uniqueId val="{00000027-C144-40AB-87CD-72390DC147F3}"/>
            </c:ext>
          </c:extLst>
        </c:ser>
        <c:ser>
          <c:idx val="4"/>
          <c:order val="4"/>
          <c:tx>
            <c:strRef>
              <c:f>'precio minorista regiones'!$P$6</c:f>
              <c:strCache>
                <c:ptCount val="1"/>
                <c:pt idx="0">
                  <c:v>Maule</c:v>
                </c:pt>
              </c:strCache>
            </c:strRef>
          </c:tx>
          <c:spPr>
            <a:ln w="28575" cap="rnd">
              <a:solidFill>
                <a:schemeClr val="accent5"/>
              </a:solidFill>
              <a:round/>
            </a:ln>
            <a:effectLst/>
          </c:spPr>
          <c:marker>
            <c:symbol val="circle"/>
            <c:size val="5"/>
          </c:marker>
          <c:cat>
            <c:numRef>
              <c:f>'precio minorista regiones'!$B$7:$B$25</c:f>
              <c:numCache>
                <c:formatCode>dd/mm/yy;@</c:formatCode>
                <c:ptCount val="19"/>
                <c:pt idx="0">
                  <c:v>44071</c:v>
                </c:pt>
                <c:pt idx="1">
                  <c:v>44078</c:v>
                </c:pt>
                <c:pt idx="2">
                  <c:v>44085</c:v>
                </c:pt>
                <c:pt idx="3">
                  <c:v>44092</c:v>
                </c:pt>
                <c:pt idx="4">
                  <c:v>44099</c:v>
                </c:pt>
                <c:pt idx="5">
                  <c:v>44106</c:v>
                </c:pt>
                <c:pt idx="6">
                  <c:v>44113</c:v>
                </c:pt>
                <c:pt idx="7">
                  <c:v>44120</c:v>
                </c:pt>
                <c:pt idx="8">
                  <c:v>44127</c:v>
                </c:pt>
                <c:pt idx="9">
                  <c:v>44134</c:v>
                </c:pt>
                <c:pt idx="10">
                  <c:v>44141</c:v>
                </c:pt>
                <c:pt idx="11">
                  <c:v>44148</c:v>
                </c:pt>
                <c:pt idx="12">
                  <c:v>44155</c:v>
                </c:pt>
                <c:pt idx="13">
                  <c:v>44162</c:v>
                </c:pt>
                <c:pt idx="14">
                  <c:v>44169</c:v>
                </c:pt>
                <c:pt idx="15">
                  <c:v>44176</c:v>
                </c:pt>
                <c:pt idx="16">
                  <c:v>44183</c:v>
                </c:pt>
                <c:pt idx="17">
                  <c:v>44190</c:v>
                </c:pt>
                <c:pt idx="18">
                  <c:v>44197</c:v>
                </c:pt>
              </c:numCache>
            </c:numRef>
          </c:cat>
          <c:val>
            <c:numRef>
              <c:f>'precio minorista regiones'!$P$7:$P$25</c:f>
              <c:numCache>
                <c:formatCode>#,##0</c:formatCode>
                <c:ptCount val="19"/>
                <c:pt idx="0">
                  <c:v>479</c:v>
                </c:pt>
                <c:pt idx="1">
                  <c:v>551.5</c:v>
                </c:pt>
                <c:pt idx="2">
                  <c:v>591.5</c:v>
                </c:pt>
                <c:pt idx="3">
                  <c:v>553.5</c:v>
                </c:pt>
                <c:pt idx="4">
                  <c:v>554</c:v>
                </c:pt>
                <c:pt idx="5">
                  <c:v>554</c:v>
                </c:pt>
                <c:pt idx="6">
                  <c:v>554</c:v>
                </c:pt>
                <c:pt idx="7">
                  <c:v>571</c:v>
                </c:pt>
                <c:pt idx="8">
                  <c:v>554</c:v>
                </c:pt>
                <c:pt idx="9">
                  <c:v>546</c:v>
                </c:pt>
                <c:pt idx="10">
                  <c:v>554</c:v>
                </c:pt>
                <c:pt idx="11">
                  <c:v>637.5</c:v>
                </c:pt>
                <c:pt idx="12">
                  <c:v>632</c:v>
                </c:pt>
                <c:pt idx="13">
                  <c:v>479</c:v>
                </c:pt>
                <c:pt idx="14">
                  <c:v>666.5</c:v>
                </c:pt>
                <c:pt idx="15">
                  <c:v>450</c:v>
                </c:pt>
                <c:pt idx="16">
                  <c:v>646</c:v>
                </c:pt>
                <c:pt idx="17">
                  <c:v>746</c:v>
                </c:pt>
                <c:pt idx="18">
                  <c:v>733</c:v>
                </c:pt>
              </c:numCache>
            </c:numRef>
          </c:val>
          <c:smooth val="0"/>
          <c:extLst>
            <c:ext xmlns:c16="http://schemas.microsoft.com/office/drawing/2014/chart" uri="{C3380CC4-5D6E-409C-BE32-E72D297353CC}">
              <c16:uniqueId val="{00000028-C144-40AB-87CD-72390DC147F3}"/>
            </c:ext>
          </c:extLst>
        </c:ser>
        <c:ser>
          <c:idx val="5"/>
          <c:order val="5"/>
          <c:tx>
            <c:strRef>
              <c:f>'precio minorista regiones'!$Q$6</c:f>
              <c:strCache>
                <c:ptCount val="1"/>
                <c:pt idx="0">
                  <c:v>Ñuble</c:v>
                </c:pt>
              </c:strCache>
            </c:strRef>
          </c:tx>
          <c:spPr>
            <a:ln w="28575" cap="rnd">
              <a:solidFill>
                <a:schemeClr val="accent6"/>
              </a:solidFill>
              <a:round/>
            </a:ln>
            <a:effectLst/>
          </c:spPr>
          <c:marker>
            <c:symbol val="circle"/>
            <c:size val="5"/>
          </c:marker>
          <c:cat>
            <c:numRef>
              <c:f>'precio minorista regiones'!$B$7:$B$25</c:f>
              <c:numCache>
                <c:formatCode>dd/mm/yy;@</c:formatCode>
                <c:ptCount val="19"/>
                <c:pt idx="0">
                  <c:v>44071</c:v>
                </c:pt>
                <c:pt idx="1">
                  <c:v>44078</c:v>
                </c:pt>
                <c:pt idx="2">
                  <c:v>44085</c:v>
                </c:pt>
                <c:pt idx="3">
                  <c:v>44092</c:v>
                </c:pt>
                <c:pt idx="4">
                  <c:v>44099</c:v>
                </c:pt>
                <c:pt idx="5">
                  <c:v>44106</c:v>
                </c:pt>
                <c:pt idx="6">
                  <c:v>44113</c:v>
                </c:pt>
                <c:pt idx="7">
                  <c:v>44120</c:v>
                </c:pt>
                <c:pt idx="8">
                  <c:v>44127</c:v>
                </c:pt>
                <c:pt idx="9">
                  <c:v>44134</c:v>
                </c:pt>
                <c:pt idx="10">
                  <c:v>44141</c:v>
                </c:pt>
                <c:pt idx="11">
                  <c:v>44148</c:v>
                </c:pt>
                <c:pt idx="12">
                  <c:v>44155</c:v>
                </c:pt>
                <c:pt idx="13">
                  <c:v>44162</c:v>
                </c:pt>
                <c:pt idx="14">
                  <c:v>44169</c:v>
                </c:pt>
                <c:pt idx="15">
                  <c:v>44176</c:v>
                </c:pt>
                <c:pt idx="16">
                  <c:v>44183</c:v>
                </c:pt>
                <c:pt idx="17">
                  <c:v>44190</c:v>
                </c:pt>
                <c:pt idx="18">
                  <c:v>44197</c:v>
                </c:pt>
              </c:numCache>
            </c:numRef>
          </c:cat>
          <c:val>
            <c:numRef>
              <c:f>'precio minorista regiones'!$Q$7:$Q$25</c:f>
              <c:numCache>
                <c:formatCode>#,##0</c:formatCode>
                <c:ptCount val="19"/>
                <c:pt idx="0">
                  <c:v>387.5</c:v>
                </c:pt>
                <c:pt idx="1">
                  <c:v>344</c:v>
                </c:pt>
                <c:pt idx="2">
                  <c:v>400</c:v>
                </c:pt>
                <c:pt idx="3">
                  <c:v>462.5</c:v>
                </c:pt>
                <c:pt idx="4">
                  <c:v>425</c:v>
                </c:pt>
                <c:pt idx="5">
                  <c:v>356.5</c:v>
                </c:pt>
                <c:pt idx="6">
                  <c:v>325</c:v>
                </c:pt>
                <c:pt idx="7">
                  <c:v>308</c:v>
                </c:pt>
                <c:pt idx="8">
                  <c:v>362.5</c:v>
                </c:pt>
                <c:pt idx="9">
                  <c:v>275</c:v>
                </c:pt>
                <c:pt idx="10">
                  <c:v>462.5</c:v>
                </c:pt>
                <c:pt idx="11">
                  <c:v>250</c:v>
                </c:pt>
                <c:pt idx="12">
                  <c:v>456.5</c:v>
                </c:pt>
                <c:pt idx="13">
                  <c:v>275</c:v>
                </c:pt>
                <c:pt idx="14">
                  <c:v>450</c:v>
                </c:pt>
                <c:pt idx="16">
                  <c:v>450.5</c:v>
                </c:pt>
                <c:pt idx="17">
                  <c:v>287.5</c:v>
                </c:pt>
                <c:pt idx="18">
                  <c:v>544</c:v>
                </c:pt>
              </c:numCache>
            </c:numRef>
          </c:val>
          <c:smooth val="0"/>
          <c:extLst>
            <c:ext xmlns:c16="http://schemas.microsoft.com/office/drawing/2014/chart" uri="{C3380CC4-5D6E-409C-BE32-E72D297353CC}">
              <c16:uniqueId val="{00000029-C144-40AB-87CD-72390DC147F3}"/>
            </c:ext>
          </c:extLst>
        </c:ser>
        <c:ser>
          <c:idx val="6"/>
          <c:order val="6"/>
          <c:tx>
            <c:strRef>
              <c:f>'precio minorista regiones'!$R$6</c:f>
              <c:strCache>
                <c:ptCount val="1"/>
                <c:pt idx="0">
                  <c:v>Bío Bío</c:v>
                </c:pt>
              </c:strCache>
            </c:strRef>
          </c:tx>
          <c:spPr>
            <a:ln w="28575" cap="rnd">
              <a:solidFill>
                <a:schemeClr val="accent1">
                  <a:lumMod val="60000"/>
                </a:schemeClr>
              </a:solidFill>
              <a:round/>
            </a:ln>
            <a:effectLst/>
          </c:spPr>
          <c:marker>
            <c:symbol val="circle"/>
            <c:size val="5"/>
            <c:spPr>
              <a:solidFill>
                <a:schemeClr val="tx2">
                  <a:lumMod val="75000"/>
                </a:schemeClr>
              </a:solidFill>
              <a:ln>
                <a:solidFill>
                  <a:schemeClr val="tx2"/>
                </a:solidFill>
              </a:ln>
            </c:spPr>
          </c:marker>
          <c:cat>
            <c:numRef>
              <c:f>'precio minorista regiones'!$B$7:$B$25</c:f>
              <c:numCache>
                <c:formatCode>dd/mm/yy;@</c:formatCode>
                <c:ptCount val="19"/>
                <c:pt idx="0">
                  <c:v>44071</c:v>
                </c:pt>
                <c:pt idx="1">
                  <c:v>44078</c:v>
                </c:pt>
                <c:pt idx="2">
                  <c:v>44085</c:v>
                </c:pt>
                <c:pt idx="3">
                  <c:v>44092</c:v>
                </c:pt>
                <c:pt idx="4">
                  <c:v>44099</c:v>
                </c:pt>
                <c:pt idx="5">
                  <c:v>44106</c:v>
                </c:pt>
                <c:pt idx="6">
                  <c:v>44113</c:v>
                </c:pt>
                <c:pt idx="7">
                  <c:v>44120</c:v>
                </c:pt>
                <c:pt idx="8">
                  <c:v>44127</c:v>
                </c:pt>
                <c:pt idx="9">
                  <c:v>44134</c:v>
                </c:pt>
                <c:pt idx="10">
                  <c:v>44141</c:v>
                </c:pt>
                <c:pt idx="11">
                  <c:v>44148</c:v>
                </c:pt>
                <c:pt idx="12">
                  <c:v>44155</c:v>
                </c:pt>
                <c:pt idx="13">
                  <c:v>44162</c:v>
                </c:pt>
                <c:pt idx="14">
                  <c:v>44169</c:v>
                </c:pt>
                <c:pt idx="15">
                  <c:v>44176</c:v>
                </c:pt>
                <c:pt idx="16">
                  <c:v>44183</c:v>
                </c:pt>
                <c:pt idx="17">
                  <c:v>44190</c:v>
                </c:pt>
                <c:pt idx="18">
                  <c:v>44197</c:v>
                </c:pt>
              </c:numCache>
            </c:numRef>
          </c:cat>
          <c:val>
            <c:numRef>
              <c:f>'precio minorista regiones'!$R$7:$R$25</c:f>
              <c:numCache>
                <c:formatCode>#,##0</c:formatCode>
                <c:ptCount val="19"/>
                <c:pt idx="4">
                  <c:v>450</c:v>
                </c:pt>
                <c:pt idx="5">
                  <c:v>450</c:v>
                </c:pt>
                <c:pt idx="7">
                  <c:v>450</c:v>
                </c:pt>
                <c:pt idx="8">
                  <c:v>450</c:v>
                </c:pt>
                <c:pt idx="9">
                  <c:v>450</c:v>
                </c:pt>
                <c:pt idx="10">
                  <c:v>450</c:v>
                </c:pt>
                <c:pt idx="11">
                  <c:v>400</c:v>
                </c:pt>
                <c:pt idx="13">
                  <c:v>450</c:v>
                </c:pt>
                <c:pt idx="14">
                  <c:v>450</c:v>
                </c:pt>
                <c:pt idx="17">
                  <c:v>600</c:v>
                </c:pt>
                <c:pt idx="18">
                  <c:v>450</c:v>
                </c:pt>
              </c:numCache>
            </c:numRef>
          </c:val>
          <c:smooth val="0"/>
          <c:extLst>
            <c:ext xmlns:c16="http://schemas.microsoft.com/office/drawing/2014/chart" uri="{C3380CC4-5D6E-409C-BE32-E72D297353CC}">
              <c16:uniqueId val="{0000002A-C144-40AB-87CD-72390DC147F3}"/>
            </c:ext>
          </c:extLst>
        </c:ser>
        <c:ser>
          <c:idx val="7"/>
          <c:order val="7"/>
          <c:tx>
            <c:strRef>
              <c:f>'precio minorista regiones'!$S$6</c:f>
              <c:strCache>
                <c:ptCount val="1"/>
                <c:pt idx="0">
                  <c:v>La Araucanía</c:v>
                </c:pt>
              </c:strCache>
            </c:strRef>
          </c:tx>
          <c:marker>
            <c:symbol val="circle"/>
            <c:size val="5"/>
          </c:marker>
          <c:cat>
            <c:numRef>
              <c:f>'precio minorista regiones'!$B$7:$B$25</c:f>
              <c:numCache>
                <c:formatCode>dd/mm/yy;@</c:formatCode>
                <c:ptCount val="19"/>
                <c:pt idx="0">
                  <c:v>44071</c:v>
                </c:pt>
                <c:pt idx="1">
                  <c:v>44078</c:v>
                </c:pt>
                <c:pt idx="2">
                  <c:v>44085</c:v>
                </c:pt>
                <c:pt idx="3">
                  <c:v>44092</c:v>
                </c:pt>
                <c:pt idx="4">
                  <c:v>44099</c:v>
                </c:pt>
                <c:pt idx="5">
                  <c:v>44106</c:v>
                </c:pt>
                <c:pt idx="6">
                  <c:v>44113</c:v>
                </c:pt>
                <c:pt idx="7">
                  <c:v>44120</c:v>
                </c:pt>
                <c:pt idx="8">
                  <c:v>44127</c:v>
                </c:pt>
                <c:pt idx="9">
                  <c:v>44134</c:v>
                </c:pt>
                <c:pt idx="10">
                  <c:v>44141</c:v>
                </c:pt>
                <c:pt idx="11">
                  <c:v>44148</c:v>
                </c:pt>
                <c:pt idx="12">
                  <c:v>44155</c:v>
                </c:pt>
                <c:pt idx="13">
                  <c:v>44162</c:v>
                </c:pt>
                <c:pt idx="14">
                  <c:v>44169</c:v>
                </c:pt>
                <c:pt idx="15">
                  <c:v>44176</c:v>
                </c:pt>
                <c:pt idx="16">
                  <c:v>44183</c:v>
                </c:pt>
                <c:pt idx="17">
                  <c:v>44190</c:v>
                </c:pt>
                <c:pt idx="18">
                  <c:v>44197</c:v>
                </c:pt>
              </c:numCache>
            </c:numRef>
          </c:cat>
          <c:val>
            <c:numRef>
              <c:f>'precio minorista regiones'!$S$7:$S$25</c:f>
              <c:numCache>
                <c:formatCode>#,##0</c:formatCode>
                <c:ptCount val="19"/>
                <c:pt idx="0">
                  <c:v>420</c:v>
                </c:pt>
                <c:pt idx="1">
                  <c:v>465</c:v>
                </c:pt>
                <c:pt idx="2">
                  <c:v>485</c:v>
                </c:pt>
                <c:pt idx="3">
                  <c:v>463</c:v>
                </c:pt>
                <c:pt idx="4">
                  <c:v>480</c:v>
                </c:pt>
                <c:pt idx="5">
                  <c:v>445</c:v>
                </c:pt>
                <c:pt idx="6">
                  <c:v>455</c:v>
                </c:pt>
                <c:pt idx="7">
                  <c:v>465</c:v>
                </c:pt>
                <c:pt idx="8">
                  <c:v>460</c:v>
                </c:pt>
                <c:pt idx="9">
                  <c:v>490</c:v>
                </c:pt>
                <c:pt idx="10">
                  <c:v>869.5</c:v>
                </c:pt>
                <c:pt idx="11">
                  <c:v>907</c:v>
                </c:pt>
                <c:pt idx="12">
                  <c:v>776</c:v>
                </c:pt>
                <c:pt idx="13">
                  <c:v>828</c:v>
                </c:pt>
                <c:pt idx="14">
                  <c:v>675</c:v>
                </c:pt>
                <c:pt idx="15">
                  <c:v>622</c:v>
                </c:pt>
                <c:pt idx="16">
                  <c:v>650</c:v>
                </c:pt>
                <c:pt idx="17">
                  <c:v>685</c:v>
                </c:pt>
                <c:pt idx="18">
                  <c:v>718</c:v>
                </c:pt>
              </c:numCache>
            </c:numRef>
          </c:val>
          <c:smooth val="0"/>
          <c:extLst>
            <c:ext xmlns:c16="http://schemas.microsoft.com/office/drawing/2014/chart" uri="{C3380CC4-5D6E-409C-BE32-E72D297353CC}">
              <c16:uniqueId val="{0000002B-C144-40AB-87CD-72390DC147F3}"/>
            </c:ext>
          </c:extLst>
        </c:ser>
        <c:ser>
          <c:idx val="8"/>
          <c:order val="8"/>
          <c:tx>
            <c:strRef>
              <c:f>'precio minorista regiones'!$T$6</c:f>
              <c:strCache>
                <c:ptCount val="1"/>
                <c:pt idx="0">
                  <c:v>Los Lagos</c:v>
                </c:pt>
              </c:strCache>
            </c:strRef>
          </c:tx>
          <c:cat>
            <c:numRef>
              <c:f>'precio minorista regiones'!$B$7:$B$25</c:f>
              <c:numCache>
                <c:formatCode>dd/mm/yy;@</c:formatCode>
                <c:ptCount val="19"/>
                <c:pt idx="0">
                  <c:v>44071</c:v>
                </c:pt>
                <c:pt idx="1">
                  <c:v>44078</c:v>
                </c:pt>
                <c:pt idx="2">
                  <c:v>44085</c:v>
                </c:pt>
                <c:pt idx="3">
                  <c:v>44092</c:v>
                </c:pt>
                <c:pt idx="4">
                  <c:v>44099</c:v>
                </c:pt>
                <c:pt idx="5">
                  <c:v>44106</c:v>
                </c:pt>
                <c:pt idx="6">
                  <c:v>44113</c:v>
                </c:pt>
                <c:pt idx="7">
                  <c:v>44120</c:v>
                </c:pt>
                <c:pt idx="8">
                  <c:v>44127</c:v>
                </c:pt>
                <c:pt idx="9">
                  <c:v>44134</c:v>
                </c:pt>
                <c:pt idx="10">
                  <c:v>44141</c:v>
                </c:pt>
                <c:pt idx="11">
                  <c:v>44148</c:v>
                </c:pt>
                <c:pt idx="12">
                  <c:v>44155</c:v>
                </c:pt>
                <c:pt idx="13">
                  <c:v>44162</c:v>
                </c:pt>
                <c:pt idx="14">
                  <c:v>44169</c:v>
                </c:pt>
                <c:pt idx="15">
                  <c:v>44176</c:v>
                </c:pt>
                <c:pt idx="16">
                  <c:v>44183</c:v>
                </c:pt>
                <c:pt idx="17">
                  <c:v>44190</c:v>
                </c:pt>
                <c:pt idx="18">
                  <c:v>44197</c:v>
                </c:pt>
              </c:numCache>
            </c:numRef>
          </c:cat>
          <c:val>
            <c:numRef>
              <c:f>'precio minorista regiones'!$T$7:$T$25</c:f>
              <c:numCache>
                <c:formatCode>#,##0</c:formatCode>
                <c:ptCount val="19"/>
                <c:pt idx="0">
                  <c:v>550</c:v>
                </c:pt>
                <c:pt idx="1">
                  <c:v>500</c:v>
                </c:pt>
                <c:pt idx="2">
                  <c:v>500</c:v>
                </c:pt>
                <c:pt idx="4">
                  <c:v>500</c:v>
                </c:pt>
                <c:pt idx="5">
                  <c:v>500</c:v>
                </c:pt>
                <c:pt idx="6">
                  <c:v>500</c:v>
                </c:pt>
                <c:pt idx="7">
                  <c:v>500</c:v>
                </c:pt>
                <c:pt idx="8">
                  <c:v>500</c:v>
                </c:pt>
                <c:pt idx="9">
                  <c:v>500</c:v>
                </c:pt>
                <c:pt idx="10">
                  <c:v>500</c:v>
                </c:pt>
                <c:pt idx="11">
                  <c:v>500</c:v>
                </c:pt>
                <c:pt idx="12">
                  <c:v>500</c:v>
                </c:pt>
                <c:pt idx="13">
                  <c:v>575</c:v>
                </c:pt>
                <c:pt idx="14">
                  <c:v>1000</c:v>
                </c:pt>
                <c:pt idx="15">
                  <c:v>850</c:v>
                </c:pt>
                <c:pt idx="16">
                  <c:v>975</c:v>
                </c:pt>
                <c:pt idx="17">
                  <c:v>900</c:v>
                </c:pt>
                <c:pt idx="18">
                  <c:v>900</c:v>
                </c:pt>
              </c:numCache>
            </c:numRef>
          </c:val>
          <c:smooth val="0"/>
          <c:extLst>
            <c:ext xmlns:c16="http://schemas.microsoft.com/office/drawing/2014/chart" uri="{C3380CC4-5D6E-409C-BE32-E72D297353CC}">
              <c16:uniqueId val="{00000012-8210-4690-AF89-1BD5DD4FDA4F}"/>
            </c:ext>
          </c:extLst>
        </c:ser>
        <c:dLbls>
          <c:showLegendKey val="0"/>
          <c:showVal val="0"/>
          <c:showCatName val="0"/>
          <c:showSerName val="0"/>
          <c:showPercent val="0"/>
          <c:showBubbleSize val="0"/>
        </c:dLbls>
        <c:marker val="1"/>
        <c:smooth val="0"/>
        <c:axId val="-2124593256"/>
        <c:axId val="-2124589720"/>
      </c:lineChart>
      <c:dateAx>
        <c:axId val="-2124593256"/>
        <c:scaling>
          <c:orientation val="minMax"/>
        </c:scaling>
        <c:delete val="0"/>
        <c:axPos val="b"/>
        <c:numFmt formatCode="dd/mm/yy;@" sourceLinked="0"/>
        <c:majorTickMark val="out"/>
        <c:minorTickMark val="none"/>
        <c:tickLblPos val="nextTo"/>
        <c:spPr>
          <a:noFill/>
          <a:ln w="9525" cap="flat" cmpd="sng" algn="ctr">
            <a:solidFill>
              <a:schemeClr val="tx1">
                <a:lumMod val="15000"/>
                <a:lumOff val="85000"/>
              </a:schemeClr>
            </a:solidFill>
            <a:round/>
          </a:ln>
          <a:effectLst/>
        </c:spPr>
        <c:txPr>
          <a:bodyPr rot="0" vert="horz"/>
          <a:lstStyle/>
          <a:p>
            <a:pPr>
              <a:defRPr sz="1200" b="0" i="0" u="none" strike="noStrike" baseline="0">
                <a:solidFill>
                  <a:srgbClr val="000000"/>
                </a:solidFill>
                <a:latin typeface="Calibri"/>
                <a:ea typeface="Calibri"/>
                <a:cs typeface="Calibri"/>
              </a:defRPr>
            </a:pPr>
            <a:endParaRPr lang="es-CL"/>
          </a:p>
        </c:txPr>
        <c:crossAx val="-2124589720"/>
        <c:crosses val="autoZero"/>
        <c:auto val="1"/>
        <c:lblOffset val="100"/>
        <c:baseTimeUnit val="days"/>
      </c:dateAx>
      <c:valAx>
        <c:axId val="-2124589720"/>
        <c:scaling>
          <c:orientation val="minMax"/>
          <c:max val="1000"/>
          <c:min val="200"/>
        </c:scaling>
        <c:delete val="0"/>
        <c:axPos val="l"/>
        <c:majorGridlines>
          <c:spPr>
            <a:ln w="9525" cap="flat" cmpd="sng" algn="ctr">
              <a:solidFill>
                <a:schemeClr val="tx1">
                  <a:lumMod val="15000"/>
                  <a:lumOff val="85000"/>
                </a:schemeClr>
              </a:solidFill>
              <a:round/>
            </a:ln>
            <a:effectLst/>
          </c:spPr>
        </c:majorGridlines>
        <c:title>
          <c:tx>
            <c:rich>
              <a:bodyPr/>
              <a:lstStyle/>
              <a:p>
                <a:pPr>
                  <a:defRPr sz="1200" b="1" i="0" u="none" strike="noStrike" baseline="0">
                    <a:solidFill>
                      <a:srgbClr val="000000"/>
                    </a:solidFill>
                    <a:latin typeface="Calibri"/>
                    <a:ea typeface="Calibri"/>
                    <a:cs typeface="Calibri"/>
                  </a:defRPr>
                </a:pPr>
                <a:r>
                  <a:rPr lang="en-US"/>
                  <a:t>$ por kilo con IVA</a:t>
                </a:r>
              </a:p>
            </c:rich>
          </c:tx>
          <c:overlay val="0"/>
        </c:title>
        <c:numFmt formatCode="#,##0" sourceLinked="1"/>
        <c:majorTickMark val="none"/>
        <c:minorTickMark val="none"/>
        <c:tickLblPos val="nextTo"/>
        <c:spPr>
          <a:ln w="9525">
            <a:noFill/>
          </a:ln>
        </c:spPr>
        <c:txPr>
          <a:bodyPr rot="0" vert="horz"/>
          <a:lstStyle/>
          <a:p>
            <a:pPr>
              <a:defRPr sz="1200" b="0" i="0" u="none" strike="noStrike" baseline="0">
                <a:solidFill>
                  <a:srgbClr val="000000"/>
                </a:solidFill>
                <a:latin typeface="Calibri"/>
                <a:ea typeface="Calibri"/>
                <a:cs typeface="Calibri"/>
              </a:defRPr>
            </a:pPr>
            <a:endParaRPr lang="es-CL"/>
          </a:p>
        </c:txPr>
        <c:crossAx val="-2124593256"/>
        <c:crosses val="autoZero"/>
        <c:crossBetween val="between"/>
      </c:valAx>
      <c:spPr>
        <a:noFill/>
        <a:ln w="25400">
          <a:noFill/>
        </a:ln>
      </c:spPr>
    </c:plotArea>
    <c:legend>
      <c:legendPos val="b"/>
      <c:layout>
        <c:manualLayout>
          <c:xMode val="edge"/>
          <c:yMode val="edge"/>
          <c:x val="0.12103666346073066"/>
          <c:y val="0.89689239769265361"/>
          <c:w val="0.81211405363756051"/>
          <c:h val="8.5966492053790713E-2"/>
        </c:manualLayout>
      </c:layout>
      <c:overlay val="0"/>
      <c:spPr>
        <a:noFill/>
        <a:ln w="25400">
          <a:noFill/>
        </a:ln>
      </c:spPr>
      <c:txPr>
        <a:bodyPr/>
        <a:lstStyle/>
        <a:p>
          <a:pPr>
            <a:defRPr sz="1100" b="0" i="0" u="none" strike="noStrike" baseline="0">
              <a:solidFill>
                <a:srgbClr val="000000"/>
              </a:solidFill>
              <a:latin typeface="Calibri"/>
              <a:ea typeface="Calibri"/>
              <a:cs typeface="Calibri"/>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Gráfico 7. Evolución de la superficie y producción de papa</a:t>
            </a:r>
          </a:p>
        </c:rich>
      </c:tx>
      <c:overlay val="0"/>
      <c:spPr>
        <a:noFill/>
        <a:ln w="25400">
          <a:noFill/>
        </a:ln>
      </c:spPr>
    </c:title>
    <c:autoTitleDeleted val="0"/>
    <c:plotArea>
      <c:layout>
        <c:manualLayout>
          <c:layoutTarget val="inner"/>
          <c:xMode val="edge"/>
          <c:yMode val="edge"/>
          <c:x val="0.131161293746204"/>
          <c:y val="0.10935149322550899"/>
          <c:w val="0.720505608957838"/>
          <c:h val="0.62971961838103574"/>
        </c:manualLayout>
      </c:layout>
      <c:lineChart>
        <c:grouping val="standard"/>
        <c:varyColors val="0"/>
        <c:ser>
          <c:idx val="0"/>
          <c:order val="0"/>
          <c:tx>
            <c:strRef>
              <c:f>'sup, prod y rend'!$D$5:$D$6</c:f>
              <c:strCache>
                <c:ptCount val="2"/>
                <c:pt idx="0">
                  <c:v>Superficie (ha)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'sup, prod y rend'!$C$7:$C$25</c:f>
              <c:strCache>
                <c:ptCount val="19"/>
                <c:pt idx="0">
                  <c:v>2002/03</c:v>
                </c:pt>
                <c:pt idx="1">
                  <c:v>2003/04</c:v>
                </c:pt>
                <c:pt idx="2">
                  <c:v>2004/05</c:v>
                </c:pt>
                <c:pt idx="3">
                  <c:v>2005/06</c:v>
                </c:pt>
                <c:pt idx="4">
                  <c:v>2006/07</c:v>
                </c:pt>
                <c:pt idx="5">
                  <c:v>2007/08</c:v>
                </c:pt>
                <c:pt idx="6">
                  <c:v>2008/09</c:v>
                </c:pt>
                <c:pt idx="7">
                  <c:v>2009/10</c:v>
                </c:pt>
                <c:pt idx="8">
                  <c:v>2010/11</c:v>
                </c:pt>
                <c:pt idx="9">
                  <c:v>2011/12</c:v>
                </c:pt>
                <c:pt idx="10">
                  <c:v>2012/13</c:v>
                </c:pt>
                <c:pt idx="11">
                  <c:v>2013/14</c:v>
                </c:pt>
                <c:pt idx="12">
                  <c:v>2014/15</c:v>
                </c:pt>
                <c:pt idx="13">
                  <c:v>2015/16</c:v>
                </c:pt>
                <c:pt idx="14">
                  <c:v>2016/17</c:v>
                </c:pt>
                <c:pt idx="15">
                  <c:v>2017/18</c:v>
                </c:pt>
                <c:pt idx="16">
                  <c:v>2018/19</c:v>
                </c:pt>
                <c:pt idx="17">
                  <c:v>2019/20</c:v>
                </c:pt>
                <c:pt idx="18">
                  <c:v>2020/21*</c:v>
                </c:pt>
              </c:strCache>
            </c:strRef>
          </c:cat>
          <c:val>
            <c:numRef>
              <c:f>'sup, prod y rend'!$D$7:$D$25</c:f>
              <c:numCache>
                <c:formatCode>#,##0</c:formatCode>
                <c:ptCount val="19"/>
                <c:pt idx="0">
                  <c:v>56000</c:v>
                </c:pt>
                <c:pt idx="1">
                  <c:v>59560</c:v>
                </c:pt>
                <c:pt idx="2">
                  <c:v>55620</c:v>
                </c:pt>
                <c:pt idx="3">
                  <c:v>63200</c:v>
                </c:pt>
                <c:pt idx="4">
                  <c:v>54145</c:v>
                </c:pt>
                <c:pt idx="5">
                  <c:v>55976</c:v>
                </c:pt>
                <c:pt idx="6">
                  <c:v>45078</c:v>
                </c:pt>
                <c:pt idx="7">
                  <c:v>50771</c:v>
                </c:pt>
                <c:pt idx="8">
                  <c:v>53653</c:v>
                </c:pt>
                <c:pt idx="9">
                  <c:v>41534</c:v>
                </c:pt>
                <c:pt idx="10">
                  <c:v>49576</c:v>
                </c:pt>
                <c:pt idx="11">
                  <c:v>48965</c:v>
                </c:pt>
                <c:pt idx="12">
                  <c:v>50526.337967409301</c:v>
                </c:pt>
                <c:pt idx="13">
                  <c:v>53485</c:v>
                </c:pt>
                <c:pt idx="14">
                  <c:v>54082</c:v>
                </c:pt>
                <c:pt idx="15">
                  <c:v>41268</c:v>
                </c:pt>
                <c:pt idx="16">
                  <c:v>41811</c:v>
                </c:pt>
                <c:pt idx="17">
                  <c:v>44145</c:v>
                </c:pt>
                <c:pt idx="18">
                  <c:v>44032</c:v>
                </c:pt>
              </c:numCache>
            </c:numRef>
          </c:val>
          <c:smooth val="0"/>
          <c:extLst>
            <c:ext xmlns:c16="http://schemas.microsoft.com/office/drawing/2014/chart" uri="{C3380CC4-5D6E-409C-BE32-E72D297353CC}">
              <c16:uniqueId val="{00000000-A8AE-4AD1-A3C1-2521808B5213}"/>
            </c:ext>
          </c:extLst>
        </c:ser>
        <c:dLbls>
          <c:showLegendKey val="0"/>
          <c:showVal val="0"/>
          <c:showCatName val="0"/>
          <c:showSerName val="0"/>
          <c:showPercent val="0"/>
          <c:showBubbleSize val="0"/>
        </c:dLbls>
        <c:marker val="1"/>
        <c:smooth val="0"/>
        <c:axId val="-2124538920"/>
        <c:axId val="-2124535608"/>
      </c:lineChart>
      <c:lineChart>
        <c:grouping val="standard"/>
        <c:varyColors val="0"/>
        <c:ser>
          <c:idx val="1"/>
          <c:order val="1"/>
          <c:tx>
            <c:strRef>
              <c:f>'sup, prod y rend'!$E$5:$E$6</c:f>
              <c:strCache>
                <c:ptCount val="2"/>
                <c:pt idx="0">
                  <c:v>Producción (ton)</c:v>
                </c:pt>
              </c:strCache>
            </c:strRef>
          </c:tx>
          <c:spPr>
            <a:ln w="28575" cap="rnd">
              <a:solidFill>
                <a:schemeClr val="accent2"/>
              </a:solidFill>
              <a:round/>
            </a:ln>
            <a:effectLst/>
          </c:spPr>
          <c:marker>
            <c:symbol val="diamond"/>
            <c:size val="5"/>
            <c:spPr>
              <a:solidFill>
                <a:schemeClr val="accent2"/>
              </a:solidFill>
              <a:ln w="9525">
                <a:solidFill>
                  <a:schemeClr val="accent2"/>
                </a:solidFill>
              </a:ln>
              <a:effectLst/>
            </c:spPr>
          </c:marker>
          <c:cat>
            <c:strRef>
              <c:f>'sup, prod y rend'!$C$7:$C$25</c:f>
              <c:strCache>
                <c:ptCount val="19"/>
                <c:pt idx="0">
                  <c:v>2002/03</c:v>
                </c:pt>
                <c:pt idx="1">
                  <c:v>2003/04</c:v>
                </c:pt>
                <c:pt idx="2">
                  <c:v>2004/05</c:v>
                </c:pt>
                <c:pt idx="3">
                  <c:v>2005/06</c:v>
                </c:pt>
                <c:pt idx="4">
                  <c:v>2006/07</c:v>
                </c:pt>
                <c:pt idx="5">
                  <c:v>2007/08</c:v>
                </c:pt>
                <c:pt idx="6">
                  <c:v>2008/09</c:v>
                </c:pt>
                <c:pt idx="7">
                  <c:v>2009/10</c:v>
                </c:pt>
                <c:pt idx="8">
                  <c:v>2010/11</c:v>
                </c:pt>
                <c:pt idx="9">
                  <c:v>2011/12</c:v>
                </c:pt>
                <c:pt idx="10">
                  <c:v>2012/13</c:v>
                </c:pt>
                <c:pt idx="11">
                  <c:v>2013/14</c:v>
                </c:pt>
                <c:pt idx="12">
                  <c:v>2014/15</c:v>
                </c:pt>
                <c:pt idx="13">
                  <c:v>2015/16</c:v>
                </c:pt>
                <c:pt idx="14">
                  <c:v>2016/17</c:v>
                </c:pt>
                <c:pt idx="15">
                  <c:v>2017/18</c:v>
                </c:pt>
                <c:pt idx="16">
                  <c:v>2018/19</c:v>
                </c:pt>
                <c:pt idx="17">
                  <c:v>2019/20</c:v>
                </c:pt>
                <c:pt idx="18">
                  <c:v>2020/21*</c:v>
                </c:pt>
              </c:strCache>
            </c:strRef>
          </c:cat>
          <c:val>
            <c:numRef>
              <c:f>'sup, prod y rend'!$E$7:$E$25</c:f>
              <c:numCache>
                <c:formatCode>#,##0</c:formatCode>
                <c:ptCount val="19"/>
                <c:pt idx="0">
                  <c:v>1093728.3999999999</c:v>
                </c:pt>
                <c:pt idx="1">
                  <c:v>1144170</c:v>
                </c:pt>
                <c:pt idx="2">
                  <c:v>1115735.7</c:v>
                </c:pt>
                <c:pt idx="3">
                  <c:v>1391378.2</c:v>
                </c:pt>
                <c:pt idx="4">
                  <c:v>834859.9</c:v>
                </c:pt>
                <c:pt idx="5">
                  <c:v>965939.5</c:v>
                </c:pt>
                <c:pt idx="6">
                  <c:v>924548.1</c:v>
                </c:pt>
                <c:pt idx="7">
                  <c:v>1081349.2</c:v>
                </c:pt>
                <c:pt idx="8">
                  <c:v>1676444</c:v>
                </c:pt>
                <c:pt idx="9">
                  <c:v>1093452</c:v>
                </c:pt>
                <c:pt idx="10">
                  <c:v>1159022.1000000001</c:v>
                </c:pt>
                <c:pt idx="11">
                  <c:v>1061324.9400000002</c:v>
                </c:pt>
                <c:pt idx="12">
                  <c:v>960502</c:v>
                </c:pt>
                <c:pt idx="13">
                  <c:v>1166024.8999999999</c:v>
                </c:pt>
                <c:pt idx="14">
                  <c:v>1426478.7500000002</c:v>
                </c:pt>
                <c:pt idx="15">
                  <c:v>1183356.6000000001</c:v>
                </c:pt>
                <c:pt idx="16">
                  <c:v>1162568</c:v>
                </c:pt>
                <c:pt idx="17">
                  <c:v>1288153.6000000001</c:v>
                </c:pt>
                <c:pt idx="18">
                  <c:v>1254589.9284314667</c:v>
                </c:pt>
              </c:numCache>
            </c:numRef>
          </c:val>
          <c:smooth val="0"/>
          <c:extLst>
            <c:ext xmlns:c16="http://schemas.microsoft.com/office/drawing/2014/chart" uri="{C3380CC4-5D6E-409C-BE32-E72D297353CC}">
              <c16:uniqueId val="{00000001-A8AE-4AD1-A3C1-2521808B5213}"/>
            </c:ext>
          </c:extLst>
        </c:ser>
        <c:dLbls>
          <c:showLegendKey val="0"/>
          <c:showVal val="0"/>
          <c:showCatName val="0"/>
          <c:showSerName val="0"/>
          <c:showPercent val="0"/>
          <c:showBubbleSize val="0"/>
        </c:dLbls>
        <c:marker val="1"/>
        <c:smooth val="0"/>
        <c:axId val="-2124529192"/>
        <c:axId val="-2124525960"/>
      </c:lineChart>
      <c:catAx>
        <c:axId val="-2124538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vert="horz"/>
          <a:lstStyle/>
          <a:p>
            <a:pPr>
              <a:defRPr sz="1000" b="0" i="0" u="none" strike="noStrike" baseline="0">
                <a:solidFill>
                  <a:srgbClr val="000000"/>
                </a:solidFill>
                <a:latin typeface="Arial"/>
                <a:ea typeface="Arial"/>
                <a:cs typeface="Arial"/>
              </a:defRPr>
            </a:pPr>
            <a:endParaRPr lang="es-CL"/>
          </a:p>
        </c:txPr>
        <c:crossAx val="-2124535608"/>
        <c:crosses val="autoZero"/>
        <c:auto val="1"/>
        <c:lblAlgn val="ctr"/>
        <c:lblOffset val="100"/>
        <c:noMultiLvlLbl val="0"/>
      </c:catAx>
      <c:valAx>
        <c:axId val="-2124535608"/>
        <c:scaling>
          <c:orientation val="minMax"/>
          <c:min val="35000"/>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333399"/>
                    </a:solidFill>
                    <a:latin typeface="Arial"/>
                    <a:ea typeface="Arial"/>
                    <a:cs typeface="Arial"/>
                  </a:defRPr>
                </a:pPr>
                <a:r>
                  <a:rPr lang="en-US"/>
                  <a:t>Superficie (ha)</a:t>
                </a:r>
              </a:p>
            </c:rich>
          </c:tx>
          <c:layout>
            <c:manualLayout>
              <c:xMode val="edge"/>
              <c:yMode val="edge"/>
              <c:x val="6.3480404870339801E-3"/>
              <c:y val="0.32110750331466298"/>
            </c:manualLayout>
          </c:layout>
          <c:overlay val="0"/>
          <c:spPr>
            <a:noFill/>
            <a:ln w="25400">
              <a:noFill/>
            </a:ln>
          </c:spPr>
        </c:title>
        <c:numFmt formatCode="#,##0" sourceLinked="1"/>
        <c:majorTickMark val="none"/>
        <c:minorTickMark val="none"/>
        <c:tickLblPos val="nextTo"/>
        <c:spPr>
          <a:ln w="9525">
            <a:noFill/>
          </a:ln>
        </c:spPr>
        <c:txPr>
          <a:bodyPr rot="0" vert="horz"/>
          <a:lstStyle/>
          <a:p>
            <a:pPr>
              <a:defRPr sz="1000" b="0" i="0" u="none" strike="noStrike" baseline="0">
                <a:solidFill>
                  <a:srgbClr val="333399"/>
                </a:solidFill>
                <a:latin typeface="Arial"/>
                <a:ea typeface="Arial"/>
                <a:cs typeface="Arial"/>
              </a:defRPr>
            </a:pPr>
            <a:endParaRPr lang="es-CL"/>
          </a:p>
        </c:txPr>
        <c:crossAx val="-2124538920"/>
        <c:crosses val="autoZero"/>
        <c:crossBetween val="between"/>
      </c:valAx>
      <c:catAx>
        <c:axId val="-2124529192"/>
        <c:scaling>
          <c:orientation val="minMax"/>
        </c:scaling>
        <c:delete val="1"/>
        <c:axPos val="b"/>
        <c:numFmt formatCode="General" sourceLinked="1"/>
        <c:majorTickMark val="out"/>
        <c:minorTickMark val="none"/>
        <c:tickLblPos val="nextTo"/>
        <c:crossAx val="-2124525960"/>
        <c:crosses val="autoZero"/>
        <c:auto val="1"/>
        <c:lblAlgn val="ctr"/>
        <c:lblOffset val="100"/>
        <c:noMultiLvlLbl val="0"/>
      </c:catAx>
      <c:valAx>
        <c:axId val="-2124525960"/>
        <c:scaling>
          <c:orientation val="minMax"/>
          <c:min val="700000"/>
        </c:scaling>
        <c:delete val="0"/>
        <c:axPos val="r"/>
        <c:title>
          <c:tx>
            <c:rich>
              <a:bodyPr/>
              <a:lstStyle/>
              <a:p>
                <a:pPr>
                  <a:defRPr sz="1000" b="0" i="0" u="none" strike="noStrike" baseline="0">
                    <a:solidFill>
                      <a:schemeClr val="accent2"/>
                    </a:solidFill>
                    <a:latin typeface="Arial"/>
                    <a:ea typeface="Arial"/>
                    <a:cs typeface="Arial"/>
                  </a:defRPr>
                </a:pPr>
                <a:r>
                  <a:rPr lang="en-US">
                    <a:solidFill>
                      <a:schemeClr val="accent2"/>
                    </a:solidFill>
                  </a:rPr>
                  <a:t>Producción (ton)</a:t>
                </a:r>
              </a:p>
            </c:rich>
          </c:tx>
          <c:layout>
            <c:manualLayout>
              <c:xMode val="edge"/>
              <c:yMode val="edge"/>
              <c:x val="0.95788991005498192"/>
              <c:y val="0.28807967497213538"/>
            </c:manualLayout>
          </c:layout>
          <c:overlay val="0"/>
          <c:spPr>
            <a:noFill/>
            <a:ln w="25400">
              <a:noFill/>
            </a:ln>
          </c:spPr>
        </c:title>
        <c:numFmt formatCode="#,##0" sourceLinked="1"/>
        <c:majorTickMark val="out"/>
        <c:minorTickMark val="none"/>
        <c:tickLblPos val="nextTo"/>
        <c:spPr>
          <a:ln w="9525">
            <a:noFill/>
          </a:ln>
        </c:spPr>
        <c:txPr>
          <a:bodyPr rot="0" vert="horz"/>
          <a:lstStyle/>
          <a:p>
            <a:pPr>
              <a:defRPr sz="1000" b="0" i="0" u="none" strike="noStrike" baseline="0">
                <a:solidFill>
                  <a:schemeClr val="accent2"/>
                </a:solidFill>
                <a:latin typeface="Arial"/>
                <a:ea typeface="Arial"/>
                <a:cs typeface="Arial"/>
              </a:defRPr>
            </a:pPr>
            <a:endParaRPr lang="es-CL"/>
          </a:p>
        </c:txPr>
        <c:crossAx val="-2124529192"/>
        <c:crosses val="max"/>
        <c:crossBetween val="between"/>
      </c:valAx>
      <c:spPr>
        <a:noFill/>
        <a:ln w="25400">
          <a:noFill/>
        </a:ln>
      </c:spPr>
    </c:plotArea>
    <c:legend>
      <c:legendPos val="r"/>
      <c:legendEntry>
        <c:idx val="0"/>
        <c:txPr>
          <a:bodyPr/>
          <a:lstStyle/>
          <a:p>
            <a:pPr>
              <a:defRPr sz="920" b="0" i="0" u="none" strike="noStrike" baseline="0">
                <a:solidFill>
                  <a:schemeClr val="accent1">
                    <a:lumMod val="75000"/>
                  </a:schemeClr>
                </a:solidFill>
                <a:latin typeface="Arial"/>
                <a:ea typeface="Arial"/>
                <a:cs typeface="Arial"/>
              </a:defRPr>
            </a:pPr>
            <a:endParaRPr lang="es-CL"/>
          </a:p>
        </c:txPr>
      </c:legendEntry>
      <c:legendEntry>
        <c:idx val="1"/>
        <c:txPr>
          <a:bodyPr/>
          <a:lstStyle/>
          <a:p>
            <a:pPr>
              <a:defRPr sz="920" b="0" i="0" u="none" strike="noStrike" baseline="0">
                <a:solidFill>
                  <a:schemeClr val="accent2"/>
                </a:solidFill>
                <a:latin typeface="Arial"/>
                <a:ea typeface="Arial"/>
                <a:cs typeface="Arial"/>
              </a:defRPr>
            </a:pPr>
            <a:endParaRPr lang="es-CL"/>
          </a:p>
        </c:txPr>
      </c:legendEntry>
      <c:layout>
        <c:manualLayout>
          <c:xMode val="edge"/>
          <c:yMode val="edge"/>
          <c:x val="0.16429714595995876"/>
          <c:y val="0.87690038745156851"/>
          <c:w val="0.61833411139813099"/>
          <c:h val="6.8566983250805E-2"/>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Gráfico 8. Superficie regional de papa entre las regiones de Coquimbo y Los Lagos (hectáreas)</a:t>
            </a:r>
          </a:p>
        </c:rich>
      </c:tx>
      <c:overlay val="0"/>
      <c:spPr>
        <a:noFill/>
        <a:ln w="25400">
          <a:noFill/>
        </a:ln>
      </c:spPr>
    </c:title>
    <c:autoTitleDeleted val="0"/>
    <c:plotArea>
      <c:layout>
        <c:manualLayout>
          <c:layoutTarget val="inner"/>
          <c:xMode val="edge"/>
          <c:yMode val="edge"/>
          <c:x val="7.66210836580625E-2"/>
          <c:y val="0.114303600248727"/>
          <c:w val="0.90340611863100251"/>
          <c:h val="0.72217062929245601"/>
        </c:manualLayout>
      </c:layout>
      <c:barChart>
        <c:barDir val="col"/>
        <c:grouping val="clustered"/>
        <c:varyColors val="0"/>
        <c:ser>
          <c:idx val="0"/>
          <c:order val="0"/>
          <c:tx>
            <c:strRef>
              <c:f>'sup región'!$B$22</c:f>
              <c:strCache>
                <c:ptCount val="1"/>
                <c:pt idx="0">
                  <c:v>2017/18</c:v>
                </c:pt>
              </c:strCache>
            </c:strRef>
          </c:tx>
          <c:spPr>
            <a:solidFill>
              <a:srgbClr val="4F81BD"/>
            </a:solidFill>
            <a:ln w="25400">
              <a:noFill/>
            </a:ln>
          </c:spPr>
          <c:invertIfNegative val="0"/>
          <c:cat>
            <c:strRef>
              <c:f>'sup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'sup región'!$C$22:$L$22</c:f>
              <c:numCache>
                <c:formatCode>#,##0</c:formatCode>
                <c:ptCount val="10"/>
                <c:pt idx="0">
                  <c:v>2137</c:v>
                </c:pt>
                <c:pt idx="1">
                  <c:v>625</c:v>
                </c:pt>
                <c:pt idx="2">
                  <c:v>3197</c:v>
                </c:pt>
                <c:pt idx="3">
                  <c:v>725</c:v>
                </c:pt>
                <c:pt idx="4">
                  <c:v>3920</c:v>
                </c:pt>
                <c:pt idx="5">
                  <c:v>3015</c:v>
                </c:pt>
                <c:pt idx="6">
                  <c:v>4409</c:v>
                </c:pt>
                <c:pt idx="7">
                  <c:v>12486</c:v>
                </c:pt>
                <c:pt idx="8">
                  <c:v>2935</c:v>
                </c:pt>
                <c:pt idx="9">
                  <c:v>7132</c:v>
                </c:pt>
              </c:numCache>
            </c:numRef>
          </c:val>
          <c:extLst>
            <c:ext xmlns:c16="http://schemas.microsoft.com/office/drawing/2014/chart" uri="{C3380CC4-5D6E-409C-BE32-E72D297353CC}">
              <c16:uniqueId val="{00000000-D232-413C-BDB7-51A66E8779FE}"/>
            </c:ext>
          </c:extLst>
        </c:ser>
        <c:ser>
          <c:idx val="1"/>
          <c:order val="1"/>
          <c:tx>
            <c:strRef>
              <c:f>'sup región'!$B$23</c:f>
              <c:strCache>
                <c:ptCount val="1"/>
                <c:pt idx="0">
                  <c:v>2018/19</c:v>
                </c:pt>
              </c:strCache>
            </c:strRef>
          </c:tx>
          <c:spPr>
            <a:solidFill>
              <a:srgbClr val="C0504D"/>
            </a:solidFill>
            <a:ln w="25400">
              <a:noFill/>
            </a:ln>
          </c:spPr>
          <c:invertIfNegative val="0"/>
          <c:cat>
            <c:strRef>
              <c:f>'sup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'sup región'!$C$23:$L$23</c:f>
              <c:numCache>
                <c:formatCode>#,##0</c:formatCode>
                <c:ptCount val="10"/>
                <c:pt idx="0">
                  <c:v>1934</c:v>
                </c:pt>
                <c:pt idx="1">
                  <c:v>854</c:v>
                </c:pt>
                <c:pt idx="2">
                  <c:v>3432</c:v>
                </c:pt>
                <c:pt idx="3">
                  <c:v>1679</c:v>
                </c:pt>
                <c:pt idx="4">
                  <c:v>4602</c:v>
                </c:pt>
                <c:pt idx="5">
                  <c:v>2503</c:v>
                </c:pt>
                <c:pt idx="6">
                  <c:v>4266</c:v>
                </c:pt>
                <c:pt idx="7">
                  <c:v>10501</c:v>
                </c:pt>
                <c:pt idx="8">
                  <c:v>2666</c:v>
                </c:pt>
                <c:pt idx="9">
                  <c:v>8687</c:v>
                </c:pt>
              </c:numCache>
            </c:numRef>
          </c:val>
          <c:extLst>
            <c:ext xmlns:c16="http://schemas.microsoft.com/office/drawing/2014/chart" uri="{C3380CC4-5D6E-409C-BE32-E72D297353CC}">
              <c16:uniqueId val="{00000001-D232-413C-BDB7-51A66E8779FE}"/>
            </c:ext>
          </c:extLst>
        </c:ser>
        <c:ser>
          <c:idx val="2"/>
          <c:order val="2"/>
          <c:tx>
            <c:strRef>
              <c:f>'sup región'!$B$24</c:f>
              <c:strCache>
                <c:ptCount val="1"/>
                <c:pt idx="0">
                  <c:v>2019/20</c:v>
                </c:pt>
              </c:strCache>
            </c:strRef>
          </c:tx>
          <c:spPr>
            <a:solidFill>
              <a:srgbClr val="9BBB59"/>
            </a:solidFill>
            <a:ln w="25400">
              <a:noFill/>
            </a:ln>
          </c:spPr>
          <c:invertIfNegative val="0"/>
          <c:cat>
            <c:strRef>
              <c:f>'sup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'sup región'!$C$24:$L$24</c:f>
              <c:numCache>
                <c:formatCode>#,##0</c:formatCode>
                <c:ptCount val="10"/>
                <c:pt idx="0">
                  <c:v>1633</c:v>
                </c:pt>
                <c:pt idx="1">
                  <c:v>513</c:v>
                </c:pt>
                <c:pt idx="2">
                  <c:v>3599</c:v>
                </c:pt>
                <c:pt idx="3">
                  <c:v>826</c:v>
                </c:pt>
                <c:pt idx="4">
                  <c:v>5389</c:v>
                </c:pt>
                <c:pt idx="5">
                  <c:v>2341</c:v>
                </c:pt>
                <c:pt idx="6">
                  <c:v>4463</c:v>
                </c:pt>
                <c:pt idx="7">
                  <c:v>11578</c:v>
                </c:pt>
                <c:pt idx="8">
                  <c:v>2514</c:v>
                </c:pt>
                <c:pt idx="9">
                  <c:v>10602</c:v>
                </c:pt>
              </c:numCache>
            </c:numRef>
          </c:val>
          <c:extLst>
            <c:ext xmlns:c16="http://schemas.microsoft.com/office/drawing/2014/chart" uri="{C3380CC4-5D6E-409C-BE32-E72D297353CC}">
              <c16:uniqueId val="{00000002-D232-413C-BDB7-51A66E8779FE}"/>
            </c:ext>
          </c:extLst>
        </c:ser>
        <c:dLbls>
          <c:showLegendKey val="0"/>
          <c:showVal val="0"/>
          <c:showCatName val="0"/>
          <c:showSerName val="0"/>
          <c:showPercent val="0"/>
          <c:showBubbleSize val="0"/>
        </c:dLbls>
        <c:gapWidth val="219"/>
        <c:overlap val="-27"/>
        <c:axId val="-2124804264"/>
        <c:axId val="-2124800728"/>
      </c:barChart>
      <c:catAx>
        <c:axId val="-2124804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000" b="0" i="0" u="none" strike="noStrike" baseline="0">
                <a:solidFill>
                  <a:srgbClr val="000000"/>
                </a:solidFill>
                <a:latin typeface="Arial"/>
                <a:ea typeface="Arial"/>
                <a:cs typeface="Arial"/>
              </a:defRPr>
            </a:pPr>
            <a:endParaRPr lang="es-CL"/>
          </a:p>
        </c:txPr>
        <c:crossAx val="-2124800728"/>
        <c:crosses val="autoZero"/>
        <c:auto val="1"/>
        <c:lblAlgn val="ctr"/>
        <c:lblOffset val="100"/>
        <c:noMultiLvlLbl val="0"/>
      </c:catAx>
      <c:valAx>
        <c:axId val="-2124800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000000"/>
                    </a:solidFill>
                    <a:latin typeface="Arial"/>
                    <a:ea typeface="Arial"/>
                    <a:cs typeface="Arial"/>
                  </a:defRPr>
                </a:pPr>
                <a:r>
                  <a:rPr lang="en-US"/>
                  <a:t>Hectáreas</a:t>
                </a:r>
              </a:p>
            </c:rich>
          </c:tx>
          <c:overlay val="0"/>
        </c:title>
        <c:numFmt formatCode="#,##0" sourceLinked="1"/>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s-CL"/>
          </a:p>
        </c:txPr>
        <c:crossAx val="-2124804264"/>
        <c:crosses val="autoZero"/>
        <c:crossBetween val="between"/>
      </c:valAx>
      <c:spPr>
        <a:noFill/>
        <a:ln w="25400">
          <a:noFill/>
        </a:ln>
      </c:spPr>
    </c:plotArea>
    <c:legend>
      <c:legendPos val="r"/>
      <c:layout>
        <c:manualLayout>
          <c:xMode val="edge"/>
          <c:yMode val="edge"/>
          <c:x val="0.38246042934589503"/>
          <c:y val="0.91960083114610702"/>
          <c:w val="0.23944411970337801"/>
          <c:h val="5.8983213035870501E-2"/>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Gráfico 9. Producción regional de papa entre las regiones de Coquimbo y Los Lagos (toneladas)</a:t>
            </a:r>
          </a:p>
        </c:rich>
      </c:tx>
      <c:overlay val="0"/>
      <c:spPr>
        <a:noFill/>
        <a:ln w="25400">
          <a:noFill/>
        </a:ln>
      </c:spPr>
    </c:title>
    <c:autoTitleDeleted val="0"/>
    <c:plotArea>
      <c:layout>
        <c:manualLayout>
          <c:layoutTarget val="inner"/>
          <c:xMode val="edge"/>
          <c:yMode val="edge"/>
          <c:x val="0.10133958325793382"/>
          <c:y val="0.11055863269329699"/>
          <c:w val="0.88036771645826584"/>
          <c:h val="0.72773309617785797"/>
        </c:manualLayout>
      </c:layout>
      <c:barChart>
        <c:barDir val="col"/>
        <c:grouping val="clustered"/>
        <c:varyColors val="0"/>
        <c:ser>
          <c:idx val="0"/>
          <c:order val="0"/>
          <c:tx>
            <c:strRef>
              <c:f>'prod región'!$B$22</c:f>
              <c:strCache>
                <c:ptCount val="1"/>
                <c:pt idx="0">
                  <c:v>2017/18</c:v>
                </c:pt>
              </c:strCache>
            </c:strRef>
          </c:tx>
          <c:spPr>
            <a:solidFill>
              <a:srgbClr val="4F81BD"/>
            </a:solidFill>
            <a:ln w="25400">
              <a:noFill/>
            </a:ln>
          </c:spPr>
          <c:invertIfNegative val="0"/>
          <c:cat>
            <c:strRef>
              <c:f>'prod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'prod región'!$C$22:$L$22</c:f>
              <c:numCache>
                <c:formatCode>#,##0</c:formatCode>
                <c:ptCount val="10"/>
                <c:pt idx="0">
                  <c:v>60645.8</c:v>
                </c:pt>
                <c:pt idx="1">
                  <c:v>10162.5</c:v>
                </c:pt>
                <c:pt idx="2">
                  <c:v>60586.400000000001</c:v>
                </c:pt>
                <c:pt idx="3">
                  <c:v>10505</c:v>
                </c:pt>
                <c:pt idx="4">
                  <c:v>73415.3</c:v>
                </c:pt>
                <c:pt idx="5">
                  <c:v>62576.1</c:v>
                </c:pt>
                <c:pt idx="6">
                  <c:v>76334.600000000006</c:v>
                </c:pt>
                <c:pt idx="7">
                  <c:v>396541.3</c:v>
                </c:pt>
                <c:pt idx="8">
                  <c:v>142018.29999999999</c:v>
                </c:pt>
                <c:pt idx="9">
                  <c:v>284305.90000000002</c:v>
                </c:pt>
              </c:numCache>
            </c:numRef>
          </c:val>
          <c:extLst>
            <c:ext xmlns:c16="http://schemas.microsoft.com/office/drawing/2014/chart" uri="{C3380CC4-5D6E-409C-BE32-E72D297353CC}">
              <c16:uniqueId val="{00000000-2054-4FCF-A488-FD3AD9AFE4B2}"/>
            </c:ext>
          </c:extLst>
        </c:ser>
        <c:ser>
          <c:idx val="1"/>
          <c:order val="1"/>
          <c:tx>
            <c:strRef>
              <c:f>'prod región'!$B$23</c:f>
              <c:strCache>
                <c:ptCount val="1"/>
                <c:pt idx="0">
                  <c:v>2018/19</c:v>
                </c:pt>
              </c:strCache>
            </c:strRef>
          </c:tx>
          <c:spPr>
            <a:solidFill>
              <a:srgbClr val="C0504D"/>
            </a:solidFill>
            <a:ln w="25400">
              <a:noFill/>
            </a:ln>
          </c:spPr>
          <c:invertIfNegative val="0"/>
          <c:cat>
            <c:strRef>
              <c:f>'prod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'prod región'!$C$23:$L$23</c:f>
              <c:numCache>
                <c:formatCode>#,##0</c:formatCode>
                <c:ptCount val="10"/>
                <c:pt idx="0">
                  <c:v>57868.1</c:v>
                </c:pt>
                <c:pt idx="1">
                  <c:v>14750.5</c:v>
                </c:pt>
                <c:pt idx="2">
                  <c:v>79162.100000000006</c:v>
                </c:pt>
                <c:pt idx="3">
                  <c:v>18393</c:v>
                </c:pt>
                <c:pt idx="4">
                  <c:v>114912.5</c:v>
                </c:pt>
                <c:pt idx="5">
                  <c:v>70799.3</c:v>
                </c:pt>
                <c:pt idx="6">
                  <c:v>48415.8</c:v>
                </c:pt>
                <c:pt idx="7">
                  <c:v>259521.5</c:v>
                </c:pt>
                <c:pt idx="8">
                  <c:v>113194.8</c:v>
                </c:pt>
                <c:pt idx="9">
                  <c:v>379285</c:v>
                </c:pt>
              </c:numCache>
            </c:numRef>
          </c:val>
          <c:extLst>
            <c:ext xmlns:c16="http://schemas.microsoft.com/office/drawing/2014/chart" uri="{C3380CC4-5D6E-409C-BE32-E72D297353CC}">
              <c16:uniqueId val="{00000001-2054-4FCF-A488-FD3AD9AFE4B2}"/>
            </c:ext>
          </c:extLst>
        </c:ser>
        <c:ser>
          <c:idx val="2"/>
          <c:order val="2"/>
          <c:tx>
            <c:strRef>
              <c:f>'prod región'!$B$24</c:f>
              <c:strCache>
                <c:ptCount val="1"/>
                <c:pt idx="0">
                  <c:v>2019/20</c:v>
                </c:pt>
              </c:strCache>
            </c:strRef>
          </c:tx>
          <c:spPr>
            <a:solidFill>
              <a:srgbClr val="9BBB59"/>
            </a:solidFill>
            <a:ln w="25400">
              <a:noFill/>
            </a:ln>
          </c:spPr>
          <c:invertIfNegative val="0"/>
          <c:cat>
            <c:strRef>
              <c:f>'prod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'prod región'!$C$24:$L$24</c:f>
              <c:numCache>
                <c:formatCode>#,##0</c:formatCode>
                <c:ptCount val="10"/>
                <c:pt idx="0">
                  <c:v>44507.3</c:v>
                </c:pt>
                <c:pt idx="1">
                  <c:v>2773.3</c:v>
                </c:pt>
                <c:pt idx="2">
                  <c:v>76896.3</c:v>
                </c:pt>
                <c:pt idx="3">
                  <c:v>10483.700000000001</c:v>
                </c:pt>
                <c:pt idx="4">
                  <c:v>134541.5</c:v>
                </c:pt>
                <c:pt idx="5">
                  <c:v>49826.5</c:v>
                </c:pt>
                <c:pt idx="6">
                  <c:v>32644</c:v>
                </c:pt>
                <c:pt idx="7">
                  <c:v>349145.3</c:v>
                </c:pt>
                <c:pt idx="8">
                  <c:v>118618.9</c:v>
                </c:pt>
                <c:pt idx="9">
                  <c:v>462451.4</c:v>
                </c:pt>
              </c:numCache>
            </c:numRef>
          </c:val>
          <c:extLst>
            <c:ext xmlns:c16="http://schemas.microsoft.com/office/drawing/2014/chart" uri="{C3380CC4-5D6E-409C-BE32-E72D297353CC}">
              <c16:uniqueId val="{00000002-2054-4FCF-A488-FD3AD9AFE4B2}"/>
            </c:ext>
          </c:extLst>
        </c:ser>
        <c:dLbls>
          <c:showLegendKey val="0"/>
          <c:showVal val="0"/>
          <c:showCatName val="0"/>
          <c:showSerName val="0"/>
          <c:showPercent val="0"/>
          <c:showBubbleSize val="0"/>
        </c:dLbls>
        <c:gapWidth val="219"/>
        <c:overlap val="-27"/>
        <c:axId val="-2124951032"/>
        <c:axId val="-2124947496"/>
      </c:barChart>
      <c:catAx>
        <c:axId val="-2124951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000" b="0" i="0" u="none" strike="noStrike" baseline="0">
                <a:solidFill>
                  <a:srgbClr val="000000"/>
                </a:solidFill>
                <a:latin typeface="Arial"/>
                <a:ea typeface="Arial"/>
                <a:cs typeface="Arial"/>
              </a:defRPr>
            </a:pPr>
            <a:endParaRPr lang="es-CL"/>
          </a:p>
        </c:txPr>
        <c:crossAx val="-2124947496"/>
        <c:crosses val="autoZero"/>
        <c:auto val="1"/>
        <c:lblAlgn val="ctr"/>
        <c:lblOffset val="100"/>
        <c:noMultiLvlLbl val="0"/>
      </c:catAx>
      <c:valAx>
        <c:axId val="-2124947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000000"/>
                    </a:solidFill>
                    <a:latin typeface="Arial"/>
                    <a:ea typeface="Arial"/>
                    <a:cs typeface="Arial"/>
                  </a:defRPr>
                </a:pPr>
                <a:r>
                  <a:rPr lang="en-US"/>
                  <a:t>Toneladas</a:t>
                </a:r>
              </a:p>
            </c:rich>
          </c:tx>
          <c:layout>
            <c:manualLayout>
              <c:xMode val="edge"/>
              <c:yMode val="edge"/>
              <c:x val="9.9491770033463128E-3"/>
              <c:y val="0.37665127766122819"/>
            </c:manualLayout>
          </c:layout>
          <c:overlay val="0"/>
        </c:title>
        <c:numFmt formatCode="#,##0" sourceLinked="1"/>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s-CL"/>
          </a:p>
        </c:txPr>
        <c:crossAx val="-2124951032"/>
        <c:crosses val="autoZero"/>
        <c:crossBetween val="between"/>
      </c:valAx>
      <c:spPr>
        <a:noFill/>
        <a:ln w="25400">
          <a:noFill/>
        </a:ln>
      </c:spPr>
    </c:plotArea>
    <c:legend>
      <c:legendPos val="r"/>
      <c:layout>
        <c:manualLayout>
          <c:xMode val="edge"/>
          <c:yMode val="edge"/>
          <c:x val="0.37996781171584298"/>
          <c:y val="0.92408207594740299"/>
          <c:w val="0.24339972888004399"/>
          <c:h val="5.56978653530378E-2"/>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19050</xdr:colOff>
      <xdr:row>48</xdr:row>
      <xdr:rowOff>104775</xdr:rowOff>
    </xdr:from>
    <xdr:to>
      <xdr:col>2</xdr:col>
      <xdr:colOff>438150</xdr:colOff>
      <xdr:row>48</xdr:row>
      <xdr:rowOff>209550</xdr:rowOff>
    </xdr:to>
    <xdr:pic>
      <xdr:nvPicPr>
        <xdr:cNvPr id="1026" name="Picture 1" descr="LOGO_FUCOA">
          <a:extLst>
            <a:ext uri="{FF2B5EF4-FFF2-40B4-BE49-F238E27FC236}">
              <a16:creationId xmlns:a16="http://schemas.microsoft.com/office/drawing/2014/main" id="{00000000-0008-0000-0000-000002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45157" b="48161"/>
        <a:stretch>
          <a:fillRect/>
        </a:stretch>
      </xdr:blipFill>
      <xdr:spPr bwMode="auto">
        <a:xfrm>
          <a:off x="19050" y="8201025"/>
          <a:ext cx="1866900" cy="952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0</xdr:col>
      <xdr:colOff>161921</xdr:colOff>
      <xdr:row>0</xdr:row>
      <xdr:rowOff>154038</xdr:rowOff>
    </xdr:from>
    <xdr:to>
      <xdr:col>2</xdr:col>
      <xdr:colOff>17809</xdr:colOff>
      <xdr:row>7</xdr:row>
      <xdr:rowOff>16812</xdr:rowOff>
    </xdr:to>
    <xdr:pic>
      <xdr:nvPicPr>
        <xdr:cNvPr id="6" name="Imagen 1">
          <a:extLst>
            <a:ext uri="{FF2B5EF4-FFF2-40B4-BE49-F238E27FC236}">
              <a16:creationId xmlns:a16="http://schemas.microsoft.com/office/drawing/2014/main" id="{8D13077D-AA91-45AB-8F81-74C845F79B80}"/>
            </a:ext>
          </a:extLst>
        </xdr:cNvPr>
        <xdr:cNvPicPr>
          <a:picLocks noChangeAspect="1" noChangeArrowheads="1"/>
        </xdr:cNvPicPr>
      </xdr:nvPicPr>
      <xdr:blipFill>
        <a:blip xmlns:r="http://schemas.openxmlformats.org/officeDocument/2006/relationships" r:embed="rId2"/>
        <a:stretch>
          <a:fillRect/>
        </a:stretch>
      </xdr:blipFill>
      <xdr:spPr bwMode="auto">
        <a:xfrm>
          <a:off x="161921" y="154038"/>
          <a:ext cx="1398031" cy="11327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36287</xdr:colOff>
      <xdr:row>26</xdr:row>
      <xdr:rowOff>38100</xdr:rowOff>
    </xdr:from>
    <xdr:to>
      <xdr:col>10</xdr:col>
      <xdr:colOff>344713</xdr:colOff>
      <xdr:row>54</xdr:row>
      <xdr:rowOff>95250</xdr:rowOff>
    </xdr:to>
    <xdr:graphicFrame macro="">
      <xdr:nvGraphicFramePr>
        <xdr:cNvPr id="8193" name="Gráfico 1">
          <a:extLst>
            <a:ext uri="{FF2B5EF4-FFF2-40B4-BE49-F238E27FC236}">
              <a16:creationId xmlns:a16="http://schemas.microsoft.com/office/drawing/2014/main" id="{00000000-0008-0000-0900-000001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451761</xdr:colOff>
      <xdr:row>26</xdr:row>
      <xdr:rowOff>38100</xdr:rowOff>
    </xdr:from>
    <xdr:to>
      <xdr:col>19</xdr:col>
      <xdr:colOff>680358</xdr:colOff>
      <xdr:row>54</xdr:row>
      <xdr:rowOff>95250</xdr:rowOff>
    </xdr:to>
    <xdr:graphicFrame macro="">
      <xdr:nvGraphicFramePr>
        <xdr:cNvPr id="8194" name="Gráfico 4">
          <a:extLst>
            <a:ext uri="{FF2B5EF4-FFF2-40B4-BE49-F238E27FC236}">
              <a16:creationId xmlns:a16="http://schemas.microsoft.com/office/drawing/2014/main" id="{00000000-0008-0000-0900-000002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56244</xdr:colOff>
      <xdr:row>27</xdr:row>
      <xdr:rowOff>6804</xdr:rowOff>
    </xdr:from>
    <xdr:to>
      <xdr:col>6</xdr:col>
      <xdr:colOff>1161144</xdr:colOff>
      <xdr:row>49</xdr:row>
      <xdr:rowOff>94113</xdr:rowOff>
    </xdr:to>
    <xdr:graphicFrame macro="">
      <xdr:nvGraphicFramePr>
        <xdr:cNvPr id="9217" name="Gráfico 1">
          <a:extLst>
            <a:ext uri="{FF2B5EF4-FFF2-40B4-BE49-F238E27FC236}">
              <a16:creationId xmlns:a16="http://schemas.microsoft.com/office/drawing/2014/main" id="{00000000-0008-0000-0A00-0000012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61233</xdr:colOff>
      <xdr:row>48</xdr:row>
      <xdr:rowOff>27210</xdr:rowOff>
    </xdr:from>
    <xdr:to>
      <xdr:col>3</xdr:col>
      <xdr:colOff>1231447</xdr:colOff>
      <xdr:row>49</xdr:row>
      <xdr:rowOff>122463</xdr:rowOff>
    </xdr:to>
    <xdr:sp macro="" textlink="">
      <xdr:nvSpPr>
        <xdr:cNvPr id="2" name="CuadroTexto 1">
          <a:extLst>
            <a:ext uri="{FF2B5EF4-FFF2-40B4-BE49-F238E27FC236}">
              <a16:creationId xmlns:a16="http://schemas.microsoft.com/office/drawing/2014/main" id="{3141F1C0-503F-4633-803F-55BBF57E0BE0}"/>
            </a:ext>
          </a:extLst>
        </xdr:cNvPr>
        <xdr:cNvSpPr txBox="1"/>
      </xdr:nvSpPr>
      <xdr:spPr>
        <a:xfrm>
          <a:off x="156483" y="7483924"/>
          <a:ext cx="3769178" cy="2517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s-CL" sz="1050" i="1"/>
            <a:t>Fuente: elaborado por Odepa con información del INE</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72572</xdr:colOff>
      <xdr:row>25</xdr:row>
      <xdr:rowOff>45699</xdr:rowOff>
    </xdr:from>
    <xdr:to>
      <xdr:col>12</xdr:col>
      <xdr:colOff>644072</xdr:colOff>
      <xdr:row>46</xdr:row>
      <xdr:rowOff>109992</xdr:rowOff>
    </xdr:to>
    <xdr:graphicFrame macro="">
      <xdr:nvGraphicFramePr>
        <xdr:cNvPr id="10241" name="Gráfico 1">
          <a:extLst>
            <a:ext uri="{FF2B5EF4-FFF2-40B4-BE49-F238E27FC236}">
              <a16:creationId xmlns:a16="http://schemas.microsoft.com/office/drawing/2014/main" id="{00000000-0008-0000-0B00-0000012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18138</xdr:colOff>
      <xdr:row>45</xdr:row>
      <xdr:rowOff>40821</xdr:rowOff>
    </xdr:from>
    <xdr:to>
      <xdr:col>5</xdr:col>
      <xdr:colOff>362851</xdr:colOff>
      <xdr:row>46</xdr:row>
      <xdr:rowOff>136073</xdr:rowOff>
    </xdr:to>
    <xdr:sp macro="" textlink="">
      <xdr:nvSpPr>
        <xdr:cNvPr id="3" name="CuadroTexto 2">
          <a:extLst>
            <a:ext uri="{FF2B5EF4-FFF2-40B4-BE49-F238E27FC236}">
              <a16:creationId xmlns:a16="http://schemas.microsoft.com/office/drawing/2014/main" id="{EE9D6AF0-6EFF-4D64-967B-0D03B281D91E}"/>
            </a:ext>
          </a:extLst>
        </xdr:cNvPr>
        <xdr:cNvSpPr txBox="1"/>
      </xdr:nvSpPr>
      <xdr:spPr>
        <a:xfrm>
          <a:off x="117923" y="6916964"/>
          <a:ext cx="3773713" cy="2494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s-CL" sz="1050" i="1"/>
            <a:t>Fuente: elaborado por Odepa con información del INE</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78580</xdr:colOff>
      <xdr:row>25</xdr:row>
      <xdr:rowOff>67468</xdr:rowOff>
    </xdr:from>
    <xdr:to>
      <xdr:col>12</xdr:col>
      <xdr:colOff>653144</xdr:colOff>
      <xdr:row>48</xdr:row>
      <xdr:rowOff>105567</xdr:rowOff>
    </xdr:to>
    <xdr:graphicFrame macro="">
      <xdr:nvGraphicFramePr>
        <xdr:cNvPr id="11265" name="Gráfico 1">
          <a:extLst>
            <a:ext uri="{FF2B5EF4-FFF2-40B4-BE49-F238E27FC236}">
              <a16:creationId xmlns:a16="http://schemas.microsoft.com/office/drawing/2014/main" id="{00000000-0008-0000-0C00-0000012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88447</xdr:colOff>
      <xdr:row>47</xdr:row>
      <xdr:rowOff>6804</xdr:rowOff>
    </xdr:from>
    <xdr:to>
      <xdr:col>5</xdr:col>
      <xdr:colOff>408214</xdr:colOff>
      <xdr:row>48</xdr:row>
      <xdr:rowOff>102055</xdr:rowOff>
    </xdr:to>
    <xdr:sp macro="" textlink="">
      <xdr:nvSpPr>
        <xdr:cNvPr id="3" name="CuadroTexto 2">
          <a:extLst>
            <a:ext uri="{FF2B5EF4-FFF2-40B4-BE49-F238E27FC236}">
              <a16:creationId xmlns:a16="http://schemas.microsoft.com/office/drawing/2014/main" id="{F25C6FF5-634D-454F-9DA8-8A5CC7B80C63}"/>
            </a:ext>
          </a:extLst>
        </xdr:cNvPr>
        <xdr:cNvSpPr txBox="1"/>
      </xdr:nvSpPr>
      <xdr:spPr>
        <a:xfrm>
          <a:off x="183697" y="7191375"/>
          <a:ext cx="3769178" cy="251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s-CL" sz="1050" i="1"/>
            <a:t>Fuente: elaborado por Odepa con información del INE</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78582</xdr:colOff>
      <xdr:row>25</xdr:row>
      <xdr:rowOff>7143</xdr:rowOff>
    </xdr:from>
    <xdr:to>
      <xdr:col>12</xdr:col>
      <xdr:colOff>689429</xdr:colOff>
      <xdr:row>46</xdr:row>
      <xdr:rowOff>111919</xdr:rowOff>
    </xdr:to>
    <xdr:graphicFrame macro="">
      <xdr:nvGraphicFramePr>
        <xdr:cNvPr id="12289" name="Gráfico 2">
          <a:extLst>
            <a:ext uri="{FF2B5EF4-FFF2-40B4-BE49-F238E27FC236}">
              <a16:creationId xmlns:a16="http://schemas.microsoft.com/office/drawing/2014/main" id="{00000000-0008-0000-0D00-000001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34018</xdr:colOff>
      <xdr:row>45</xdr:row>
      <xdr:rowOff>13606</xdr:rowOff>
    </xdr:from>
    <xdr:to>
      <xdr:col>5</xdr:col>
      <xdr:colOff>251732</xdr:colOff>
      <xdr:row>46</xdr:row>
      <xdr:rowOff>108859</xdr:rowOff>
    </xdr:to>
    <xdr:sp macro="" textlink="">
      <xdr:nvSpPr>
        <xdr:cNvPr id="3" name="CuadroTexto 2">
          <a:extLst>
            <a:ext uri="{FF2B5EF4-FFF2-40B4-BE49-F238E27FC236}">
              <a16:creationId xmlns:a16="http://schemas.microsoft.com/office/drawing/2014/main" id="{59DB6FC9-3044-46A1-A983-FD0B6B57A7FD}"/>
            </a:ext>
          </a:extLst>
        </xdr:cNvPr>
        <xdr:cNvSpPr txBox="1"/>
      </xdr:nvSpPr>
      <xdr:spPr>
        <a:xfrm>
          <a:off x="129268" y="6932839"/>
          <a:ext cx="3769178" cy="251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s-CL" sz="1050" i="1"/>
            <a:t>Fuente: elaborado por Odepa con información del INE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38</xdr:row>
      <xdr:rowOff>38100</xdr:rowOff>
    </xdr:from>
    <xdr:to>
      <xdr:col>2</xdr:col>
      <xdr:colOff>476250</xdr:colOff>
      <xdr:row>38</xdr:row>
      <xdr:rowOff>133350</xdr:rowOff>
    </xdr:to>
    <xdr:pic>
      <xdr:nvPicPr>
        <xdr:cNvPr id="2049" name="Picture 1" descr="LOGO_FUCOA">
          <a:extLst>
            <a:ext uri="{FF2B5EF4-FFF2-40B4-BE49-F238E27FC236}">
              <a16:creationId xmlns:a16="http://schemas.microsoft.com/office/drawing/2014/main" id="{00000000-0008-0000-0100-000001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45157" b="48161"/>
        <a:stretch>
          <a:fillRect/>
        </a:stretch>
      </xdr:blipFill>
      <xdr:spPr bwMode="auto">
        <a:xfrm>
          <a:off x="38100" y="7858125"/>
          <a:ext cx="1847850" cy="952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31750</xdr:colOff>
      <xdr:row>37</xdr:row>
      <xdr:rowOff>142875</xdr:rowOff>
    </xdr:from>
    <xdr:to>
      <xdr:col>3</xdr:col>
      <xdr:colOff>311150</xdr:colOff>
      <xdr:row>38</xdr:row>
      <xdr:rowOff>63500</xdr:rowOff>
    </xdr:to>
    <xdr:pic>
      <xdr:nvPicPr>
        <xdr:cNvPr id="2" name="Picture 1" descr="LOGO_FUCOA">
          <a:extLst>
            <a:ext uri="{FF2B5EF4-FFF2-40B4-BE49-F238E27FC236}">
              <a16:creationId xmlns:a16="http://schemas.microsoft.com/office/drawing/2014/main" id="{C8F37370-B098-4C00-9349-F32F171B2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45157" b="48161"/>
        <a:stretch>
          <a:fillRect/>
        </a:stretch>
      </xdr:blipFill>
      <xdr:spPr bwMode="auto">
        <a:xfrm>
          <a:off x="31750" y="7667625"/>
          <a:ext cx="1819275" cy="952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2636307</xdr:colOff>
      <xdr:row>5</xdr:row>
      <xdr:rowOff>113454</xdr:rowOff>
    </xdr:from>
    <xdr:to>
      <xdr:col>3</xdr:col>
      <xdr:colOff>215067</xdr:colOff>
      <xdr:row>5</xdr:row>
      <xdr:rowOff>113455</xdr:rowOff>
    </xdr:to>
    <xdr:cxnSp macro="">
      <xdr:nvCxnSpPr>
        <xdr:cNvPr id="2" name="Conector recto 1">
          <a:extLst>
            <a:ext uri="{FF2B5EF4-FFF2-40B4-BE49-F238E27FC236}">
              <a16:creationId xmlns:a16="http://schemas.microsoft.com/office/drawing/2014/main" id="{00000000-0008-0000-0300-000002000000}"/>
            </a:ext>
          </a:extLst>
        </xdr:cNvPr>
        <xdr:cNvCxnSpPr/>
      </xdr:nvCxnSpPr>
      <xdr:spPr>
        <a:xfrm flipV="1">
          <a:off x="3555999" y="740834"/>
          <a:ext cx="2736000" cy="1"/>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2582333</xdr:colOff>
      <xdr:row>6</xdr:row>
      <xdr:rowOff>96310</xdr:rowOff>
    </xdr:from>
    <xdr:to>
      <xdr:col>3</xdr:col>
      <xdr:colOff>233353</xdr:colOff>
      <xdr:row>6</xdr:row>
      <xdr:rowOff>96310</xdr:rowOff>
    </xdr:to>
    <xdr:cxnSp macro="">
      <xdr:nvCxnSpPr>
        <xdr:cNvPr id="3" name="Conector recto 2">
          <a:extLst>
            <a:ext uri="{FF2B5EF4-FFF2-40B4-BE49-F238E27FC236}">
              <a16:creationId xmlns:a16="http://schemas.microsoft.com/office/drawing/2014/main" id="{00000000-0008-0000-0300-000003000000}"/>
            </a:ext>
          </a:extLst>
        </xdr:cNvPr>
        <xdr:cNvCxnSpPr/>
      </xdr:nvCxnSpPr>
      <xdr:spPr>
        <a:xfrm>
          <a:off x="3492500" y="899585"/>
          <a:ext cx="2808000" cy="0"/>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2174451</xdr:colOff>
      <xdr:row>7</xdr:row>
      <xdr:rowOff>105835</xdr:rowOff>
    </xdr:from>
    <xdr:to>
      <xdr:col>3</xdr:col>
      <xdr:colOff>251000</xdr:colOff>
      <xdr:row>7</xdr:row>
      <xdr:rowOff>105835</xdr:rowOff>
    </xdr:to>
    <xdr:cxnSp macro="">
      <xdr:nvCxnSpPr>
        <xdr:cNvPr id="4" name="Conector recto 3">
          <a:extLst>
            <a:ext uri="{FF2B5EF4-FFF2-40B4-BE49-F238E27FC236}">
              <a16:creationId xmlns:a16="http://schemas.microsoft.com/office/drawing/2014/main" id="{00000000-0008-0000-0300-000004000000}"/>
            </a:ext>
          </a:extLst>
        </xdr:cNvPr>
        <xdr:cNvCxnSpPr/>
      </xdr:nvCxnSpPr>
      <xdr:spPr>
        <a:xfrm>
          <a:off x="3090333" y="1058335"/>
          <a:ext cx="3227917" cy="0"/>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3703995</xdr:colOff>
      <xdr:row>18</xdr:row>
      <xdr:rowOff>83344</xdr:rowOff>
    </xdr:from>
    <xdr:to>
      <xdr:col>3</xdr:col>
      <xdr:colOff>240027</xdr:colOff>
      <xdr:row>18</xdr:row>
      <xdr:rowOff>83344</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H="1">
          <a:off x="4775558" y="2619375"/>
          <a:ext cx="1620000" cy="0"/>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2837392</xdr:colOff>
      <xdr:row>34</xdr:row>
      <xdr:rowOff>102870</xdr:rowOff>
    </xdr:from>
    <xdr:to>
      <xdr:col>3</xdr:col>
      <xdr:colOff>209605</xdr:colOff>
      <xdr:row>34</xdr:row>
      <xdr:rowOff>102873</xdr:rowOff>
    </xdr:to>
    <xdr:cxnSp macro="">
      <xdr:nvCxnSpPr>
        <xdr:cNvPr id="27" name="Conector recto 26">
          <a:extLst>
            <a:ext uri="{FF2B5EF4-FFF2-40B4-BE49-F238E27FC236}">
              <a16:creationId xmlns:a16="http://schemas.microsoft.com/office/drawing/2014/main" id="{00000000-0008-0000-0300-00001B000000}"/>
            </a:ext>
          </a:extLst>
        </xdr:cNvPr>
        <xdr:cNvCxnSpPr/>
      </xdr:nvCxnSpPr>
      <xdr:spPr>
        <a:xfrm flipV="1">
          <a:off x="3757084" y="4762500"/>
          <a:ext cx="2520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4338320</xdr:colOff>
      <xdr:row>35</xdr:row>
      <xdr:rowOff>102870</xdr:rowOff>
    </xdr:from>
    <xdr:to>
      <xdr:col>3</xdr:col>
      <xdr:colOff>201235</xdr:colOff>
      <xdr:row>35</xdr:row>
      <xdr:rowOff>102873</xdr:rowOff>
    </xdr:to>
    <xdr:cxnSp macro="">
      <xdr:nvCxnSpPr>
        <xdr:cNvPr id="28" name="Conector recto 27">
          <a:extLst>
            <a:ext uri="{FF2B5EF4-FFF2-40B4-BE49-F238E27FC236}">
              <a16:creationId xmlns:a16="http://schemas.microsoft.com/office/drawing/2014/main" id="{00000000-0008-0000-0300-00001C000000}"/>
            </a:ext>
          </a:extLst>
        </xdr:cNvPr>
        <xdr:cNvCxnSpPr/>
      </xdr:nvCxnSpPr>
      <xdr:spPr>
        <a:xfrm flipV="1">
          <a:off x="5259917" y="4921250"/>
          <a:ext cx="1008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4400762</xdr:colOff>
      <xdr:row>36</xdr:row>
      <xdr:rowOff>85725</xdr:rowOff>
    </xdr:from>
    <xdr:to>
      <xdr:col>3</xdr:col>
      <xdr:colOff>209769</xdr:colOff>
      <xdr:row>36</xdr:row>
      <xdr:rowOff>85728</xdr:rowOff>
    </xdr:to>
    <xdr:cxnSp macro="">
      <xdr:nvCxnSpPr>
        <xdr:cNvPr id="29" name="Conector recto 28">
          <a:extLst>
            <a:ext uri="{FF2B5EF4-FFF2-40B4-BE49-F238E27FC236}">
              <a16:creationId xmlns:a16="http://schemas.microsoft.com/office/drawing/2014/main" id="{00000000-0008-0000-0300-00001D000000}"/>
            </a:ext>
          </a:extLst>
        </xdr:cNvPr>
        <xdr:cNvCxnSpPr/>
      </xdr:nvCxnSpPr>
      <xdr:spPr>
        <a:xfrm flipV="1">
          <a:off x="5312834" y="5080000"/>
          <a:ext cx="972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4442778</xdr:colOff>
      <xdr:row>37</xdr:row>
      <xdr:rowOff>105834</xdr:rowOff>
    </xdr:from>
    <xdr:to>
      <xdr:col>3</xdr:col>
      <xdr:colOff>222810</xdr:colOff>
      <xdr:row>37</xdr:row>
      <xdr:rowOff>105837</xdr:rowOff>
    </xdr:to>
    <xdr:cxnSp macro="">
      <xdr:nvCxnSpPr>
        <xdr:cNvPr id="30" name="Conector recto 29">
          <a:extLst>
            <a:ext uri="{FF2B5EF4-FFF2-40B4-BE49-F238E27FC236}">
              <a16:creationId xmlns:a16="http://schemas.microsoft.com/office/drawing/2014/main" id="{00000000-0008-0000-0300-00001E000000}"/>
            </a:ext>
          </a:extLst>
        </xdr:cNvPr>
        <xdr:cNvCxnSpPr/>
      </xdr:nvCxnSpPr>
      <xdr:spPr>
        <a:xfrm flipV="1">
          <a:off x="5514341" y="5677959"/>
          <a:ext cx="864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3675380</xdr:colOff>
      <xdr:row>33</xdr:row>
      <xdr:rowOff>114512</xdr:rowOff>
    </xdr:from>
    <xdr:to>
      <xdr:col>3</xdr:col>
      <xdr:colOff>210121</xdr:colOff>
      <xdr:row>33</xdr:row>
      <xdr:rowOff>114515</xdr:rowOff>
    </xdr:to>
    <xdr:cxnSp macro="">
      <xdr:nvCxnSpPr>
        <xdr:cNvPr id="31" name="Conector recto 30">
          <a:extLst>
            <a:ext uri="{FF2B5EF4-FFF2-40B4-BE49-F238E27FC236}">
              <a16:creationId xmlns:a16="http://schemas.microsoft.com/office/drawing/2014/main" id="{00000000-0008-0000-0300-00001F000000}"/>
            </a:ext>
          </a:extLst>
        </xdr:cNvPr>
        <xdr:cNvCxnSpPr/>
      </xdr:nvCxnSpPr>
      <xdr:spPr>
        <a:xfrm flipV="1">
          <a:off x="4593167" y="4624917"/>
          <a:ext cx="1692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4263178</xdr:colOff>
      <xdr:row>32</xdr:row>
      <xdr:rowOff>134620</xdr:rowOff>
    </xdr:from>
    <xdr:to>
      <xdr:col>3</xdr:col>
      <xdr:colOff>215507</xdr:colOff>
      <xdr:row>32</xdr:row>
      <xdr:rowOff>134623</xdr:rowOff>
    </xdr:to>
    <xdr:cxnSp macro="">
      <xdr:nvCxnSpPr>
        <xdr:cNvPr id="32" name="Conector recto 31">
          <a:extLst>
            <a:ext uri="{FF2B5EF4-FFF2-40B4-BE49-F238E27FC236}">
              <a16:creationId xmlns:a16="http://schemas.microsoft.com/office/drawing/2014/main" id="{00000000-0008-0000-0300-000020000000}"/>
            </a:ext>
          </a:extLst>
        </xdr:cNvPr>
        <xdr:cNvCxnSpPr/>
      </xdr:nvCxnSpPr>
      <xdr:spPr>
        <a:xfrm flipV="1">
          <a:off x="5332095" y="4484370"/>
          <a:ext cx="1042912"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5595938</xdr:colOff>
      <xdr:row>31</xdr:row>
      <xdr:rowOff>117688</xdr:rowOff>
    </xdr:from>
    <xdr:to>
      <xdr:col>3</xdr:col>
      <xdr:colOff>235895</xdr:colOff>
      <xdr:row>31</xdr:row>
      <xdr:rowOff>119062</xdr:rowOff>
    </xdr:to>
    <xdr:cxnSp macro="">
      <xdr:nvCxnSpPr>
        <xdr:cNvPr id="34" name="Conector recto 33">
          <a:extLst>
            <a:ext uri="{FF2B5EF4-FFF2-40B4-BE49-F238E27FC236}">
              <a16:creationId xmlns:a16="http://schemas.microsoft.com/office/drawing/2014/main" id="{00000000-0008-0000-0300-000022000000}"/>
            </a:ext>
          </a:extLst>
        </xdr:cNvPr>
        <xdr:cNvCxnSpPr/>
      </xdr:nvCxnSpPr>
      <xdr:spPr>
        <a:xfrm flipV="1">
          <a:off x="6655594" y="4856376"/>
          <a:ext cx="247801" cy="1374"/>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3994149</xdr:colOff>
      <xdr:row>30</xdr:row>
      <xdr:rowOff>97579</xdr:rowOff>
    </xdr:from>
    <xdr:to>
      <xdr:col>3</xdr:col>
      <xdr:colOff>241108</xdr:colOff>
      <xdr:row>30</xdr:row>
      <xdr:rowOff>97582</xdr:rowOff>
    </xdr:to>
    <xdr:cxnSp macro="">
      <xdr:nvCxnSpPr>
        <xdr:cNvPr id="35" name="Conector recto 34">
          <a:extLst>
            <a:ext uri="{FF2B5EF4-FFF2-40B4-BE49-F238E27FC236}">
              <a16:creationId xmlns:a16="http://schemas.microsoft.com/office/drawing/2014/main" id="{00000000-0008-0000-0300-000023000000}"/>
            </a:ext>
          </a:extLst>
        </xdr:cNvPr>
        <xdr:cNvCxnSpPr/>
      </xdr:nvCxnSpPr>
      <xdr:spPr>
        <a:xfrm flipV="1">
          <a:off x="4904316" y="4131734"/>
          <a:ext cx="1404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3029062</xdr:colOff>
      <xdr:row>29</xdr:row>
      <xdr:rowOff>101548</xdr:rowOff>
    </xdr:from>
    <xdr:to>
      <xdr:col>3</xdr:col>
      <xdr:colOff>213094</xdr:colOff>
      <xdr:row>29</xdr:row>
      <xdr:rowOff>101551</xdr:rowOff>
    </xdr:to>
    <xdr:cxnSp macro="">
      <xdr:nvCxnSpPr>
        <xdr:cNvPr id="36" name="Conector recto 35">
          <a:extLst>
            <a:ext uri="{FF2B5EF4-FFF2-40B4-BE49-F238E27FC236}">
              <a16:creationId xmlns:a16="http://schemas.microsoft.com/office/drawing/2014/main" id="{00000000-0008-0000-0300-000024000000}"/>
            </a:ext>
          </a:extLst>
        </xdr:cNvPr>
        <xdr:cNvCxnSpPr/>
      </xdr:nvCxnSpPr>
      <xdr:spPr>
        <a:xfrm flipV="1">
          <a:off x="4100625" y="4340173"/>
          <a:ext cx="2268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3823546</xdr:colOff>
      <xdr:row>28</xdr:row>
      <xdr:rowOff>105834</xdr:rowOff>
    </xdr:from>
    <xdr:to>
      <xdr:col>3</xdr:col>
      <xdr:colOff>213325</xdr:colOff>
      <xdr:row>28</xdr:row>
      <xdr:rowOff>105837</xdr:rowOff>
    </xdr:to>
    <xdr:cxnSp macro="">
      <xdr:nvCxnSpPr>
        <xdr:cNvPr id="37" name="Conector recto 36">
          <a:extLst>
            <a:ext uri="{FF2B5EF4-FFF2-40B4-BE49-F238E27FC236}">
              <a16:creationId xmlns:a16="http://schemas.microsoft.com/office/drawing/2014/main" id="{00000000-0008-0000-0300-000025000000}"/>
            </a:ext>
          </a:extLst>
        </xdr:cNvPr>
        <xdr:cNvCxnSpPr/>
      </xdr:nvCxnSpPr>
      <xdr:spPr>
        <a:xfrm flipV="1">
          <a:off x="4741333" y="3820584"/>
          <a:ext cx="1548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2645833</xdr:colOff>
      <xdr:row>9</xdr:row>
      <xdr:rowOff>105833</xdr:rowOff>
    </xdr:from>
    <xdr:to>
      <xdr:col>3</xdr:col>
      <xdr:colOff>252335</xdr:colOff>
      <xdr:row>9</xdr:row>
      <xdr:rowOff>105834</xdr:rowOff>
    </xdr:to>
    <xdr:cxnSp macro="">
      <xdr:nvCxnSpPr>
        <xdr:cNvPr id="38" name="Conector recto 37">
          <a:extLst>
            <a:ext uri="{FF2B5EF4-FFF2-40B4-BE49-F238E27FC236}">
              <a16:creationId xmlns:a16="http://schemas.microsoft.com/office/drawing/2014/main" id="{00000000-0008-0000-0300-000026000000}"/>
            </a:ext>
          </a:extLst>
        </xdr:cNvPr>
        <xdr:cNvCxnSpPr/>
      </xdr:nvCxnSpPr>
      <xdr:spPr>
        <a:xfrm>
          <a:off x="3714750" y="1217083"/>
          <a:ext cx="2697085" cy="1"/>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3823547</xdr:colOff>
      <xdr:row>13</xdr:row>
      <xdr:rowOff>105833</xdr:rowOff>
    </xdr:from>
    <xdr:to>
      <xdr:col>3</xdr:col>
      <xdr:colOff>248798</xdr:colOff>
      <xdr:row>13</xdr:row>
      <xdr:rowOff>105836</xdr:rowOff>
    </xdr:to>
    <xdr:cxnSp macro="">
      <xdr:nvCxnSpPr>
        <xdr:cNvPr id="39" name="Conector recto 38">
          <a:extLst>
            <a:ext uri="{FF2B5EF4-FFF2-40B4-BE49-F238E27FC236}">
              <a16:creationId xmlns:a16="http://schemas.microsoft.com/office/drawing/2014/main" id="{00000000-0008-0000-0300-000027000000}"/>
            </a:ext>
          </a:extLst>
        </xdr:cNvPr>
        <xdr:cNvCxnSpPr/>
      </xdr:nvCxnSpPr>
      <xdr:spPr>
        <a:xfrm flipV="1">
          <a:off x="4741334" y="1735666"/>
          <a:ext cx="1584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4106333</xdr:colOff>
      <xdr:row>14</xdr:row>
      <xdr:rowOff>113453</xdr:rowOff>
    </xdr:from>
    <xdr:to>
      <xdr:col>3</xdr:col>
      <xdr:colOff>245391</xdr:colOff>
      <xdr:row>14</xdr:row>
      <xdr:rowOff>113456</xdr:rowOff>
    </xdr:to>
    <xdr:cxnSp macro="">
      <xdr:nvCxnSpPr>
        <xdr:cNvPr id="40" name="Conector recto 39">
          <a:extLst>
            <a:ext uri="{FF2B5EF4-FFF2-40B4-BE49-F238E27FC236}">
              <a16:creationId xmlns:a16="http://schemas.microsoft.com/office/drawing/2014/main" id="{00000000-0008-0000-0300-000028000000}"/>
            </a:ext>
          </a:extLst>
        </xdr:cNvPr>
        <xdr:cNvCxnSpPr/>
      </xdr:nvCxnSpPr>
      <xdr:spPr>
        <a:xfrm flipV="1">
          <a:off x="5016500" y="1894416"/>
          <a:ext cx="1296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4106333</xdr:colOff>
      <xdr:row>15</xdr:row>
      <xdr:rowOff>96308</xdr:rowOff>
    </xdr:from>
    <xdr:to>
      <xdr:col>3</xdr:col>
      <xdr:colOff>245391</xdr:colOff>
      <xdr:row>15</xdr:row>
      <xdr:rowOff>96311</xdr:rowOff>
    </xdr:to>
    <xdr:cxnSp macro="">
      <xdr:nvCxnSpPr>
        <xdr:cNvPr id="41" name="Conector recto 40">
          <a:extLst>
            <a:ext uri="{FF2B5EF4-FFF2-40B4-BE49-F238E27FC236}">
              <a16:creationId xmlns:a16="http://schemas.microsoft.com/office/drawing/2014/main" id="{00000000-0008-0000-0300-000029000000}"/>
            </a:ext>
          </a:extLst>
        </xdr:cNvPr>
        <xdr:cNvCxnSpPr/>
      </xdr:nvCxnSpPr>
      <xdr:spPr>
        <a:xfrm flipV="1">
          <a:off x="5016500" y="2053166"/>
          <a:ext cx="1296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4400762</xdr:colOff>
      <xdr:row>16</xdr:row>
      <xdr:rowOff>85725</xdr:rowOff>
    </xdr:from>
    <xdr:to>
      <xdr:col>3</xdr:col>
      <xdr:colOff>254458</xdr:colOff>
      <xdr:row>16</xdr:row>
      <xdr:rowOff>85728</xdr:rowOff>
    </xdr:to>
    <xdr:cxnSp macro="">
      <xdr:nvCxnSpPr>
        <xdr:cNvPr id="42" name="Conector recto 41">
          <a:extLst>
            <a:ext uri="{FF2B5EF4-FFF2-40B4-BE49-F238E27FC236}">
              <a16:creationId xmlns:a16="http://schemas.microsoft.com/office/drawing/2014/main" id="{00000000-0008-0000-0300-00002A000000}"/>
            </a:ext>
          </a:extLst>
        </xdr:cNvPr>
        <xdr:cNvCxnSpPr/>
      </xdr:nvCxnSpPr>
      <xdr:spPr>
        <a:xfrm flipV="1">
          <a:off x="5312834" y="2201333"/>
          <a:ext cx="1008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4621107</xdr:colOff>
      <xdr:row>17</xdr:row>
      <xdr:rowOff>105833</xdr:rowOff>
    </xdr:from>
    <xdr:to>
      <xdr:col>3</xdr:col>
      <xdr:colOff>248420</xdr:colOff>
      <xdr:row>17</xdr:row>
      <xdr:rowOff>105836</xdr:rowOff>
    </xdr:to>
    <xdr:cxnSp macro="">
      <xdr:nvCxnSpPr>
        <xdr:cNvPr id="43" name="Conector recto 42">
          <a:extLst>
            <a:ext uri="{FF2B5EF4-FFF2-40B4-BE49-F238E27FC236}">
              <a16:creationId xmlns:a16="http://schemas.microsoft.com/office/drawing/2014/main" id="{00000000-0008-0000-0300-00002B000000}"/>
            </a:ext>
          </a:extLst>
        </xdr:cNvPr>
        <xdr:cNvCxnSpPr/>
      </xdr:nvCxnSpPr>
      <xdr:spPr>
        <a:xfrm flipV="1">
          <a:off x="5535084" y="2370666"/>
          <a:ext cx="792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4337261</xdr:colOff>
      <xdr:row>19</xdr:row>
      <xdr:rowOff>102870</xdr:rowOff>
    </xdr:from>
    <xdr:to>
      <xdr:col>3</xdr:col>
      <xdr:colOff>215215</xdr:colOff>
      <xdr:row>19</xdr:row>
      <xdr:rowOff>102873</xdr:rowOff>
    </xdr:to>
    <xdr:cxnSp macro="">
      <xdr:nvCxnSpPr>
        <xdr:cNvPr id="44" name="Conector recto 43">
          <a:extLst>
            <a:ext uri="{FF2B5EF4-FFF2-40B4-BE49-F238E27FC236}">
              <a16:creationId xmlns:a16="http://schemas.microsoft.com/office/drawing/2014/main" id="{00000000-0008-0000-0300-00002C000000}"/>
            </a:ext>
          </a:extLst>
        </xdr:cNvPr>
        <xdr:cNvCxnSpPr/>
      </xdr:nvCxnSpPr>
      <xdr:spPr>
        <a:xfrm flipV="1">
          <a:off x="5249333" y="2677583"/>
          <a:ext cx="1044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4400760</xdr:colOff>
      <xdr:row>20</xdr:row>
      <xdr:rowOff>102870</xdr:rowOff>
    </xdr:from>
    <xdr:to>
      <xdr:col>3</xdr:col>
      <xdr:colOff>211898</xdr:colOff>
      <xdr:row>20</xdr:row>
      <xdr:rowOff>102873</xdr:rowOff>
    </xdr:to>
    <xdr:cxnSp macro="">
      <xdr:nvCxnSpPr>
        <xdr:cNvPr id="45" name="Conector recto 44">
          <a:extLst>
            <a:ext uri="{FF2B5EF4-FFF2-40B4-BE49-F238E27FC236}">
              <a16:creationId xmlns:a16="http://schemas.microsoft.com/office/drawing/2014/main" id="{00000000-0008-0000-0300-00002D000000}"/>
            </a:ext>
          </a:extLst>
        </xdr:cNvPr>
        <xdr:cNvCxnSpPr/>
      </xdr:nvCxnSpPr>
      <xdr:spPr>
        <a:xfrm flipV="1">
          <a:off x="5471582" y="2836333"/>
          <a:ext cx="900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4519502</xdr:colOff>
      <xdr:row>21</xdr:row>
      <xdr:rowOff>88053</xdr:rowOff>
    </xdr:from>
    <xdr:to>
      <xdr:col>3</xdr:col>
      <xdr:colOff>212776</xdr:colOff>
      <xdr:row>21</xdr:row>
      <xdr:rowOff>88056</xdr:rowOff>
    </xdr:to>
    <xdr:cxnSp macro="">
      <xdr:nvCxnSpPr>
        <xdr:cNvPr id="46" name="Conector recto 45">
          <a:extLst>
            <a:ext uri="{FF2B5EF4-FFF2-40B4-BE49-F238E27FC236}">
              <a16:creationId xmlns:a16="http://schemas.microsoft.com/office/drawing/2014/main" id="{00000000-0008-0000-0300-00002E000000}"/>
            </a:ext>
          </a:extLst>
        </xdr:cNvPr>
        <xdr:cNvCxnSpPr/>
      </xdr:nvCxnSpPr>
      <xdr:spPr>
        <a:xfrm flipV="1">
          <a:off x="5582704" y="2989791"/>
          <a:ext cx="792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4889500</xdr:colOff>
      <xdr:row>23</xdr:row>
      <xdr:rowOff>84667</xdr:rowOff>
    </xdr:from>
    <xdr:to>
      <xdr:col>3</xdr:col>
      <xdr:colOff>194917</xdr:colOff>
      <xdr:row>23</xdr:row>
      <xdr:rowOff>84670</xdr:rowOff>
    </xdr:to>
    <xdr:cxnSp macro="">
      <xdr:nvCxnSpPr>
        <xdr:cNvPr id="49" name="Conector recto 48">
          <a:extLst>
            <a:ext uri="{FF2B5EF4-FFF2-40B4-BE49-F238E27FC236}">
              <a16:creationId xmlns:a16="http://schemas.microsoft.com/office/drawing/2014/main" id="{00000000-0008-0000-0300-000031000000}"/>
            </a:ext>
          </a:extLst>
        </xdr:cNvPr>
        <xdr:cNvCxnSpPr/>
      </xdr:nvCxnSpPr>
      <xdr:spPr>
        <a:xfrm flipV="1">
          <a:off x="5958417" y="3143250"/>
          <a:ext cx="396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4840814</xdr:colOff>
      <xdr:row>24</xdr:row>
      <xdr:rowOff>110066</xdr:rowOff>
    </xdr:from>
    <xdr:to>
      <xdr:col>3</xdr:col>
      <xdr:colOff>182231</xdr:colOff>
      <xdr:row>24</xdr:row>
      <xdr:rowOff>110069</xdr:rowOff>
    </xdr:to>
    <xdr:cxnSp macro="">
      <xdr:nvCxnSpPr>
        <xdr:cNvPr id="50" name="Conector recto 49">
          <a:extLst>
            <a:ext uri="{FF2B5EF4-FFF2-40B4-BE49-F238E27FC236}">
              <a16:creationId xmlns:a16="http://schemas.microsoft.com/office/drawing/2014/main" id="{00000000-0008-0000-0300-000032000000}"/>
            </a:ext>
          </a:extLst>
        </xdr:cNvPr>
        <xdr:cNvCxnSpPr/>
      </xdr:nvCxnSpPr>
      <xdr:spPr>
        <a:xfrm flipV="1">
          <a:off x="5909731" y="3327399"/>
          <a:ext cx="432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3333750</xdr:colOff>
      <xdr:row>22</xdr:row>
      <xdr:rowOff>113771</xdr:rowOff>
    </xdr:from>
    <xdr:to>
      <xdr:col>3</xdr:col>
      <xdr:colOff>193782</xdr:colOff>
      <xdr:row>22</xdr:row>
      <xdr:rowOff>113774</xdr:rowOff>
    </xdr:to>
    <xdr:cxnSp macro="">
      <xdr:nvCxnSpPr>
        <xdr:cNvPr id="33" name="Conector recto 32">
          <a:extLst>
            <a:ext uri="{FF2B5EF4-FFF2-40B4-BE49-F238E27FC236}">
              <a16:creationId xmlns:a16="http://schemas.microsoft.com/office/drawing/2014/main" id="{00000000-0008-0000-0300-000021000000}"/>
            </a:ext>
          </a:extLst>
        </xdr:cNvPr>
        <xdr:cNvCxnSpPr/>
      </xdr:nvCxnSpPr>
      <xdr:spPr>
        <a:xfrm flipV="1">
          <a:off x="4405313" y="3316552"/>
          <a:ext cx="1944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1095382</xdr:colOff>
      <xdr:row>8</xdr:row>
      <xdr:rowOff>105835</xdr:rowOff>
    </xdr:from>
    <xdr:to>
      <xdr:col>3</xdr:col>
      <xdr:colOff>259414</xdr:colOff>
      <xdr:row>8</xdr:row>
      <xdr:rowOff>107156</xdr:rowOff>
    </xdr:to>
    <xdr:cxnSp macro="">
      <xdr:nvCxnSpPr>
        <xdr:cNvPr id="47" name="Conector recto 46">
          <a:extLst>
            <a:ext uri="{FF2B5EF4-FFF2-40B4-BE49-F238E27FC236}">
              <a16:creationId xmlns:a16="http://schemas.microsoft.com/office/drawing/2014/main" id="{00000000-0008-0000-0300-00002F000000}"/>
            </a:ext>
          </a:extLst>
        </xdr:cNvPr>
        <xdr:cNvCxnSpPr/>
      </xdr:nvCxnSpPr>
      <xdr:spPr>
        <a:xfrm flipH="1">
          <a:off x="2166945" y="1272648"/>
          <a:ext cx="4248000" cy="1321"/>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33265</xdr:colOff>
      <xdr:row>22</xdr:row>
      <xdr:rowOff>17081</xdr:rowOff>
    </xdr:from>
    <xdr:to>
      <xdr:col>7</xdr:col>
      <xdr:colOff>139552</xdr:colOff>
      <xdr:row>40</xdr:row>
      <xdr:rowOff>132137</xdr:rowOff>
    </xdr:to>
    <xdr:graphicFrame macro="">
      <xdr:nvGraphicFramePr>
        <xdr:cNvPr id="4097" name="Gráfico 2">
          <a:extLst>
            <a:ext uri="{FF2B5EF4-FFF2-40B4-BE49-F238E27FC236}">
              <a16:creationId xmlns:a16="http://schemas.microsoft.com/office/drawing/2014/main" id="{00000000-0008-0000-0500-000001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63501</xdr:colOff>
      <xdr:row>39</xdr:row>
      <xdr:rowOff>44603</xdr:rowOff>
    </xdr:from>
    <xdr:ext cx="1005416" cy="222250"/>
    <xdr:sp macro="" textlink="">
      <xdr:nvSpPr>
        <xdr:cNvPr id="2" name="1 CuadroTexto">
          <a:extLst>
            <a:ext uri="{FF2B5EF4-FFF2-40B4-BE49-F238E27FC236}">
              <a16:creationId xmlns:a16="http://schemas.microsoft.com/office/drawing/2014/main" id="{00000000-0008-0000-0500-000002000000}"/>
            </a:ext>
          </a:extLst>
        </xdr:cNvPr>
        <xdr:cNvSpPr txBox="1"/>
      </xdr:nvSpPr>
      <xdr:spPr>
        <a:xfrm>
          <a:off x="63501" y="6943424"/>
          <a:ext cx="1005416" cy="222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900" i="1">
              <a:latin typeface="Arial" panose="020B0604020202020204" pitchFamily="34" charset="0"/>
              <a:cs typeface="Arial" panose="020B0604020202020204" pitchFamily="34" charset="0"/>
            </a:rPr>
            <a:t>Fuente: Odepa</a:t>
          </a:r>
          <a:endParaRPr lang="es-ES" sz="1100" i="1"/>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1</xdr:col>
      <xdr:colOff>40824</xdr:colOff>
      <xdr:row>36</xdr:row>
      <xdr:rowOff>6804</xdr:rowOff>
    </xdr:from>
    <xdr:to>
      <xdr:col>12</xdr:col>
      <xdr:colOff>748395</xdr:colOff>
      <xdr:row>56</xdr:row>
      <xdr:rowOff>102054</xdr:rowOff>
    </xdr:to>
    <xdr:graphicFrame macro="">
      <xdr:nvGraphicFramePr>
        <xdr:cNvPr id="4" name="Gráfico 3">
          <a:extLst>
            <a:ext uri="{FF2B5EF4-FFF2-40B4-BE49-F238E27FC236}">
              <a16:creationId xmlns:a16="http://schemas.microsoft.com/office/drawing/2014/main" id="{1D914A0A-108F-4932-9218-D8C41D2EEB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59531</xdr:colOff>
      <xdr:row>55</xdr:row>
      <xdr:rowOff>20977</xdr:rowOff>
    </xdr:from>
    <xdr:ext cx="1005416" cy="222250"/>
    <xdr:sp macro="" textlink="">
      <xdr:nvSpPr>
        <xdr:cNvPr id="3" name="1 CuadroTexto">
          <a:extLst>
            <a:ext uri="{FF2B5EF4-FFF2-40B4-BE49-F238E27FC236}">
              <a16:creationId xmlns:a16="http://schemas.microsoft.com/office/drawing/2014/main" id="{00000000-0008-0000-0600-000003000000}"/>
            </a:ext>
          </a:extLst>
        </xdr:cNvPr>
        <xdr:cNvSpPr txBox="1"/>
      </xdr:nvSpPr>
      <xdr:spPr>
        <a:xfrm>
          <a:off x="154781" y="9484745"/>
          <a:ext cx="1005416" cy="222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900" i="1">
              <a:latin typeface="Arial" panose="020B0604020202020204" pitchFamily="34" charset="0"/>
              <a:cs typeface="Arial" panose="020B0604020202020204" pitchFamily="34" charset="0"/>
            </a:rPr>
            <a:t>Fuente: Odepa</a:t>
          </a: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1</xdr:col>
      <xdr:colOff>60321</xdr:colOff>
      <xdr:row>36</xdr:row>
      <xdr:rowOff>62139</xdr:rowOff>
    </xdr:from>
    <xdr:to>
      <xdr:col>13</xdr:col>
      <xdr:colOff>39004</xdr:colOff>
      <xdr:row>59</xdr:row>
      <xdr:rowOff>14515</xdr:rowOff>
    </xdr:to>
    <xdr:graphicFrame macro="">
      <xdr:nvGraphicFramePr>
        <xdr:cNvPr id="6145" name="Gráfico 1">
          <a:extLst>
            <a:ext uri="{FF2B5EF4-FFF2-40B4-BE49-F238E27FC236}">
              <a16:creationId xmlns:a16="http://schemas.microsoft.com/office/drawing/2014/main" id="{00000000-0008-0000-0700-0000011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38348</xdr:colOff>
      <xdr:row>57</xdr:row>
      <xdr:rowOff>74271</xdr:rowOff>
    </xdr:from>
    <xdr:ext cx="1777291" cy="219227"/>
    <xdr:sp macro="" textlink="">
      <xdr:nvSpPr>
        <xdr:cNvPr id="3" name="1 CuadroTexto">
          <a:extLst>
            <a:ext uri="{FF2B5EF4-FFF2-40B4-BE49-F238E27FC236}">
              <a16:creationId xmlns:a16="http://schemas.microsoft.com/office/drawing/2014/main" id="{00000000-0008-0000-0700-000003000000}"/>
            </a:ext>
          </a:extLst>
        </xdr:cNvPr>
        <xdr:cNvSpPr txBox="1"/>
      </xdr:nvSpPr>
      <xdr:spPr>
        <a:xfrm>
          <a:off x="165348" y="9381556"/>
          <a:ext cx="1777291" cy="219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900" i="1">
              <a:latin typeface="Arial" panose="020B0604020202020204" pitchFamily="34" charset="0"/>
              <a:cs typeface="Arial" panose="020B0604020202020204" pitchFamily="34" charset="0"/>
            </a:rPr>
            <a:t>Fuente: Odepa</a:t>
          </a:r>
          <a:endParaRPr lang="es-ES" sz="1100" i="1"/>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1</xdr:col>
      <xdr:colOff>55784</xdr:colOff>
      <xdr:row>22</xdr:row>
      <xdr:rowOff>102181</xdr:rowOff>
    </xdr:from>
    <xdr:to>
      <xdr:col>9</xdr:col>
      <xdr:colOff>716034</xdr:colOff>
      <xdr:row>45</xdr:row>
      <xdr:rowOff>88844</xdr:rowOff>
    </xdr:to>
    <xdr:graphicFrame macro="">
      <xdr:nvGraphicFramePr>
        <xdr:cNvPr id="7169" name="Gráfico 1">
          <a:extLst>
            <a:ext uri="{FF2B5EF4-FFF2-40B4-BE49-F238E27FC236}">
              <a16:creationId xmlns:a16="http://schemas.microsoft.com/office/drawing/2014/main" id="{00000000-0008-0000-0800-0000011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0.00623</cdr:x>
      <cdr:y>0.93479</cdr:y>
    </cdr:from>
    <cdr:to>
      <cdr:x>0.24828</cdr:x>
      <cdr:y>0.99976</cdr:y>
    </cdr:to>
    <cdr:sp macro="" textlink="">
      <cdr:nvSpPr>
        <cdr:cNvPr id="2" name="1 CuadroTexto">
          <a:extLst xmlns:a="http://schemas.openxmlformats.org/drawingml/2006/main">
            <a:ext uri="{FF2B5EF4-FFF2-40B4-BE49-F238E27FC236}">
              <a16:creationId xmlns:a16="http://schemas.microsoft.com/office/drawing/2014/main" id="{939C2B11-13A5-4358-81D2-BD71AB3280CF}"/>
            </a:ext>
          </a:extLst>
        </cdr:cNvPr>
        <cdr:cNvSpPr txBox="1"/>
      </cdr:nvSpPr>
      <cdr:spPr>
        <a:xfrm xmlns:a="http://schemas.openxmlformats.org/drawingml/2006/main">
          <a:off x="47318" y="3460865"/>
          <a:ext cx="1832462" cy="2443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S" sz="900" i="1">
              <a:latin typeface="Arial" panose="020B0604020202020204" pitchFamily="34" charset="0"/>
              <a:cs typeface="Arial" panose="020B0604020202020204" pitchFamily="34" charset="0"/>
            </a:rPr>
            <a:t>Fuente: Odepa</a:t>
          </a:r>
          <a:endParaRPr lang="es-ES" sz="1100" i="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odepa.gob.cl/Documents%20and%20Settings/btapia/Configuraci&#243;n%20local/Archivos%20temporales%20de%20Internet/Content.Outlook/EVZZ33DY/BH%20EX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 TOTAL"/>
      <sheetName val="EXP"/>
      <sheetName val="Total"/>
      <sheetName val="Fresco"/>
      <sheetName val="Ind"/>
      <sheetName val="Cong,Desh"/>
      <sheetName val="Prep"/>
      <sheetName val="Jugo,Pasta"/>
      <sheetName val="Destinos"/>
      <sheetName val="Regiones"/>
      <sheetName val="VALIDACIÓN"/>
      <sheetName val="TD clase"/>
      <sheetName val="TD subclase"/>
      <sheetName val="TD Frescos"/>
      <sheetName val="TD Ind"/>
      <sheetName val="TD cong"/>
      <sheetName val="TD desh"/>
      <sheetName val="TD prep"/>
      <sheetName val="TD jugo"/>
      <sheetName val="TD pasta"/>
      <sheetName val="TD F destino"/>
      <sheetName val="TD I destino"/>
      <sheetName val="TD F región"/>
      <sheetName val="TD I regió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5">
          <cell r="A5" t="str">
            <v>Industrial</v>
          </cell>
          <cell r="B5">
            <v>132994290</v>
          </cell>
          <cell r="C5">
            <v>97195427</v>
          </cell>
          <cell r="D5">
            <v>96180684</v>
          </cell>
          <cell r="E5">
            <v>187710025</v>
          </cell>
          <cell r="F5">
            <v>132627695</v>
          </cell>
          <cell r="G5">
            <v>129112698</v>
          </cell>
        </row>
        <row r="6">
          <cell r="A6" t="str">
            <v>Primario</v>
          </cell>
          <cell r="B6">
            <v>95069923</v>
          </cell>
          <cell r="C6">
            <v>92974262</v>
          </cell>
          <cell r="D6">
            <v>96315604</v>
          </cell>
          <cell r="E6">
            <v>64407575</v>
          </cell>
          <cell r="F6">
            <v>58564556</v>
          </cell>
          <cell r="G6">
            <v>69583759</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odepa.gob.cl/Users/acanales/AppData/Local/Microsoft/Window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leychile.cl/Navegar?idNorma=1092497"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1:J49"/>
  <sheetViews>
    <sheetView tabSelected="1" view="pageBreakPreview" zoomScale="60" zoomScaleNormal="80" zoomScalePageLayoutView="40" workbookViewId="0"/>
  </sheetViews>
  <sheetFormatPr baseColWidth="10" defaultColWidth="10.85546875" defaultRowHeight="15"/>
  <cols>
    <col min="1" max="9" width="10.85546875" style="43" customWidth="1"/>
    <col min="10" max="16" width="10.85546875" style="43"/>
    <col min="17" max="17" width="10.85546875" style="43" customWidth="1"/>
    <col min="18" max="26" width="10.85546875" style="43"/>
    <col min="27" max="27" width="10.85546875" style="43" customWidth="1"/>
    <col min="28" max="16384" width="10.85546875" style="43"/>
  </cols>
  <sheetData>
    <row r="1" spans="1:10">
      <c r="A1" s="46"/>
    </row>
    <row r="2" spans="1:10">
      <c r="B2"/>
    </row>
    <row r="13" spans="1:10" ht="25.5">
      <c r="F13" s="47"/>
      <c r="G13" s="47"/>
      <c r="H13" s="48"/>
      <c r="I13" s="48"/>
      <c r="J13" s="48"/>
    </row>
    <row r="14" spans="1:10">
      <c r="E14" s="44"/>
      <c r="F14" s="44"/>
      <c r="G14" s="44"/>
    </row>
    <row r="15" spans="1:10" ht="15.75">
      <c r="E15" s="49"/>
      <c r="F15" s="50"/>
      <c r="G15" s="50"/>
      <c r="H15" s="51"/>
      <c r="I15" s="51"/>
      <c r="J15" s="51"/>
    </row>
    <row r="23" spans="4:4" ht="25.5">
      <c r="D23" s="47" t="s">
        <v>0</v>
      </c>
    </row>
    <row r="46" spans="4:6" ht="15.75">
      <c r="D46" s="287"/>
      <c r="E46" s="288"/>
      <c r="F46" s="288"/>
    </row>
    <row r="49" spans="4:5" ht="15.75">
      <c r="D49" s="289" t="s">
        <v>263</v>
      </c>
      <c r="E49" s="289"/>
    </row>
  </sheetData>
  <mergeCells count="2">
    <mergeCell ref="D46:F46"/>
    <mergeCell ref="D49:E49"/>
  </mergeCells>
  <printOptions horizontalCentered="1" verticalCentered="1"/>
  <pageMargins left="0.70866141732283472" right="0.70866141732283472" top="1.299212598425197" bottom="0.74803149606299213" header="0.31496062992125984" footer="0.31496062992125984"/>
  <pageSetup paperSize="122" scale="89" orientation="portrait" r:id="rId1"/>
  <headerFooter differentFirst="1">
    <oddFooter>&amp;C&amp;P</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0">
    <pageSetUpPr fitToPage="1"/>
  </sheetPr>
  <dimension ref="A1:AG60"/>
  <sheetViews>
    <sheetView view="pageBreakPreview" zoomScale="60" zoomScaleNormal="80" workbookViewId="0"/>
  </sheetViews>
  <sheetFormatPr baseColWidth="10" defaultColWidth="10.85546875" defaultRowHeight="12.75"/>
  <cols>
    <col min="1" max="1" width="1.7109375" style="26" customWidth="1"/>
    <col min="2" max="2" width="9.140625" style="26" customWidth="1"/>
    <col min="3" max="7" width="10.28515625" style="26" customWidth="1"/>
    <col min="8" max="8" width="10.28515625" style="118" customWidth="1"/>
    <col min="9" max="16" width="10.28515625" style="26" customWidth="1"/>
    <col min="17" max="17" width="10.28515625" style="118" customWidth="1"/>
    <col min="18" max="20" width="10.28515625" style="26" customWidth="1"/>
    <col min="21" max="21" width="2.140625" style="26" customWidth="1"/>
    <col min="22" max="22" width="10.85546875" style="26"/>
    <col min="23" max="23" width="10.85546875" style="86" customWidth="1"/>
    <col min="24" max="24" width="10.85546875" style="171" hidden="1" customWidth="1"/>
    <col min="25" max="25" width="9.28515625" style="171" hidden="1" customWidth="1"/>
    <col min="26" max="26" width="13" style="171" hidden="1" customWidth="1"/>
    <col min="27" max="27" width="13.140625" style="171" hidden="1" customWidth="1"/>
    <col min="28" max="28" width="7.140625" style="171" hidden="1" customWidth="1"/>
    <col min="29" max="29" width="8.140625" style="171" hidden="1" customWidth="1"/>
    <col min="30" max="30" width="9.28515625" style="171" hidden="1" customWidth="1"/>
    <col min="31" max="31" width="15.7109375" style="171" hidden="1" customWidth="1"/>
    <col min="32" max="32" width="13.140625" style="171" hidden="1" customWidth="1"/>
    <col min="33" max="33" width="10.85546875" style="86"/>
    <col min="34" max="16384" width="10.85546875" style="26"/>
  </cols>
  <sheetData>
    <row r="1" spans="1:32" ht="8.25" customHeight="1">
      <c r="A1" s="118" t="s">
        <v>104</v>
      </c>
      <c r="B1" s="118"/>
      <c r="C1" s="118"/>
      <c r="D1" s="118"/>
      <c r="E1" s="118"/>
      <c r="F1" s="118"/>
      <c r="G1" s="118"/>
      <c r="I1" s="118"/>
      <c r="J1" s="118"/>
      <c r="K1" s="118"/>
      <c r="L1" s="118"/>
      <c r="M1" s="118"/>
      <c r="N1" s="118"/>
      <c r="O1" s="118"/>
      <c r="P1" s="118"/>
      <c r="R1" s="118"/>
      <c r="S1" s="118"/>
      <c r="T1" s="118"/>
      <c r="U1" s="118"/>
      <c r="V1" s="118"/>
    </row>
    <row r="2" spans="1:32">
      <c r="A2" s="118"/>
      <c r="B2" s="307" t="s">
        <v>105</v>
      </c>
      <c r="C2" s="307"/>
      <c r="D2" s="307"/>
      <c r="E2" s="307"/>
      <c r="F2" s="307"/>
      <c r="G2" s="307"/>
      <c r="H2" s="307"/>
      <c r="I2" s="307"/>
      <c r="J2" s="307"/>
      <c r="K2" s="307"/>
      <c r="L2" s="307"/>
      <c r="M2" s="307"/>
      <c r="N2" s="307"/>
      <c r="O2" s="307"/>
      <c r="P2" s="307"/>
      <c r="Q2" s="307"/>
      <c r="R2" s="307"/>
      <c r="S2" s="307"/>
      <c r="T2" s="307"/>
      <c r="U2" s="212"/>
      <c r="V2" s="28" t="s">
        <v>7</v>
      </c>
    </row>
    <row r="3" spans="1:32">
      <c r="A3" s="118"/>
      <c r="B3" s="307" t="s">
        <v>28</v>
      </c>
      <c r="C3" s="307"/>
      <c r="D3" s="307"/>
      <c r="E3" s="307"/>
      <c r="F3" s="307"/>
      <c r="G3" s="307"/>
      <c r="H3" s="307"/>
      <c r="I3" s="307"/>
      <c r="J3" s="307"/>
      <c r="K3" s="307"/>
      <c r="L3" s="307"/>
      <c r="M3" s="307"/>
      <c r="N3" s="307"/>
      <c r="O3" s="307"/>
      <c r="P3" s="307"/>
      <c r="Q3" s="307"/>
      <c r="R3" s="307"/>
      <c r="S3" s="307"/>
      <c r="T3" s="307"/>
      <c r="U3" s="212"/>
      <c r="V3" s="118"/>
    </row>
    <row r="4" spans="1:32">
      <c r="A4" s="118"/>
      <c r="B4" s="307" t="s">
        <v>98</v>
      </c>
      <c r="C4" s="307"/>
      <c r="D4" s="307"/>
      <c r="E4" s="307"/>
      <c r="F4" s="307"/>
      <c r="G4" s="307"/>
      <c r="H4" s="307"/>
      <c r="I4" s="307"/>
      <c r="J4" s="307"/>
      <c r="K4" s="307"/>
      <c r="L4" s="307"/>
      <c r="M4" s="307"/>
      <c r="N4" s="307"/>
      <c r="O4" s="307"/>
      <c r="P4" s="307"/>
      <c r="Q4" s="307"/>
      <c r="R4" s="307"/>
      <c r="S4" s="307"/>
      <c r="T4" s="307"/>
      <c r="U4" s="212"/>
      <c r="V4" s="118"/>
    </row>
    <row r="5" spans="1:32">
      <c r="A5" s="118"/>
      <c r="B5" s="118"/>
      <c r="C5" s="320" t="s">
        <v>106</v>
      </c>
      <c r="D5" s="320"/>
      <c r="E5" s="320"/>
      <c r="F5" s="320"/>
      <c r="G5" s="320"/>
      <c r="H5" s="320"/>
      <c r="I5" s="320"/>
      <c r="J5" s="320"/>
      <c r="K5" s="320"/>
      <c r="L5" s="320" t="s">
        <v>107</v>
      </c>
      <c r="M5" s="320"/>
      <c r="N5" s="320"/>
      <c r="O5" s="320"/>
      <c r="P5" s="320"/>
      <c r="Q5" s="320"/>
      <c r="R5" s="320"/>
      <c r="S5" s="320"/>
      <c r="T5" s="320"/>
      <c r="U5" s="96"/>
      <c r="V5" s="95"/>
    </row>
    <row r="6" spans="1:32" ht="25.5">
      <c r="A6" s="118"/>
      <c r="B6" s="236" t="s">
        <v>108</v>
      </c>
      <c r="C6" s="97" t="s">
        <v>109</v>
      </c>
      <c r="D6" s="98" t="s">
        <v>110</v>
      </c>
      <c r="E6" s="98" t="s">
        <v>111</v>
      </c>
      <c r="F6" s="98" t="s">
        <v>112</v>
      </c>
      <c r="G6" s="98" t="s">
        <v>113</v>
      </c>
      <c r="H6" s="98" t="s">
        <v>114</v>
      </c>
      <c r="I6" s="98" t="s">
        <v>115</v>
      </c>
      <c r="J6" s="98" t="s">
        <v>116</v>
      </c>
      <c r="K6" s="99" t="s">
        <v>117</v>
      </c>
      <c r="L6" s="97" t="s">
        <v>109</v>
      </c>
      <c r="M6" s="98" t="s">
        <v>110</v>
      </c>
      <c r="N6" s="98" t="s">
        <v>111</v>
      </c>
      <c r="O6" s="98" t="s">
        <v>112</v>
      </c>
      <c r="P6" s="98" t="s">
        <v>113</v>
      </c>
      <c r="Q6" s="98" t="s">
        <v>114</v>
      </c>
      <c r="R6" s="98" t="s">
        <v>115</v>
      </c>
      <c r="S6" s="98" t="s">
        <v>116</v>
      </c>
      <c r="T6" s="99" t="s">
        <v>117</v>
      </c>
      <c r="U6" s="75"/>
      <c r="V6" s="95"/>
      <c r="Y6" s="174" t="s">
        <v>109</v>
      </c>
      <c r="Z6" s="174" t="s">
        <v>110</v>
      </c>
      <c r="AA6" s="174" t="s">
        <v>111</v>
      </c>
      <c r="AB6" s="174" t="s">
        <v>112</v>
      </c>
      <c r="AC6" s="174" t="s">
        <v>113</v>
      </c>
      <c r="AD6" s="174" t="s">
        <v>115</v>
      </c>
      <c r="AE6" s="174" t="s">
        <v>116</v>
      </c>
      <c r="AF6" s="174" t="s">
        <v>117</v>
      </c>
    </row>
    <row r="7" spans="1:32">
      <c r="A7" s="118"/>
      <c r="B7" s="166">
        <v>44071</v>
      </c>
      <c r="C7" s="139">
        <v>1190</v>
      </c>
      <c r="D7" s="143">
        <v>1196</v>
      </c>
      <c r="E7" s="143">
        <v>1188.5</v>
      </c>
      <c r="F7" s="143">
        <v>1174</v>
      </c>
      <c r="G7" s="143">
        <v>1192</v>
      </c>
      <c r="H7" s="143">
        <v>808</v>
      </c>
      <c r="I7" s="143">
        <v>1190</v>
      </c>
      <c r="J7" s="143">
        <v>1064</v>
      </c>
      <c r="K7" s="167">
        <v>1191.5</v>
      </c>
      <c r="L7" s="139">
        <v>500</v>
      </c>
      <c r="M7" s="143">
        <v>450</v>
      </c>
      <c r="N7" s="143">
        <v>394</v>
      </c>
      <c r="O7" s="143">
        <v>486</v>
      </c>
      <c r="P7" s="143">
        <v>479</v>
      </c>
      <c r="Q7" s="143">
        <v>387.5</v>
      </c>
      <c r="R7" s="143"/>
      <c r="S7" s="143">
        <v>420</v>
      </c>
      <c r="T7" s="167">
        <v>550</v>
      </c>
      <c r="U7" s="76"/>
      <c r="V7" s="95"/>
      <c r="Y7" s="168">
        <f>+IF(L7="","",((C7-L7)/L7))</f>
        <v>1.38</v>
      </c>
      <c r="Z7" s="168">
        <f>+IF(M7="","",((D7-M7)/M7))</f>
        <v>1.6577777777777778</v>
      </c>
      <c r="AA7" s="168">
        <f>+IF(N7="","",((E7-N7)/N7))</f>
        <v>2.016497461928934</v>
      </c>
      <c r="AB7" s="168">
        <f>+IF(O7="","",((F7-O7)/O7))</f>
        <v>1.4156378600823045</v>
      </c>
      <c r="AC7" s="168">
        <f>+IF(P7="","",((G7-P7)/P7))</f>
        <v>1.4885177453027141</v>
      </c>
      <c r="AD7" s="168" t="str">
        <f t="shared" ref="AD7:AD20" si="0">+IF(R7="","",((I7-R7)/R7))</f>
        <v/>
      </c>
      <c r="AE7" s="168">
        <f t="shared" ref="AE7:AE20" si="1">+IF(S7="","",((J7-S7)/S7))</f>
        <v>1.5333333333333334</v>
      </c>
      <c r="AF7" s="168">
        <f t="shared" ref="AF7:AF20" si="2">+IF(T7="","",((K7-T7)/T7))</f>
        <v>1.1663636363636363</v>
      </c>
    </row>
    <row r="8" spans="1:32">
      <c r="A8" s="118"/>
      <c r="B8" s="100">
        <v>44078</v>
      </c>
      <c r="C8" s="101">
        <v>1290</v>
      </c>
      <c r="D8" s="61">
        <v>1196</v>
      </c>
      <c r="E8" s="61">
        <v>1180</v>
      </c>
      <c r="F8" s="61">
        <v>1173.5</v>
      </c>
      <c r="G8" s="61">
        <v>1197</v>
      </c>
      <c r="H8" s="61">
        <v>916.5</v>
      </c>
      <c r="I8" s="61">
        <v>1220</v>
      </c>
      <c r="J8" s="61">
        <v>1095.5</v>
      </c>
      <c r="K8" s="102">
        <v>1211</v>
      </c>
      <c r="L8" s="101">
        <v>520</v>
      </c>
      <c r="M8" s="61">
        <v>556</v>
      </c>
      <c r="N8" s="61">
        <v>495.5</v>
      </c>
      <c r="O8" s="61">
        <v>548</v>
      </c>
      <c r="P8" s="61">
        <v>551.5</v>
      </c>
      <c r="Q8" s="61">
        <v>344</v>
      </c>
      <c r="R8" s="61"/>
      <c r="S8" s="61">
        <v>465</v>
      </c>
      <c r="T8" s="102">
        <v>500</v>
      </c>
      <c r="U8" s="76"/>
      <c r="V8" s="95"/>
      <c r="Y8" s="168">
        <f t="shared" ref="Y8:Y25" si="3">+IF(L8="","",((C8-L8)/L8))</f>
        <v>1.4807692307692308</v>
      </c>
      <c r="Z8" s="168">
        <f t="shared" ref="Z8:Z20" si="4">+IF(M8="","",((D8-M8)/M8))</f>
        <v>1.1510791366906474</v>
      </c>
      <c r="AA8" s="168">
        <f t="shared" ref="AA8:AA20" si="5">+IF(N8="","",((E8-N8)/N8))</f>
        <v>1.3814328960645812</v>
      </c>
      <c r="AB8" s="168">
        <f t="shared" ref="AB8:AB20" si="6">+IF(O8="","",((F8-O8)/O8))</f>
        <v>1.1414233576642336</v>
      </c>
      <c r="AC8" s="168">
        <f t="shared" ref="AC8:AC20" si="7">+IF(P8="","",((G8-P8)/P8))</f>
        <v>1.1704442429737081</v>
      </c>
      <c r="AD8" s="168" t="str">
        <f t="shared" si="0"/>
        <v/>
      </c>
      <c r="AE8" s="168">
        <f t="shared" si="1"/>
        <v>1.3559139784946237</v>
      </c>
      <c r="AF8" s="168">
        <f t="shared" si="2"/>
        <v>1.4219999999999999</v>
      </c>
    </row>
    <row r="9" spans="1:32">
      <c r="A9" s="118"/>
      <c r="B9" s="100">
        <v>44085</v>
      </c>
      <c r="C9" s="101">
        <v>1243</v>
      </c>
      <c r="D9" s="61">
        <v>1215</v>
      </c>
      <c r="E9" s="61">
        <v>1195.5</v>
      </c>
      <c r="F9" s="61">
        <v>1027.5</v>
      </c>
      <c r="G9" s="61">
        <v>1251</v>
      </c>
      <c r="H9" s="61">
        <v>803</v>
      </c>
      <c r="I9" s="61">
        <v>1212</v>
      </c>
      <c r="J9" s="61">
        <v>930</v>
      </c>
      <c r="K9" s="102">
        <v>1210.5</v>
      </c>
      <c r="L9" s="101"/>
      <c r="M9" s="61">
        <v>542</v>
      </c>
      <c r="N9" s="61">
        <v>460</v>
      </c>
      <c r="O9" s="61">
        <v>539.5</v>
      </c>
      <c r="P9" s="61">
        <v>591.5</v>
      </c>
      <c r="Q9" s="61">
        <v>400</v>
      </c>
      <c r="R9" s="61"/>
      <c r="S9" s="61">
        <v>485</v>
      </c>
      <c r="T9" s="102">
        <v>500</v>
      </c>
      <c r="U9" s="76"/>
      <c r="V9" s="95"/>
      <c r="Y9" s="168" t="str">
        <f t="shared" si="3"/>
        <v/>
      </c>
      <c r="Z9" s="168">
        <f t="shared" si="4"/>
        <v>1.2416974169741697</v>
      </c>
      <c r="AA9" s="168">
        <f t="shared" si="5"/>
        <v>1.5989130434782608</v>
      </c>
      <c r="AB9" s="168">
        <f t="shared" si="6"/>
        <v>0.90454124189063945</v>
      </c>
      <c r="AC9" s="168">
        <f t="shared" si="7"/>
        <v>1.1149619611158073</v>
      </c>
      <c r="AD9" s="168" t="str">
        <f t="shared" si="0"/>
        <v/>
      </c>
      <c r="AE9" s="168">
        <f t="shared" si="1"/>
        <v>0.91752577319587625</v>
      </c>
      <c r="AF9" s="168">
        <f t="shared" si="2"/>
        <v>1.421</v>
      </c>
    </row>
    <row r="10" spans="1:32">
      <c r="A10" s="118"/>
      <c r="B10" s="100">
        <v>44092</v>
      </c>
      <c r="C10" s="101">
        <v>1190</v>
      </c>
      <c r="D10" s="61">
        <v>1215</v>
      </c>
      <c r="E10" s="61">
        <v>1195</v>
      </c>
      <c r="F10" s="61">
        <v>1180.5</v>
      </c>
      <c r="G10" s="61">
        <v>1197</v>
      </c>
      <c r="H10" s="61">
        <v>845.5</v>
      </c>
      <c r="I10" s="61">
        <v>1202.5</v>
      </c>
      <c r="J10" s="61">
        <v>1101.5</v>
      </c>
      <c r="K10" s="102">
        <v>1190</v>
      </c>
      <c r="L10" s="101">
        <v>588</v>
      </c>
      <c r="M10" s="61">
        <v>542</v>
      </c>
      <c r="N10" s="61">
        <v>452.5</v>
      </c>
      <c r="O10" s="61">
        <v>629</v>
      </c>
      <c r="P10" s="61">
        <v>553.5</v>
      </c>
      <c r="Q10" s="61">
        <v>462.5</v>
      </c>
      <c r="R10" s="61"/>
      <c r="S10" s="61">
        <v>463</v>
      </c>
      <c r="T10" s="102"/>
      <c r="U10" s="76"/>
      <c r="V10" s="95"/>
      <c r="Y10" s="168">
        <f t="shared" si="3"/>
        <v>1.0238095238095237</v>
      </c>
      <c r="Z10" s="168">
        <f t="shared" si="4"/>
        <v>1.2416974169741697</v>
      </c>
      <c r="AA10" s="168">
        <f t="shared" si="5"/>
        <v>1.6408839779005524</v>
      </c>
      <c r="AB10" s="168">
        <f t="shared" si="6"/>
        <v>0.87678855325914151</v>
      </c>
      <c r="AC10" s="168">
        <f t="shared" si="7"/>
        <v>1.1626016260162602</v>
      </c>
      <c r="AD10" s="168" t="str">
        <f t="shared" si="0"/>
        <v/>
      </c>
      <c r="AE10" s="168">
        <f t="shared" si="1"/>
        <v>1.3790496760259179</v>
      </c>
      <c r="AF10" s="168" t="str">
        <f t="shared" si="2"/>
        <v/>
      </c>
    </row>
    <row r="11" spans="1:32">
      <c r="A11" s="118"/>
      <c r="B11" s="100">
        <v>44099</v>
      </c>
      <c r="C11" s="101">
        <v>1230</v>
      </c>
      <c r="D11" s="61">
        <v>1215</v>
      </c>
      <c r="E11" s="61">
        <v>1185.5</v>
      </c>
      <c r="F11" s="61">
        <v>1176.5</v>
      </c>
      <c r="G11" s="61">
        <v>1191</v>
      </c>
      <c r="H11" s="61">
        <v>1053.5</v>
      </c>
      <c r="I11" s="61">
        <v>1203</v>
      </c>
      <c r="J11" s="61">
        <v>1132.5</v>
      </c>
      <c r="K11" s="102">
        <v>1222.5</v>
      </c>
      <c r="L11" s="101">
        <v>575</v>
      </c>
      <c r="M11" s="61">
        <v>525</v>
      </c>
      <c r="N11" s="61">
        <v>428</v>
      </c>
      <c r="O11" s="61">
        <v>587</v>
      </c>
      <c r="P11" s="61">
        <v>554</v>
      </c>
      <c r="Q11" s="61">
        <v>425</v>
      </c>
      <c r="R11" s="61">
        <v>450</v>
      </c>
      <c r="S11" s="61">
        <v>480</v>
      </c>
      <c r="T11" s="102">
        <v>500</v>
      </c>
      <c r="U11" s="76"/>
      <c r="V11" s="95"/>
      <c r="Y11" s="168">
        <f t="shared" si="3"/>
        <v>1.1391304347826088</v>
      </c>
      <c r="Z11" s="168">
        <f t="shared" si="4"/>
        <v>1.3142857142857143</v>
      </c>
      <c r="AA11" s="168">
        <f t="shared" si="5"/>
        <v>1.7698598130841121</v>
      </c>
      <c r="AB11" s="168">
        <f t="shared" si="6"/>
        <v>1.004258943781942</v>
      </c>
      <c r="AC11" s="168">
        <f t="shared" si="7"/>
        <v>1.1498194945848375</v>
      </c>
      <c r="AD11" s="168">
        <f t="shared" si="0"/>
        <v>1.6733333333333333</v>
      </c>
      <c r="AE11" s="168">
        <f t="shared" si="1"/>
        <v>1.359375</v>
      </c>
      <c r="AF11" s="168">
        <f t="shared" si="2"/>
        <v>1.4450000000000001</v>
      </c>
    </row>
    <row r="12" spans="1:32">
      <c r="A12" s="118"/>
      <c r="B12" s="100">
        <v>44106</v>
      </c>
      <c r="C12" s="101">
        <v>1190</v>
      </c>
      <c r="D12" s="61">
        <v>1220</v>
      </c>
      <c r="E12" s="61">
        <v>1154</v>
      </c>
      <c r="F12" s="61">
        <v>1202</v>
      </c>
      <c r="G12" s="61">
        <v>1192</v>
      </c>
      <c r="H12" s="61">
        <v>1195.5</v>
      </c>
      <c r="I12" s="61">
        <v>1190</v>
      </c>
      <c r="J12" s="61">
        <v>1148</v>
      </c>
      <c r="K12" s="102">
        <v>1217</v>
      </c>
      <c r="L12" s="101">
        <v>575</v>
      </c>
      <c r="M12" s="61">
        <v>475</v>
      </c>
      <c r="N12" s="61">
        <v>468</v>
      </c>
      <c r="O12" s="61">
        <v>566</v>
      </c>
      <c r="P12" s="61">
        <v>554</v>
      </c>
      <c r="Q12" s="61">
        <v>356.5</v>
      </c>
      <c r="R12" s="61">
        <v>450</v>
      </c>
      <c r="S12" s="61">
        <v>445</v>
      </c>
      <c r="T12" s="102">
        <v>500</v>
      </c>
      <c r="U12" s="76"/>
      <c r="V12" s="95"/>
      <c r="Y12" s="168">
        <f t="shared" si="3"/>
        <v>1.0695652173913044</v>
      </c>
      <c r="Z12" s="168">
        <f t="shared" si="4"/>
        <v>1.5684210526315789</v>
      </c>
      <c r="AA12" s="168">
        <f t="shared" si="5"/>
        <v>1.4658119658119657</v>
      </c>
      <c r="AB12" s="168">
        <f t="shared" si="6"/>
        <v>1.1236749116607774</v>
      </c>
      <c r="AC12" s="168">
        <f t="shared" si="7"/>
        <v>1.151624548736462</v>
      </c>
      <c r="AD12" s="168">
        <f t="shared" si="0"/>
        <v>1.6444444444444444</v>
      </c>
      <c r="AE12" s="168">
        <f t="shared" si="1"/>
        <v>1.5797752808988763</v>
      </c>
      <c r="AF12" s="168">
        <f t="shared" si="2"/>
        <v>1.4339999999999999</v>
      </c>
    </row>
    <row r="13" spans="1:32">
      <c r="A13" s="118"/>
      <c r="B13" s="100">
        <v>44113</v>
      </c>
      <c r="C13" s="101">
        <v>1178</v>
      </c>
      <c r="D13" s="61">
        <v>1206</v>
      </c>
      <c r="E13" s="61">
        <v>1165.5</v>
      </c>
      <c r="F13" s="61">
        <v>1190.5</v>
      </c>
      <c r="G13" s="61">
        <v>1176</v>
      </c>
      <c r="H13" s="61">
        <v>855.5</v>
      </c>
      <c r="I13" s="61">
        <v>1220</v>
      </c>
      <c r="J13" s="61">
        <v>1128</v>
      </c>
      <c r="K13" s="102">
        <v>1236</v>
      </c>
      <c r="L13" s="101">
        <v>550</v>
      </c>
      <c r="M13" s="61">
        <v>483</v>
      </c>
      <c r="N13" s="61">
        <v>458</v>
      </c>
      <c r="O13" s="61">
        <v>518</v>
      </c>
      <c r="P13" s="61">
        <v>554</v>
      </c>
      <c r="Q13" s="61">
        <v>325</v>
      </c>
      <c r="R13" s="61"/>
      <c r="S13" s="61">
        <v>455</v>
      </c>
      <c r="T13" s="102">
        <v>500</v>
      </c>
      <c r="U13" s="76"/>
      <c r="V13" s="95"/>
      <c r="Y13" s="168">
        <f t="shared" si="3"/>
        <v>1.1418181818181818</v>
      </c>
      <c r="Z13" s="168">
        <f t="shared" si="4"/>
        <v>1.4968944099378882</v>
      </c>
      <c r="AA13" s="168">
        <f t="shared" si="5"/>
        <v>1.544759825327511</v>
      </c>
      <c r="AB13" s="168">
        <f t="shared" si="6"/>
        <v>1.2982625482625483</v>
      </c>
      <c r="AC13" s="168">
        <f t="shared" si="7"/>
        <v>1.1227436823104693</v>
      </c>
      <c r="AD13" s="168" t="str">
        <f t="shared" si="0"/>
        <v/>
      </c>
      <c r="AE13" s="168">
        <f t="shared" si="1"/>
        <v>1.4791208791208792</v>
      </c>
      <c r="AF13" s="168">
        <f t="shared" si="2"/>
        <v>1.472</v>
      </c>
    </row>
    <row r="14" spans="1:32">
      <c r="A14" s="118"/>
      <c r="B14" s="100">
        <v>44120</v>
      </c>
      <c r="C14" s="101">
        <v>1190</v>
      </c>
      <c r="D14" s="61">
        <v>1216</v>
      </c>
      <c r="E14" s="61">
        <v>1190</v>
      </c>
      <c r="F14" s="61">
        <v>1169</v>
      </c>
      <c r="G14" s="61">
        <v>1193</v>
      </c>
      <c r="H14" s="61">
        <v>1113</v>
      </c>
      <c r="I14" s="61">
        <v>1207</v>
      </c>
      <c r="J14" s="61">
        <v>1069</v>
      </c>
      <c r="K14" s="102">
        <v>1240</v>
      </c>
      <c r="L14" s="101">
        <v>575</v>
      </c>
      <c r="M14" s="61">
        <v>535</v>
      </c>
      <c r="N14" s="61">
        <v>475</v>
      </c>
      <c r="O14" s="61">
        <v>526</v>
      </c>
      <c r="P14" s="61">
        <v>571</v>
      </c>
      <c r="Q14" s="61">
        <v>308</v>
      </c>
      <c r="R14" s="61">
        <v>450</v>
      </c>
      <c r="S14" s="61">
        <v>465</v>
      </c>
      <c r="T14" s="102">
        <v>500</v>
      </c>
      <c r="U14" s="76"/>
      <c r="V14" s="95"/>
      <c r="Y14" s="168">
        <f t="shared" si="3"/>
        <v>1.0695652173913044</v>
      </c>
      <c r="Z14" s="168">
        <f t="shared" si="4"/>
        <v>1.2728971962616822</v>
      </c>
      <c r="AA14" s="168">
        <f t="shared" si="5"/>
        <v>1.5052631578947369</v>
      </c>
      <c r="AB14" s="168">
        <f t="shared" si="6"/>
        <v>1.2224334600760456</v>
      </c>
      <c r="AC14" s="168">
        <f t="shared" si="7"/>
        <v>1.0893169877408055</v>
      </c>
      <c r="AD14" s="168">
        <f t="shared" si="0"/>
        <v>1.6822222222222223</v>
      </c>
      <c r="AE14" s="168">
        <f t="shared" si="1"/>
        <v>1.2989247311827956</v>
      </c>
      <c r="AF14" s="168">
        <f t="shared" si="2"/>
        <v>1.48</v>
      </c>
    </row>
    <row r="15" spans="1:32">
      <c r="A15" s="118"/>
      <c r="B15" s="100">
        <v>44127</v>
      </c>
      <c r="C15" s="101">
        <v>1210</v>
      </c>
      <c r="D15" s="61">
        <v>1242</v>
      </c>
      <c r="E15" s="61">
        <v>1177.5</v>
      </c>
      <c r="F15" s="61">
        <v>1175</v>
      </c>
      <c r="G15" s="61">
        <v>1266</v>
      </c>
      <c r="H15" s="61">
        <v>1061.5</v>
      </c>
      <c r="I15" s="61">
        <v>1200</v>
      </c>
      <c r="J15" s="61">
        <v>1110.5</v>
      </c>
      <c r="K15" s="102">
        <v>1246.5</v>
      </c>
      <c r="L15" s="101"/>
      <c r="M15" s="61">
        <v>535</v>
      </c>
      <c r="N15" s="61">
        <v>441</v>
      </c>
      <c r="O15" s="61">
        <v>526.5</v>
      </c>
      <c r="P15" s="61">
        <v>554</v>
      </c>
      <c r="Q15" s="61">
        <v>362.5</v>
      </c>
      <c r="R15" s="61">
        <v>450</v>
      </c>
      <c r="S15" s="61">
        <v>460</v>
      </c>
      <c r="T15" s="102">
        <v>500</v>
      </c>
      <c r="U15" s="76"/>
      <c r="V15" s="95"/>
      <c r="Y15" s="168" t="str">
        <f t="shared" si="3"/>
        <v/>
      </c>
      <c r="Z15" s="168">
        <f t="shared" si="4"/>
        <v>1.3214953271028038</v>
      </c>
      <c r="AA15" s="168">
        <f t="shared" si="5"/>
        <v>1.6700680272108843</v>
      </c>
      <c r="AB15" s="168">
        <f t="shared" si="6"/>
        <v>1.2317188983855651</v>
      </c>
      <c r="AC15" s="168">
        <f t="shared" si="7"/>
        <v>1.2851985559566788</v>
      </c>
      <c r="AD15" s="168">
        <f t="shared" si="0"/>
        <v>1.6666666666666667</v>
      </c>
      <c r="AE15" s="168">
        <f t="shared" si="1"/>
        <v>1.4141304347826087</v>
      </c>
      <c r="AF15" s="168">
        <f t="shared" si="2"/>
        <v>1.4930000000000001</v>
      </c>
    </row>
    <row r="16" spans="1:32">
      <c r="A16" s="118"/>
      <c r="B16" s="100">
        <v>44134</v>
      </c>
      <c r="C16" s="101">
        <v>1190</v>
      </c>
      <c r="D16" s="61">
        <v>1245</v>
      </c>
      <c r="E16" s="61">
        <v>1205.5</v>
      </c>
      <c r="F16" s="61">
        <v>1218</v>
      </c>
      <c r="G16" s="61">
        <v>1445</v>
      </c>
      <c r="H16" s="61">
        <v>1016</v>
      </c>
      <c r="I16" s="61">
        <v>1215</v>
      </c>
      <c r="J16" s="61">
        <v>1164</v>
      </c>
      <c r="K16" s="102">
        <v>1234</v>
      </c>
      <c r="L16" s="101">
        <v>575</v>
      </c>
      <c r="M16" s="61">
        <v>513</v>
      </c>
      <c r="N16" s="61">
        <v>446.5</v>
      </c>
      <c r="O16" s="61">
        <v>525</v>
      </c>
      <c r="P16" s="61">
        <v>546</v>
      </c>
      <c r="Q16" s="61">
        <v>275</v>
      </c>
      <c r="R16" s="61">
        <v>450</v>
      </c>
      <c r="S16" s="61">
        <v>490</v>
      </c>
      <c r="T16" s="102">
        <v>500</v>
      </c>
      <c r="U16" s="76"/>
      <c r="V16" s="95"/>
      <c r="Y16" s="168">
        <f t="shared" si="3"/>
        <v>1.0695652173913044</v>
      </c>
      <c r="Z16" s="168">
        <f t="shared" si="4"/>
        <v>1.4269005847953216</v>
      </c>
      <c r="AA16" s="168">
        <f t="shared" si="5"/>
        <v>1.6998880179171332</v>
      </c>
      <c r="AB16" s="168">
        <f t="shared" si="6"/>
        <v>1.32</v>
      </c>
      <c r="AC16" s="168">
        <f t="shared" si="7"/>
        <v>1.6465201465201464</v>
      </c>
      <c r="AD16" s="168">
        <f t="shared" si="0"/>
        <v>1.7</v>
      </c>
      <c r="AE16" s="168">
        <f t="shared" si="1"/>
        <v>1.3755102040816327</v>
      </c>
      <c r="AF16" s="168">
        <f t="shared" si="2"/>
        <v>1.468</v>
      </c>
    </row>
    <row r="17" spans="2:33">
      <c r="B17" s="100">
        <v>44141</v>
      </c>
      <c r="C17" s="101">
        <v>1230</v>
      </c>
      <c r="D17" s="61">
        <v>1238.5</v>
      </c>
      <c r="E17" s="61">
        <v>1219.5</v>
      </c>
      <c r="F17" s="61">
        <v>1211</v>
      </c>
      <c r="G17" s="61">
        <v>1272</v>
      </c>
      <c r="H17" s="61">
        <v>1055.5</v>
      </c>
      <c r="I17" s="61">
        <v>1190</v>
      </c>
      <c r="J17" s="61">
        <v>1164</v>
      </c>
      <c r="K17" s="102">
        <v>1169.5</v>
      </c>
      <c r="L17" s="101">
        <v>545</v>
      </c>
      <c r="M17" s="61">
        <v>501</v>
      </c>
      <c r="N17" s="61">
        <v>463</v>
      </c>
      <c r="O17" s="61">
        <v>550</v>
      </c>
      <c r="P17" s="61">
        <v>554</v>
      </c>
      <c r="Q17" s="61">
        <v>462.5</v>
      </c>
      <c r="R17" s="61">
        <v>450</v>
      </c>
      <c r="S17" s="61">
        <v>869.5</v>
      </c>
      <c r="T17" s="102">
        <v>500</v>
      </c>
      <c r="U17" s="76"/>
      <c r="V17" s="95"/>
      <c r="Y17" s="168">
        <f t="shared" si="3"/>
        <v>1.2568807339449541</v>
      </c>
      <c r="Z17" s="168">
        <f t="shared" si="4"/>
        <v>1.4720558882235528</v>
      </c>
      <c r="AA17" s="168">
        <f t="shared" si="5"/>
        <v>1.6339092872570193</v>
      </c>
      <c r="AB17" s="168">
        <f t="shared" si="6"/>
        <v>1.2018181818181819</v>
      </c>
      <c r="AC17" s="168">
        <f t="shared" si="7"/>
        <v>1.296028880866426</v>
      </c>
      <c r="AD17" s="168">
        <f t="shared" si="0"/>
        <v>1.6444444444444444</v>
      </c>
      <c r="AE17" s="168">
        <f t="shared" si="1"/>
        <v>0.33870040253018974</v>
      </c>
      <c r="AF17" s="168">
        <f t="shared" si="2"/>
        <v>1.339</v>
      </c>
    </row>
    <row r="18" spans="2:33">
      <c r="B18" s="100">
        <v>44148</v>
      </c>
      <c r="C18" s="101">
        <v>1543</v>
      </c>
      <c r="D18" s="61">
        <v>1246.5</v>
      </c>
      <c r="E18" s="61">
        <v>1242.5</v>
      </c>
      <c r="F18" s="61">
        <v>1226.5</v>
      </c>
      <c r="G18" s="61">
        <v>1327</v>
      </c>
      <c r="H18" s="61">
        <v>998.5</v>
      </c>
      <c r="I18" s="61">
        <v>1200</v>
      </c>
      <c r="J18" s="61">
        <v>1172.5</v>
      </c>
      <c r="K18" s="102">
        <v>1158</v>
      </c>
      <c r="L18" s="101">
        <v>550</v>
      </c>
      <c r="M18" s="61">
        <v>528.5</v>
      </c>
      <c r="N18" s="61">
        <v>515.5</v>
      </c>
      <c r="O18" s="61">
        <v>579.5</v>
      </c>
      <c r="P18" s="61">
        <v>637.5</v>
      </c>
      <c r="Q18" s="61">
        <v>250</v>
      </c>
      <c r="R18" s="61">
        <v>400</v>
      </c>
      <c r="S18" s="61">
        <v>907</v>
      </c>
      <c r="T18" s="102">
        <v>500</v>
      </c>
      <c r="U18" s="76"/>
      <c r="V18" s="95"/>
      <c r="Y18" s="168">
        <f t="shared" si="3"/>
        <v>1.8054545454545454</v>
      </c>
      <c r="Z18" s="168">
        <f t="shared" si="4"/>
        <v>1.358561967833491</v>
      </c>
      <c r="AA18" s="168">
        <f t="shared" si="5"/>
        <v>1.4102812803103784</v>
      </c>
      <c r="AB18" s="168">
        <f t="shared" si="6"/>
        <v>1.1164797238999138</v>
      </c>
      <c r="AC18" s="168">
        <f t="shared" si="7"/>
        <v>1.0815686274509804</v>
      </c>
      <c r="AD18" s="168">
        <f t="shared" si="0"/>
        <v>2</v>
      </c>
      <c r="AE18" s="168">
        <f t="shared" si="1"/>
        <v>0.29272326350606392</v>
      </c>
      <c r="AF18" s="168">
        <f t="shared" si="2"/>
        <v>1.3160000000000001</v>
      </c>
    </row>
    <row r="19" spans="2:33">
      <c r="B19" s="100">
        <v>44155</v>
      </c>
      <c r="C19" s="101">
        <v>1263</v>
      </c>
      <c r="D19" s="61">
        <v>1250.5</v>
      </c>
      <c r="E19" s="61">
        <v>1261.5</v>
      </c>
      <c r="F19" s="61">
        <v>1240</v>
      </c>
      <c r="G19" s="61">
        <v>1338</v>
      </c>
      <c r="H19" s="61">
        <v>1044.5</v>
      </c>
      <c r="I19" s="61">
        <v>1190</v>
      </c>
      <c r="J19" s="61">
        <v>1176</v>
      </c>
      <c r="K19" s="102">
        <v>1201.5</v>
      </c>
      <c r="L19" s="101">
        <v>575</v>
      </c>
      <c r="M19" s="61">
        <v>516</v>
      </c>
      <c r="N19" s="61">
        <v>531</v>
      </c>
      <c r="O19" s="61">
        <v>566.5</v>
      </c>
      <c r="P19" s="61">
        <v>632</v>
      </c>
      <c r="Q19" s="61">
        <v>456.5</v>
      </c>
      <c r="R19" s="61"/>
      <c r="S19" s="61">
        <v>776</v>
      </c>
      <c r="T19" s="102">
        <v>500</v>
      </c>
      <c r="U19" s="76"/>
      <c r="V19" s="95"/>
      <c r="Y19" s="168">
        <f t="shared" si="3"/>
        <v>1.1965217391304348</v>
      </c>
      <c r="Z19" s="168">
        <f t="shared" si="4"/>
        <v>1.4234496124031009</v>
      </c>
      <c r="AA19" s="168">
        <f t="shared" si="5"/>
        <v>1.3757062146892656</v>
      </c>
      <c r="AB19" s="168">
        <f t="shared" si="6"/>
        <v>1.1888790820829656</v>
      </c>
      <c r="AC19" s="168">
        <f t="shared" si="7"/>
        <v>1.1170886075949367</v>
      </c>
      <c r="AD19" s="168" t="str">
        <f t="shared" si="0"/>
        <v/>
      </c>
      <c r="AE19" s="168">
        <f t="shared" si="1"/>
        <v>0.51546391752577314</v>
      </c>
      <c r="AF19" s="168">
        <f t="shared" si="2"/>
        <v>1.403</v>
      </c>
    </row>
    <row r="20" spans="2:33">
      <c r="B20" s="100">
        <v>44162</v>
      </c>
      <c r="C20" s="101">
        <v>1243</v>
      </c>
      <c r="D20" s="61">
        <v>1273.5</v>
      </c>
      <c r="E20" s="61">
        <v>1257.5</v>
      </c>
      <c r="F20" s="61">
        <v>1238.5</v>
      </c>
      <c r="G20" s="61">
        <v>1257</v>
      </c>
      <c r="H20" s="61">
        <v>1029</v>
      </c>
      <c r="I20" s="61">
        <v>1216</v>
      </c>
      <c r="J20" s="61">
        <v>1194.5</v>
      </c>
      <c r="K20" s="102">
        <v>1240</v>
      </c>
      <c r="L20" s="101">
        <v>638</v>
      </c>
      <c r="M20" s="61">
        <v>542.5</v>
      </c>
      <c r="N20" s="61">
        <v>528</v>
      </c>
      <c r="O20" s="61">
        <v>610.5</v>
      </c>
      <c r="P20" s="61">
        <v>479</v>
      </c>
      <c r="Q20" s="61">
        <v>275</v>
      </c>
      <c r="R20" s="61">
        <v>450</v>
      </c>
      <c r="S20" s="61">
        <v>828</v>
      </c>
      <c r="T20" s="102">
        <v>575</v>
      </c>
      <c r="U20" s="76"/>
      <c r="V20" s="95"/>
      <c r="Y20" s="168">
        <f t="shared" si="3"/>
        <v>0.94827586206896552</v>
      </c>
      <c r="Z20" s="168">
        <f t="shared" si="4"/>
        <v>1.3474654377880184</v>
      </c>
      <c r="AA20" s="168">
        <f t="shared" si="5"/>
        <v>1.3816287878787878</v>
      </c>
      <c r="AB20" s="168">
        <f t="shared" si="6"/>
        <v>1.0286650286650287</v>
      </c>
      <c r="AC20" s="168">
        <f t="shared" si="7"/>
        <v>1.6242171189979122</v>
      </c>
      <c r="AD20" s="168">
        <f t="shared" si="0"/>
        <v>1.7022222222222223</v>
      </c>
      <c r="AE20" s="168">
        <f t="shared" si="1"/>
        <v>0.44263285024154592</v>
      </c>
      <c r="AF20" s="168">
        <f t="shared" si="2"/>
        <v>1.1565217391304348</v>
      </c>
    </row>
    <row r="21" spans="2:33" s="118" customFormat="1">
      <c r="B21" s="100">
        <v>44169</v>
      </c>
      <c r="C21" s="101">
        <v>1177</v>
      </c>
      <c r="D21" s="61">
        <v>1262.5</v>
      </c>
      <c r="E21" s="61">
        <v>1257.5</v>
      </c>
      <c r="F21" s="61">
        <v>1230.5</v>
      </c>
      <c r="G21" s="61">
        <v>1237</v>
      </c>
      <c r="H21" s="61">
        <v>1273</v>
      </c>
      <c r="I21" s="61">
        <v>1190</v>
      </c>
      <c r="J21" s="61">
        <v>1222.5</v>
      </c>
      <c r="K21" s="102">
        <v>1201.5</v>
      </c>
      <c r="L21" s="101">
        <v>632.5</v>
      </c>
      <c r="M21" s="61">
        <v>549</v>
      </c>
      <c r="N21" s="61">
        <v>473</v>
      </c>
      <c r="O21" s="61">
        <v>636</v>
      </c>
      <c r="P21" s="61">
        <v>666.5</v>
      </c>
      <c r="Q21" s="61">
        <v>450</v>
      </c>
      <c r="R21" s="61">
        <v>450</v>
      </c>
      <c r="S21" s="61">
        <v>675</v>
      </c>
      <c r="T21" s="102">
        <v>1000</v>
      </c>
      <c r="U21" s="76"/>
      <c r="V21" s="95"/>
      <c r="W21" s="86"/>
      <c r="X21" s="171"/>
      <c r="Y21" s="168"/>
      <c r="Z21" s="168"/>
      <c r="AA21" s="168"/>
      <c r="AB21" s="168"/>
      <c r="AC21" s="168"/>
      <c r="AD21" s="168"/>
      <c r="AE21" s="168"/>
      <c r="AF21" s="168"/>
      <c r="AG21" s="86"/>
    </row>
    <row r="22" spans="2:33" s="118" customFormat="1">
      <c r="B22" s="100">
        <v>44176</v>
      </c>
      <c r="C22" s="101">
        <v>1270</v>
      </c>
      <c r="D22" s="61">
        <v>1254</v>
      </c>
      <c r="E22" s="61">
        <v>1250</v>
      </c>
      <c r="F22" s="61">
        <v>1217.5</v>
      </c>
      <c r="G22" s="61">
        <v>1266</v>
      </c>
      <c r="H22" s="61">
        <v>930</v>
      </c>
      <c r="I22" s="61"/>
      <c r="J22" s="61">
        <v>1422</v>
      </c>
      <c r="K22" s="102">
        <v>1254.5</v>
      </c>
      <c r="L22" s="101">
        <v>587.5</v>
      </c>
      <c r="M22" s="61">
        <v>483</v>
      </c>
      <c r="N22" s="61">
        <v>461</v>
      </c>
      <c r="O22" s="61">
        <v>620.5</v>
      </c>
      <c r="P22" s="61">
        <v>450</v>
      </c>
      <c r="Q22" s="61"/>
      <c r="R22" s="61"/>
      <c r="S22" s="61">
        <v>622</v>
      </c>
      <c r="T22" s="102">
        <v>850</v>
      </c>
      <c r="U22" s="76"/>
      <c r="V22" s="95"/>
      <c r="W22" s="86"/>
      <c r="X22" s="171"/>
      <c r="Y22" s="168"/>
      <c r="Z22" s="168"/>
      <c r="AA22" s="168"/>
      <c r="AB22" s="168"/>
      <c r="AC22" s="168"/>
      <c r="AD22" s="168"/>
      <c r="AE22" s="168"/>
      <c r="AF22" s="168"/>
      <c r="AG22" s="86"/>
    </row>
    <row r="23" spans="2:33" s="118" customFormat="1">
      <c r="B23" s="100">
        <v>44183</v>
      </c>
      <c r="C23" s="101">
        <v>1250</v>
      </c>
      <c r="D23" s="61">
        <v>1269</v>
      </c>
      <c r="E23" s="61">
        <v>1259.5</v>
      </c>
      <c r="F23" s="61">
        <v>1249</v>
      </c>
      <c r="G23" s="61">
        <v>1251</v>
      </c>
      <c r="H23" s="61">
        <v>1201</v>
      </c>
      <c r="I23" s="61"/>
      <c r="J23" s="61">
        <v>1263.5</v>
      </c>
      <c r="K23" s="102">
        <v>1201.5</v>
      </c>
      <c r="L23" s="101"/>
      <c r="M23" s="61">
        <v>565</v>
      </c>
      <c r="N23" s="61">
        <v>489</v>
      </c>
      <c r="O23" s="61">
        <v>678.5</v>
      </c>
      <c r="P23" s="61">
        <v>646</v>
      </c>
      <c r="Q23" s="61">
        <v>450.5</v>
      </c>
      <c r="R23" s="61"/>
      <c r="S23" s="61">
        <v>650</v>
      </c>
      <c r="T23" s="102">
        <v>975</v>
      </c>
      <c r="U23" s="76"/>
      <c r="V23" s="95"/>
      <c r="W23" s="86"/>
      <c r="X23" s="171"/>
      <c r="Y23" s="168"/>
      <c r="Z23" s="168"/>
      <c r="AA23" s="168"/>
      <c r="AB23" s="168"/>
      <c r="AC23" s="168"/>
      <c r="AD23" s="168"/>
      <c r="AE23" s="168"/>
      <c r="AF23" s="168"/>
      <c r="AG23" s="86"/>
    </row>
    <row r="24" spans="2:33">
      <c r="B24" s="100">
        <v>44190</v>
      </c>
      <c r="C24" s="101"/>
      <c r="D24" s="61">
        <v>1277</v>
      </c>
      <c r="E24" s="61">
        <v>1255</v>
      </c>
      <c r="F24" s="61">
        <v>1253.5</v>
      </c>
      <c r="G24" s="61">
        <v>1267</v>
      </c>
      <c r="H24" s="61">
        <v>1080</v>
      </c>
      <c r="I24" s="61">
        <v>1190</v>
      </c>
      <c r="J24" s="61">
        <v>1346.5</v>
      </c>
      <c r="K24" s="157">
        <v>1251</v>
      </c>
      <c r="L24" s="101"/>
      <c r="M24" s="61">
        <v>642.5</v>
      </c>
      <c r="N24" s="61">
        <v>601</v>
      </c>
      <c r="O24" s="61">
        <v>731</v>
      </c>
      <c r="P24" s="61">
        <v>746</v>
      </c>
      <c r="Q24" s="61">
        <v>287.5</v>
      </c>
      <c r="R24" s="61">
        <v>600</v>
      </c>
      <c r="S24" s="61">
        <v>685</v>
      </c>
      <c r="T24" s="102">
        <v>900</v>
      </c>
      <c r="U24" s="76"/>
      <c r="V24" s="95"/>
      <c r="Y24" s="168" t="str">
        <f t="shared" si="3"/>
        <v/>
      </c>
      <c r="Z24" s="168">
        <f t="shared" ref="Z24:AC25" si="8">+IF(M24="","",((D24-M24)/M24))</f>
        <v>0.98754863813229576</v>
      </c>
      <c r="AA24" s="168">
        <f t="shared" si="8"/>
        <v>1.0881863560732112</v>
      </c>
      <c r="AB24" s="168">
        <f t="shared" si="8"/>
        <v>0.71477428180574554</v>
      </c>
      <c r="AC24" s="168">
        <f t="shared" si="8"/>
        <v>0.69839142091152817</v>
      </c>
      <c r="AD24" s="168">
        <f t="shared" ref="AD24:AF25" si="9">+IF(R24="","",((I24-R24)/R24))</f>
        <v>0.98333333333333328</v>
      </c>
      <c r="AE24" s="168">
        <f t="shared" si="9"/>
        <v>0.96569343065693436</v>
      </c>
      <c r="AF24" s="168">
        <f t="shared" si="9"/>
        <v>0.39</v>
      </c>
    </row>
    <row r="25" spans="2:33">
      <c r="B25" s="103">
        <v>44197</v>
      </c>
      <c r="C25" s="104"/>
      <c r="D25" s="25">
        <v>1270</v>
      </c>
      <c r="E25" s="25">
        <v>1269</v>
      </c>
      <c r="F25" s="25">
        <v>1257</v>
      </c>
      <c r="G25" s="25">
        <v>1261</v>
      </c>
      <c r="H25" s="25">
        <v>1305</v>
      </c>
      <c r="I25" s="25">
        <v>1280</v>
      </c>
      <c r="J25" s="25">
        <v>1335.5</v>
      </c>
      <c r="K25" s="158">
        <v>1228</v>
      </c>
      <c r="L25" s="104"/>
      <c r="M25" s="25">
        <v>725</v>
      </c>
      <c r="N25" s="25">
        <v>621</v>
      </c>
      <c r="O25" s="25">
        <v>733</v>
      </c>
      <c r="P25" s="25">
        <v>733</v>
      </c>
      <c r="Q25" s="25">
        <v>544</v>
      </c>
      <c r="R25" s="25">
        <v>450</v>
      </c>
      <c r="S25" s="25">
        <v>718</v>
      </c>
      <c r="T25" s="105">
        <v>900</v>
      </c>
      <c r="U25" s="76"/>
      <c r="V25" s="95"/>
      <c r="W25" s="94"/>
      <c r="X25" s="172"/>
      <c r="Y25" s="168" t="str">
        <f t="shared" si="3"/>
        <v/>
      </c>
      <c r="Z25" s="168">
        <f t="shared" si="8"/>
        <v>0.75172413793103443</v>
      </c>
      <c r="AA25" s="168">
        <f t="shared" si="8"/>
        <v>1.0434782608695652</v>
      </c>
      <c r="AB25" s="168">
        <f t="shared" si="8"/>
        <v>0.71487039563437926</v>
      </c>
      <c r="AC25" s="168">
        <f t="shared" si="8"/>
        <v>0.72032742155525242</v>
      </c>
      <c r="AD25" s="168">
        <f t="shared" si="9"/>
        <v>1.8444444444444446</v>
      </c>
      <c r="AE25" s="168">
        <f t="shared" si="9"/>
        <v>0.86002785515320335</v>
      </c>
      <c r="AF25" s="168">
        <f t="shared" si="9"/>
        <v>0.36444444444444446</v>
      </c>
    </row>
    <row r="26" spans="2:33">
      <c r="B26" s="319" t="s">
        <v>118</v>
      </c>
      <c r="C26" s="319"/>
      <c r="D26" s="319"/>
      <c r="E26" s="319"/>
      <c r="F26" s="319"/>
      <c r="G26" s="319"/>
      <c r="H26" s="319"/>
      <c r="I26" s="319"/>
      <c r="J26" s="319"/>
      <c r="K26" s="319"/>
      <c r="L26" s="118"/>
      <c r="M26" s="118"/>
      <c r="N26" s="118"/>
      <c r="O26" s="118"/>
      <c r="P26" s="118"/>
      <c r="R26" s="27"/>
      <c r="S26" s="27"/>
      <c r="T26" s="118"/>
      <c r="U26" s="118"/>
      <c r="V26" s="106"/>
      <c r="W26" s="94"/>
    </row>
    <row r="27" spans="2:33">
      <c r="B27" s="118"/>
      <c r="C27" s="118"/>
      <c r="D27" s="118"/>
      <c r="E27" s="118"/>
      <c r="F27" s="118"/>
      <c r="G27" s="118"/>
      <c r="I27" s="118"/>
      <c r="J27" s="118"/>
      <c r="K27" s="118"/>
      <c r="L27" s="118"/>
      <c r="M27" s="118"/>
      <c r="N27" s="118"/>
      <c r="O27" s="118"/>
      <c r="P27" s="118"/>
      <c r="R27" s="118"/>
      <c r="S27" s="118"/>
      <c r="T27" s="118"/>
      <c r="U27" s="118"/>
      <c r="V27" s="95"/>
      <c r="X27" s="175" t="s">
        <v>119</v>
      </c>
      <c r="Y27" s="173">
        <f>+AVERAGE(C7:C25)</f>
        <v>1239.8235294117646</v>
      </c>
      <c r="Z27" s="173">
        <f>+AVERAGE(D7:D25)</f>
        <v>1237.2368421052631</v>
      </c>
      <c r="AA27" s="173">
        <f>+AVERAGE(E7:E25)</f>
        <v>1216.2631578947369</v>
      </c>
      <c r="AB27" s="173">
        <f>+AVERAGE(F7:F25)</f>
        <v>1200.5263157894738</v>
      </c>
      <c r="AC27" s="173">
        <f>+AVERAGE(G7:G25)</f>
        <v>1251.3684210526317</v>
      </c>
      <c r="AD27" s="173">
        <f>+AVERAGE(I7:I25)</f>
        <v>1206.7941176470588</v>
      </c>
      <c r="AE27" s="173">
        <f>+AVERAGE(J7:J25)</f>
        <v>1170.5263157894738</v>
      </c>
      <c r="AF27" s="173">
        <f>+AVERAGE(K7:K25)</f>
        <v>1216.0263157894738</v>
      </c>
    </row>
    <row r="28" spans="2:33">
      <c r="B28" s="118"/>
      <c r="C28" s="118"/>
      <c r="D28" s="118"/>
      <c r="E28" s="118"/>
      <c r="F28" s="118"/>
      <c r="G28" s="118"/>
      <c r="I28" s="118"/>
      <c r="J28" s="118"/>
      <c r="K28" s="118"/>
      <c r="L28" s="118"/>
      <c r="M28" s="118"/>
      <c r="N28" s="118"/>
      <c r="O28" s="118"/>
      <c r="P28" s="118"/>
      <c r="R28" s="118"/>
      <c r="S28" s="118"/>
      <c r="T28" s="118"/>
      <c r="U28" s="118"/>
      <c r="V28" s="95"/>
      <c r="X28" s="175" t="s">
        <v>120</v>
      </c>
      <c r="Y28" s="173">
        <f>+AVERAGE(L7:L25)</f>
        <v>570.42857142857144</v>
      </c>
      <c r="Z28" s="173">
        <f>+AVERAGE(M7:M25)</f>
        <v>537.28947368421052</v>
      </c>
      <c r="AA28" s="173">
        <f>+AVERAGE(N7:N25)</f>
        <v>484.26315789473682</v>
      </c>
      <c r="AB28" s="173">
        <f>+AVERAGE(O7:O25)</f>
        <v>587.18421052631584</v>
      </c>
      <c r="AC28" s="173">
        <f>+AVERAGE(P7:P25)</f>
        <v>581.71052631578948</v>
      </c>
      <c r="AD28" s="173">
        <f t="shared" ref="AD28:AF28" si="10">+AVERAGE(R7:R25)</f>
        <v>459.09090909090907</v>
      </c>
      <c r="AE28" s="173">
        <f t="shared" si="10"/>
        <v>597.81578947368416</v>
      </c>
      <c r="AF28" s="173">
        <f t="shared" si="10"/>
        <v>625</v>
      </c>
    </row>
    <row r="29" spans="2:33">
      <c r="B29" s="118"/>
      <c r="C29" s="118"/>
      <c r="D29" s="118"/>
      <c r="E29" s="118"/>
      <c r="F29" s="118"/>
      <c r="G29" s="118"/>
      <c r="I29" s="118"/>
      <c r="J29" s="118"/>
      <c r="K29" s="118"/>
      <c r="L29" s="118"/>
      <c r="M29" s="118"/>
      <c r="N29" s="118"/>
      <c r="O29" s="118"/>
      <c r="P29" s="118"/>
      <c r="R29" s="118"/>
      <c r="S29" s="118"/>
      <c r="T29" s="118"/>
      <c r="U29" s="118"/>
      <c r="V29" s="95"/>
      <c r="X29" s="175" t="s">
        <v>121</v>
      </c>
      <c r="Y29" s="168">
        <f>+Y27/Y28-1</f>
        <v>1.173494792357213</v>
      </c>
      <c r="Z29" s="168">
        <f t="shared" ref="Z29:AF29" si="11">+Z27/Z28-1</f>
        <v>1.3027379144830289</v>
      </c>
      <c r="AA29" s="168">
        <f t="shared" si="11"/>
        <v>1.5115748288229542</v>
      </c>
      <c r="AB29" s="168">
        <f t="shared" si="11"/>
        <v>1.0445480213328553</v>
      </c>
      <c r="AC29" s="168">
        <f t="shared" si="11"/>
        <v>1.1511875141370731</v>
      </c>
      <c r="AD29" s="168">
        <f t="shared" si="11"/>
        <v>1.6286604542807224</v>
      </c>
      <c r="AE29" s="168">
        <f t="shared" si="11"/>
        <v>0.95800501826825757</v>
      </c>
      <c r="AF29" s="168">
        <f t="shared" si="11"/>
        <v>0.94564210526315806</v>
      </c>
    </row>
    <row r="30" spans="2:33">
      <c r="B30" s="118"/>
      <c r="C30" s="118"/>
      <c r="D30" s="118"/>
      <c r="E30" s="118"/>
      <c r="F30" s="118"/>
      <c r="G30" s="118"/>
      <c r="I30" s="118"/>
      <c r="J30" s="118"/>
      <c r="K30" s="118"/>
      <c r="L30" s="118"/>
      <c r="M30" s="118"/>
      <c r="N30" s="118"/>
      <c r="O30" s="118"/>
      <c r="P30" s="118"/>
      <c r="R30" s="118"/>
      <c r="S30" s="118"/>
      <c r="T30" s="118"/>
      <c r="U30" s="118"/>
      <c r="V30" s="95"/>
    </row>
    <row r="31" spans="2:33">
      <c r="B31" s="118"/>
      <c r="C31" s="118"/>
      <c r="D31" s="118"/>
      <c r="E31" s="118"/>
      <c r="F31" s="118"/>
      <c r="G31" s="118"/>
      <c r="I31" s="118"/>
      <c r="J31" s="118"/>
      <c r="K31" s="118"/>
      <c r="L31" s="118"/>
      <c r="M31" s="118"/>
      <c r="N31" s="118"/>
      <c r="O31" s="118"/>
      <c r="P31" s="118"/>
      <c r="R31" s="118"/>
      <c r="S31" s="118"/>
      <c r="T31" s="118"/>
      <c r="U31" s="118"/>
      <c r="V31" s="95"/>
    </row>
    <row r="32" spans="2:33">
      <c r="B32" s="118"/>
      <c r="C32" s="118"/>
      <c r="D32" s="118"/>
      <c r="E32" s="118"/>
      <c r="F32" s="118"/>
      <c r="G32" s="118"/>
      <c r="I32" s="118"/>
      <c r="J32" s="118"/>
      <c r="K32" s="118"/>
      <c r="L32" s="118"/>
      <c r="M32" s="118"/>
      <c r="N32" s="118"/>
      <c r="O32" s="118"/>
      <c r="P32" s="118"/>
      <c r="R32" s="118"/>
      <c r="S32" s="118"/>
      <c r="T32" s="118"/>
      <c r="U32" s="118"/>
      <c r="V32" s="95"/>
    </row>
    <row r="33" spans="3:22">
      <c r="C33" s="118"/>
      <c r="D33" s="118"/>
      <c r="E33" s="118"/>
      <c r="F33" s="118"/>
      <c r="G33" s="118"/>
      <c r="I33" s="118"/>
      <c r="J33" s="118"/>
      <c r="K33" s="118"/>
      <c r="L33" s="118"/>
      <c r="M33" s="118"/>
      <c r="N33" s="118"/>
      <c r="O33" s="118"/>
      <c r="P33" s="118"/>
      <c r="R33" s="118"/>
      <c r="S33" s="118"/>
      <c r="T33" s="118"/>
      <c r="U33" s="118"/>
      <c r="V33" s="95"/>
    </row>
    <row r="34" spans="3:22">
      <c r="C34" s="118"/>
      <c r="D34" s="118"/>
      <c r="E34" s="118"/>
      <c r="F34" s="118"/>
      <c r="G34" s="118"/>
      <c r="I34" s="118"/>
      <c r="J34" s="118"/>
      <c r="K34" s="118"/>
      <c r="L34" s="118"/>
      <c r="M34" s="118"/>
      <c r="N34" s="118"/>
      <c r="O34" s="118"/>
      <c r="P34" s="118"/>
      <c r="R34" s="118"/>
      <c r="S34" s="118"/>
      <c r="T34" s="118"/>
      <c r="U34" s="118"/>
      <c r="V34" s="95"/>
    </row>
    <row r="35" spans="3:22">
      <c r="C35" s="118"/>
      <c r="D35" s="118"/>
      <c r="E35" s="118"/>
      <c r="F35" s="118"/>
      <c r="G35" s="118"/>
      <c r="I35" s="118"/>
      <c r="J35" s="118"/>
      <c r="K35" s="118"/>
      <c r="L35" s="118"/>
      <c r="M35" s="118"/>
      <c r="N35" s="118"/>
      <c r="O35" s="118"/>
      <c r="P35" s="118"/>
      <c r="R35" s="118"/>
      <c r="S35" s="118"/>
      <c r="T35" s="118"/>
      <c r="U35" s="118"/>
      <c r="V35" s="95"/>
    </row>
    <row r="46" spans="3:22">
      <c r="C46" s="118" t="s">
        <v>122</v>
      </c>
      <c r="D46" s="118"/>
      <c r="E46" s="118"/>
      <c r="F46" s="118"/>
      <c r="G46" s="118"/>
      <c r="I46" s="118"/>
      <c r="J46" s="118"/>
      <c r="K46" s="118"/>
      <c r="L46" s="118"/>
      <c r="M46" s="118"/>
      <c r="N46" s="118"/>
      <c r="O46" s="118"/>
      <c r="P46" s="118"/>
      <c r="R46" s="118"/>
      <c r="S46" s="118"/>
      <c r="T46" s="118"/>
      <c r="U46" s="118"/>
      <c r="V46" s="118"/>
    </row>
    <row r="57" spans="6:6">
      <c r="F57" s="27"/>
    </row>
    <row r="58" spans="6:6">
      <c r="F58" s="27"/>
    </row>
    <row r="59" spans="6:6">
      <c r="F59" s="27"/>
    </row>
    <row r="60" spans="6:6">
      <c r="F60" s="27"/>
    </row>
  </sheetData>
  <mergeCells count="6">
    <mergeCell ref="B26:K26"/>
    <mergeCell ref="B2:T2"/>
    <mergeCell ref="B3:T3"/>
    <mergeCell ref="B4:T4"/>
    <mergeCell ref="C5:K5"/>
    <mergeCell ref="L5:T5"/>
  </mergeCells>
  <conditionalFormatting sqref="Y27:AF27">
    <cfRule type="top10" dxfId="5" priority="5" bottom="1" rank="1"/>
    <cfRule type="top10" dxfId="4" priority="6" rank="1"/>
  </conditionalFormatting>
  <conditionalFormatting sqref="Y28:AF28">
    <cfRule type="top10" dxfId="3" priority="3" bottom="1" rank="1"/>
    <cfRule type="top10" dxfId="2" priority="4" rank="1"/>
  </conditionalFormatting>
  <conditionalFormatting sqref="Y29:AF29">
    <cfRule type="top10" dxfId="1" priority="1" bottom="1" rank="1"/>
    <cfRule type="top10" dxfId="0" priority="2" rank="1"/>
  </conditionalFormatting>
  <hyperlinks>
    <hyperlink ref="V2" location="Índice!A1" display="Volver al índice" xr:uid="{00000000-0004-0000-0900-000000000000}"/>
  </hyperlinks>
  <printOptions horizontalCentered="1"/>
  <pageMargins left="0.23622047244094491" right="0.23622047244094491" top="0.74803149606299213" bottom="0.74803149606299213" header="0.31496062992125984" footer="0.31496062992125984"/>
  <pageSetup paperSize="122" scale="72" orientation="landscape" r:id="rId1"/>
  <headerFooter differentFirst="1">
    <oddFooter>&amp;C&amp;P</oddFooter>
  </headerFooter>
  <colBreaks count="1" manualBreakCount="1">
    <brk id="21" min="1" max="59"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K47"/>
  <sheetViews>
    <sheetView view="pageBreakPreview" zoomScale="96" zoomScaleNormal="80" zoomScaleSheetLayoutView="96" zoomScalePageLayoutView="80" workbookViewId="0"/>
  </sheetViews>
  <sheetFormatPr baseColWidth="10" defaultColWidth="14.42578125" defaultRowHeight="12.75"/>
  <cols>
    <col min="1" max="1" width="1.42578125" style="20" customWidth="1"/>
    <col min="2" max="7" width="18.42578125" style="20" customWidth="1"/>
    <col min="8" max="16384" width="14.42578125" style="20"/>
  </cols>
  <sheetData>
    <row r="1" spans="1:8" ht="6" customHeight="1"/>
    <row r="2" spans="1:8">
      <c r="A2" s="2"/>
      <c r="C2" s="322" t="s">
        <v>123</v>
      </c>
      <c r="D2" s="322"/>
      <c r="E2" s="322"/>
      <c r="F2" s="322"/>
      <c r="H2" s="28" t="s">
        <v>7</v>
      </c>
    </row>
    <row r="3" spans="1:8">
      <c r="A3" s="2"/>
      <c r="C3" s="322" t="s">
        <v>29</v>
      </c>
      <c r="D3" s="322"/>
      <c r="E3" s="322"/>
      <c r="F3" s="322"/>
    </row>
    <row r="4" spans="1:8">
      <c r="A4" s="2"/>
      <c r="C4" s="117"/>
      <c r="D4" s="117"/>
      <c r="E4" s="117"/>
      <c r="F4" s="117"/>
    </row>
    <row r="5" spans="1:8" ht="12.75" customHeight="1">
      <c r="A5" s="2"/>
      <c r="C5" s="323" t="s">
        <v>124</v>
      </c>
      <c r="D5" s="325" t="s">
        <v>125</v>
      </c>
      <c r="E5" s="325" t="s">
        <v>126</v>
      </c>
      <c r="F5" s="325" t="s">
        <v>127</v>
      </c>
    </row>
    <row r="6" spans="1:8">
      <c r="A6" s="2"/>
      <c r="C6" s="324"/>
      <c r="D6" s="326"/>
      <c r="E6" s="326"/>
      <c r="F6" s="326"/>
    </row>
    <row r="7" spans="1:8">
      <c r="A7" s="2"/>
      <c r="C7" s="117" t="s">
        <v>128</v>
      </c>
      <c r="D7" s="53">
        <v>56000</v>
      </c>
      <c r="E7" s="53">
        <v>1093728.3999999999</v>
      </c>
      <c r="F7" s="57">
        <v>19.530864285714287</v>
      </c>
    </row>
    <row r="8" spans="1:8">
      <c r="A8" s="2"/>
      <c r="C8" s="117" t="s">
        <v>129</v>
      </c>
      <c r="D8" s="53">
        <v>59560</v>
      </c>
      <c r="E8" s="53">
        <v>1144170</v>
      </c>
      <c r="F8" s="57">
        <v>19.210376091336467</v>
      </c>
    </row>
    <row r="9" spans="1:8" ht="12.75" customHeight="1">
      <c r="A9" s="2"/>
      <c r="C9" s="117" t="s">
        <v>130</v>
      </c>
      <c r="D9" s="53">
        <v>55620</v>
      </c>
      <c r="E9" s="53">
        <v>1115735.7</v>
      </c>
      <c r="F9" s="57">
        <v>20.059973031283707</v>
      </c>
    </row>
    <row r="10" spans="1:8">
      <c r="A10" s="2"/>
      <c r="C10" s="117" t="s">
        <v>131</v>
      </c>
      <c r="D10" s="53">
        <v>63200</v>
      </c>
      <c r="E10" s="53">
        <v>1391378.2</v>
      </c>
      <c r="F10" s="57">
        <v>22.015477848101266</v>
      </c>
    </row>
    <row r="11" spans="1:8">
      <c r="A11" s="2"/>
      <c r="C11" s="117" t="s">
        <v>132</v>
      </c>
      <c r="D11" s="53">
        <v>54145</v>
      </c>
      <c r="E11" s="53">
        <v>834859.9</v>
      </c>
      <c r="F11" s="57">
        <v>15.418965740142211</v>
      </c>
    </row>
    <row r="12" spans="1:8">
      <c r="A12" s="2"/>
      <c r="C12" s="117" t="s">
        <v>133</v>
      </c>
      <c r="D12" s="53">
        <v>55976</v>
      </c>
      <c r="E12" s="53">
        <v>965939.5</v>
      </c>
      <c r="F12" s="57">
        <v>17.25631520651708</v>
      </c>
    </row>
    <row r="13" spans="1:8">
      <c r="A13" s="2"/>
      <c r="C13" s="117" t="s">
        <v>134</v>
      </c>
      <c r="D13" s="53">
        <v>45078</v>
      </c>
      <c r="E13" s="53">
        <v>924548.1</v>
      </c>
      <c r="F13" s="57">
        <v>20.509962731265809</v>
      </c>
    </row>
    <row r="14" spans="1:8">
      <c r="A14" s="2"/>
      <c r="C14" s="117" t="s">
        <v>135</v>
      </c>
      <c r="D14" s="53">
        <v>50771</v>
      </c>
      <c r="E14" s="53">
        <v>1081349.2</v>
      </c>
      <c r="F14" s="57">
        <v>21.3</v>
      </c>
    </row>
    <row r="15" spans="1:8">
      <c r="A15" s="2"/>
      <c r="C15" s="117" t="s">
        <v>136</v>
      </c>
      <c r="D15" s="53">
        <v>53653</v>
      </c>
      <c r="E15" s="53">
        <v>1676444</v>
      </c>
      <c r="F15" s="57">
        <v>31.25</v>
      </c>
    </row>
    <row r="16" spans="1:8">
      <c r="A16" s="2"/>
      <c r="C16" s="117" t="s">
        <v>137</v>
      </c>
      <c r="D16" s="53">
        <v>41534</v>
      </c>
      <c r="E16" s="53">
        <v>1093452</v>
      </c>
      <c r="F16" s="57">
        <v>26.33</v>
      </c>
    </row>
    <row r="17" spans="1:11">
      <c r="A17" s="2"/>
      <c r="C17" s="117" t="s">
        <v>138</v>
      </c>
      <c r="D17" s="53">
        <v>49576</v>
      </c>
      <c r="E17" s="53">
        <v>1159022.1000000001</v>
      </c>
      <c r="F17" s="57">
        <v>23.378693319348098</v>
      </c>
    </row>
    <row r="18" spans="1:11">
      <c r="A18" s="2"/>
      <c r="C18" s="117" t="s">
        <v>139</v>
      </c>
      <c r="D18" s="53">
        <v>48965</v>
      </c>
      <c r="E18" s="53">
        <v>1061324.9400000002</v>
      </c>
      <c r="F18" s="57">
        <v>21.675174920861842</v>
      </c>
    </row>
    <row r="19" spans="1:11" ht="12.75" customHeight="1">
      <c r="A19" s="2"/>
      <c r="C19" s="117" t="s">
        <v>140</v>
      </c>
      <c r="D19" s="53">
        <v>50526.337967409301</v>
      </c>
      <c r="E19" s="53">
        <v>960502</v>
      </c>
      <c r="F19" s="57">
        <v>19.010000000000002</v>
      </c>
    </row>
    <row r="20" spans="1:11">
      <c r="A20" s="2"/>
      <c r="C20" s="117" t="s">
        <v>141</v>
      </c>
      <c r="D20" s="53">
        <v>53485</v>
      </c>
      <c r="E20" s="53">
        <v>1166024.8999999999</v>
      </c>
      <c r="F20" s="57">
        <v>21.8</v>
      </c>
    </row>
    <row r="21" spans="1:11" ht="12.75" customHeight="1">
      <c r="A21" s="2"/>
      <c r="C21" s="117" t="s">
        <v>142</v>
      </c>
      <c r="D21" s="53">
        <v>54082</v>
      </c>
      <c r="E21" s="53">
        <v>1426478.7500000002</v>
      </c>
      <c r="F21" s="57">
        <v>26.376220369069195</v>
      </c>
    </row>
    <row r="22" spans="1:11" ht="12.75" customHeight="1">
      <c r="A22" s="2"/>
      <c r="C22" s="117" t="s">
        <v>143</v>
      </c>
      <c r="D22" s="53">
        <v>41268</v>
      </c>
      <c r="E22" s="53">
        <v>1183356.6000000001</v>
      </c>
      <c r="F22" s="57">
        <v>28.674920034893866</v>
      </c>
    </row>
    <row r="23" spans="1:11" ht="12.75" customHeight="1">
      <c r="A23" s="2"/>
      <c r="C23" s="117" t="s">
        <v>144</v>
      </c>
      <c r="D23" s="53">
        <v>41811</v>
      </c>
      <c r="E23" s="53">
        <v>1162568</v>
      </c>
      <c r="F23" s="57">
        <v>27.80531439094975</v>
      </c>
      <c r="G23" s="189"/>
      <c r="H23" s="189"/>
      <c r="I23" s="84"/>
      <c r="J23" s="84"/>
      <c r="K23" s="84"/>
    </row>
    <row r="24" spans="1:11" ht="12.75" customHeight="1">
      <c r="A24" s="2"/>
      <c r="C24" s="117" t="s">
        <v>145</v>
      </c>
      <c r="D24" s="53">
        <v>44145</v>
      </c>
      <c r="E24" s="53">
        <v>1288153.6000000001</v>
      </c>
      <c r="F24" s="57">
        <v>29.180056631555104</v>
      </c>
      <c r="G24" s="263"/>
      <c r="H24" s="263"/>
      <c r="I24" s="84"/>
      <c r="J24" s="84"/>
      <c r="K24" s="84"/>
    </row>
    <row r="25" spans="1:11" ht="12.75" customHeight="1">
      <c r="A25" s="2"/>
      <c r="C25" s="117" t="s">
        <v>256</v>
      </c>
      <c r="D25" s="261">
        <v>44032</v>
      </c>
      <c r="E25" s="261">
        <f>D25*F25</f>
        <v>1254589.9284314667</v>
      </c>
      <c r="F25" s="262">
        <f>AVERAGE(F23:F24)</f>
        <v>28.492685511252425</v>
      </c>
      <c r="G25" s="189"/>
      <c r="H25" s="189"/>
      <c r="I25" s="189"/>
      <c r="J25" s="84"/>
      <c r="K25" s="84"/>
    </row>
    <row r="26" spans="1:11">
      <c r="A26" s="2"/>
      <c r="B26" s="83"/>
      <c r="C26" s="220" t="s">
        <v>146</v>
      </c>
      <c r="D26" s="221"/>
      <c r="E26" s="221"/>
      <c r="F26" s="221"/>
      <c r="G26" s="83"/>
    </row>
    <row r="27" spans="1:11" ht="27" customHeight="1">
      <c r="A27" s="2"/>
      <c r="B27" s="83"/>
      <c r="C27" s="321" t="s">
        <v>257</v>
      </c>
      <c r="D27" s="321"/>
      <c r="E27" s="321"/>
      <c r="F27" s="321"/>
      <c r="G27" s="83"/>
    </row>
    <row r="28" spans="1:11">
      <c r="A28" s="2"/>
      <c r="C28" s="156"/>
      <c r="D28" s="156"/>
      <c r="E28" s="156"/>
      <c r="F28" s="156"/>
      <c r="G28" s="156"/>
      <c r="H28" s="156"/>
    </row>
    <row r="29" spans="1:11">
      <c r="G29" s="34"/>
    </row>
    <row r="47" spans="8:8">
      <c r="H47" s="34"/>
    </row>
  </sheetData>
  <mergeCells count="7">
    <mergeCell ref="C27:F27"/>
    <mergeCell ref="C2:F2"/>
    <mergeCell ref="C3:F3"/>
    <mergeCell ref="C5:C6"/>
    <mergeCell ref="D5:D6"/>
    <mergeCell ref="E5:E6"/>
    <mergeCell ref="F5:F6"/>
  </mergeCells>
  <hyperlinks>
    <hyperlink ref="H2" location="Índice!A1" display="Volver al índice" xr:uid="{00000000-0004-0000-0A00-000000000000}"/>
  </hyperlinks>
  <printOptions horizontalCentered="1"/>
  <pageMargins left="0.70866141732283472" right="0.70866141732283472" top="1.299212598425197" bottom="0.74803149606299213" header="0.31496062992125984" footer="0.31496062992125984"/>
  <pageSetup paperSize="122" scale="79" orientation="portrait" r:id="rId1"/>
  <headerFooter differentFirst="1">
    <oddFooter>&amp;C&amp;P</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2">
    <pageSetUpPr fitToPage="1"/>
  </sheetPr>
  <dimension ref="B1:R50"/>
  <sheetViews>
    <sheetView view="pageBreakPreview" zoomScale="90" zoomScaleNormal="80" zoomScaleSheetLayoutView="90" zoomScalePageLayoutView="80" workbookViewId="0"/>
  </sheetViews>
  <sheetFormatPr baseColWidth="10" defaultColWidth="15.85546875" defaultRowHeight="12.75"/>
  <cols>
    <col min="1" max="1" width="1.42578125" style="20" customWidth="1"/>
    <col min="2" max="2" width="9.42578125" style="20" customWidth="1"/>
    <col min="3" max="3" width="11.85546875" style="20" customWidth="1"/>
    <col min="4" max="4" width="12.42578125" style="20" customWidth="1"/>
    <col min="5" max="5" width="14.85546875" style="20" customWidth="1"/>
    <col min="6" max="6" width="11.42578125" style="20" customWidth="1"/>
    <col min="7" max="8" width="11.85546875" style="20" customWidth="1"/>
    <col min="9" max="9" width="11.7109375" style="20" customWidth="1"/>
    <col min="10" max="10" width="14.42578125" style="20" customWidth="1"/>
    <col min="11" max="11" width="11.28515625" style="20" customWidth="1"/>
    <col min="12" max="12" width="12.140625" style="20" customWidth="1"/>
    <col min="13" max="13" width="10.42578125" style="20" customWidth="1"/>
    <col min="14" max="14" width="2" style="20" customWidth="1"/>
    <col min="15" max="15" width="14" style="20" customWidth="1"/>
    <col min="16" max="16" width="15.85546875" style="89"/>
    <col min="17" max="16384" width="15.85546875" style="20"/>
  </cols>
  <sheetData>
    <row r="1" spans="2:15" ht="6" customHeight="1"/>
    <row r="2" spans="2:15">
      <c r="B2" s="307" t="s">
        <v>147</v>
      </c>
      <c r="C2" s="307"/>
      <c r="D2" s="307"/>
      <c r="E2" s="307"/>
      <c r="F2" s="307"/>
      <c r="G2" s="307"/>
      <c r="H2" s="307"/>
      <c r="I2" s="307"/>
      <c r="J2" s="307"/>
      <c r="K2" s="307"/>
      <c r="L2" s="307"/>
      <c r="M2" s="307"/>
      <c r="N2" s="212"/>
      <c r="O2" s="28" t="s">
        <v>7</v>
      </c>
    </row>
    <row r="3" spans="2:15" ht="12.75" customHeight="1">
      <c r="B3" s="307" t="s">
        <v>30</v>
      </c>
      <c r="C3" s="307"/>
      <c r="D3" s="307"/>
      <c r="E3" s="307"/>
      <c r="F3" s="307"/>
      <c r="G3" s="307"/>
      <c r="H3" s="307"/>
      <c r="I3" s="307"/>
      <c r="J3" s="307"/>
      <c r="K3" s="307"/>
      <c r="L3" s="307"/>
      <c r="M3" s="307"/>
      <c r="N3" s="212"/>
    </row>
    <row r="4" spans="2:15">
      <c r="B4" s="307" t="s">
        <v>148</v>
      </c>
      <c r="C4" s="307"/>
      <c r="D4" s="307"/>
      <c r="E4" s="307"/>
      <c r="F4" s="307"/>
      <c r="G4" s="307"/>
      <c r="H4" s="307"/>
      <c r="I4" s="307"/>
      <c r="J4" s="307"/>
      <c r="K4" s="307"/>
      <c r="L4" s="307"/>
      <c r="M4" s="307"/>
      <c r="N4" s="212"/>
    </row>
    <row r="5" spans="2:15">
      <c r="B5" s="2"/>
      <c r="C5" s="2"/>
      <c r="D5" s="2"/>
      <c r="E5" s="2"/>
      <c r="F5" s="2"/>
      <c r="G5" s="2"/>
      <c r="H5" s="2"/>
      <c r="I5" s="2"/>
      <c r="J5" s="2"/>
      <c r="K5" s="32"/>
      <c r="L5" s="2"/>
    </row>
    <row r="6" spans="2:15">
      <c r="B6" s="327" t="s">
        <v>124</v>
      </c>
      <c r="C6" s="222" t="s">
        <v>149</v>
      </c>
      <c r="D6" s="222" t="s">
        <v>149</v>
      </c>
      <c r="E6" s="222" t="s">
        <v>150</v>
      </c>
      <c r="F6" s="222" t="s">
        <v>149</v>
      </c>
      <c r="G6" s="222" t="s">
        <v>151</v>
      </c>
      <c r="H6" s="222" t="s">
        <v>149</v>
      </c>
      <c r="I6" s="222" t="s">
        <v>151</v>
      </c>
      <c r="J6" s="222" t="s">
        <v>149</v>
      </c>
      <c r="K6" s="222" t="s">
        <v>149</v>
      </c>
      <c r="L6" s="222" t="s">
        <v>149</v>
      </c>
      <c r="M6" s="222" t="s">
        <v>152</v>
      </c>
      <c r="N6" s="1"/>
    </row>
    <row r="7" spans="2:15">
      <c r="B7" s="328"/>
      <c r="C7" s="214" t="s">
        <v>110</v>
      </c>
      <c r="D7" s="214" t="s">
        <v>111</v>
      </c>
      <c r="E7" s="214" t="s">
        <v>153</v>
      </c>
      <c r="F7" s="214" t="s">
        <v>154</v>
      </c>
      <c r="G7" s="214" t="s">
        <v>113</v>
      </c>
      <c r="H7" s="214" t="s">
        <v>114</v>
      </c>
      <c r="I7" s="214" t="s">
        <v>115</v>
      </c>
      <c r="J7" s="214" t="s">
        <v>116</v>
      </c>
      <c r="K7" s="214" t="s">
        <v>155</v>
      </c>
      <c r="L7" s="214" t="s">
        <v>117</v>
      </c>
      <c r="M7" s="214" t="s">
        <v>156</v>
      </c>
      <c r="N7" s="1"/>
    </row>
    <row r="8" spans="2:15">
      <c r="B8" s="41" t="s">
        <v>129</v>
      </c>
      <c r="C8" s="40">
        <v>5400</v>
      </c>
      <c r="D8" s="40">
        <v>1200</v>
      </c>
      <c r="E8" s="40">
        <v>4000</v>
      </c>
      <c r="F8" s="40">
        <v>3450</v>
      </c>
      <c r="G8" s="40">
        <v>3800</v>
      </c>
      <c r="H8" s="40" t="s">
        <v>157</v>
      </c>
      <c r="I8" s="40">
        <v>6400</v>
      </c>
      <c r="J8" s="40">
        <v>16800</v>
      </c>
      <c r="K8" s="41" t="s">
        <v>157</v>
      </c>
      <c r="L8" s="40">
        <v>17200</v>
      </c>
      <c r="M8" s="40">
        <v>1310</v>
      </c>
      <c r="N8" s="40"/>
    </row>
    <row r="9" spans="2:15">
      <c r="B9" s="41" t="s">
        <v>130</v>
      </c>
      <c r="C9" s="40">
        <v>4960</v>
      </c>
      <c r="D9" s="40">
        <v>1550</v>
      </c>
      <c r="E9" s="40">
        <v>3260</v>
      </c>
      <c r="F9" s="40">
        <v>2820</v>
      </c>
      <c r="G9" s="40">
        <v>2800</v>
      </c>
      <c r="H9" s="40" t="s">
        <v>157</v>
      </c>
      <c r="I9" s="40">
        <v>6290</v>
      </c>
      <c r="J9" s="40">
        <v>15620</v>
      </c>
      <c r="K9" s="41" t="s">
        <v>157</v>
      </c>
      <c r="L9" s="40">
        <v>17010</v>
      </c>
      <c r="M9" s="40">
        <v>1310</v>
      </c>
      <c r="N9" s="40"/>
    </row>
    <row r="10" spans="2:15">
      <c r="B10" s="41" t="s">
        <v>131</v>
      </c>
      <c r="C10" s="40">
        <v>5590</v>
      </c>
      <c r="D10" s="40">
        <v>1870</v>
      </c>
      <c r="E10" s="40">
        <v>4000</v>
      </c>
      <c r="F10" s="40">
        <v>3410</v>
      </c>
      <c r="G10" s="40">
        <v>3740</v>
      </c>
      <c r="H10" s="40" t="s">
        <v>157</v>
      </c>
      <c r="I10" s="40">
        <v>6600</v>
      </c>
      <c r="J10" s="40">
        <v>17980</v>
      </c>
      <c r="K10" s="41" t="s">
        <v>157</v>
      </c>
      <c r="L10" s="40">
        <v>18700</v>
      </c>
      <c r="M10" s="40">
        <v>1310</v>
      </c>
      <c r="N10" s="40"/>
    </row>
    <row r="11" spans="2:15">
      <c r="B11" s="41" t="s">
        <v>132</v>
      </c>
      <c r="C11" s="40">
        <v>3236.8</v>
      </c>
      <c r="D11" s="40">
        <v>2188.7800000000002</v>
      </c>
      <c r="E11" s="40">
        <v>5236.7</v>
      </c>
      <c r="F11" s="40">
        <v>1711.1</v>
      </c>
      <c r="G11" s="40">
        <v>3368.74</v>
      </c>
      <c r="H11" s="40" t="s">
        <v>157</v>
      </c>
      <c r="I11" s="40">
        <v>8440.58</v>
      </c>
      <c r="J11" s="40">
        <v>14058.9</v>
      </c>
      <c r="K11" s="41">
        <v>3971.3</v>
      </c>
      <c r="L11" s="40">
        <v>11228.6</v>
      </c>
      <c r="M11" s="40">
        <v>703.66</v>
      </c>
      <c r="N11" s="40"/>
    </row>
    <row r="12" spans="2:15">
      <c r="B12" s="41" t="s">
        <v>133</v>
      </c>
      <c r="C12" s="42">
        <v>3520</v>
      </c>
      <c r="D12" s="188">
        <v>2040</v>
      </c>
      <c r="E12" s="42">
        <v>5610</v>
      </c>
      <c r="F12" s="42">
        <v>1570</v>
      </c>
      <c r="G12" s="42">
        <v>3430</v>
      </c>
      <c r="H12" s="42" t="s">
        <v>157</v>
      </c>
      <c r="I12" s="42">
        <v>8100</v>
      </c>
      <c r="J12" s="42">
        <v>14800</v>
      </c>
      <c r="K12" s="42">
        <v>4240</v>
      </c>
      <c r="L12" s="42">
        <v>11960</v>
      </c>
      <c r="M12" s="42">
        <v>706</v>
      </c>
      <c r="N12" s="42"/>
    </row>
    <row r="13" spans="2:15">
      <c r="B13" s="41" t="s">
        <v>134</v>
      </c>
      <c r="C13" s="40">
        <v>2996</v>
      </c>
      <c r="D13" s="40">
        <v>606</v>
      </c>
      <c r="E13" s="40">
        <v>2760</v>
      </c>
      <c r="F13" s="40">
        <v>259</v>
      </c>
      <c r="G13" s="40">
        <v>2183</v>
      </c>
      <c r="H13" s="40" t="s">
        <v>157</v>
      </c>
      <c r="I13" s="40">
        <v>7025</v>
      </c>
      <c r="J13" s="40">
        <v>13473</v>
      </c>
      <c r="K13" s="40">
        <v>4567</v>
      </c>
      <c r="L13" s="40">
        <v>10522</v>
      </c>
      <c r="M13" s="40">
        <v>687</v>
      </c>
      <c r="N13" s="40"/>
    </row>
    <row r="14" spans="2:15">
      <c r="B14" s="41" t="s">
        <v>135</v>
      </c>
      <c r="C14" s="40">
        <v>3421</v>
      </c>
      <c r="D14" s="40">
        <v>447</v>
      </c>
      <c r="E14" s="40">
        <v>3493</v>
      </c>
      <c r="F14" s="40">
        <v>1981</v>
      </c>
      <c r="G14" s="40">
        <v>4589</v>
      </c>
      <c r="H14" s="40" t="s">
        <v>157</v>
      </c>
      <c r="I14" s="40">
        <v>8958</v>
      </c>
      <c r="J14" s="40">
        <v>16756</v>
      </c>
      <c r="K14" s="40">
        <v>3767</v>
      </c>
      <c r="L14" s="40">
        <v>6672</v>
      </c>
      <c r="M14" s="40">
        <v>687</v>
      </c>
      <c r="N14" s="40"/>
    </row>
    <row r="15" spans="2:15">
      <c r="B15" s="41" t="s">
        <v>136</v>
      </c>
      <c r="C15" s="40">
        <v>3208</v>
      </c>
      <c r="D15" s="40">
        <v>1493</v>
      </c>
      <c r="E15" s="40">
        <v>3750</v>
      </c>
      <c r="F15" s="40">
        <v>887</v>
      </c>
      <c r="G15" s="40">
        <v>4584</v>
      </c>
      <c r="H15" s="40" t="s">
        <v>157</v>
      </c>
      <c r="I15" s="40">
        <v>9385</v>
      </c>
      <c r="J15" s="40">
        <v>17757</v>
      </c>
      <c r="K15" s="40">
        <v>3839</v>
      </c>
      <c r="L15" s="40">
        <v>8063</v>
      </c>
      <c r="M15" s="40">
        <v>687</v>
      </c>
      <c r="N15" s="40"/>
    </row>
    <row r="16" spans="2:15">
      <c r="B16" s="41" t="s">
        <v>137</v>
      </c>
      <c r="C16" s="40">
        <v>1865</v>
      </c>
      <c r="D16" s="40">
        <v>1421</v>
      </c>
      <c r="E16" s="40">
        <v>3607</v>
      </c>
      <c r="F16" s="40">
        <v>1681</v>
      </c>
      <c r="G16" s="40">
        <v>2080</v>
      </c>
      <c r="H16" s="40" t="s">
        <v>157</v>
      </c>
      <c r="I16" s="40">
        <v>5998</v>
      </c>
      <c r="J16" s="40">
        <v>10383</v>
      </c>
      <c r="K16" s="40">
        <v>3393</v>
      </c>
      <c r="L16" s="40">
        <v>10419</v>
      </c>
      <c r="M16" s="40">
        <v>687</v>
      </c>
      <c r="N16" s="40"/>
    </row>
    <row r="17" spans="2:18">
      <c r="B17" s="41" t="s">
        <v>138</v>
      </c>
      <c r="C17" s="40">
        <v>2546</v>
      </c>
      <c r="D17" s="40">
        <v>1103</v>
      </c>
      <c r="E17" s="40">
        <v>5104</v>
      </c>
      <c r="F17" s="40">
        <v>942</v>
      </c>
      <c r="G17" s="40">
        <v>3017</v>
      </c>
      <c r="H17" s="40" t="s">
        <v>157</v>
      </c>
      <c r="I17" s="40">
        <v>8372</v>
      </c>
      <c r="J17" s="40">
        <v>14459</v>
      </c>
      <c r="K17" s="40">
        <v>3334</v>
      </c>
      <c r="L17" s="40">
        <v>10012</v>
      </c>
      <c r="M17" s="40">
        <v>687</v>
      </c>
      <c r="N17" s="40"/>
    </row>
    <row r="18" spans="2:18">
      <c r="B18" s="41" t="s">
        <v>139</v>
      </c>
      <c r="C18" s="40">
        <v>2197</v>
      </c>
      <c r="D18" s="40">
        <v>1480</v>
      </c>
      <c r="E18" s="40">
        <v>3299</v>
      </c>
      <c r="F18" s="40">
        <v>1394</v>
      </c>
      <c r="G18" s="40">
        <v>3557</v>
      </c>
      <c r="H18" s="40" t="s">
        <v>157</v>
      </c>
      <c r="I18" s="40">
        <v>8532</v>
      </c>
      <c r="J18" s="40">
        <v>13054</v>
      </c>
      <c r="K18" s="40">
        <v>4007</v>
      </c>
      <c r="L18" s="40">
        <v>10758</v>
      </c>
      <c r="M18" s="40">
        <v>687</v>
      </c>
      <c r="N18" s="40"/>
    </row>
    <row r="19" spans="2:18">
      <c r="B19" s="41" t="s">
        <v>140</v>
      </c>
      <c r="C19" s="40">
        <v>1874.8517657009927</v>
      </c>
      <c r="D19" s="40">
        <v>1451.3199862357419</v>
      </c>
      <c r="E19" s="40">
        <v>4939.8094869007145</v>
      </c>
      <c r="F19" s="40">
        <v>2047.8950515475051</v>
      </c>
      <c r="G19" s="40">
        <v>3593.5396570323278</v>
      </c>
      <c r="H19" s="40" t="s">
        <v>157</v>
      </c>
      <c r="I19" s="40">
        <v>8685.4599664461075</v>
      </c>
      <c r="J19" s="40">
        <v>16788.425585779605</v>
      </c>
      <c r="K19" s="40">
        <v>3490.6066401256444</v>
      </c>
      <c r="L19" s="40">
        <v>6967.4298276406953</v>
      </c>
      <c r="M19" s="40">
        <v>687</v>
      </c>
      <c r="N19" s="40"/>
    </row>
    <row r="20" spans="2:18">
      <c r="B20" s="41" t="s">
        <v>141</v>
      </c>
      <c r="C20" s="40">
        <v>2244</v>
      </c>
      <c r="D20" s="40">
        <v>776</v>
      </c>
      <c r="E20" s="40">
        <v>4449</v>
      </c>
      <c r="F20" s="40">
        <v>2251</v>
      </c>
      <c r="G20" s="40">
        <v>5243</v>
      </c>
      <c r="H20" s="40" t="s">
        <v>157</v>
      </c>
      <c r="I20" s="40">
        <v>8946</v>
      </c>
      <c r="J20" s="40">
        <v>14976</v>
      </c>
      <c r="K20" s="40">
        <v>3369</v>
      </c>
      <c r="L20" s="40">
        <v>10544</v>
      </c>
      <c r="M20" s="40">
        <v>687</v>
      </c>
      <c r="N20" s="40"/>
    </row>
    <row r="21" spans="2:18">
      <c r="B21" s="41" t="s">
        <v>142</v>
      </c>
      <c r="C21" s="40">
        <v>2193</v>
      </c>
      <c r="D21" s="40">
        <v>1721</v>
      </c>
      <c r="E21" s="40">
        <v>5339</v>
      </c>
      <c r="F21" s="40">
        <v>1195</v>
      </c>
      <c r="G21" s="40">
        <v>4168</v>
      </c>
      <c r="H21" s="40" t="s">
        <v>157</v>
      </c>
      <c r="I21" s="40">
        <v>9892</v>
      </c>
      <c r="J21" s="40">
        <v>13886</v>
      </c>
      <c r="K21" s="40">
        <v>3979</v>
      </c>
      <c r="L21" s="40">
        <v>11022</v>
      </c>
      <c r="M21" s="40">
        <v>687</v>
      </c>
      <c r="N21" s="40"/>
    </row>
    <row r="22" spans="2:18">
      <c r="B22" s="41" t="s">
        <v>143</v>
      </c>
      <c r="C22" s="40">
        <v>2137</v>
      </c>
      <c r="D22" s="40">
        <v>625</v>
      </c>
      <c r="E22" s="40">
        <v>3197</v>
      </c>
      <c r="F22" s="40">
        <v>725</v>
      </c>
      <c r="G22" s="40">
        <v>3920</v>
      </c>
      <c r="H22" s="40">
        <v>3015</v>
      </c>
      <c r="I22" s="40">
        <v>4409</v>
      </c>
      <c r="J22" s="40">
        <v>12486</v>
      </c>
      <c r="K22" s="40">
        <v>2935</v>
      </c>
      <c r="L22" s="40">
        <v>7132</v>
      </c>
      <c r="M22" s="40">
        <v>687</v>
      </c>
      <c r="N22" s="40"/>
    </row>
    <row r="23" spans="2:18">
      <c r="B23" s="41" t="s">
        <v>144</v>
      </c>
      <c r="C23" s="40">
        <v>1934</v>
      </c>
      <c r="D23" s="40">
        <v>854</v>
      </c>
      <c r="E23" s="40">
        <v>3432</v>
      </c>
      <c r="F23" s="40">
        <v>1679</v>
      </c>
      <c r="G23" s="40">
        <v>4602</v>
      </c>
      <c r="H23" s="40">
        <v>2503</v>
      </c>
      <c r="I23" s="40">
        <v>4266</v>
      </c>
      <c r="J23" s="40">
        <v>10501</v>
      </c>
      <c r="K23" s="40">
        <v>2666</v>
      </c>
      <c r="L23" s="40">
        <v>8687</v>
      </c>
      <c r="M23" s="40">
        <v>687</v>
      </c>
      <c r="N23" s="40"/>
    </row>
    <row r="24" spans="2:18">
      <c r="B24" s="41" t="s">
        <v>145</v>
      </c>
      <c r="C24" s="40">
        <v>1633</v>
      </c>
      <c r="D24" s="40">
        <v>513</v>
      </c>
      <c r="E24" s="40">
        <v>3599</v>
      </c>
      <c r="F24" s="40">
        <v>826</v>
      </c>
      <c r="G24" s="40">
        <v>5389</v>
      </c>
      <c r="H24" s="40">
        <v>2341</v>
      </c>
      <c r="I24" s="40">
        <v>4463</v>
      </c>
      <c r="J24" s="40">
        <v>11578</v>
      </c>
      <c r="K24" s="40">
        <v>2514</v>
      </c>
      <c r="L24" s="40">
        <v>10602</v>
      </c>
      <c r="M24" s="40">
        <v>687</v>
      </c>
      <c r="N24" s="40"/>
      <c r="O24" s="84"/>
    </row>
    <row r="25" spans="2:18">
      <c r="B25" s="329" t="s">
        <v>158</v>
      </c>
      <c r="C25" s="330"/>
      <c r="D25" s="330"/>
      <c r="E25" s="330"/>
      <c r="F25" s="330"/>
      <c r="G25" s="330"/>
      <c r="H25" s="330"/>
      <c r="I25" s="330"/>
      <c r="J25" s="330"/>
      <c r="K25" s="330"/>
      <c r="L25" s="330"/>
      <c r="M25" s="330"/>
      <c r="N25" s="40"/>
    </row>
    <row r="27" spans="2:18">
      <c r="N27" s="126"/>
    </row>
    <row r="28" spans="2:18">
      <c r="B28" s="89"/>
      <c r="C28" s="87"/>
      <c r="D28" s="87"/>
      <c r="E28" s="87"/>
      <c r="F28" s="87"/>
      <c r="G28" s="87"/>
      <c r="H28" s="87"/>
      <c r="I28" s="87"/>
      <c r="J28" s="87"/>
      <c r="K28" s="87"/>
      <c r="L28" s="87"/>
      <c r="M28" s="87"/>
      <c r="N28" s="123"/>
    </row>
    <row r="29" spans="2:18">
      <c r="B29" s="89"/>
      <c r="C29" s="87"/>
      <c r="D29" s="87"/>
      <c r="E29" s="87"/>
      <c r="F29" s="87"/>
      <c r="G29" s="87"/>
      <c r="H29" s="87"/>
      <c r="I29" s="87"/>
      <c r="J29" s="87"/>
      <c r="K29" s="87"/>
      <c r="L29" s="87"/>
      <c r="M29" s="87"/>
      <c r="N29" s="123"/>
    </row>
    <row r="30" spans="2:18">
      <c r="B30" s="89"/>
      <c r="C30" s="87"/>
      <c r="D30" s="87"/>
      <c r="E30" s="87"/>
      <c r="F30" s="87"/>
      <c r="G30" s="87"/>
      <c r="H30" s="87"/>
      <c r="I30" s="87"/>
      <c r="J30" s="87"/>
      <c r="K30" s="87"/>
      <c r="L30" s="87"/>
      <c r="M30" s="87"/>
      <c r="N30" s="123"/>
      <c r="O30" s="85"/>
      <c r="P30" s="85"/>
      <c r="Q30" s="85"/>
      <c r="R30" s="85"/>
    </row>
    <row r="31" spans="2:18">
      <c r="B31" s="124"/>
      <c r="C31" s="125"/>
      <c r="D31" s="125"/>
      <c r="E31" s="125"/>
      <c r="F31" s="125"/>
      <c r="G31" s="125"/>
      <c r="H31" s="125"/>
      <c r="I31" s="125"/>
      <c r="J31" s="125"/>
      <c r="K31" s="125"/>
      <c r="L31" s="125"/>
      <c r="M31" s="125"/>
      <c r="N31" s="127"/>
      <c r="O31" s="85"/>
      <c r="P31" s="85"/>
      <c r="Q31" s="85"/>
      <c r="R31" s="85"/>
    </row>
    <row r="32" spans="2:18">
      <c r="O32" s="89"/>
      <c r="Q32" s="89"/>
      <c r="R32" s="89"/>
    </row>
    <row r="47" spans="2:18">
      <c r="B47" s="30"/>
    </row>
    <row r="48" spans="2:18" s="85" customFormat="1" hidden="1">
      <c r="O48" s="20"/>
      <c r="P48" s="89"/>
      <c r="Q48" s="20"/>
      <c r="R48" s="20"/>
    </row>
    <row r="49" spans="15:18" s="85" customFormat="1" hidden="1">
      <c r="O49" s="20"/>
      <c r="P49" s="89"/>
      <c r="Q49" s="20"/>
      <c r="R49" s="20"/>
    </row>
    <row r="50" spans="15:18" s="89" customFormat="1">
      <c r="O50" s="20"/>
      <c r="Q50" s="20"/>
      <c r="R50" s="20"/>
    </row>
  </sheetData>
  <mergeCells count="5">
    <mergeCell ref="B6:B7"/>
    <mergeCell ref="B2:M2"/>
    <mergeCell ref="B3:M3"/>
    <mergeCell ref="B4:M4"/>
    <mergeCell ref="B25:M25"/>
  </mergeCells>
  <hyperlinks>
    <hyperlink ref="O2" location="Índice!A1" display="Volver al índice" xr:uid="{00000000-0004-0000-0B00-000000000000}"/>
  </hyperlinks>
  <printOptions horizontalCentered="1"/>
  <pageMargins left="0.70866141732283472" right="0.70866141732283472" top="1.299212598425197" bottom="0.74803149606299213" header="0.31496062992125984" footer="0.31496062992125984"/>
  <pageSetup paperSize="122" scale="79" orientation="landscape" r:id="rId1"/>
  <headerFooter differentFirst="1">
    <oddFooter>&amp;C&amp;P</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3">
    <pageSetUpPr fitToPage="1"/>
  </sheetPr>
  <dimension ref="B1:Y49"/>
  <sheetViews>
    <sheetView view="pageBreakPreview" topLeftCell="A28" zoomScale="90" zoomScaleNormal="80" zoomScaleSheetLayoutView="90" zoomScalePageLayoutView="80" workbookViewId="0"/>
  </sheetViews>
  <sheetFormatPr baseColWidth="10" defaultColWidth="10.85546875" defaultRowHeight="12.75"/>
  <cols>
    <col min="1" max="1" width="1.42578125" style="20" customWidth="1"/>
    <col min="2" max="2" width="10.85546875" style="20"/>
    <col min="3" max="4" width="11.7109375" style="20" customWidth="1"/>
    <col min="5" max="5" width="14.42578125" style="20" customWidth="1"/>
    <col min="6" max="6" width="10.85546875" style="20"/>
    <col min="7" max="8" width="11.85546875" style="20" customWidth="1"/>
    <col min="9" max="9" width="12.42578125" style="20" customWidth="1"/>
    <col min="10" max="10" width="13.42578125" style="20" customWidth="1"/>
    <col min="11" max="11" width="10.85546875" style="20"/>
    <col min="12" max="12" width="11.42578125" style="20" customWidth="1"/>
    <col min="13" max="13" width="10.85546875" style="20"/>
    <col min="14" max="14" width="2" style="20" customWidth="1"/>
    <col min="15" max="15" width="12.7109375" style="20" bestFit="1" customWidth="1"/>
    <col min="16" max="24" width="10.85546875" style="85" hidden="1" customWidth="1"/>
    <col min="25" max="25" width="10.85546875" style="89"/>
    <col min="26" max="16384" width="10.85546875" style="20"/>
  </cols>
  <sheetData>
    <row r="1" spans="2:25" ht="6.75" customHeight="1"/>
    <row r="2" spans="2:25">
      <c r="B2" s="333" t="s">
        <v>159</v>
      </c>
      <c r="C2" s="333"/>
      <c r="D2" s="333"/>
      <c r="E2" s="333"/>
      <c r="F2" s="333"/>
      <c r="G2" s="333"/>
      <c r="H2" s="333"/>
      <c r="I2" s="333"/>
      <c r="J2" s="333"/>
      <c r="K2" s="333"/>
      <c r="L2" s="333"/>
      <c r="M2" s="333"/>
      <c r="O2" s="28" t="s">
        <v>7</v>
      </c>
    </row>
    <row r="3" spans="2:25" ht="14.25" customHeight="1">
      <c r="B3" s="333" t="s">
        <v>31</v>
      </c>
      <c r="C3" s="333"/>
      <c r="D3" s="333"/>
      <c r="E3" s="333"/>
      <c r="F3" s="333"/>
      <c r="G3" s="333"/>
      <c r="H3" s="333"/>
      <c r="I3" s="333"/>
      <c r="J3" s="333"/>
      <c r="K3" s="333"/>
      <c r="L3" s="333"/>
      <c r="M3" s="333"/>
    </row>
    <row r="4" spans="2:25">
      <c r="B4" s="333" t="s">
        <v>160</v>
      </c>
      <c r="C4" s="333"/>
      <c r="D4" s="333"/>
      <c r="E4" s="333"/>
      <c r="F4" s="333"/>
      <c r="G4" s="333"/>
      <c r="H4" s="333"/>
      <c r="I4" s="333"/>
      <c r="J4" s="333"/>
      <c r="K4" s="333"/>
      <c r="L4" s="333"/>
      <c r="M4" s="333"/>
    </row>
    <row r="5" spans="2:25">
      <c r="B5" s="77"/>
      <c r="C5" s="77"/>
      <c r="D5" s="77"/>
      <c r="E5" s="77"/>
      <c r="F5" s="77"/>
      <c r="G5" s="77"/>
      <c r="H5" s="77"/>
      <c r="I5" s="77"/>
      <c r="J5" s="77"/>
      <c r="K5" s="78"/>
      <c r="L5" s="77"/>
      <c r="M5" s="79"/>
      <c r="P5" s="20"/>
      <c r="Q5" s="20"/>
      <c r="R5" s="20"/>
      <c r="S5" s="20"/>
      <c r="T5" s="20"/>
      <c r="U5" s="20"/>
      <c r="V5" s="20"/>
      <c r="W5" s="20"/>
      <c r="X5" s="20"/>
      <c r="Y5" s="20"/>
    </row>
    <row r="6" spans="2:25">
      <c r="B6" s="331" t="s">
        <v>124</v>
      </c>
      <c r="C6" s="215" t="s">
        <v>149</v>
      </c>
      <c r="D6" s="215" t="s">
        <v>149</v>
      </c>
      <c r="E6" s="215" t="s">
        <v>150</v>
      </c>
      <c r="F6" s="215" t="s">
        <v>149</v>
      </c>
      <c r="G6" s="215" t="s">
        <v>151</v>
      </c>
      <c r="H6" s="222" t="s">
        <v>149</v>
      </c>
      <c r="I6" s="215" t="s">
        <v>151</v>
      </c>
      <c r="J6" s="215" t="s">
        <v>149</v>
      </c>
      <c r="K6" s="215" t="s">
        <v>149</v>
      </c>
      <c r="L6" s="215" t="s">
        <v>149</v>
      </c>
      <c r="M6" s="215" t="s">
        <v>152</v>
      </c>
      <c r="P6" s="20"/>
      <c r="Q6" s="20"/>
      <c r="R6" s="20"/>
      <c r="S6" s="20"/>
      <c r="T6" s="20"/>
      <c r="U6" s="20"/>
      <c r="V6" s="20"/>
      <c r="W6" s="20"/>
      <c r="X6" s="20"/>
      <c r="Y6" s="20"/>
    </row>
    <row r="7" spans="2:25">
      <c r="B7" s="332"/>
      <c r="C7" s="216" t="s">
        <v>110</v>
      </c>
      <c r="D7" s="216" t="s">
        <v>111</v>
      </c>
      <c r="E7" s="216" t="s">
        <v>153</v>
      </c>
      <c r="F7" s="216" t="s">
        <v>154</v>
      </c>
      <c r="G7" s="216" t="s">
        <v>113</v>
      </c>
      <c r="H7" s="214" t="s">
        <v>114</v>
      </c>
      <c r="I7" s="216" t="s">
        <v>115</v>
      </c>
      <c r="J7" s="216" t="s">
        <v>116</v>
      </c>
      <c r="K7" s="216" t="s">
        <v>155</v>
      </c>
      <c r="L7" s="216" t="s">
        <v>117</v>
      </c>
      <c r="M7" s="216" t="s">
        <v>156</v>
      </c>
      <c r="P7" s="20"/>
      <c r="Q7" s="20"/>
      <c r="R7" s="20"/>
      <c r="S7" s="20"/>
      <c r="T7" s="20"/>
      <c r="U7" s="20"/>
      <c r="V7" s="20"/>
      <c r="W7" s="20"/>
      <c r="X7" s="20"/>
      <c r="Y7" s="20"/>
    </row>
    <row r="8" spans="2:25">
      <c r="B8" s="41" t="s">
        <v>129</v>
      </c>
      <c r="C8" s="40">
        <v>109620</v>
      </c>
      <c r="D8" s="40">
        <v>15000</v>
      </c>
      <c r="E8" s="40">
        <v>63360</v>
      </c>
      <c r="F8" s="40">
        <v>65550</v>
      </c>
      <c r="G8" s="40">
        <v>57190</v>
      </c>
      <c r="H8" s="40" t="s">
        <v>157</v>
      </c>
      <c r="I8" s="40">
        <v>128320</v>
      </c>
      <c r="J8" s="40">
        <v>302400</v>
      </c>
      <c r="K8" s="41" t="s">
        <v>157</v>
      </c>
      <c r="L8" s="40">
        <v>390784</v>
      </c>
      <c r="M8" s="40">
        <v>11946</v>
      </c>
      <c r="P8" s="20"/>
      <c r="Q8" s="20"/>
      <c r="R8" s="20"/>
      <c r="S8" s="20"/>
      <c r="T8" s="20"/>
      <c r="U8" s="20"/>
      <c r="V8" s="20"/>
      <c r="W8" s="20"/>
      <c r="X8" s="20"/>
      <c r="Y8" s="20"/>
    </row>
    <row r="9" spans="2:25">
      <c r="B9" s="41" t="s">
        <v>130</v>
      </c>
      <c r="C9" s="40">
        <v>106540.8</v>
      </c>
      <c r="D9" s="40">
        <v>25575</v>
      </c>
      <c r="E9" s="40">
        <v>43227.6</v>
      </c>
      <c r="F9" s="40">
        <v>56512.800000000003</v>
      </c>
      <c r="G9" s="40">
        <v>42448</v>
      </c>
      <c r="H9" s="40" t="s">
        <v>157</v>
      </c>
      <c r="I9" s="40">
        <v>127498.3</v>
      </c>
      <c r="J9" s="40">
        <v>321303.40000000002</v>
      </c>
      <c r="K9" s="41" t="s">
        <v>157</v>
      </c>
      <c r="L9" s="40">
        <v>380683.8</v>
      </c>
      <c r="M9" s="40">
        <v>11946</v>
      </c>
      <c r="P9" s="20"/>
      <c r="Q9" s="20"/>
      <c r="R9" s="20"/>
      <c r="S9" s="20"/>
      <c r="T9" s="20"/>
      <c r="U9" s="20"/>
      <c r="V9" s="20"/>
      <c r="W9" s="20"/>
      <c r="X9" s="20"/>
      <c r="Y9" s="20"/>
    </row>
    <row r="10" spans="2:25">
      <c r="B10" s="41" t="s">
        <v>131</v>
      </c>
      <c r="C10" s="40">
        <v>120464.5</v>
      </c>
      <c r="D10" s="40">
        <v>31322.5</v>
      </c>
      <c r="E10" s="40">
        <v>59440</v>
      </c>
      <c r="F10" s="40">
        <v>44261.8</v>
      </c>
      <c r="G10" s="40">
        <v>63355.6</v>
      </c>
      <c r="H10" s="40" t="s">
        <v>157</v>
      </c>
      <c r="I10" s="40">
        <v>131670</v>
      </c>
      <c r="J10" s="40">
        <v>446083.8</v>
      </c>
      <c r="K10" s="41" t="s">
        <v>157</v>
      </c>
      <c r="L10" s="40">
        <v>482834</v>
      </c>
      <c r="M10" s="40">
        <v>11946</v>
      </c>
      <c r="P10" s="20"/>
      <c r="Q10" s="20"/>
      <c r="R10" s="20"/>
      <c r="S10" s="20"/>
      <c r="T10" s="20"/>
      <c r="U10" s="20"/>
      <c r="V10" s="20"/>
      <c r="W10" s="20"/>
      <c r="X10" s="20"/>
      <c r="Y10" s="20"/>
    </row>
    <row r="11" spans="2:25">
      <c r="B11" s="41" t="s">
        <v>132</v>
      </c>
      <c r="C11" s="40">
        <v>56405.8</v>
      </c>
      <c r="D11" s="40">
        <v>20414.599999999999</v>
      </c>
      <c r="E11" s="40">
        <v>87051.9</v>
      </c>
      <c r="F11" s="40">
        <v>22726.799999999999</v>
      </c>
      <c r="G11" s="40">
        <v>44973.2</v>
      </c>
      <c r="H11" s="40" t="s">
        <v>157</v>
      </c>
      <c r="I11" s="40">
        <v>97715.5</v>
      </c>
      <c r="J11" s="40">
        <v>212544.8</v>
      </c>
      <c r="K11" s="41">
        <v>72423.3</v>
      </c>
      <c r="L11" s="40">
        <v>213984.4</v>
      </c>
      <c r="M11" s="40">
        <v>6619.6</v>
      </c>
      <c r="P11" s="20"/>
      <c r="Q11" s="20"/>
      <c r="R11" s="20"/>
      <c r="S11" s="20"/>
      <c r="T11" s="20"/>
      <c r="U11" s="20"/>
      <c r="V11" s="20"/>
      <c r="W11" s="20"/>
      <c r="X11" s="20"/>
      <c r="Y11" s="20"/>
    </row>
    <row r="12" spans="2:25">
      <c r="B12" s="41" t="s">
        <v>133</v>
      </c>
      <c r="C12" s="40">
        <v>66880</v>
      </c>
      <c r="D12" s="40">
        <v>27744</v>
      </c>
      <c r="E12" s="40">
        <v>86001.3</v>
      </c>
      <c r="F12" s="40">
        <v>26690</v>
      </c>
      <c r="G12" s="40">
        <v>58550.1</v>
      </c>
      <c r="H12" s="40" t="s">
        <v>157</v>
      </c>
      <c r="I12" s="40">
        <v>135270</v>
      </c>
      <c r="J12" s="40">
        <v>220224</v>
      </c>
      <c r="K12" s="41">
        <v>86623.2</v>
      </c>
      <c r="L12" s="40">
        <v>251518.8</v>
      </c>
      <c r="M12" s="40">
        <v>6438.07</v>
      </c>
      <c r="P12" s="20"/>
      <c r="Q12" s="20"/>
      <c r="R12" s="20"/>
      <c r="S12" s="20"/>
      <c r="T12" s="20"/>
      <c r="U12" s="20"/>
      <c r="V12" s="20"/>
      <c r="W12" s="20"/>
      <c r="X12" s="20"/>
      <c r="Y12" s="20"/>
    </row>
    <row r="13" spans="2:25">
      <c r="B13" s="41" t="s">
        <v>134</v>
      </c>
      <c r="C13" s="40">
        <v>51591.1</v>
      </c>
      <c r="D13" s="40">
        <v>8350.7000000000007</v>
      </c>
      <c r="E13" s="40">
        <v>53081.5</v>
      </c>
      <c r="F13" s="40">
        <v>3752.9</v>
      </c>
      <c r="G13" s="40">
        <v>31915.5</v>
      </c>
      <c r="H13" s="40" t="s">
        <v>157</v>
      </c>
      <c r="I13" s="40">
        <v>109800.8</v>
      </c>
      <c r="J13" s="40">
        <v>265552.8</v>
      </c>
      <c r="K13" s="40">
        <v>121619.2</v>
      </c>
      <c r="L13" s="40">
        <v>272625</v>
      </c>
      <c r="M13" s="40">
        <v>6258.6</v>
      </c>
      <c r="P13" s="20"/>
      <c r="Q13" s="20"/>
      <c r="R13" s="20"/>
      <c r="S13" s="20"/>
      <c r="T13" s="20"/>
      <c r="U13" s="20"/>
      <c r="V13" s="20"/>
      <c r="W13" s="20"/>
      <c r="X13" s="20"/>
      <c r="Y13" s="20"/>
    </row>
    <row r="14" spans="2:25">
      <c r="B14" s="41" t="s">
        <v>135</v>
      </c>
      <c r="C14" s="40">
        <v>78466.3</v>
      </c>
      <c r="D14" s="40">
        <v>11764.2</v>
      </c>
      <c r="E14" s="40">
        <v>86174.8</v>
      </c>
      <c r="F14" s="40">
        <v>38358</v>
      </c>
      <c r="G14" s="40">
        <v>57455.5</v>
      </c>
      <c r="H14" s="40" t="s">
        <v>157</v>
      </c>
      <c r="I14" s="40">
        <v>165633.4</v>
      </c>
      <c r="J14" s="40">
        <v>315519.2</v>
      </c>
      <c r="K14" s="40">
        <v>124687.7</v>
      </c>
      <c r="L14" s="40">
        <v>197024.2</v>
      </c>
      <c r="M14" s="40">
        <v>6265.9</v>
      </c>
      <c r="P14" s="20"/>
      <c r="Q14" s="20"/>
      <c r="R14" s="20"/>
      <c r="S14" s="20"/>
      <c r="T14" s="20"/>
      <c r="U14" s="20"/>
      <c r="V14" s="20"/>
      <c r="W14" s="20"/>
      <c r="X14" s="20"/>
      <c r="Y14" s="20"/>
    </row>
    <row r="15" spans="2:25">
      <c r="B15" s="41" t="s">
        <v>136</v>
      </c>
      <c r="C15" s="40">
        <v>75516.320000000007</v>
      </c>
      <c r="D15" s="40">
        <v>31084.26</v>
      </c>
      <c r="E15" s="40">
        <v>79125</v>
      </c>
      <c r="F15" s="40">
        <v>15806.34</v>
      </c>
      <c r="G15" s="40">
        <v>111620.4</v>
      </c>
      <c r="H15" s="40" t="s">
        <v>157</v>
      </c>
      <c r="I15" s="40">
        <v>255835.1</v>
      </c>
      <c r="J15" s="40">
        <v>615990.32999999996</v>
      </c>
      <c r="K15" s="40">
        <v>142119.78</v>
      </c>
      <c r="L15" s="40">
        <v>343080.65</v>
      </c>
      <c r="M15" s="40">
        <v>6265.9</v>
      </c>
      <c r="P15" s="20"/>
      <c r="Q15" s="20"/>
      <c r="R15" s="20"/>
      <c r="S15" s="20"/>
      <c r="T15" s="20"/>
      <c r="U15" s="20"/>
      <c r="V15" s="20"/>
      <c r="W15" s="20"/>
      <c r="X15" s="20"/>
      <c r="Y15" s="20"/>
    </row>
    <row r="16" spans="2:25">
      <c r="B16" s="41" t="s">
        <v>137</v>
      </c>
      <c r="C16" s="40">
        <v>41067.300000000003</v>
      </c>
      <c r="D16" s="40">
        <v>16000.460000000001</v>
      </c>
      <c r="E16" s="40">
        <v>88299.36</v>
      </c>
      <c r="F16" s="40">
        <v>25652.06</v>
      </c>
      <c r="G16" s="40">
        <v>34486.400000000001</v>
      </c>
      <c r="H16" s="40" t="s">
        <v>157</v>
      </c>
      <c r="I16" s="40">
        <v>101006.31999999999</v>
      </c>
      <c r="J16" s="40">
        <v>272034.59999999998</v>
      </c>
      <c r="K16" s="40">
        <v>122928.38999999998</v>
      </c>
      <c r="L16" s="40">
        <v>385711.38</v>
      </c>
      <c r="M16" s="40">
        <v>6265.9</v>
      </c>
      <c r="P16" s="20"/>
      <c r="Q16" s="20"/>
      <c r="R16" s="20"/>
      <c r="S16" s="20"/>
      <c r="T16" s="20"/>
      <c r="U16" s="20"/>
      <c r="V16" s="20"/>
      <c r="W16" s="20"/>
      <c r="X16" s="20"/>
      <c r="Y16" s="20"/>
    </row>
    <row r="17" spans="2:25">
      <c r="B17" s="41" t="s">
        <v>138</v>
      </c>
      <c r="C17" s="40">
        <v>51863.119903167018</v>
      </c>
      <c r="D17" s="40">
        <v>16391.720884117247</v>
      </c>
      <c r="E17" s="40">
        <v>112644.46653744439</v>
      </c>
      <c r="F17" s="40">
        <v>19220.222324539445</v>
      </c>
      <c r="G17" s="40">
        <v>69067.986200520332</v>
      </c>
      <c r="H17" s="40" t="s">
        <v>157</v>
      </c>
      <c r="I17" s="40">
        <v>152632.15975101327</v>
      </c>
      <c r="J17" s="40">
        <v>314581.74984666158</v>
      </c>
      <c r="K17" s="40">
        <v>76034.57195077253</v>
      </c>
      <c r="L17" s="40">
        <v>340220.209903059</v>
      </c>
      <c r="M17" s="40">
        <v>6365.9</v>
      </c>
      <c r="P17" s="20"/>
      <c r="Q17" s="20"/>
      <c r="R17" s="20"/>
      <c r="S17" s="20"/>
      <c r="T17" s="20"/>
      <c r="U17" s="20"/>
      <c r="V17" s="20"/>
      <c r="W17" s="20"/>
      <c r="X17" s="20"/>
      <c r="Y17" s="20"/>
    </row>
    <row r="18" spans="2:25">
      <c r="B18" s="41" t="s">
        <v>139</v>
      </c>
      <c r="C18" s="40">
        <v>47235.5</v>
      </c>
      <c r="D18" s="40">
        <v>18070.8</v>
      </c>
      <c r="E18" s="40">
        <v>77889.39</v>
      </c>
      <c r="F18" s="40">
        <v>17620.16</v>
      </c>
      <c r="G18" s="40">
        <v>45494.03</v>
      </c>
      <c r="H18" s="40" t="s">
        <v>157</v>
      </c>
      <c r="I18" s="40">
        <v>131819.4</v>
      </c>
      <c r="J18" s="40">
        <v>272045.36</v>
      </c>
      <c r="K18" s="40">
        <v>100735.98000000001</v>
      </c>
      <c r="L18" s="40">
        <v>344148.42000000004</v>
      </c>
      <c r="M18" s="40">
        <v>6265.44</v>
      </c>
      <c r="P18" s="20"/>
      <c r="Q18" s="20"/>
      <c r="R18" s="20"/>
      <c r="S18" s="20"/>
      <c r="T18" s="20"/>
      <c r="U18" s="20"/>
      <c r="V18" s="20"/>
      <c r="W18" s="20"/>
      <c r="X18" s="20"/>
      <c r="Y18" s="20"/>
    </row>
    <row r="19" spans="2:25">
      <c r="B19" s="41" t="s">
        <v>140</v>
      </c>
      <c r="C19" s="40">
        <v>43406.3</v>
      </c>
      <c r="D19" s="40">
        <v>21881.1</v>
      </c>
      <c r="E19" s="40">
        <v>112928.4</v>
      </c>
      <c r="F19" s="40">
        <v>33402.9</v>
      </c>
      <c r="G19" s="40">
        <v>59085.4</v>
      </c>
      <c r="H19" s="40" t="s">
        <v>157</v>
      </c>
      <c r="I19" s="40">
        <v>137049.29999999999</v>
      </c>
      <c r="J19" s="40">
        <v>305709.5</v>
      </c>
      <c r="K19" s="40">
        <v>62139.8</v>
      </c>
      <c r="L19" s="40">
        <v>178633.9</v>
      </c>
      <c r="M19" s="40">
        <v>6265.44</v>
      </c>
      <c r="P19" s="20"/>
      <c r="Q19" s="20"/>
      <c r="R19" s="20"/>
      <c r="S19" s="20"/>
      <c r="T19" s="20"/>
      <c r="U19" s="20"/>
      <c r="V19" s="20"/>
      <c r="W19" s="20"/>
      <c r="X19" s="20"/>
      <c r="Y19" s="20"/>
    </row>
    <row r="20" spans="2:25">
      <c r="B20" s="41" t="s">
        <v>141</v>
      </c>
      <c r="C20" s="40">
        <v>54372.1</v>
      </c>
      <c r="D20" s="40">
        <v>13820.6</v>
      </c>
      <c r="E20" s="40">
        <v>76522.8</v>
      </c>
      <c r="F20" s="40">
        <v>30906.2</v>
      </c>
      <c r="G20" s="40">
        <v>88711.6</v>
      </c>
      <c r="H20" s="40" t="s">
        <v>157</v>
      </c>
      <c r="I20" s="40">
        <v>132490.29999999999</v>
      </c>
      <c r="J20" s="40">
        <v>338757.1</v>
      </c>
      <c r="K20" s="40">
        <v>74118</v>
      </c>
      <c r="L20" s="40">
        <v>350060.79999999999</v>
      </c>
      <c r="M20" s="40">
        <v>6265.4400000000005</v>
      </c>
      <c r="P20" s="20"/>
      <c r="Q20" s="20"/>
      <c r="R20" s="20"/>
      <c r="S20" s="20"/>
      <c r="T20" s="20"/>
      <c r="U20" s="20"/>
      <c r="V20" s="20"/>
      <c r="W20" s="20"/>
      <c r="X20" s="20"/>
      <c r="Y20" s="20"/>
    </row>
    <row r="21" spans="2:25">
      <c r="B21" s="41" t="s">
        <v>142</v>
      </c>
      <c r="C21" s="40">
        <v>54517.979999999996</v>
      </c>
      <c r="D21" s="40">
        <v>23887.480000000003</v>
      </c>
      <c r="E21" s="40">
        <v>90763</v>
      </c>
      <c r="F21" s="40">
        <v>18426.900000000001</v>
      </c>
      <c r="G21" s="40">
        <v>92237.84</v>
      </c>
      <c r="H21" s="40" t="s">
        <v>157</v>
      </c>
      <c r="I21" s="40">
        <v>170637</v>
      </c>
      <c r="J21" s="40">
        <v>369923.04</v>
      </c>
      <c r="K21" s="40">
        <v>126094.50999999998</v>
      </c>
      <c r="L21" s="40">
        <v>473725.56000000006</v>
      </c>
      <c r="M21" s="40">
        <v>6265.4400000000005</v>
      </c>
      <c r="P21" s="20"/>
      <c r="Q21" s="20"/>
      <c r="R21" s="20"/>
      <c r="S21" s="20"/>
      <c r="T21" s="20"/>
      <c r="U21" s="20"/>
      <c r="V21" s="20"/>
      <c r="W21" s="20"/>
      <c r="X21" s="20"/>
      <c r="Y21" s="20"/>
    </row>
    <row r="22" spans="2:25">
      <c r="B22" s="41" t="s">
        <v>143</v>
      </c>
      <c r="C22" s="40">
        <v>60645.8</v>
      </c>
      <c r="D22" s="40">
        <v>10162.5</v>
      </c>
      <c r="E22" s="40">
        <v>60586.400000000001</v>
      </c>
      <c r="F22" s="40">
        <v>10505</v>
      </c>
      <c r="G22" s="40">
        <v>73415.3</v>
      </c>
      <c r="H22" s="40">
        <v>62576.1</v>
      </c>
      <c r="I22" s="40">
        <v>76334.600000000006</v>
      </c>
      <c r="J22" s="40">
        <v>396541.3</v>
      </c>
      <c r="K22" s="40">
        <v>142018.29999999999</v>
      </c>
      <c r="L22" s="40">
        <v>284305.90000000002</v>
      </c>
      <c r="M22" s="40">
        <v>6265.4</v>
      </c>
      <c r="P22" s="20"/>
      <c r="Q22" s="20"/>
      <c r="R22" s="20"/>
      <c r="S22" s="20"/>
      <c r="T22" s="20"/>
      <c r="U22" s="20"/>
      <c r="V22" s="20"/>
      <c r="W22" s="20"/>
      <c r="X22" s="20"/>
      <c r="Y22" s="20"/>
    </row>
    <row r="23" spans="2:25">
      <c r="B23" s="41" t="s">
        <v>144</v>
      </c>
      <c r="C23" s="40">
        <v>57868.1</v>
      </c>
      <c r="D23" s="40">
        <v>14750.5</v>
      </c>
      <c r="E23" s="40">
        <v>79162.100000000006</v>
      </c>
      <c r="F23" s="40">
        <v>18393</v>
      </c>
      <c r="G23" s="40">
        <v>114912.5</v>
      </c>
      <c r="H23" s="40">
        <v>70799.3</v>
      </c>
      <c r="I23" s="40">
        <v>48415.8</v>
      </c>
      <c r="J23" s="40">
        <v>259521.5</v>
      </c>
      <c r="K23" s="40">
        <v>113194.8</v>
      </c>
      <c r="L23" s="40">
        <v>379285</v>
      </c>
      <c r="M23" s="40">
        <v>6265.4</v>
      </c>
      <c r="P23" s="20"/>
      <c r="Q23" s="20"/>
      <c r="R23" s="20"/>
      <c r="S23" s="20"/>
      <c r="T23" s="20"/>
      <c r="U23" s="20"/>
      <c r="V23" s="20"/>
      <c r="W23" s="20"/>
      <c r="X23" s="20"/>
      <c r="Y23" s="20"/>
    </row>
    <row r="24" spans="2:25">
      <c r="B24" s="41" t="s">
        <v>145</v>
      </c>
      <c r="C24" s="40">
        <v>44507.3</v>
      </c>
      <c r="D24" s="40">
        <v>2773.3</v>
      </c>
      <c r="E24" s="40">
        <v>76896.3</v>
      </c>
      <c r="F24" s="40">
        <v>10483.700000000001</v>
      </c>
      <c r="G24" s="40">
        <v>134541.5</v>
      </c>
      <c r="H24" s="40">
        <v>49826.5</v>
      </c>
      <c r="I24" s="40">
        <v>32644</v>
      </c>
      <c r="J24" s="40">
        <v>349145.3</v>
      </c>
      <c r="K24" s="40">
        <v>118618.9</v>
      </c>
      <c r="L24" s="40">
        <v>462451.4</v>
      </c>
      <c r="M24" s="40">
        <v>6265.4</v>
      </c>
      <c r="O24" s="33"/>
      <c r="P24" s="20"/>
      <c r="Q24" s="20"/>
      <c r="R24" s="20"/>
      <c r="S24" s="20"/>
      <c r="T24" s="20"/>
      <c r="U24" s="20"/>
      <c r="V24" s="20"/>
      <c r="W24" s="20"/>
      <c r="X24" s="20"/>
      <c r="Y24" s="20"/>
    </row>
    <row r="25" spans="2:25">
      <c r="B25" s="334" t="s">
        <v>146</v>
      </c>
      <c r="C25" s="335"/>
      <c r="D25" s="335"/>
      <c r="E25" s="335"/>
      <c r="F25" s="335"/>
      <c r="G25" s="335"/>
      <c r="H25" s="335"/>
      <c r="I25" s="335"/>
      <c r="J25" s="335"/>
      <c r="K25" s="335"/>
      <c r="L25" s="335"/>
      <c r="M25" s="335"/>
      <c r="P25" s="20"/>
      <c r="Q25" s="20"/>
      <c r="R25" s="20"/>
      <c r="S25" s="20"/>
      <c r="T25" s="20"/>
      <c r="U25" s="20"/>
      <c r="V25" s="20"/>
      <c r="W25" s="20"/>
      <c r="X25" s="20"/>
      <c r="Y25" s="20"/>
    </row>
    <row r="26" spans="2:25">
      <c r="B26" s="79"/>
      <c r="C26" s="79"/>
      <c r="D26" s="79"/>
      <c r="E26" s="79"/>
      <c r="F26" s="79"/>
      <c r="G26" s="79"/>
      <c r="H26" s="79"/>
      <c r="I26" s="79"/>
      <c r="J26" s="79"/>
      <c r="K26" s="79"/>
      <c r="L26" s="79"/>
      <c r="M26" s="79"/>
    </row>
    <row r="27" spans="2:25">
      <c r="B27" s="128"/>
      <c r="C27" s="129"/>
      <c r="D27" s="129"/>
      <c r="E27" s="129"/>
      <c r="F27" s="129"/>
      <c r="G27" s="129"/>
      <c r="H27" s="129"/>
      <c r="I27" s="129"/>
      <c r="J27" s="129"/>
      <c r="K27" s="129"/>
      <c r="L27" s="129"/>
      <c r="M27" s="129"/>
    </row>
    <row r="28" spans="2:25">
      <c r="B28" s="128"/>
      <c r="C28" s="129"/>
      <c r="D28" s="129"/>
      <c r="E28" s="129"/>
      <c r="F28" s="129"/>
      <c r="G28" s="129"/>
      <c r="H28" s="129"/>
      <c r="I28" s="129"/>
      <c r="J28" s="129"/>
      <c r="K28" s="129"/>
      <c r="L28" s="129"/>
      <c r="M28" s="129"/>
    </row>
    <row r="29" spans="2:25">
      <c r="B29" s="128"/>
      <c r="C29" s="129"/>
      <c r="D29" s="129"/>
      <c r="E29" s="129"/>
      <c r="F29" s="129"/>
      <c r="G29" s="129"/>
      <c r="H29" s="129"/>
      <c r="I29" s="129"/>
      <c r="J29" s="129"/>
      <c r="K29" s="129"/>
      <c r="L29" s="129"/>
      <c r="M29" s="129"/>
    </row>
    <row r="30" spans="2:25">
      <c r="B30" s="128"/>
      <c r="C30" s="130"/>
      <c r="D30" s="130"/>
      <c r="E30" s="130"/>
      <c r="F30" s="130"/>
      <c r="G30" s="130"/>
      <c r="H30" s="130"/>
      <c r="I30" s="130"/>
      <c r="J30" s="130"/>
      <c r="K30" s="130"/>
      <c r="L30" s="130"/>
      <c r="M30" s="130"/>
    </row>
    <row r="31" spans="2:25">
      <c r="B31" s="79"/>
      <c r="C31" s="79"/>
      <c r="D31" s="79"/>
      <c r="E31" s="79"/>
      <c r="F31" s="79"/>
      <c r="G31" s="79"/>
      <c r="H31" s="79"/>
      <c r="I31" s="79"/>
      <c r="J31" s="79"/>
      <c r="K31" s="79"/>
      <c r="L31" s="79"/>
      <c r="M31" s="79"/>
    </row>
    <row r="32" spans="2:25">
      <c r="B32" s="79"/>
      <c r="C32" s="79"/>
      <c r="D32" s="79"/>
      <c r="E32" s="79"/>
      <c r="F32" s="79"/>
      <c r="G32" s="79"/>
      <c r="H32" s="79"/>
      <c r="I32" s="79"/>
      <c r="J32" s="79"/>
      <c r="K32" s="79"/>
      <c r="L32" s="79"/>
      <c r="M32" s="79"/>
    </row>
    <row r="33" spans="2:13">
      <c r="B33" s="79"/>
      <c r="C33" s="79"/>
      <c r="D33" s="79"/>
      <c r="E33" s="79"/>
      <c r="F33" s="79"/>
      <c r="G33" s="79"/>
      <c r="H33" s="79"/>
      <c r="I33" s="79"/>
      <c r="J33" s="79"/>
      <c r="K33" s="79"/>
      <c r="L33" s="79"/>
      <c r="M33" s="79"/>
    </row>
    <row r="34" spans="2:13">
      <c r="B34" s="79"/>
      <c r="C34" s="79"/>
      <c r="D34" s="79"/>
      <c r="E34" s="79"/>
      <c r="F34" s="79"/>
      <c r="G34" s="79"/>
      <c r="H34" s="79"/>
      <c r="I34" s="79"/>
      <c r="J34" s="79"/>
      <c r="K34" s="79"/>
      <c r="L34" s="79"/>
      <c r="M34" s="79"/>
    </row>
    <row r="35" spans="2:13">
      <c r="B35" s="79"/>
      <c r="C35" s="79"/>
      <c r="D35" s="79"/>
      <c r="E35" s="79"/>
      <c r="F35" s="79"/>
      <c r="G35" s="79"/>
      <c r="H35" s="79"/>
      <c r="I35" s="79"/>
      <c r="J35" s="79"/>
      <c r="K35" s="79"/>
      <c r="L35" s="79"/>
      <c r="M35" s="79"/>
    </row>
    <row r="36" spans="2:13">
      <c r="B36" s="79"/>
      <c r="C36" s="79"/>
      <c r="D36" s="79"/>
      <c r="E36" s="79"/>
      <c r="F36" s="79"/>
      <c r="G36" s="79"/>
      <c r="H36" s="79"/>
      <c r="I36" s="79"/>
      <c r="J36" s="79"/>
      <c r="K36" s="79"/>
      <c r="L36" s="79"/>
      <c r="M36" s="79"/>
    </row>
    <row r="37" spans="2:13">
      <c r="B37" s="79"/>
      <c r="C37" s="79"/>
      <c r="D37" s="79"/>
      <c r="E37" s="79"/>
      <c r="F37" s="79"/>
      <c r="G37" s="79"/>
      <c r="H37" s="79"/>
      <c r="I37" s="79"/>
      <c r="J37" s="79"/>
      <c r="K37" s="79"/>
      <c r="L37" s="79"/>
      <c r="M37" s="79"/>
    </row>
    <row r="38" spans="2:13">
      <c r="B38" s="79"/>
      <c r="C38" s="79"/>
      <c r="D38" s="79"/>
      <c r="E38" s="79"/>
      <c r="F38" s="79"/>
      <c r="G38" s="79"/>
      <c r="H38" s="79"/>
      <c r="I38" s="79"/>
      <c r="J38" s="79"/>
      <c r="K38" s="79"/>
      <c r="L38" s="79"/>
      <c r="M38" s="79"/>
    </row>
    <row r="39" spans="2:13">
      <c r="B39" s="79"/>
      <c r="C39" s="79"/>
      <c r="D39" s="79"/>
      <c r="E39" s="79"/>
      <c r="F39" s="79"/>
      <c r="G39" s="79"/>
      <c r="H39" s="79"/>
      <c r="I39" s="79"/>
      <c r="J39" s="79"/>
      <c r="K39" s="79"/>
      <c r="L39" s="79"/>
      <c r="M39" s="79"/>
    </row>
    <row r="40" spans="2:13">
      <c r="B40" s="79"/>
      <c r="C40" s="79"/>
      <c r="D40" s="79"/>
      <c r="E40" s="79"/>
      <c r="F40" s="79"/>
      <c r="G40" s="79"/>
      <c r="H40" s="79"/>
      <c r="I40" s="79"/>
      <c r="J40" s="79"/>
      <c r="K40" s="79"/>
      <c r="L40" s="79"/>
      <c r="M40" s="79"/>
    </row>
    <row r="41" spans="2:13">
      <c r="B41" s="79"/>
      <c r="C41" s="79"/>
      <c r="D41" s="79"/>
      <c r="E41" s="79"/>
      <c r="F41" s="79"/>
      <c r="G41" s="79"/>
      <c r="H41" s="79"/>
      <c r="I41" s="79"/>
      <c r="J41" s="79"/>
      <c r="K41" s="79"/>
      <c r="L41" s="79"/>
      <c r="M41" s="79"/>
    </row>
    <row r="42" spans="2:13">
      <c r="B42" s="79"/>
      <c r="C42" s="79"/>
      <c r="D42" s="79"/>
      <c r="E42" s="79"/>
      <c r="F42" s="79"/>
      <c r="G42" s="79"/>
      <c r="H42" s="79"/>
      <c r="I42" s="79"/>
      <c r="J42" s="79"/>
      <c r="K42" s="79"/>
      <c r="L42" s="79"/>
      <c r="M42" s="79"/>
    </row>
    <row r="43" spans="2:13">
      <c r="B43" s="79"/>
      <c r="C43" s="79"/>
      <c r="D43" s="79"/>
      <c r="E43" s="79"/>
      <c r="F43" s="79"/>
      <c r="G43" s="79"/>
      <c r="H43" s="79"/>
      <c r="I43" s="79"/>
      <c r="J43" s="79"/>
      <c r="K43" s="79"/>
      <c r="L43" s="79"/>
      <c r="M43" s="79"/>
    </row>
    <row r="44" spans="2:13">
      <c r="B44" s="79"/>
      <c r="C44" s="79"/>
      <c r="D44" s="79"/>
      <c r="E44" s="79"/>
      <c r="F44" s="79"/>
      <c r="G44" s="79"/>
      <c r="H44" s="79"/>
      <c r="I44" s="79"/>
      <c r="J44" s="79"/>
      <c r="K44" s="79"/>
      <c r="L44" s="79"/>
      <c r="M44" s="79"/>
    </row>
    <row r="45" spans="2:13">
      <c r="B45" s="79"/>
      <c r="C45" s="79"/>
      <c r="D45" s="79"/>
      <c r="E45" s="79"/>
      <c r="F45" s="79"/>
      <c r="G45" s="79"/>
      <c r="H45" s="79"/>
      <c r="I45" s="79"/>
      <c r="J45" s="79"/>
      <c r="K45" s="79"/>
      <c r="L45" s="79"/>
      <c r="M45" s="79"/>
    </row>
    <row r="46" spans="2:13">
      <c r="B46" s="79"/>
      <c r="C46" s="79"/>
      <c r="D46" s="79"/>
      <c r="E46" s="79"/>
      <c r="F46" s="79"/>
      <c r="G46" s="79"/>
      <c r="H46" s="79"/>
      <c r="I46" s="79"/>
      <c r="J46" s="79"/>
      <c r="K46" s="79"/>
      <c r="L46" s="79"/>
      <c r="M46" s="79"/>
    </row>
    <row r="47" spans="2:13">
      <c r="B47" s="79"/>
      <c r="C47" s="79"/>
      <c r="D47" s="79"/>
      <c r="E47" s="79"/>
      <c r="F47" s="79"/>
      <c r="G47" s="79"/>
      <c r="H47" s="79"/>
      <c r="I47" s="79"/>
      <c r="J47" s="79"/>
      <c r="K47" s="79"/>
      <c r="L47" s="79"/>
      <c r="M47" s="79"/>
    </row>
    <row r="48" spans="2:13">
      <c r="C48" s="79"/>
      <c r="D48" s="79"/>
      <c r="E48" s="79"/>
      <c r="F48" s="79"/>
      <c r="G48" s="79"/>
      <c r="H48" s="79"/>
      <c r="I48" s="79"/>
      <c r="J48" s="79"/>
      <c r="K48" s="79"/>
      <c r="L48" s="79"/>
      <c r="M48" s="79"/>
    </row>
    <row r="49" spans="2:13">
      <c r="B49" s="79"/>
      <c r="C49" s="79"/>
      <c r="D49" s="79"/>
      <c r="E49" s="79"/>
      <c r="F49" s="79"/>
      <c r="G49" s="79"/>
      <c r="H49" s="79"/>
      <c r="I49" s="79"/>
      <c r="J49" s="79"/>
      <c r="K49" s="79"/>
      <c r="L49" s="79"/>
      <c r="M49" s="79"/>
    </row>
  </sheetData>
  <mergeCells count="5">
    <mergeCell ref="B6:B7"/>
    <mergeCell ref="B2:M2"/>
    <mergeCell ref="B3:M3"/>
    <mergeCell ref="B4:M4"/>
    <mergeCell ref="B25:M25"/>
  </mergeCells>
  <hyperlinks>
    <hyperlink ref="O2" location="Índice!A1" display="Volver al índice" xr:uid="{00000000-0004-0000-0C00-000000000000}"/>
  </hyperlinks>
  <printOptions horizontalCentered="1"/>
  <pageMargins left="0.70866141732283472" right="0.70866141732283472" top="1.299212598425197" bottom="0.74803149606299213" header="0.31496062992125984" footer="0.31496062992125984"/>
  <pageSetup paperSize="122" scale="76" orientation="landscape" r:id="rId1"/>
  <headerFooter differentFirst="1">
    <oddFooter>&amp;C&amp;P</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4">
    <pageSetUpPr fitToPage="1"/>
  </sheetPr>
  <dimension ref="B1:Z50"/>
  <sheetViews>
    <sheetView view="pageBreakPreview" zoomScale="87" zoomScaleNormal="80" zoomScaleSheetLayoutView="87" zoomScalePageLayoutView="80" workbookViewId="0"/>
  </sheetViews>
  <sheetFormatPr baseColWidth="10" defaultColWidth="10.85546875" defaultRowHeight="12.75"/>
  <cols>
    <col min="1" max="1" width="1.42578125" style="20" customWidth="1"/>
    <col min="2" max="2" width="11.42578125" style="20" customWidth="1"/>
    <col min="3" max="4" width="12" style="20" customWidth="1"/>
    <col min="5" max="5" width="14.85546875" style="20" customWidth="1"/>
    <col min="6" max="9" width="12" style="20" customWidth="1"/>
    <col min="10" max="10" width="13.7109375" style="20" customWidth="1"/>
    <col min="11" max="12" width="12" style="20" customWidth="1"/>
    <col min="13" max="13" width="10.85546875" style="20"/>
    <col min="14" max="14" width="1.28515625" style="20" customWidth="1"/>
    <col min="15" max="15" width="10.85546875" style="20"/>
    <col min="16" max="16" width="10.85546875" style="89"/>
    <col min="17" max="25" width="10.85546875" style="85" hidden="1" customWidth="1"/>
    <col min="26" max="26" width="10.85546875" style="89"/>
    <col min="27" max="16384" width="10.85546875" style="20"/>
  </cols>
  <sheetData>
    <row r="1" spans="2:26" ht="6.75" customHeight="1"/>
    <row r="2" spans="2:26">
      <c r="B2" s="307" t="s">
        <v>161</v>
      </c>
      <c r="C2" s="307"/>
      <c r="D2" s="307"/>
      <c r="E2" s="307"/>
      <c r="F2" s="307"/>
      <c r="G2" s="307"/>
      <c r="H2" s="307"/>
      <c r="I2" s="307"/>
      <c r="J2" s="307"/>
      <c r="K2" s="307"/>
      <c r="L2" s="307"/>
      <c r="M2" s="307"/>
      <c r="N2" s="212"/>
      <c r="O2" s="28" t="s">
        <v>7</v>
      </c>
      <c r="P2" s="121"/>
      <c r="Q2" s="163"/>
    </row>
    <row r="3" spans="2:26">
      <c r="B3" s="307" t="s">
        <v>32</v>
      </c>
      <c r="C3" s="307"/>
      <c r="D3" s="307"/>
      <c r="E3" s="307"/>
      <c r="F3" s="307"/>
      <c r="G3" s="307"/>
      <c r="H3" s="307"/>
      <c r="I3" s="307"/>
      <c r="J3" s="307"/>
      <c r="K3" s="307"/>
      <c r="L3" s="307"/>
      <c r="M3" s="307"/>
      <c r="N3" s="212"/>
      <c r="O3" s="212"/>
      <c r="P3" s="121"/>
      <c r="Q3" s="163"/>
    </row>
    <row r="4" spans="2:26" ht="15" customHeight="1">
      <c r="B4" s="307" t="s">
        <v>162</v>
      </c>
      <c r="C4" s="307"/>
      <c r="D4" s="307"/>
      <c r="E4" s="307"/>
      <c r="F4" s="307"/>
      <c r="G4" s="307"/>
      <c r="H4" s="307"/>
      <c r="I4" s="307"/>
      <c r="J4" s="307"/>
      <c r="K4" s="307"/>
      <c r="L4" s="307"/>
      <c r="M4" s="307"/>
      <c r="N4" s="212"/>
      <c r="O4" s="212"/>
      <c r="P4" s="121"/>
      <c r="Q4" s="163"/>
    </row>
    <row r="5" spans="2:26">
      <c r="B5" s="2"/>
      <c r="C5" s="2"/>
      <c r="D5" s="2"/>
      <c r="E5" s="2"/>
      <c r="F5" s="2"/>
      <c r="G5" s="2"/>
      <c r="H5" s="2"/>
      <c r="I5" s="2"/>
      <c r="J5" s="2"/>
      <c r="K5" s="2"/>
      <c r="L5" s="2"/>
      <c r="M5" s="2"/>
      <c r="N5" s="2"/>
      <c r="O5" s="2"/>
      <c r="P5" s="133"/>
      <c r="Q5" s="164"/>
    </row>
    <row r="6" spans="2:26" ht="15" customHeight="1">
      <c r="B6" s="331" t="s">
        <v>124</v>
      </c>
      <c r="C6" s="215" t="s">
        <v>149</v>
      </c>
      <c r="D6" s="215" t="s">
        <v>149</v>
      </c>
      <c r="E6" s="215" t="s">
        <v>150</v>
      </c>
      <c r="F6" s="215" t="s">
        <v>149</v>
      </c>
      <c r="G6" s="215" t="s">
        <v>151</v>
      </c>
      <c r="H6" s="222" t="s">
        <v>149</v>
      </c>
      <c r="I6" s="215" t="s">
        <v>151</v>
      </c>
      <c r="J6" s="215" t="s">
        <v>149</v>
      </c>
      <c r="K6" s="215" t="s">
        <v>149</v>
      </c>
      <c r="L6" s="215" t="s">
        <v>149</v>
      </c>
      <c r="M6" s="215" t="s">
        <v>152</v>
      </c>
      <c r="N6" s="1"/>
      <c r="O6" s="1"/>
      <c r="P6" s="134"/>
      <c r="Q6" s="165"/>
    </row>
    <row r="7" spans="2:26" ht="15" customHeight="1">
      <c r="B7" s="332"/>
      <c r="C7" s="216" t="s">
        <v>110</v>
      </c>
      <c r="D7" s="216" t="s">
        <v>111</v>
      </c>
      <c r="E7" s="216" t="s">
        <v>153</v>
      </c>
      <c r="F7" s="216" t="s">
        <v>154</v>
      </c>
      <c r="G7" s="216" t="s">
        <v>113</v>
      </c>
      <c r="H7" s="214" t="s">
        <v>114</v>
      </c>
      <c r="I7" s="216" t="s">
        <v>115</v>
      </c>
      <c r="J7" s="216" t="s">
        <v>116</v>
      </c>
      <c r="K7" s="216" t="s">
        <v>155</v>
      </c>
      <c r="L7" s="216" t="s">
        <v>117</v>
      </c>
      <c r="M7" s="216" t="s">
        <v>156</v>
      </c>
      <c r="N7" s="1"/>
      <c r="O7" s="1"/>
      <c r="P7" s="134"/>
      <c r="Q7" s="162" t="str">
        <f>+C7</f>
        <v>Coquimbo</v>
      </c>
      <c r="R7" s="162" t="str">
        <f>+D7</f>
        <v>Valparaíso</v>
      </c>
      <c r="S7" s="162" t="str">
        <f>+E7</f>
        <v>Metropolitana</v>
      </c>
      <c r="T7" s="162" t="str">
        <f>+F7</f>
        <v>O´Higgins</v>
      </c>
      <c r="U7" s="162" t="str">
        <f>+G7</f>
        <v>Maule</v>
      </c>
      <c r="V7" s="162" t="str">
        <f t="shared" ref="V7:W7" si="0">+I7</f>
        <v>Bío Bío</v>
      </c>
      <c r="W7" s="162" t="str">
        <f t="shared" si="0"/>
        <v>La Araucanía</v>
      </c>
      <c r="X7" s="162" t="str">
        <f>+K7</f>
        <v>Los Ríos</v>
      </c>
      <c r="Y7" s="162" t="str">
        <f>+L7</f>
        <v>Los Lagos</v>
      </c>
      <c r="Z7" s="134"/>
    </row>
    <row r="8" spans="2:26" ht="12.75" customHeight="1">
      <c r="B8" s="41" t="s">
        <v>129</v>
      </c>
      <c r="C8" s="54">
        <v>20.3</v>
      </c>
      <c r="D8" s="55">
        <v>12.5</v>
      </c>
      <c r="E8" s="55">
        <v>15.84</v>
      </c>
      <c r="F8" s="55">
        <v>19</v>
      </c>
      <c r="G8" s="55">
        <v>15.05</v>
      </c>
      <c r="H8" s="40" t="s">
        <v>157</v>
      </c>
      <c r="I8" s="55">
        <v>20.05</v>
      </c>
      <c r="J8" s="55">
        <v>18</v>
      </c>
      <c r="K8" s="41" t="s">
        <v>157</v>
      </c>
      <c r="L8" s="55">
        <v>22.72</v>
      </c>
      <c r="M8" s="55">
        <v>9.1190839694656489</v>
      </c>
      <c r="N8" s="55"/>
      <c r="O8" s="29"/>
      <c r="P8" s="135"/>
      <c r="Z8" s="135"/>
    </row>
    <row r="9" spans="2:26" ht="12.75" customHeight="1">
      <c r="B9" s="41" t="s">
        <v>130</v>
      </c>
      <c r="C9" s="55">
        <v>21.48</v>
      </c>
      <c r="D9" s="55">
        <v>16.5</v>
      </c>
      <c r="E9" s="55">
        <v>13.26</v>
      </c>
      <c r="F9" s="55">
        <v>20.04</v>
      </c>
      <c r="G9" s="55">
        <v>15.16</v>
      </c>
      <c r="H9" s="40" t="s">
        <v>157</v>
      </c>
      <c r="I9" s="55">
        <v>20.27</v>
      </c>
      <c r="J9" s="55">
        <v>20.57</v>
      </c>
      <c r="K9" s="41" t="s">
        <v>157</v>
      </c>
      <c r="L9" s="55">
        <v>22.380000000000003</v>
      </c>
      <c r="M9" s="55">
        <v>9.1190839694656489</v>
      </c>
      <c r="N9" s="55"/>
      <c r="O9" s="29"/>
      <c r="P9" s="135"/>
      <c r="Q9" s="161">
        <f t="shared" ref="Q9:Q23" si="1">+C9/C8-1</f>
        <v>5.8128078817734075E-2</v>
      </c>
      <c r="R9" s="161">
        <f t="shared" ref="R9:R23" si="2">+D9/D8-1</f>
        <v>0.32000000000000006</v>
      </c>
      <c r="S9" s="161">
        <f t="shared" ref="S9:S23" si="3">+E9/E8-1</f>
        <v>-0.16287878787878785</v>
      </c>
      <c r="T9" s="161">
        <f t="shared" ref="T9:T23" si="4">+F9/F8-1</f>
        <v>5.4736842105263195E-2</v>
      </c>
      <c r="U9" s="161">
        <f t="shared" ref="U9:U23" si="5">+G9/G8-1</f>
        <v>7.3089700996677998E-3</v>
      </c>
      <c r="V9" s="161">
        <f t="shared" ref="V9:Y21" si="6">+I9/I8-1</f>
        <v>1.0972568578553554E-2</v>
      </c>
      <c r="W9" s="161">
        <f t="shared" si="6"/>
        <v>0.14277777777777789</v>
      </c>
      <c r="X9" s="161" t="e">
        <f t="shared" si="6"/>
        <v>#VALUE!</v>
      </c>
      <c r="Y9" s="161">
        <f t="shared" si="6"/>
        <v>-1.4964788732394152E-2</v>
      </c>
      <c r="Z9" s="135"/>
    </row>
    <row r="10" spans="2:26" ht="12.75" customHeight="1">
      <c r="B10" s="41" t="s">
        <v>131</v>
      </c>
      <c r="C10" s="55">
        <v>21.55</v>
      </c>
      <c r="D10" s="55">
        <v>16.75</v>
      </c>
      <c r="E10" s="55">
        <v>14.86</v>
      </c>
      <c r="F10" s="55">
        <v>12.98</v>
      </c>
      <c r="G10" s="55">
        <v>16.940000000000001</v>
      </c>
      <c r="H10" s="40" t="s">
        <v>157</v>
      </c>
      <c r="I10" s="55">
        <v>19.95</v>
      </c>
      <c r="J10" s="55">
        <v>24.81</v>
      </c>
      <c r="K10" s="41" t="s">
        <v>157</v>
      </c>
      <c r="L10" s="55">
        <v>25.82</v>
      </c>
      <c r="M10" s="55">
        <v>9.4073842480743544</v>
      </c>
      <c r="N10" s="55"/>
      <c r="O10" s="29"/>
      <c r="P10" s="135"/>
      <c r="Q10" s="161">
        <f t="shared" si="1"/>
        <v>3.2588454376163423E-3</v>
      </c>
      <c r="R10" s="161">
        <f t="shared" si="2"/>
        <v>1.5151515151515138E-2</v>
      </c>
      <c r="S10" s="161">
        <f t="shared" si="3"/>
        <v>0.1206636500754148</v>
      </c>
      <c r="T10" s="161">
        <f t="shared" si="4"/>
        <v>-0.35229540918163671</v>
      </c>
      <c r="U10" s="161">
        <f t="shared" si="5"/>
        <v>0.11741424802110823</v>
      </c>
      <c r="V10" s="161">
        <f t="shared" si="6"/>
        <v>-1.5786877158362134E-2</v>
      </c>
      <c r="W10" s="161">
        <f t="shared" si="6"/>
        <v>0.20612542537676215</v>
      </c>
      <c r="X10" s="161" t="e">
        <f t="shared" si="6"/>
        <v>#VALUE!</v>
      </c>
      <c r="Y10" s="161">
        <f t="shared" si="6"/>
        <v>0.15370866845397657</v>
      </c>
      <c r="Z10" s="135"/>
    </row>
    <row r="11" spans="2:26" ht="12.75" customHeight="1">
      <c r="B11" s="41" t="s">
        <v>132</v>
      </c>
      <c r="C11" s="55">
        <v>17.426408798813643</v>
      </c>
      <c r="D11" s="55">
        <v>9.3375088133761874</v>
      </c>
      <c r="E11" s="55">
        <v>16.623426967364942</v>
      </c>
      <c r="F11" s="55">
        <v>13.281982350534744</v>
      </c>
      <c r="G11" s="55">
        <v>13.350154657230894</v>
      </c>
      <c r="H11" s="40" t="s">
        <v>157</v>
      </c>
      <c r="I11" s="55">
        <v>11.576870309860222</v>
      </c>
      <c r="J11" s="55">
        <v>15.118167139676645</v>
      </c>
      <c r="K11" s="41">
        <v>18.236673129705636</v>
      </c>
      <c r="L11" s="55">
        <v>19.057086368736975</v>
      </c>
      <c r="M11" s="55">
        <v>9.1190793201133147</v>
      </c>
      <c r="N11" s="55"/>
      <c r="O11" s="29"/>
      <c r="P11" s="135"/>
      <c r="Q11" s="161">
        <f t="shared" si="1"/>
        <v>-0.1913499397302254</v>
      </c>
      <c r="R11" s="161">
        <f t="shared" si="2"/>
        <v>-0.44253678726112311</v>
      </c>
      <c r="S11" s="161">
        <f t="shared" si="3"/>
        <v>0.11866937869212268</v>
      </c>
      <c r="T11" s="161">
        <f t="shared" si="4"/>
        <v>2.3265204201444067E-2</v>
      </c>
      <c r="U11" s="161">
        <f t="shared" si="5"/>
        <v>-0.21191530949050219</v>
      </c>
      <c r="V11" s="161">
        <f t="shared" si="6"/>
        <v>-0.41970574887918688</v>
      </c>
      <c r="W11" s="161">
        <f t="shared" si="6"/>
        <v>-0.39064219509566123</v>
      </c>
      <c r="X11" s="161" t="e">
        <f t="shared" si="6"/>
        <v>#VALUE!</v>
      </c>
      <c r="Y11" s="161">
        <f t="shared" si="6"/>
        <v>-0.26192539238044243</v>
      </c>
      <c r="Z11" s="135"/>
    </row>
    <row r="12" spans="2:26" ht="12.75" customHeight="1">
      <c r="B12" s="41" t="s">
        <v>133</v>
      </c>
      <c r="C12" s="55">
        <v>19</v>
      </c>
      <c r="D12" s="55">
        <v>13.6</v>
      </c>
      <c r="E12" s="55">
        <v>15.330000000000002</v>
      </c>
      <c r="F12" s="55">
        <v>17</v>
      </c>
      <c r="G12" s="55">
        <v>17.07</v>
      </c>
      <c r="H12" s="40" t="s">
        <v>157</v>
      </c>
      <c r="I12" s="55">
        <v>16.7</v>
      </c>
      <c r="J12" s="55">
        <v>14.88</v>
      </c>
      <c r="K12" s="41">
        <v>20.43</v>
      </c>
      <c r="L12" s="55">
        <v>21.03</v>
      </c>
      <c r="M12" s="55">
        <v>9.1100436681222714</v>
      </c>
      <c r="N12" s="55"/>
      <c r="O12" s="29"/>
      <c r="P12" s="135"/>
      <c r="Q12" s="161">
        <f t="shared" si="1"/>
        <v>9.0299224547830237E-2</v>
      </c>
      <c r="R12" s="161">
        <f t="shared" si="2"/>
        <v>0.456491262478671</v>
      </c>
      <c r="S12" s="161">
        <f t="shared" si="3"/>
        <v>-7.7807480365161275E-2</v>
      </c>
      <c r="T12" s="161">
        <f t="shared" si="4"/>
        <v>0.2799294225319886</v>
      </c>
      <c r="U12" s="161">
        <f t="shared" si="5"/>
        <v>0.27863687262636416</v>
      </c>
      <c r="V12" s="161">
        <f t="shared" si="6"/>
        <v>0.44253149193321439</v>
      </c>
      <c r="W12" s="161">
        <f t="shared" si="6"/>
        <v>-1.5753704630741217E-2</v>
      </c>
      <c r="X12" s="161">
        <f t="shared" si="6"/>
        <v>0.12027012025135564</v>
      </c>
      <c r="Y12" s="161">
        <f t="shared" si="6"/>
        <v>0.10352650940909713</v>
      </c>
      <c r="Z12" s="135"/>
    </row>
    <row r="13" spans="2:26" ht="12.75" customHeight="1">
      <c r="B13" s="41" t="s">
        <v>134</v>
      </c>
      <c r="C13" s="55">
        <v>17.22</v>
      </c>
      <c r="D13" s="55">
        <v>13.780000000000001</v>
      </c>
      <c r="E13" s="55">
        <v>19.23</v>
      </c>
      <c r="F13" s="55">
        <v>14.49</v>
      </c>
      <c r="G13" s="55">
        <v>14.62</v>
      </c>
      <c r="H13" s="40" t="s">
        <v>157</v>
      </c>
      <c r="I13" s="55">
        <v>15.63</v>
      </c>
      <c r="J13" s="55">
        <v>19.71</v>
      </c>
      <c r="K13" s="55">
        <v>26.630000000000003</v>
      </c>
      <c r="L13" s="55">
        <v>25.910000000000004</v>
      </c>
      <c r="M13" s="55">
        <v>9.1206695778748177</v>
      </c>
      <c r="N13" s="55"/>
      <c r="O13" s="29"/>
      <c r="P13" s="135"/>
      <c r="Q13" s="161">
        <f t="shared" si="1"/>
        <v>-9.3684210526315814E-2</v>
      </c>
      <c r="R13" s="161">
        <f t="shared" si="2"/>
        <v>1.3235294117647234E-2</v>
      </c>
      <c r="S13" s="161">
        <f t="shared" si="3"/>
        <v>0.25440313111545976</v>
      </c>
      <c r="T13" s="161">
        <f t="shared" si="4"/>
        <v>-0.14764705882352935</v>
      </c>
      <c r="U13" s="161">
        <f t="shared" si="5"/>
        <v>-0.14352665495020511</v>
      </c>
      <c r="V13" s="161">
        <f t="shared" si="6"/>
        <v>-6.4071856287425066E-2</v>
      </c>
      <c r="W13" s="161">
        <f t="shared" si="6"/>
        <v>0.32459677419354827</v>
      </c>
      <c r="X13" s="161">
        <f t="shared" si="6"/>
        <v>0.30347528144884994</v>
      </c>
      <c r="Y13" s="161">
        <f t="shared" si="6"/>
        <v>0.23204945316214931</v>
      </c>
      <c r="Z13" s="135"/>
    </row>
    <row r="14" spans="2:26" ht="12.75" customHeight="1">
      <c r="B14" s="41" t="s">
        <v>135</v>
      </c>
      <c r="C14" s="55">
        <v>22.94</v>
      </c>
      <c r="D14" s="55">
        <v>26.330000000000002</v>
      </c>
      <c r="E14" s="55">
        <v>24.669999999999998</v>
      </c>
      <c r="F14" s="55">
        <v>19.36</v>
      </c>
      <c r="G14" s="55">
        <v>12.52</v>
      </c>
      <c r="H14" s="40" t="s">
        <v>157</v>
      </c>
      <c r="I14" s="55">
        <v>18.490000000000002</v>
      </c>
      <c r="J14" s="55">
        <v>18.830000000000002</v>
      </c>
      <c r="K14" s="55">
        <v>33.1</v>
      </c>
      <c r="L14" s="55">
        <v>29.53</v>
      </c>
      <c r="M14" s="55">
        <v>9.1206695778748177</v>
      </c>
      <c r="N14" s="55"/>
      <c r="O14" s="29"/>
      <c r="P14" s="135"/>
      <c r="Q14" s="161">
        <f t="shared" si="1"/>
        <v>0.33217189314750306</v>
      </c>
      <c r="R14" s="161">
        <f t="shared" si="2"/>
        <v>0.91074020319303339</v>
      </c>
      <c r="S14" s="161">
        <f t="shared" si="3"/>
        <v>0.28289131565262604</v>
      </c>
      <c r="T14" s="161">
        <f t="shared" si="4"/>
        <v>0.33609385783298817</v>
      </c>
      <c r="U14" s="161">
        <f t="shared" si="5"/>
        <v>-0.14363885088919282</v>
      </c>
      <c r="V14" s="161">
        <f t="shared" si="6"/>
        <v>0.18298144593730004</v>
      </c>
      <c r="W14" s="161">
        <f t="shared" si="6"/>
        <v>-4.4647387113140535E-2</v>
      </c>
      <c r="X14" s="161">
        <f t="shared" si="6"/>
        <v>0.24295906871948914</v>
      </c>
      <c r="Y14" s="161">
        <f t="shared" si="6"/>
        <v>0.13971439598610558</v>
      </c>
      <c r="Z14" s="135"/>
    </row>
    <row r="15" spans="2:26" ht="12.75" customHeight="1">
      <c r="B15" s="41" t="s">
        <v>136</v>
      </c>
      <c r="C15" s="55">
        <v>23.54</v>
      </c>
      <c r="D15" s="55">
        <v>20.52</v>
      </c>
      <c r="E15" s="55">
        <v>21.1</v>
      </c>
      <c r="F15" s="55">
        <v>17.82</v>
      </c>
      <c r="G15" s="55">
        <v>24.35</v>
      </c>
      <c r="H15" s="40" t="s">
        <v>157</v>
      </c>
      <c r="I15" s="55">
        <v>27.26</v>
      </c>
      <c r="J15" s="55">
        <v>34.69</v>
      </c>
      <c r="K15" s="55">
        <v>37.019999999999996</v>
      </c>
      <c r="L15" s="55">
        <v>42.55</v>
      </c>
      <c r="M15" s="55">
        <v>9.1206695778748177</v>
      </c>
      <c r="N15" s="55"/>
      <c r="O15" s="29"/>
      <c r="P15" s="135"/>
      <c r="Q15" s="161">
        <f t="shared" si="1"/>
        <v>2.6155187445509931E-2</v>
      </c>
      <c r="R15" s="161">
        <f t="shared" si="2"/>
        <v>-0.22066084314470191</v>
      </c>
      <c r="S15" s="161">
        <f t="shared" si="3"/>
        <v>-0.14471017430077004</v>
      </c>
      <c r="T15" s="161">
        <f t="shared" si="4"/>
        <v>-7.9545454545454475E-2</v>
      </c>
      <c r="U15" s="161">
        <f t="shared" si="5"/>
        <v>0.94488817891373822</v>
      </c>
      <c r="V15" s="161">
        <f t="shared" si="6"/>
        <v>0.4743104380746348</v>
      </c>
      <c r="W15" s="161">
        <f t="shared" si="6"/>
        <v>0.84227296866702051</v>
      </c>
      <c r="X15" s="161">
        <f t="shared" si="6"/>
        <v>0.11842900302114789</v>
      </c>
      <c r="Y15" s="161">
        <f t="shared" si="6"/>
        <v>0.44090755164239748</v>
      </c>
      <c r="Z15" s="135"/>
    </row>
    <row r="16" spans="2:26" ht="12.75" customHeight="1">
      <c r="B16" s="41" t="s">
        <v>137</v>
      </c>
      <c r="C16" s="55">
        <v>22.02</v>
      </c>
      <c r="D16" s="55">
        <v>11.26</v>
      </c>
      <c r="E16" s="55">
        <v>24.48</v>
      </c>
      <c r="F16" s="55">
        <v>15.260000000000002</v>
      </c>
      <c r="G16" s="55">
        <v>16.580000000000002</v>
      </c>
      <c r="H16" s="40" t="s">
        <v>157</v>
      </c>
      <c r="I16" s="55">
        <v>16.84</v>
      </c>
      <c r="J16" s="55">
        <v>26.2</v>
      </c>
      <c r="K16" s="55">
        <v>36.230000000000004</v>
      </c>
      <c r="L16" s="55">
        <v>37.019999999999996</v>
      </c>
      <c r="M16" s="55">
        <v>9.2662299854439585</v>
      </c>
      <c r="N16" s="55"/>
      <c r="O16" s="29"/>
      <c r="P16" s="135"/>
      <c r="Q16" s="161">
        <f t="shared" si="1"/>
        <v>-6.457094307561595E-2</v>
      </c>
      <c r="R16" s="161">
        <f t="shared" si="2"/>
        <v>-0.45126705653021437</v>
      </c>
      <c r="S16" s="161">
        <f t="shared" si="3"/>
        <v>0.16018957345971563</v>
      </c>
      <c r="T16" s="161">
        <f t="shared" si="4"/>
        <v>-0.14365881032547689</v>
      </c>
      <c r="U16" s="161">
        <f t="shared" si="5"/>
        <v>-0.31909650924024635</v>
      </c>
      <c r="V16" s="161">
        <f t="shared" si="6"/>
        <v>-0.38224504768892154</v>
      </c>
      <c r="W16" s="161">
        <f t="shared" si="6"/>
        <v>-0.24473911790141245</v>
      </c>
      <c r="X16" s="161">
        <f t="shared" si="6"/>
        <v>-2.1339816315504967E-2</v>
      </c>
      <c r="Y16" s="161">
        <f t="shared" si="6"/>
        <v>-0.12996474735605179</v>
      </c>
      <c r="Z16" s="135"/>
    </row>
    <row r="17" spans="2:26" ht="12.75" customHeight="1">
      <c r="B17" s="41" t="s">
        <v>138</v>
      </c>
      <c r="C17" s="55">
        <v>20.370432012241562</v>
      </c>
      <c r="D17" s="55">
        <v>14.861034346434494</v>
      </c>
      <c r="E17" s="55">
        <v>22.069840622540045</v>
      </c>
      <c r="F17" s="55">
        <v>20.403633040912361</v>
      </c>
      <c r="G17" s="55">
        <v>22.892935432721355</v>
      </c>
      <c r="H17" s="40" t="s">
        <v>157</v>
      </c>
      <c r="I17" s="55">
        <v>18.231266095438755</v>
      </c>
      <c r="J17" s="55">
        <v>21.756812355395361</v>
      </c>
      <c r="K17" s="55">
        <v>22.805810423147129</v>
      </c>
      <c r="L17" s="55">
        <v>33.981243498108171</v>
      </c>
      <c r="M17" s="55">
        <v>9.1199999999999992</v>
      </c>
      <c r="N17" s="55"/>
      <c r="O17" s="29"/>
      <c r="P17" s="135"/>
      <c r="Q17" s="161">
        <f t="shared" si="1"/>
        <v>-7.4912261024452254E-2</v>
      </c>
      <c r="R17" s="161">
        <f t="shared" si="2"/>
        <v>0.31980766842224639</v>
      </c>
      <c r="S17" s="161">
        <f t="shared" si="3"/>
        <v>-9.8454222935455693E-2</v>
      </c>
      <c r="T17" s="161">
        <f t="shared" si="4"/>
        <v>0.3370663853808884</v>
      </c>
      <c r="U17" s="161">
        <f t="shared" si="5"/>
        <v>0.38075605746208407</v>
      </c>
      <c r="V17" s="161">
        <f t="shared" si="6"/>
        <v>8.2616751510614872E-2</v>
      </c>
      <c r="W17" s="161">
        <f t="shared" si="6"/>
        <v>-0.16958731467956634</v>
      </c>
      <c r="X17" s="161">
        <f t="shared" si="6"/>
        <v>-0.3705268997199247</v>
      </c>
      <c r="Y17" s="161">
        <f t="shared" si="6"/>
        <v>-8.2084184275846184E-2</v>
      </c>
      <c r="Z17" s="135"/>
    </row>
    <row r="18" spans="2:26" ht="12.75" customHeight="1">
      <c r="B18" s="41" t="s">
        <v>139</v>
      </c>
      <c r="C18" s="55">
        <v>21.5</v>
      </c>
      <c r="D18" s="55">
        <v>12.209999999999999</v>
      </c>
      <c r="E18" s="55">
        <v>23.61</v>
      </c>
      <c r="F18" s="55">
        <v>12.64</v>
      </c>
      <c r="G18" s="55">
        <v>12.79</v>
      </c>
      <c r="H18" s="40" t="s">
        <v>157</v>
      </c>
      <c r="I18" s="55">
        <v>15.45</v>
      </c>
      <c r="J18" s="55">
        <v>20.84</v>
      </c>
      <c r="K18" s="55">
        <v>25.14</v>
      </c>
      <c r="L18" s="55">
        <v>31.990000000000002</v>
      </c>
      <c r="M18" s="55">
        <v>9.1206695778748177</v>
      </c>
      <c r="N18" s="55"/>
      <c r="O18" s="29"/>
      <c r="P18" s="135"/>
      <c r="Q18" s="161">
        <f t="shared" si="1"/>
        <v>5.545135160018333E-2</v>
      </c>
      <c r="R18" s="161">
        <f t="shared" si="2"/>
        <v>-0.17838827935086088</v>
      </c>
      <c r="S18" s="161">
        <f t="shared" si="3"/>
        <v>6.9785704564036655E-2</v>
      </c>
      <c r="T18" s="161">
        <f t="shared" si="4"/>
        <v>-0.38050248332466607</v>
      </c>
      <c r="U18" s="161">
        <f t="shared" si="5"/>
        <v>-0.44131236303934263</v>
      </c>
      <c r="V18" s="161">
        <f t="shared" si="6"/>
        <v>-0.15255474199537877</v>
      </c>
      <c r="W18" s="161">
        <f t="shared" si="6"/>
        <v>-4.2139093743114753E-2</v>
      </c>
      <c r="X18" s="161">
        <f t="shared" si="6"/>
        <v>0.10235065246722153</v>
      </c>
      <c r="Y18" s="161">
        <f t="shared" si="6"/>
        <v>-5.8598311689771698E-2</v>
      </c>
      <c r="Z18" s="135"/>
    </row>
    <row r="19" spans="2:26" ht="12.75" customHeight="1">
      <c r="B19" s="41" t="s">
        <v>140</v>
      </c>
      <c r="C19" s="55">
        <v>23.15</v>
      </c>
      <c r="D19" s="55">
        <v>15.08</v>
      </c>
      <c r="E19" s="55">
        <v>22.86</v>
      </c>
      <c r="F19" s="55">
        <v>16.309999999999999</v>
      </c>
      <c r="G19" s="55">
        <v>16.440000000000001</v>
      </c>
      <c r="H19" s="40" t="s">
        <v>157</v>
      </c>
      <c r="I19" s="55">
        <v>15.78</v>
      </c>
      <c r="J19" s="55">
        <v>18.21</v>
      </c>
      <c r="K19" s="55">
        <v>17.8</v>
      </c>
      <c r="L19" s="55">
        <v>25.64</v>
      </c>
      <c r="M19" s="55">
        <v>9.1199999999999992</v>
      </c>
      <c r="N19" s="55"/>
      <c r="O19" s="29"/>
      <c r="P19" s="135"/>
      <c r="Q19" s="161">
        <f t="shared" si="1"/>
        <v>7.6744186046511453E-2</v>
      </c>
      <c r="R19" s="161">
        <f t="shared" si="2"/>
        <v>0.23505323505323505</v>
      </c>
      <c r="S19" s="161">
        <f t="shared" si="3"/>
        <v>-3.1766200762388785E-2</v>
      </c>
      <c r="T19" s="161">
        <f t="shared" si="4"/>
        <v>0.29034810126582267</v>
      </c>
      <c r="U19" s="161">
        <f t="shared" si="5"/>
        <v>0.28537920250195481</v>
      </c>
      <c r="V19" s="161">
        <f t="shared" si="6"/>
        <v>2.1359223300970953E-2</v>
      </c>
      <c r="W19" s="161">
        <f t="shared" si="6"/>
        <v>-0.1261996161228407</v>
      </c>
      <c r="X19" s="161">
        <f t="shared" si="6"/>
        <v>-0.29196499602227521</v>
      </c>
      <c r="Y19" s="161">
        <f t="shared" si="6"/>
        <v>-0.19849953110346985</v>
      </c>
      <c r="Z19" s="135"/>
    </row>
    <row r="20" spans="2:26" ht="12.75" customHeight="1">
      <c r="B20" s="41" t="s">
        <v>141</v>
      </c>
      <c r="C20" s="55">
        <v>24.23</v>
      </c>
      <c r="D20" s="55">
        <v>17.809999999999999</v>
      </c>
      <c r="E20" s="55">
        <v>17.2</v>
      </c>
      <c r="F20" s="55">
        <v>13.73</v>
      </c>
      <c r="G20" s="55">
        <v>16.919999999999998</v>
      </c>
      <c r="H20" s="40" t="s">
        <v>157</v>
      </c>
      <c r="I20" s="55">
        <v>14.809999999999999</v>
      </c>
      <c r="J20" s="55">
        <v>22.619999999999997</v>
      </c>
      <c r="K20" s="55">
        <v>22</v>
      </c>
      <c r="L20" s="55">
        <v>33.200000000000003</v>
      </c>
      <c r="M20" s="55">
        <v>9.120000000000001</v>
      </c>
      <c r="N20" s="55"/>
      <c r="O20" s="29"/>
      <c r="P20" s="135"/>
      <c r="Q20" s="161">
        <f t="shared" si="1"/>
        <v>4.6652267818574567E-2</v>
      </c>
      <c r="R20" s="161">
        <f t="shared" si="2"/>
        <v>0.18103448275862055</v>
      </c>
      <c r="S20" s="161">
        <f t="shared" si="3"/>
        <v>-0.24759405074365703</v>
      </c>
      <c r="T20" s="161">
        <f t="shared" si="4"/>
        <v>-0.15818516247700787</v>
      </c>
      <c r="U20" s="161">
        <f t="shared" si="5"/>
        <v>2.9197080291970545E-2</v>
      </c>
      <c r="V20" s="161">
        <f t="shared" si="6"/>
        <v>-6.1470215462610889E-2</v>
      </c>
      <c r="W20" s="161">
        <f t="shared" si="6"/>
        <v>0.24217462932454681</v>
      </c>
      <c r="X20" s="161">
        <f t="shared" si="6"/>
        <v>0.23595505617977519</v>
      </c>
      <c r="Y20" s="161">
        <f t="shared" si="6"/>
        <v>0.29485179407176298</v>
      </c>
      <c r="Z20" s="135"/>
    </row>
    <row r="21" spans="2:26" ht="12.75" customHeight="1">
      <c r="B21" s="41" t="s">
        <v>142</v>
      </c>
      <c r="C21" s="55">
        <v>24.86</v>
      </c>
      <c r="D21" s="55">
        <v>13.88</v>
      </c>
      <c r="E21" s="55">
        <v>17</v>
      </c>
      <c r="F21" s="55">
        <v>15.419999999999998</v>
      </c>
      <c r="G21" s="55">
        <v>22.130000000000003</v>
      </c>
      <c r="H21" s="40" t="s">
        <v>157</v>
      </c>
      <c r="I21" s="55">
        <v>17.25</v>
      </c>
      <c r="J21" s="55">
        <v>26.639999999999997</v>
      </c>
      <c r="K21" s="55">
        <v>31.689999999999998</v>
      </c>
      <c r="L21" s="55">
        <v>42.980000000000004</v>
      </c>
      <c r="M21" s="55">
        <v>9.120000000000001</v>
      </c>
      <c r="N21" s="55"/>
      <c r="O21" s="29"/>
      <c r="P21" s="135"/>
      <c r="Q21" s="161">
        <f t="shared" si="1"/>
        <v>2.6000825423029283E-2</v>
      </c>
      <c r="R21" s="161">
        <f t="shared" si="2"/>
        <v>-0.22066254912970229</v>
      </c>
      <c r="S21" s="161">
        <f t="shared" si="3"/>
        <v>-1.1627906976744096E-2</v>
      </c>
      <c r="T21" s="161">
        <f t="shared" si="4"/>
        <v>0.12308812818645287</v>
      </c>
      <c r="U21" s="161">
        <f t="shared" si="5"/>
        <v>0.30791962174940934</v>
      </c>
      <c r="V21" s="161">
        <f t="shared" si="6"/>
        <v>0.16475354490209337</v>
      </c>
      <c r="W21" s="161">
        <f t="shared" si="6"/>
        <v>0.17771883289124668</v>
      </c>
      <c r="X21" s="161">
        <f t="shared" si="6"/>
        <v>0.44045454545454543</v>
      </c>
      <c r="Y21" s="161">
        <f t="shared" si="6"/>
        <v>0.29457831325301198</v>
      </c>
      <c r="Z21" s="135"/>
    </row>
    <row r="22" spans="2:26" ht="12.75" customHeight="1">
      <c r="B22" s="41" t="s">
        <v>143</v>
      </c>
      <c r="C22" s="55">
        <v>28.378922166817894</v>
      </c>
      <c r="D22" s="55">
        <v>16.260056952992556</v>
      </c>
      <c r="E22" s="55">
        <v>18.951020851994503</v>
      </c>
      <c r="F22" s="55">
        <v>14.489636066017113</v>
      </c>
      <c r="G22" s="55">
        <v>18.728394313163221</v>
      </c>
      <c r="H22" s="40">
        <v>20.754925615331164</v>
      </c>
      <c r="I22" s="55">
        <v>17.313359038330688</v>
      </c>
      <c r="J22" s="55">
        <v>31.758873628341366</v>
      </c>
      <c r="K22" s="55">
        <v>48.387835356389296</v>
      </c>
      <c r="L22" s="55">
        <v>39.863420959984026</v>
      </c>
      <c r="M22" s="55">
        <v>9.120000000000001</v>
      </c>
      <c r="N22" s="55"/>
      <c r="O22" s="29"/>
      <c r="P22" s="135"/>
      <c r="Q22" s="161">
        <f t="shared" si="1"/>
        <v>0.14154956423241738</v>
      </c>
      <c r="R22" s="161">
        <f t="shared" si="2"/>
        <v>0.17147384387554432</v>
      </c>
      <c r="S22" s="161">
        <f t="shared" si="3"/>
        <v>0.11476593247026479</v>
      </c>
      <c r="T22" s="161">
        <f t="shared" si="4"/>
        <v>-6.0334885472301258E-2</v>
      </c>
      <c r="U22" s="161">
        <f t="shared" si="5"/>
        <v>-0.15371015304278268</v>
      </c>
      <c r="V22" s="161">
        <f t="shared" ref="V22:Y22" si="7">+I22/I21-1</f>
        <v>3.6729877293153468E-3</v>
      </c>
      <c r="W22" s="161">
        <f t="shared" si="7"/>
        <v>0.19214991097377521</v>
      </c>
      <c r="X22" s="161">
        <f t="shared" si="7"/>
        <v>0.52691181307634261</v>
      </c>
      <c r="Y22" s="161">
        <f t="shared" si="7"/>
        <v>-7.2512308981293128E-2</v>
      </c>
      <c r="Z22" s="135"/>
    </row>
    <row r="23" spans="2:26" ht="12.75" customHeight="1">
      <c r="B23" s="41" t="s">
        <v>144</v>
      </c>
      <c r="C23" s="55">
        <v>29.921458117890381</v>
      </c>
      <c r="D23" s="55">
        <v>17.272248243559719</v>
      </c>
      <c r="E23" s="55">
        <v>23.065879953379955</v>
      </c>
      <c r="F23" s="55">
        <v>10.95473496128648</v>
      </c>
      <c r="G23" s="55">
        <v>24.970121686223383</v>
      </c>
      <c r="H23" s="40">
        <v>28.285777067518978</v>
      </c>
      <c r="I23" s="55">
        <v>11.349226441631505</v>
      </c>
      <c r="J23" s="55">
        <v>24.713979620988475</v>
      </c>
      <c r="K23" s="55">
        <v>42.458664666166541</v>
      </c>
      <c r="L23" s="55">
        <v>43.661217911822263</v>
      </c>
      <c r="M23" s="55">
        <v>9.1199417758369723</v>
      </c>
      <c r="N23" s="55"/>
      <c r="O23" s="29"/>
      <c r="P23" s="135"/>
      <c r="Q23" s="161">
        <f t="shared" si="1"/>
        <v>5.4354987198072635E-2</v>
      </c>
      <c r="R23" s="161">
        <f t="shared" si="2"/>
        <v>6.2250168833564601E-2</v>
      </c>
      <c r="S23" s="161">
        <f t="shared" si="3"/>
        <v>0.2171312634565743</v>
      </c>
      <c r="T23" s="161">
        <f t="shared" si="4"/>
        <v>-0.24396065495538011</v>
      </c>
      <c r="U23" s="161">
        <f t="shared" si="5"/>
        <v>0.33327616178356378</v>
      </c>
      <c r="V23" s="161">
        <f t="shared" ref="V23:Y23" si="8">+I23/I22-1</f>
        <v>-0.34448154072788351</v>
      </c>
      <c r="W23" s="161">
        <f t="shared" si="8"/>
        <v>-0.22182442897049359</v>
      </c>
      <c r="X23" s="161">
        <f t="shared" si="8"/>
        <v>-0.122534323896757</v>
      </c>
      <c r="Y23" s="161">
        <f t="shared" si="8"/>
        <v>9.5270221681439837E-2</v>
      </c>
      <c r="Z23" s="135"/>
    </row>
    <row r="24" spans="2:26" ht="12.75" customHeight="1">
      <c r="B24" s="41" t="s">
        <v>145</v>
      </c>
      <c r="C24" s="55">
        <v>27.254929577464786</v>
      </c>
      <c r="D24" s="55">
        <v>5.4060428849902538</v>
      </c>
      <c r="E24" s="55">
        <v>21.366018338427342</v>
      </c>
      <c r="F24" s="55">
        <v>12.692130750605326</v>
      </c>
      <c r="G24" s="55">
        <v>24.965949155687511</v>
      </c>
      <c r="H24" s="55">
        <v>21.284280222127297</v>
      </c>
      <c r="I24" s="55">
        <v>7.3143625364104867</v>
      </c>
      <c r="J24" s="55">
        <v>30.155925030229746</v>
      </c>
      <c r="K24" s="55">
        <v>47.18333333333333</v>
      </c>
      <c r="L24" s="55">
        <v>43.619260516883607</v>
      </c>
      <c r="M24" s="55">
        <v>9.1199417758369723</v>
      </c>
      <c r="N24" s="55"/>
      <c r="O24" s="29"/>
      <c r="P24" s="135"/>
      <c r="Q24" s="161"/>
      <c r="R24" s="161"/>
      <c r="S24" s="161"/>
      <c r="T24" s="161"/>
      <c r="U24" s="161"/>
      <c r="V24" s="161"/>
      <c r="W24" s="161"/>
      <c r="X24" s="161"/>
      <c r="Y24" s="161"/>
      <c r="Z24" s="135"/>
    </row>
    <row r="25" spans="2:26">
      <c r="B25" s="329" t="s">
        <v>146</v>
      </c>
      <c r="C25" s="330"/>
      <c r="D25" s="330"/>
      <c r="E25" s="330"/>
      <c r="F25" s="330"/>
      <c r="G25" s="330"/>
      <c r="H25" s="330"/>
      <c r="I25" s="330"/>
      <c r="J25" s="330"/>
      <c r="K25" s="330"/>
      <c r="L25" s="330"/>
      <c r="M25" s="330"/>
    </row>
    <row r="26" spans="2:26" ht="12.75" customHeight="1">
      <c r="B26" s="131"/>
      <c r="C26" s="132"/>
      <c r="D26" s="132"/>
      <c r="E26" s="132"/>
      <c r="F26" s="132"/>
      <c r="G26" s="132"/>
      <c r="H26" s="132"/>
      <c r="I26" s="30"/>
      <c r="J26" s="30"/>
      <c r="K26" s="30"/>
      <c r="L26" s="30"/>
    </row>
    <row r="27" spans="2:26">
      <c r="B27" s="2"/>
      <c r="C27" s="2"/>
      <c r="D27" s="2"/>
      <c r="E27" s="2"/>
      <c r="F27" s="2"/>
      <c r="G27" s="2"/>
      <c r="H27" s="2"/>
      <c r="I27" s="2"/>
      <c r="J27" s="2"/>
      <c r="K27" s="2"/>
      <c r="L27" s="2"/>
    </row>
    <row r="32" spans="2:26">
      <c r="Q32" s="164"/>
    </row>
    <row r="47" spans="15:15">
      <c r="O47" s="2"/>
    </row>
    <row r="49" spans="3:13">
      <c r="C49" s="84"/>
      <c r="D49" s="84"/>
      <c r="E49" s="84"/>
      <c r="F49" s="84"/>
      <c r="G49" s="84"/>
      <c r="H49" s="84"/>
      <c r="I49" s="84"/>
      <c r="J49" s="84"/>
      <c r="K49" s="84"/>
      <c r="L49" s="84"/>
      <c r="M49" s="84"/>
    </row>
    <row r="50" spans="3:13">
      <c r="C50" s="55"/>
      <c r="D50" s="55"/>
      <c r="E50" s="55"/>
      <c r="F50" s="55"/>
      <c r="G50" s="55"/>
      <c r="H50" s="55"/>
      <c r="I50" s="55"/>
      <c r="J50" s="55"/>
      <c r="K50" s="55"/>
      <c r="L50" s="55"/>
      <c r="M50" s="55"/>
    </row>
  </sheetData>
  <mergeCells count="5">
    <mergeCell ref="B6:B7"/>
    <mergeCell ref="B3:M3"/>
    <mergeCell ref="B2:M2"/>
    <mergeCell ref="B4:M4"/>
    <mergeCell ref="B25:M25"/>
  </mergeCells>
  <hyperlinks>
    <hyperlink ref="O2" location="Índice!A1" display="Volver al índice" xr:uid="{00000000-0004-0000-0D00-000000000000}"/>
  </hyperlinks>
  <printOptions horizontalCentered="1"/>
  <pageMargins left="0.70866141732283472" right="0.70866141732283472" top="1.299212598425197" bottom="0.74803149606299213" header="0.31496062992125984" footer="0.31496062992125984"/>
  <pageSetup paperSize="122" scale="78" orientation="landscape" r:id="rId1"/>
  <headerFooter differentFirst="1">
    <oddFooter>&amp;C&amp;P</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I34"/>
  <sheetViews>
    <sheetView view="pageBreakPreview" zoomScale="90" zoomScaleNormal="80" zoomScaleSheetLayoutView="90" zoomScalePageLayoutView="80" workbookViewId="0"/>
  </sheetViews>
  <sheetFormatPr baseColWidth="10" defaultColWidth="10.85546875" defaultRowHeight="12.75"/>
  <cols>
    <col min="1" max="1" width="1.140625" style="26" customWidth="1"/>
    <col min="2" max="2" width="41" style="26" customWidth="1"/>
    <col min="3" max="3" width="26.28515625" style="26" customWidth="1"/>
    <col min="4" max="4" width="26.140625" style="26" customWidth="1"/>
    <col min="5" max="5" width="22.28515625" style="26" customWidth="1"/>
    <col min="6" max="6" width="4" style="26" customWidth="1"/>
    <col min="7" max="7" width="14.42578125" style="26" customWidth="1"/>
    <col min="8" max="16384" width="10.85546875" style="26"/>
  </cols>
  <sheetData>
    <row r="1" spans="2:9" ht="6.75" customHeight="1">
      <c r="B1" s="118"/>
      <c r="C1" s="118"/>
      <c r="D1" s="118"/>
      <c r="E1" s="118"/>
      <c r="F1" s="118"/>
      <c r="G1" s="118"/>
      <c r="H1" s="118"/>
      <c r="I1" s="118"/>
    </row>
    <row r="2" spans="2:9">
      <c r="B2" s="341" t="s">
        <v>163</v>
      </c>
      <c r="C2" s="341"/>
      <c r="D2" s="341"/>
      <c r="E2" s="341"/>
      <c r="F2" s="118"/>
      <c r="G2" s="28" t="s">
        <v>7</v>
      </c>
      <c r="H2" s="118"/>
      <c r="I2" s="118"/>
    </row>
    <row r="3" spans="2:9" s="118" customFormat="1" ht="12.4" customHeight="1">
      <c r="B3" s="342" t="s">
        <v>266</v>
      </c>
      <c r="C3" s="342"/>
      <c r="D3" s="342"/>
      <c r="E3" s="342"/>
      <c r="G3" s="28"/>
    </row>
    <row r="4" spans="2:9">
      <c r="B4" s="342" t="s">
        <v>267</v>
      </c>
      <c r="C4" s="342"/>
      <c r="D4" s="342"/>
      <c r="E4" s="342"/>
      <c r="F4" s="118"/>
      <c r="G4" s="28"/>
      <c r="H4" s="118"/>
      <c r="I4" s="118"/>
    </row>
    <row r="6" spans="2:9" ht="76.5">
      <c r="B6" s="118"/>
      <c r="C6" s="237" t="s">
        <v>268</v>
      </c>
      <c r="D6" s="237" t="s">
        <v>269</v>
      </c>
      <c r="E6" s="265" t="s">
        <v>270</v>
      </c>
      <c r="F6" s="118"/>
      <c r="G6" s="118"/>
      <c r="H6" s="118"/>
      <c r="I6" s="118"/>
    </row>
    <row r="7" spans="2:9">
      <c r="B7" s="238" t="s">
        <v>127</v>
      </c>
      <c r="C7" s="239">
        <v>33.5</v>
      </c>
      <c r="D7" s="239">
        <v>31</v>
      </c>
      <c r="E7" s="239">
        <v>30</v>
      </c>
      <c r="F7" s="118"/>
      <c r="G7" s="194"/>
      <c r="H7" s="194"/>
      <c r="I7" s="194"/>
    </row>
    <row r="8" spans="2:9">
      <c r="B8" s="238" t="s">
        <v>164</v>
      </c>
      <c r="C8" s="240">
        <v>798500</v>
      </c>
      <c r="D8" s="240">
        <v>853500</v>
      </c>
      <c r="E8" s="240">
        <v>924000</v>
      </c>
      <c r="F8" s="118"/>
      <c r="G8" s="27"/>
      <c r="H8" s="27"/>
      <c r="I8" s="27"/>
    </row>
    <row r="9" spans="2:9">
      <c r="B9" s="238" t="s">
        <v>165</v>
      </c>
      <c r="C9" s="240">
        <v>690000</v>
      </c>
      <c r="D9" s="240">
        <v>664000</v>
      </c>
      <c r="E9" s="240">
        <v>595000</v>
      </c>
      <c r="F9" s="118"/>
      <c r="G9" s="27"/>
      <c r="H9" s="27"/>
      <c r="I9" s="27"/>
    </row>
    <row r="10" spans="2:9">
      <c r="B10" s="238" t="s">
        <v>166</v>
      </c>
      <c r="C10" s="240">
        <v>1959140</v>
      </c>
      <c r="D10" s="240">
        <v>2855026</v>
      </c>
      <c r="E10" s="240">
        <v>3969172</v>
      </c>
      <c r="F10" s="118"/>
      <c r="G10" s="27"/>
      <c r="H10" s="27"/>
      <c r="I10" s="27"/>
    </row>
    <row r="11" spans="2:9" ht="14.25">
      <c r="B11" s="241" t="s">
        <v>167</v>
      </c>
      <c r="C11" s="240">
        <v>362433.15499999997</v>
      </c>
      <c r="D11" s="240">
        <v>425228.15350000001</v>
      </c>
      <c r="E11" s="240">
        <v>490505.3725</v>
      </c>
      <c r="F11" s="118"/>
      <c r="G11" s="27"/>
      <c r="H11" s="27"/>
      <c r="I11" s="27"/>
    </row>
    <row r="12" spans="2:9">
      <c r="B12" s="242" t="s">
        <v>168</v>
      </c>
      <c r="C12" s="243">
        <f>SUM(C8:C11)</f>
        <v>3810073.1549999998</v>
      </c>
      <c r="D12" s="243">
        <f>SUM(D8:D11)</f>
        <v>4797754.1535</v>
      </c>
      <c r="E12" s="243">
        <f>SUM(E8:E11)</f>
        <v>5978677.3724999996</v>
      </c>
      <c r="F12" s="118"/>
      <c r="G12" s="27"/>
      <c r="H12" s="27"/>
      <c r="I12" s="27"/>
    </row>
    <row r="13" spans="2:9" ht="14.25">
      <c r="B13" s="238" t="s">
        <v>169</v>
      </c>
      <c r="C13" s="244">
        <f>11434/1.19</f>
        <v>9608.403361344539</v>
      </c>
      <c r="D13" s="245">
        <f>11292/1.19</f>
        <v>9489.0756302521004</v>
      </c>
      <c r="E13" s="245">
        <f>12532/1.19</f>
        <v>10531.09243697479</v>
      </c>
      <c r="F13" s="118"/>
      <c r="G13" s="118"/>
      <c r="H13" s="187"/>
      <c r="I13" s="187"/>
    </row>
    <row r="14" spans="2:9">
      <c r="B14" s="246" t="s">
        <v>170</v>
      </c>
      <c r="C14" s="243">
        <f>(C13/25)*C7*1000</f>
        <v>12875260.504201682</v>
      </c>
      <c r="D14" s="243">
        <f>(D13/25)*D7*1000</f>
        <v>11766453.781512605</v>
      </c>
      <c r="E14" s="243">
        <f t="shared" ref="E14" si="0">(E13/25)*E7*1000</f>
        <v>12637310.924369747</v>
      </c>
      <c r="F14" s="118"/>
      <c r="G14" s="27"/>
      <c r="H14" s="118"/>
      <c r="I14" s="118"/>
    </row>
    <row r="15" spans="2:9">
      <c r="B15" s="246" t="s">
        <v>171</v>
      </c>
      <c r="C15" s="247">
        <f>C14-C12</f>
        <v>9065187.349201683</v>
      </c>
      <c r="D15" s="247">
        <f>D14-D12</f>
        <v>6968699.628012605</v>
      </c>
      <c r="E15" s="247">
        <f>E14-E12</f>
        <v>6658633.5518697472</v>
      </c>
      <c r="F15" s="118"/>
      <c r="G15" s="27"/>
      <c r="H15" s="118"/>
      <c r="I15" s="118"/>
    </row>
    <row r="16" spans="2:9">
      <c r="B16" s="108"/>
      <c r="C16" s="109"/>
      <c r="D16" s="109"/>
      <c r="E16" s="109"/>
      <c r="F16" s="118"/>
      <c r="G16" s="118"/>
      <c r="H16" s="118"/>
      <c r="I16" s="118"/>
    </row>
    <row r="17" spans="2:5" ht="26.25" customHeight="1">
      <c r="B17" s="338" t="s">
        <v>172</v>
      </c>
      <c r="C17" s="339"/>
      <c r="D17" s="339"/>
      <c r="E17" s="340"/>
    </row>
    <row r="18" spans="2:5">
      <c r="B18" s="336" t="s">
        <v>173</v>
      </c>
      <c r="C18" s="343" t="s">
        <v>174</v>
      </c>
      <c r="D18" s="344"/>
      <c r="E18" s="345"/>
    </row>
    <row r="19" spans="2:5">
      <c r="B19" s="337"/>
      <c r="C19" s="248">
        <v>7000</v>
      </c>
      <c r="D19" s="248">
        <v>8000</v>
      </c>
      <c r="E19" s="248">
        <v>9000</v>
      </c>
    </row>
    <row r="20" spans="2:5">
      <c r="B20" s="249">
        <v>25000</v>
      </c>
      <c r="C20" s="250">
        <f>+$B20*(C$19/25)-$C$12</f>
        <v>3189926.8450000002</v>
      </c>
      <c r="D20" s="250">
        <f t="shared" ref="D20:E22" si="1">+$B20*(D$19/25)-$C$12</f>
        <v>4189926.8450000002</v>
      </c>
      <c r="E20" s="250">
        <f t="shared" si="1"/>
        <v>5189926.8450000007</v>
      </c>
    </row>
    <row r="21" spans="2:5">
      <c r="B21" s="249">
        <v>30000</v>
      </c>
      <c r="C21" s="250">
        <f t="shared" ref="C21:C22" si="2">+$B21*(C$19/25)-$C$12</f>
        <v>4589926.8450000007</v>
      </c>
      <c r="D21" s="250">
        <f t="shared" si="1"/>
        <v>5789926.8450000007</v>
      </c>
      <c r="E21" s="250">
        <f t="shared" si="1"/>
        <v>6989926.8450000007</v>
      </c>
    </row>
    <row r="22" spans="2:5">
      <c r="B22" s="249">
        <v>35000</v>
      </c>
      <c r="C22" s="250">
        <f t="shared" si="2"/>
        <v>5989926.8450000007</v>
      </c>
      <c r="D22" s="250">
        <f t="shared" si="1"/>
        <v>7389926.8450000007</v>
      </c>
      <c r="E22" s="250">
        <f t="shared" si="1"/>
        <v>8789926.8450000007</v>
      </c>
    </row>
    <row r="23" spans="2:5">
      <c r="B23" s="112"/>
      <c r="C23" s="137"/>
      <c r="D23" s="137"/>
      <c r="E23" s="137"/>
    </row>
    <row r="24" spans="2:5" ht="15" customHeight="1">
      <c r="B24" s="338" t="s">
        <v>175</v>
      </c>
      <c r="C24" s="339"/>
      <c r="D24" s="339"/>
      <c r="E24" s="340"/>
    </row>
    <row r="25" spans="2:5">
      <c r="B25" s="119" t="s">
        <v>176</v>
      </c>
      <c r="C25" s="120">
        <f>+B20</f>
        <v>25000</v>
      </c>
      <c r="D25" s="120">
        <f>+B21</f>
        <v>30000</v>
      </c>
      <c r="E25" s="120">
        <f>+B22</f>
        <v>35000</v>
      </c>
    </row>
    <row r="26" spans="2:5">
      <c r="B26" s="251" t="s">
        <v>177</v>
      </c>
      <c r="C26" s="252">
        <f>($C12/C25)*25</f>
        <v>3810.073155</v>
      </c>
      <c r="D26" s="252">
        <f t="shared" ref="D26:E26" si="3">($C12/D25)*25</f>
        <v>3175.0609624999997</v>
      </c>
      <c r="E26" s="252">
        <f t="shared" si="3"/>
        <v>2721.4808249999996</v>
      </c>
    </row>
    <row r="27" spans="2:5">
      <c r="B27" s="110" t="s">
        <v>178</v>
      </c>
      <c r="C27" s="110"/>
      <c r="D27" s="110"/>
      <c r="E27" s="110"/>
    </row>
    <row r="28" spans="2:5">
      <c r="B28" s="111" t="s">
        <v>179</v>
      </c>
      <c r="C28" s="111"/>
      <c r="D28" s="111"/>
      <c r="E28" s="111"/>
    </row>
    <row r="29" spans="2:5">
      <c r="B29" s="346" t="s">
        <v>180</v>
      </c>
      <c r="C29" s="346"/>
      <c r="D29" s="346"/>
      <c r="E29" s="346"/>
    </row>
    <row r="30" spans="2:5" ht="26.25" customHeight="1">
      <c r="B30" s="347" t="s">
        <v>181</v>
      </c>
      <c r="C30" s="347"/>
      <c r="D30" s="347"/>
      <c r="E30" s="347"/>
    </row>
    <row r="31" spans="2:5">
      <c r="B31" s="348" t="s">
        <v>265</v>
      </c>
      <c r="C31" s="348"/>
      <c r="D31" s="348"/>
      <c r="E31" s="348"/>
    </row>
    <row r="32" spans="2:5">
      <c r="B32" s="346" t="s">
        <v>182</v>
      </c>
      <c r="C32" s="346"/>
      <c r="D32" s="346"/>
      <c r="E32" s="346"/>
    </row>
    <row r="33" spans="2:5">
      <c r="B33" s="346" t="s">
        <v>183</v>
      </c>
      <c r="C33" s="346"/>
      <c r="D33" s="346"/>
      <c r="E33" s="346"/>
    </row>
    <row r="34" spans="2:5">
      <c r="B34" s="346" t="s">
        <v>184</v>
      </c>
      <c r="C34" s="346"/>
      <c r="D34" s="346"/>
      <c r="E34" s="346"/>
    </row>
  </sheetData>
  <mergeCells count="13">
    <mergeCell ref="B33:E33"/>
    <mergeCell ref="B34:E34"/>
    <mergeCell ref="B24:E24"/>
    <mergeCell ref="B29:E29"/>
    <mergeCell ref="B30:E30"/>
    <mergeCell ref="B31:E31"/>
    <mergeCell ref="B32:E32"/>
    <mergeCell ref="B18:B19"/>
    <mergeCell ref="B17:E17"/>
    <mergeCell ref="B2:E2"/>
    <mergeCell ref="B4:E4"/>
    <mergeCell ref="C18:E18"/>
    <mergeCell ref="B3:E3"/>
  </mergeCells>
  <hyperlinks>
    <hyperlink ref="G2" location="Índice!A1" display="Volver al índice" xr:uid="{00000000-0004-0000-0E00-000000000000}"/>
  </hyperlinks>
  <printOptions horizontalCentered="1"/>
  <pageMargins left="0.70866141732283472" right="0.70866141732283472" top="0.74803149606299213" bottom="0.74803149606299213" header="0.31496062992125984" footer="0.31496062992125984"/>
  <pageSetup paperSize="122" scale="98" orientation="landscape" r:id="rId1"/>
  <headerFooter>
    <oddFooter>&amp;C&amp;P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15">
    <pageSetUpPr fitToPage="1"/>
  </sheetPr>
  <dimension ref="B2:N44"/>
  <sheetViews>
    <sheetView view="pageBreakPreview" zoomScale="91" zoomScaleNormal="90" zoomScaleSheetLayoutView="91" workbookViewId="0"/>
  </sheetViews>
  <sheetFormatPr baseColWidth="10" defaultColWidth="10.85546875" defaultRowHeight="12.75"/>
  <cols>
    <col min="1" max="1" width="1.42578125" style="26" customWidth="1"/>
    <col min="2" max="2" width="13.85546875" style="26" customWidth="1"/>
    <col min="3" max="3" width="17.5703125" style="26" customWidth="1"/>
    <col min="4" max="4" width="11.7109375" style="26" customWidth="1"/>
    <col min="5" max="6" width="10.140625" style="26" customWidth="1"/>
    <col min="7" max="7" width="10.42578125" style="26" customWidth="1"/>
    <col min="8" max="8" width="11.28515625" style="26" customWidth="1"/>
    <col min="9" max="10" width="10.140625" style="26" customWidth="1"/>
    <col min="11" max="11" width="10" style="26" customWidth="1"/>
    <col min="12" max="12" width="2.140625" style="26" customWidth="1"/>
    <col min="13" max="13" width="10.85546875" style="86"/>
    <col min="14" max="16384" width="10.85546875" style="26"/>
  </cols>
  <sheetData>
    <row r="2" spans="2:14">
      <c r="B2" s="352" t="s">
        <v>185</v>
      </c>
      <c r="C2" s="352"/>
      <c r="D2" s="352"/>
      <c r="E2" s="352"/>
      <c r="F2" s="352"/>
      <c r="G2" s="352"/>
      <c r="H2" s="352"/>
      <c r="I2" s="352"/>
      <c r="J2" s="352"/>
      <c r="K2" s="352"/>
      <c r="L2" s="217"/>
      <c r="M2" s="160" t="s">
        <v>7</v>
      </c>
      <c r="N2" s="118"/>
    </row>
    <row r="3" spans="2:14">
      <c r="B3" s="217"/>
      <c r="C3" s="217"/>
      <c r="D3" s="217"/>
      <c r="E3" s="217"/>
      <c r="F3" s="217"/>
      <c r="G3" s="217"/>
      <c r="H3" s="217"/>
      <c r="I3" s="217"/>
      <c r="J3" s="217"/>
      <c r="K3" s="217"/>
      <c r="L3" s="217"/>
      <c r="M3" s="88"/>
      <c r="N3" s="118"/>
    </row>
    <row r="4" spans="2:14">
      <c r="B4" s="356" t="s">
        <v>186</v>
      </c>
      <c r="C4" s="358" t="s">
        <v>187</v>
      </c>
      <c r="D4" s="353" t="s">
        <v>188</v>
      </c>
      <c r="E4" s="354"/>
      <c r="F4" s="354"/>
      <c r="G4" s="355"/>
      <c r="H4" s="353" t="s">
        <v>189</v>
      </c>
      <c r="I4" s="354"/>
      <c r="J4" s="354"/>
      <c r="K4" s="355"/>
      <c r="L4" s="217"/>
      <c r="N4" s="118"/>
    </row>
    <row r="5" spans="2:14" ht="31.5" customHeight="1">
      <c r="B5" s="357"/>
      <c r="C5" s="359"/>
      <c r="D5" s="253" t="s">
        <v>190</v>
      </c>
      <c r="E5" s="254" t="s">
        <v>271</v>
      </c>
      <c r="F5" s="254" t="s">
        <v>272</v>
      </c>
      <c r="G5" s="255" t="s">
        <v>191</v>
      </c>
      <c r="H5" s="253" t="str">
        <f>+D5</f>
        <v>2019</v>
      </c>
      <c r="I5" s="256" t="str">
        <f>+E5</f>
        <v>ene-dic 2019</v>
      </c>
      <c r="J5" s="256" t="str">
        <f>+F5</f>
        <v>ene-dic 2020</v>
      </c>
      <c r="K5" s="257" t="str">
        <f>+G5</f>
        <v>variación (%)</v>
      </c>
      <c r="L5" s="74"/>
      <c r="M5" s="94"/>
      <c r="N5" s="118"/>
    </row>
    <row r="6" spans="2:14" ht="15.4" customHeight="1">
      <c r="B6" s="349" t="s">
        <v>192</v>
      </c>
      <c r="C6" s="266" t="s">
        <v>193</v>
      </c>
      <c r="D6" s="267">
        <v>162853.04999999999</v>
      </c>
      <c r="E6" s="268">
        <v>162853.04999999999</v>
      </c>
      <c r="F6" s="268">
        <v>99228.83</v>
      </c>
      <c r="G6" s="269">
        <v>-39.068485361496144</v>
      </c>
      <c r="H6" s="268">
        <v>1007460.7</v>
      </c>
      <c r="I6" s="268">
        <v>1007460.7</v>
      </c>
      <c r="J6" s="268">
        <v>596587</v>
      </c>
      <c r="K6" s="269">
        <v>-40.783099529341435</v>
      </c>
      <c r="L6" s="118"/>
      <c r="M6" s="27"/>
      <c r="N6" s="27"/>
    </row>
    <row r="7" spans="2:14" ht="15">
      <c r="B7" s="360"/>
      <c r="C7" s="270" t="s">
        <v>194</v>
      </c>
      <c r="D7" s="271">
        <v>254692.89</v>
      </c>
      <c r="E7" s="272">
        <v>254692.89</v>
      </c>
      <c r="F7" s="272">
        <v>327507.82</v>
      </c>
      <c r="G7" s="273">
        <v>28.589306124721414</v>
      </c>
      <c r="H7" s="272">
        <v>895775.64</v>
      </c>
      <c r="I7" s="272">
        <v>895775.64</v>
      </c>
      <c r="J7" s="272">
        <v>1090456.24</v>
      </c>
      <c r="K7" s="273">
        <v>21.733187564689736</v>
      </c>
      <c r="L7" s="118"/>
      <c r="M7" s="27"/>
      <c r="N7" s="27"/>
    </row>
    <row r="8" spans="2:14" ht="15">
      <c r="B8" s="360"/>
      <c r="C8" s="270" t="s">
        <v>195</v>
      </c>
      <c r="D8" s="271">
        <v>16964.02</v>
      </c>
      <c r="E8" s="272">
        <v>16964.02</v>
      </c>
      <c r="F8" s="272">
        <v>22640.99</v>
      </c>
      <c r="G8" s="273">
        <v>33.464768374477273</v>
      </c>
      <c r="H8" s="272">
        <v>147706.6</v>
      </c>
      <c r="I8" s="272">
        <v>147706.6</v>
      </c>
      <c r="J8" s="272">
        <v>147201.75</v>
      </c>
      <c r="K8" s="273">
        <v>-0.34179244529357611</v>
      </c>
      <c r="L8" s="118"/>
      <c r="M8" s="27"/>
      <c r="N8" s="27"/>
    </row>
    <row r="9" spans="2:14" ht="15">
      <c r="B9" s="360"/>
      <c r="C9" s="270" t="s">
        <v>196</v>
      </c>
      <c r="D9" s="271">
        <v>20682.84</v>
      </c>
      <c r="E9" s="272">
        <v>20682.84</v>
      </c>
      <c r="F9" s="272">
        <v>1680</v>
      </c>
      <c r="G9" s="273">
        <v>-91.87732439065428</v>
      </c>
      <c r="H9" s="272">
        <v>136827.9</v>
      </c>
      <c r="I9" s="272">
        <v>136827.9</v>
      </c>
      <c r="J9" s="272">
        <v>12915.6</v>
      </c>
      <c r="K9" s="273">
        <v>-90.560697050820778</v>
      </c>
      <c r="L9" s="118"/>
      <c r="M9" s="27"/>
      <c r="N9" s="27"/>
    </row>
    <row r="10" spans="2:14" ht="15">
      <c r="B10" s="360"/>
      <c r="C10" s="270" t="s">
        <v>197</v>
      </c>
      <c r="D10" s="271">
        <v>6216</v>
      </c>
      <c r="E10" s="272">
        <v>6216</v>
      </c>
      <c r="F10" s="272">
        <v>1624</v>
      </c>
      <c r="G10" s="273">
        <v>-73.873873873873876</v>
      </c>
      <c r="H10" s="272">
        <v>40140</v>
      </c>
      <c r="I10" s="272">
        <v>40140</v>
      </c>
      <c r="J10" s="272">
        <v>9390</v>
      </c>
      <c r="K10" s="273">
        <v>-76.606875934230189</v>
      </c>
      <c r="L10" s="118"/>
      <c r="M10" s="27"/>
      <c r="N10" s="27"/>
    </row>
    <row r="11" spans="2:14" ht="15">
      <c r="B11" s="360"/>
      <c r="C11" s="270" t="s">
        <v>198</v>
      </c>
      <c r="D11" s="271">
        <v>11600.04</v>
      </c>
      <c r="E11" s="272">
        <v>11600.04</v>
      </c>
      <c r="F11" s="272">
        <v>11800</v>
      </c>
      <c r="G11" s="273">
        <v>1.7237871593546172</v>
      </c>
      <c r="H11" s="272">
        <v>32165.51</v>
      </c>
      <c r="I11" s="272">
        <v>32165.51</v>
      </c>
      <c r="J11" s="272">
        <v>23584.07</v>
      </c>
      <c r="K11" s="273">
        <v>-26.679011152007227</v>
      </c>
      <c r="L11" s="118"/>
      <c r="M11" s="27"/>
      <c r="N11" s="27"/>
    </row>
    <row r="12" spans="2:14" ht="15">
      <c r="B12" s="360"/>
      <c r="C12" s="270" t="s">
        <v>199</v>
      </c>
      <c r="D12" s="271">
        <v>1543.36</v>
      </c>
      <c r="E12" s="272">
        <v>1543.36</v>
      </c>
      <c r="F12" s="272">
        <v>0</v>
      </c>
      <c r="G12" s="273">
        <v>-100</v>
      </c>
      <c r="H12" s="272">
        <v>13832</v>
      </c>
      <c r="I12" s="272">
        <v>13832</v>
      </c>
      <c r="J12" s="272">
        <v>0</v>
      </c>
      <c r="K12" s="273">
        <v>-100</v>
      </c>
      <c r="L12" s="118"/>
      <c r="M12" s="27"/>
      <c r="N12" s="27"/>
    </row>
    <row r="13" spans="2:14" ht="15">
      <c r="B13" s="360"/>
      <c r="C13" s="270" t="s">
        <v>200</v>
      </c>
      <c r="D13" s="271">
        <v>1500</v>
      </c>
      <c r="E13" s="272">
        <v>1500</v>
      </c>
      <c r="F13" s="272">
        <v>0</v>
      </c>
      <c r="G13" s="273">
        <v>-100</v>
      </c>
      <c r="H13" s="272">
        <v>7393.26</v>
      </c>
      <c r="I13" s="272">
        <v>7393.26</v>
      </c>
      <c r="J13" s="272">
        <v>0</v>
      </c>
      <c r="K13" s="273">
        <v>-100</v>
      </c>
      <c r="L13" s="118"/>
      <c r="M13" s="27"/>
      <c r="N13" s="27"/>
    </row>
    <row r="14" spans="2:14" ht="12.4" customHeight="1">
      <c r="B14" s="360"/>
      <c r="C14" s="270" t="s">
        <v>201</v>
      </c>
      <c r="D14" s="271">
        <v>170.1</v>
      </c>
      <c r="E14" s="272">
        <v>170.1</v>
      </c>
      <c r="F14" s="272">
        <v>1360.8</v>
      </c>
      <c r="G14" s="273">
        <v>700</v>
      </c>
      <c r="H14" s="272">
        <v>1386</v>
      </c>
      <c r="I14" s="272">
        <v>1386</v>
      </c>
      <c r="J14" s="272">
        <v>10332</v>
      </c>
      <c r="K14" s="273">
        <v>645.45454545454538</v>
      </c>
      <c r="L14" s="118"/>
      <c r="M14" s="27"/>
      <c r="N14" s="27"/>
    </row>
    <row r="15" spans="2:14" ht="14.65" customHeight="1">
      <c r="B15" s="360"/>
      <c r="C15" s="270" t="s">
        <v>207</v>
      </c>
      <c r="D15" s="271">
        <v>0</v>
      </c>
      <c r="E15" s="272">
        <v>0</v>
      </c>
      <c r="F15" s="272">
        <v>9181.14</v>
      </c>
      <c r="G15" s="273" t="s">
        <v>203</v>
      </c>
      <c r="H15" s="272">
        <v>0</v>
      </c>
      <c r="I15" s="272">
        <v>0</v>
      </c>
      <c r="J15" s="272">
        <v>47324.98</v>
      </c>
      <c r="K15" s="273" t="s">
        <v>203</v>
      </c>
      <c r="L15" s="118"/>
      <c r="M15" s="27"/>
      <c r="N15" s="27"/>
    </row>
    <row r="16" spans="2:14" ht="15">
      <c r="B16" s="360"/>
      <c r="C16" s="270" t="s">
        <v>202</v>
      </c>
      <c r="D16" s="271">
        <v>0</v>
      </c>
      <c r="E16" s="272">
        <v>0</v>
      </c>
      <c r="F16" s="272">
        <v>5.5780000000000003</v>
      </c>
      <c r="G16" s="273" t="s">
        <v>203</v>
      </c>
      <c r="H16" s="272">
        <v>0</v>
      </c>
      <c r="I16" s="272">
        <v>0</v>
      </c>
      <c r="J16" s="272">
        <v>56.2</v>
      </c>
      <c r="K16" s="273" t="s">
        <v>203</v>
      </c>
      <c r="L16" s="118"/>
      <c r="M16" s="27"/>
      <c r="N16" s="27"/>
    </row>
    <row r="17" spans="2:14" ht="15">
      <c r="B17" s="350"/>
      <c r="C17" s="274" t="s">
        <v>204</v>
      </c>
      <c r="D17" s="271">
        <v>0</v>
      </c>
      <c r="E17" s="272">
        <v>0</v>
      </c>
      <c r="F17" s="272">
        <v>26</v>
      </c>
      <c r="G17" s="273" t="s">
        <v>203</v>
      </c>
      <c r="H17" s="272">
        <v>0</v>
      </c>
      <c r="I17" s="272">
        <v>0</v>
      </c>
      <c r="J17" s="272">
        <v>166.3</v>
      </c>
      <c r="K17" s="273" t="s">
        <v>203</v>
      </c>
      <c r="L17" s="118"/>
      <c r="M17" s="27"/>
      <c r="N17" s="27"/>
    </row>
    <row r="18" spans="2:14" ht="14.65" customHeight="1">
      <c r="B18" s="258" t="s">
        <v>205</v>
      </c>
      <c r="C18" s="195"/>
      <c r="D18" s="196">
        <v>476222.29999999993</v>
      </c>
      <c r="E18" s="197">
        <v>476222.29999999993</v>
      </c>
      <c r="F18" s="197">
        <v>475055.158</v>
      </c>
      <c r="G18" s="198">
        <v>-0.24508344107362356</v>
      </c>
      <c r="H18" s="197">
        <v>2282687.6099999994</v>
      </c>
      <c r="I18" s="197">
        <v>2282687.6099999994</v>
      </c>
      <c r="J18" s="197">
        <v>1938014.14</v>
      </c>
      <c r="K18" s="198">
        <v>-15.099458571994418</v>
      </c>
      <c r="L18" s="118"/>
      <c r="M18" s="27"/>
      <c r="N18" s="27"/>
    </row>
    <row r="19" spans="2:14" ht="15">
      <c r="B19" s="349" t="s">
        <v>206</v>
      </c>
      <c r="C19" s="266" t="s">
        <v>207</v>
      </c>
      <c r="D19" s="276">
        <v>827250</v>
      </c>
      <c r="E19" s="277">
        <v>827250</v>
      </c>
      <c r="F19" s="277">
        <v>480500</v>
      </c>
      <c r="G19" s="278">
        <v>-41.915986702931399</v>
      </c>
      <c r="H19" s="277">
        <v>908860</v>
      </c>
      <c r="I19" s="277">
        <v>908860</v>
      </c>
      <c r="J19" s="277">
        <v>486700</v>
      </c>
      <c r="K19" s="278">
        <v>-46.449398147129372</v>
      </c>
      <c r="L19" s="118"/>
      <c r="M19" s="27"/>
      <c r="N19" s="27"/>
    </row>
    <row r="20" spans="2:14" ht="15">
      <c r="B20" s="360"/>
      <c r="C20" s="270" t="s">
        <v>208</v>
      </c>
      <c r="D20" s="271">
        <v>0</v>
      </c>
      <c r="E20" s="272">
        <v>0</v>
      </c>
      <c r="F20" s="272">
        <v>200250</v>
      </c>
      <c r="G20" s="273" t="s">
        <v>203</v>
      </c>
      <c r="H20" s="272">
        <v>0</v>
      </c>
      <c r="I20" s="272">
        <v>0</v>
      </c>
      <c r="J20" s="272">
        <v>218272.5</v>
      </c>
      <c r="K20" s="273" t="s">
        <v>203</v>
      </c>
      <c r="L20" s="118"/>
      <c r="M20" s="27"/>
      <c r="N20" s="27"/>
    </row>
    <row r="21" spans="2:14" ht="15">
      <c r="B21" s="350"/>
      <c r="C21" s="274" t="s">
        <v>194</v>
      </c>
      <c r="D21" s="271">
        <v>0</v>
      </c>
      <c r="E21" s="272">
        <v>0</v>
      </c>
      <c r="F21" s="272">
        <v>25300</v>
      </c>
      <c r="G21" s="273" t="s">
        <v>203</v>
      </c>
      <c r="H21" s="272">
        <v>0</v>
      </c>
      <c r="I21" s="272">
        <v>0</v>
      </c>
      <c r="J21" s="272">
        <v>11000</v>
      </c>
      <c r="K21" s="273" t="s">
        <v>203</v>
      </c>
      <c r="L21" s="118"/>
      <c r="M21" s="27"/>
      <c r="N21" s="27"/>
    </row>
    <row r="22" spans="2:14" ht="15" customHeight="1">
      <c r="B22" s="258" t="s">
        <v>209</v>
      </c>
      <c r="C22" s="195"/>
      <c r="D22" s="196">
        <v>827250</v>
      </c>
      <c r="E22" s="197">
        <v>827250</v>
      </c>
      <c r="F22" s="197">
        <v>706050</v>
      </c>
      <c r="G22" s="198">
        <v>-14.650951949229373</v>
      </c>
      <c r="H22" s="197">
        <v>908860</v>
      </c>
      <c r="I22" s="197">
        <v>908860</v>
      </c>
      <c r="J22" s="197">
        <v>715972.5</v>
      </c>
      <c r="K22" s="198">
        <v>-21.223015645974076</v>
      </c>
      <c r="L22" s="118"/>
      <c r="M22" s="27"/>
      <c r="N22" s="27"/>
    </row>
    <row r="23" spans="2:14" ht="15">
      <c r="B23" s="349" t="s">
        <v>210</v>
      </c>
      <c r="C23" s="266" t="s">
        <v>207</v>
      </c>
      <c r="D23" s="276">
        <v>706500</v>
      </c>
      <c r="E23" s="277">
        <v>706500</v>
      </c>
      <c r="F23" s="277">
        <v>1531100</v>
      </c>
      <c r="G23" s="278">
        <v>116.71620665251238</v>
      </c>
      <c r="H23" s="277">
        <v>270370</v>
      </c>
      <c r="I23" s="277">
        <v>270370</v>
      </c>
      <c r="J23" s="277">
        <v>606078.80000000005</v>
      </c>
      <c r="K23" s="278">
        <v>124.16643858416245</v>
      </c>
      <c r="L23" s="118"/>
      <c r="M23" s="27"/>
      <c r="N23" s="27"/>
    </row>
    <row r="24" spans="2:14" s="118" customFormat="1" ht="15">
      <c r="B24" s="360"/>
      <c r="C24" s="270" t="s">
        <v>193</v>
      </c>
      <c r="D24" s="271">
        <v>28000</v>
      </c>
      <c r="E24" s="272">
        <v>28000</v>
      </c>
      <c r="F24" s="272">
        <v>216200</v>
      </c>
      <c r="G24" s="273">
        <v>672.14285714285711</v>
      </c>
      <c r="H24" s="272">
        <v>7700</v>
      </c>
      <c r="I24" s="272">
        <v>7700</v>
      </c>
      <c r="J24" s="272">
        <v>62643</v>
      </c>
      <c r="K24" s="273">
        <v>713.5454545454545</v>
      </c>
      <c r="M24" s="27"/>
      <c r="N24" s="27"/>
    </row>
    <row r="25" spans="2:14" ht="15">
      <c r="B25" s="350"/>
      <c r="C25" s="274" t="s">
        <v>194</v>
      </c>
      <c r="D25" s="271">
        <v>0</v>
      </c>
      <c r="E25" s="272">
        <v>0</v>
      </c>
      <c r="F25" s="272">
        <v>475570</v>
      </c>
      <c r="G25" s="273" t="s">
        <v>203</v>
      </c>
      <c r="H25" s="272">
        <v>0</v>
      </c>
      <c r="I25" s="272">
        <v>0</v>
      </c>
      <c r="J25" s="272">
        <v>194369.85</v>
      </c>
      <c r="K25" s="273" t="s">
        <v>203</v>
      </c>
      <c r="L25" s="118"/>
      <c r="M25" s="27"/>
      <c r="N25" s="27"/>
    </row>
    <row r="26" spans="2:14" s="118" customFormat="1" ht="15">
      <c r="B26" s="258" t="s">
        <v>211</v>
      </c>
      <c r="C26" s="195"/>
      <c r="D26" s="196">
        <v>734500</v>
      </c>
      <c r="E26" s="197">
        <v>734500</v>
      </c>
      <c r="F26" s="197">
        <v>2222870</v>
      </c>
      <c r="G26" s="198">
        <v>202.63716814159292</v>
      </c>
      <c r="H26" s="197">
        <v>278070</v>
      </c>
      <c r="I26" s="197">
        <v>278070</v>
      </c>
      <c r="J26" s="197">
        <v>863091.65</v>
      </c>
      <c r="K26" s="198">
        <v>210.38646743625708</v>
      </c>
      <c r="M26" s="27"/>
      <c r="N26" s="27"/>
    </row>
    <row r="27" spans="2:14" s="118" customFormat="1" ht="45">
      <c r="B27" s="279" t="s">
        <v>212</v>
      </c>
      <c r="C27" s="275" t="s">
        <v>208</v>
      </c>
      <c r="D27" s="276">
        <v>99725</v>
      </c>
      <c r="E27" s="277">
        <v>99725</v>
      </c>
      <c r="F27" s="277">
        <v>0</v>
      </c>
      <c r="G27" s="278">
        <v>-100</v>
      </c>
      <c r="H27" s="277">
        <v>113806</v>
      </c>
      <c r="I27" s="277">
        <v>113806</v>
      </c>
      <c r="J27" s="277">
        <v>0</v>
      </c>
      <c r="K27" s="278">
        <v>-100</v>
      </c>
      <c r="M27" s="27"/>
      <c r="N27" s="27"/>
    </row>
    <row r="28" spans="2:14" ht="15">
      <c r="B28" s="258" t="s">
        <v>213</v>
      </c>
      <c r="C28" s="195"/>
      <c r="D28" s="196">
        <v>99725</v>
      </c>
      <c r="E28" s="197">
        <v>99725</v>
      </c>
      <c r="F28" s="197">
        <v>0</v>
      </c>
      <c r="G28" s="198">
        <v>-100</v>
      </c>
      <c r="H28" s="197">
        <v>113806</v>
      </c>
      <c r="I28" s="197">
        <v>113806</v>
      </c>
      <c r="J28" s="197">
        <v>0</v>
      </c>
      <c r="K28" s="198">
        <v>-100</v>
      </c>
      <c r="L28" s="118"/>
      <c r="M28" s="27"/>
      <c r="N28" s="27"/>
    </row>
    <row r="29" spans="2:14" s="118" customFormat="1" ht="15">
      <c r="B29" s="349" t="s">
        <v>214</v>
      </c>
      <c r="C29" s="266" t="s">
        <v>215</v>
      </c>
      <c r="D29" s="276">
        <v>15540</v>
      </c>
      <c r="E29" s="277">
        <v>15540</v>
      </c>
      <c r="F29" s="277">
        <v>20505</v>
      </c>
      <c r="G29" s="278">
        <v>31.949806949806959</v>
      </c>
      <c r="H29" s="277">
        <v>51906.37</v>
      </c>
      <c r="I29" s="277">
        <v>51906.37</v>
      </c>
      <c r="J29" s="277">
        <v>62965</v>
      </c>
      <c r="K29" s="278">
        <v>21.304957368430877</v>
      </c>
      <c r="M29" s="27"/>
      <c r="N29" s="27"/>
    </row>
    <row r="30" spans="2:14" s="118" customFormat="1" ht="15">
      <c r="B30" s="360"/>
      <c r="C30" s="270" t="s">
        <v>197</v>
      </c>
      <c r="D30" s="271">
        <v>19645</v>
      </c>
      <c r="E30" s="272">
        <v>19645</v>
      </c>
      <c r="F30" s="272">
        <v>0</v>
      </c>
      <c r="G30" s="273">
        <v>-100</v>
      </c>
      <c r="H30" s="272">
        <v>39704.03</v>
      </c>
      <c r="I30" s="272">
        <v>39704.03</v>
      </c>
      <c r="J30" s="272">
        <v>0</v>
      </c>
      <c r="K30" s="273">
        <v>-100</v>
      </c>
      <c r="M30" s="27"/>
      <c r="N30" s="27"/>
    </row>
    <row r="31" spans="2:14" s="118" customFormat="1" ht="15">
      <c r="B31" s="350"/>
      <c r="C31" s="274" t="s">
        <v>216</v>
      </c>
      <c r="D31" s="271">
        <v>101.25</v>
      </c>
      <c r="E31" s="272">
        <v>101.25</v>
      </c>
      <c r="F31" s="272">
        <v>0</v>
      </c>
      <c r="G31" s="273">
        <v>-100</v>
      </c>
      <c r="H31" s="272">
        <v>544.94000000000005</v>
      </c>
      <c r="I31" s="272">
        <v>544.94000000000005</v>
      </c>
      <c r="J31" s="272">
        <v>0</v>
      </c>
      <c r="K31" s="273">
        <v>-100</v>
      </c>
      <c r="M31" s="27"/>
      <c r="N31" s="27"/>
    </row>
    <row r="32" spans="2:14" ht="15">
      <c r="B32" s="258" t="s">
        <v>217</v>
      </c>
      <c r="C32" s="195"/>
      <c r="D32" s="196">
        <v>35286.25</v>
      </c>
      <c r="E32" s="197">
        <v>35286.25</v>
      </c>
      <c r="F32" s="197">
        <v>20505</v>
      </c>
      <c r="G32" s="198">
        <v>-41.889546211342946</v>
      </c>
      <c r="H32" s="197">
        <v>92155.34</v>
      </c>
      <c r="I32" s="197">
        <v>92155.34</v>
      </c>
      <c r="J32" s="197">
        <v>62965</v>
      </c>
      <c r="K32" s="198">
        <v>-31.675147636588395</v>
      </c>
      <c r="L32" s="118"/>
      <c r="N32" s="118"/>
    </row>
    <row r="33" spans="2:13" ht="15">
      <c r="B33" s="275" t="s">
        <v>218</v>
      </c>
      <c r="C33" s="275" t="s">
        <v>194</v>
      </c>
      <c r="D33" s="276">
        <v>1008</v>
      </c>
      <c r="E33" s="277">
        <v>1008</v>
      </c>
      <c r="F33" s="277">
        <v>2004</v>
      </c>
      <c r="G33" s="278">
        <v>98.80952380952381</v>
      </c>
      <c r="H33" s="277">
        <v>1400</v>
      </c>
      <c r="I33" s="277">
        <v>1400</v>
      </c>
      <c r="J33" s="277">
        <v>2805.6</v>
      </c>
      <c r="K33" s="278">
        <v>100.4</v>
      </c>
      <c r="L33" s="118"/>
    </row>
    <row r="34" spans="2:13" ht="14.65" customHeight="1">
      <c r="B34" s="258" t="s">
        <v>219</v>
      </c>
      <c r="C34" s="195"/>
      <c r="D34" s="196">
        <v>1008</v>
      </c>
      <c r="E34" s="197">
        <v>1008</v>
      </c>
      <c r="F34" s="197">
        <v>2004</v>
      </c>
      <c r="G34" s="198">
        <v>98.80952380952381</v>
      </c>
      <c r="H34" s="197">
        <v>1400</v>
      </c>
      <c r="I34" s="197">
        <v>1400</v>
      </c>
      <c r="J34" s="197">
        <v>2805.6</v>
      </c>
      <c r="K34" s="198">
        <v>100.4</v>
      </c>
      <c r="L34" s="118"/>
      <c r="M34" s="118"/>
    </row>
    <row r="35" spans="2:13" ht="15">
      <c r="B35" s="349" t="s">
        <v>220</v>
      </c>
      <c r="C35" s="266" t="s">
        <v>197</v>
      </c>
      <c r="D35" s="276">
        <v>20.92</v>
      </c>
      <c r="E35" s="277">
        <v>20.92</v>
      </c>
      <c r="F35" s="277">
        <v>0</v>
      </c>
      <c r="G35" s="278">
        <v>-100</v>
      </c>
      <c r="H35" s="277">
        <v>747.82</v>
      </c>
      <c r="I35" s="277">
        <v>747.82</v>
      </c>
      <c r="J35" s="277">
        <v>0</v>
      </c>
      <c r="K35" s="278">
        <v>-100</v>
      </c>
      <c r="L35" s="118"/>
    </row>
    <row r="36" spans="2:13" ht="15">
      <c r="B36" s="350"/>
      <c r="C36" s="274" t="s">
        <v>193</v>
      </c>
      <c r="D36" s="271">
        <v>0</v>
      </c>
      <c r="E36" s="272">
        <v>0</v>
      </c>
      <c r="F36" s="272">
        <v>72900</v>
      </c>
      <c r="G36" s="273" t="s">
        <v>203</v>
      </c>
      <c r="H36" s="272">
        <v>0</v>
      </c>
      <c r="I36" s="272">
        <v>0</v>
      </c>
      <c r="J36" s="272">
        <v>80190</v>
      </c>
      <c r="K36" s="273" t="s">
        <v>203</v>
      </c>
      <c r="L36" s="118"/>
    </row>
    <row r="37" spans="2:13" ht="15">
      <c r="B37" s="258" t="s">
        <v>221</v>
      </c>
      <c r="C37" s="195"/>
      <c r="D37" s="196">
        <v>20.92</v>
      </c>
      <c r="E37" s="197">
        <v>20.92</v>
      </c>
      <c r="F37" s="197">
        <v>72900</v>
      </c>
      <c r="G37" s="198">
        <v>348370.36328871892</v>
      </c>
      <c r="H37" s="197">
        <v>747.82</v>
      </c>
      <c r="I37" s="197">
        <v>747.82</v>
      </c>
      <c r="J37" s="197">
        <v>80190</v>
      </c>
      <c r="K37" s="198">
        <v>10623.168676954347</v>
      </c>
      <c r="L37" s="118"/>
    </row>
    <row r="38" spans="2:13" ht="15">
      <c r="B38" s="349" t="s">
        <v>222</v>
      </c>
      <c r="C38" s="266" t="s">
        <v>216</v>
      </c>
      <c r="D38" s="276">
        <v>33.75</v>
      </c>
      <c r="E38" s="277">
        <v>33.75</v>
      </c>
      <c r="F38" s="277">
        <v>0</v>
      </c>
      <c r="G38" s="278">
        <v>-100</v>
      </c>
      <c r="H38" s="277">
        <v>181.65</v>
      </c>
      <c r="I38" s="277">
        <v>181.65</v>
      </c>
      <c r="J38" s="277">
        <v>0</v>
      </c>
      <c r="K38" s="278">
        <v>-100</v>
      </c>
      <c r="L38" s="118"/>
    </row>
    <row r="39" spans="2:13" ht="15">
      <c r="B39" s="350"/>
      <c r="C39" s="274" t="s">
        <v>260</v>
      </c>
      <c r="D39" s="271">
        <v>0</v>
      </c>
      <c r="E39" s="272">
        <v>0</v>
      </c>
      <c r="F39" s="272">
        <v>28655</v>
      </c>
      <c r="G39" s="273" t="s">
        <v>203</v>
      </c>
      <c r="H39" s="272">
        <v>0</v>
      </c>
      <c r="I39" s="272">
        <v>0</v>
      </c>
      <c r="J39" s="272">
        <v>15660</v>
      </c>
      <c r="K39" s="273" t="s">
        <v>203</v>
      </c>
      <c r="L39" s="118"/>
    </row>
    <row r="40" spans="2:13" ht="15">
      <c r="B40" s="258" t="s">
        <v>223</v>
      </c>
      <c r="C40" s="195"/>
      <c r="D40" s="196">
        <v>33.75</v>
      </c>
      <c r="E40" s="197">
        <v>33.75</v>
      </c>
      <c r="F40" s="197">
        <v>28655</v>
      </c>
      <c r="G40" s="198">
        <v>84803.703703703708</v>
      </c>
      <c r="H40" s="197">
        <v>181.65</v>
      </c>
      <c r="I40" s="197">
        <v>181.65</v>
      </c>
      <c r="J40" s="197">
        <v>15660</v>
      </c>
      <c r="K40" s="198">
        <v>8520.9744013212221</v>
      </c>
      <c r="L40" s="118"/>
    </row>
    <row r="41" spans="2:13" ht="15">
      <c r="B41" s="275" t="s">
        <v>224</v>
      </c>
      <c r="C41" s="275" t="s">
        <v>198</v>
      </c>
      <c r="D41" s="276">
        <v>0</v>
      </c>
      <c r="E41" s="277">
        <v>0</v>
      </c>
      <c r="F41" s="277">
        <v>23.22</v>
      </c>
      <c r="G41" s="278" t="s">
        <v>203</v>
      </c>
      <c r="H41" s="277">
        <v>0</v>
      </c>
      <c r="I41" s="277">
        <v>0</v>
      </c>
      <c r="J41" s="277">
        <v>66.31</v>
      </c>
      <c r="K41" s="278" t="s">
        <v>203</v>
      </c>
      <c r="L41" s="118"/>
    </row>
    <row r="42" spans="2:13" ht="15">
      <c r="B42" s="258" t="s">
        <v>225</v>
      </c>
      <c r="C42" s="195"/>
      <c r="D42" s="196">
        <v>0</v>
      </c>
      <c r="E42" s="197">
        <v>0</v>
      </c>
      <c r="F42" s="197">
        <v>23.22</v>
      </c>
      <c r="G42" s="198" t="s">
        <v>203</v>
      </c>
      <c r="H42" s="197">
        <v>0</v>
      </c>
      <c r="I42" s="197">
        <v>0</v>
      </c>
      <c r="J42" s="197">
        <v>66.31</v>
      </c>
      <c r="K42" s="198" t="s">
        <v>203</v>
      </c>
      <c r="L42" s="118"/>
    </row>
    <row r="43" spans="2:13" ht="15">
      <c r="B43" s="258" t="s">
        <v>226</v>
      </c>
      <c r="C43" s="195"/>
      <c r="D43" s="199">
        <v>2174046.2200000007</v>
      </c>
      <c r="E43" s="200">
        <v>2174046.2200000007</v>
      </c>
      <c r="F43" s="200">
        <v>3528062.3780000005</v>
      </c>
      <c r="G43" s="201">
        <v>62.28092786362194</v>
      </c>
      <c r="H43" s="200">
        <v>3677908.4199999995</v>
      </c>
      <c r="I43" s="200">
        <v>3677908.4199999995</v>
      </c>
      <c r="J43" s="200">
        <v>3678765.2000000007</v>
      </c>
      <c r="K43" s="201">
        <v>2.3295305433435054E-2</v>
      </c>
    </row>
    <row r="44" spans="2:13">
      <c r="B44" s="351" t="s">
        <v>227</v>
      </c>
      <c r="C44" s="351"/>
      <c r="D44" s="351"/>
      <c r="E44" s="351"/>
      <c r="F44" s="351"/>
      <c r="G44" s="351"/>
      <c r="H44" s="351"/>
      <c r="I44" s="351"/>
      <c r="J44" s="351"/>
      <c r="K44" s="351"/>
    </row>
  </sheetData>
  <mergeCells count="12">
    <mergeCell ref="B35:B36"/>
    <mergeCell ref="B38:B39"/>
    <mergeCell ref="B44:K44"/>
    <mergeCell ref="B2:K2"/>
    <mergeCell ref="D4:G4"/>
    <mergeCell ref="H4:K4"/>
    <mergeCell ref="B4:B5"/>
    <mergeCell ref="C4:C5"/>
    <mergeCell ref="B6:B17"/>
    <mergeCell ref="B19:B21"/>
    <mergeCell ref="B23:B25"/>
    <mergeCell ref="B29:B31"/>
  </mergeCells>
  <hyperlinks>
    <hyperlink ref="M2" location="Índice!A1" display="Volver al índice" xr:uid="{00000000-0004-0000-0F00-000000000000}"/>
  </hyperlinks>
  <printOptions horizontalCentered="1"/>
  <pageMargins left="0.70866141732283472" right="0.70866141732283472" top="0.74803149606299213" bottom="0.74803149606299213" header="0.31496062992125984" footer="0.31496062992125984"/>
  <pageSetup paperSize="122" scale="76" orientation="portrait" r:id="rId1"/>
  <headerFooter differentFirst="1">
    <oddFooter>&amp;C&amp;P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Hoja16">
    <pageSetUpPr fitToPage="1"/>
  </sheetPr>
  <dimension ref="B2:M107"/>
  <sheetViews>
    <sheetView view="pageBreakPreview" zoomScale="90" zoomScaleNormal="90" zoomScaleSheetLayoutView="90" workbookViewId="0"/>
  </sheetViews>
  <sheetFormatPr baseColWidth="10" defaultColWidth="10.85546875" defaultRowHeight="12.75"/>
  <cols>
    <col min="1" max="1" width="1.42578125" style="26" customWidth="1"/>
    <col min="2" max="2" width="18" style="26" customWidth="1"/>
    <col min="3" max="3" width="17.42578125" style="26" customWidth="1"/>
    <col min="4" max="11" width="11.140625" style="26" customWidth="1"/>
    <col min="12" max="12" width="2.85546875" style="26" customWidth="1"/>
    <col min="13" max="13" width="13.42578125" style="26" bestFit="1" customWidth="1"/>
    <col min="14" max="16384" width="10.85546875" style="26"/>
  </cols>
  <sheetData>
    <row r="2" spans="2:13">
      <c r="B2" s="352" t="s">
        <v>228</v>
      </c>
      <c r="C2" s="352"/>
      <c r="D2" s="352"/>
      <c r="E2" s="352"/>
      <c r="F2" s="352"/>
      <c r="G2" s="352"/>
      <c r="H2" s="352"/>
      <c r="I2" s="352"/>
      <c r="J2" s="352"/>
      <c r="K2" s="352"/>
      <c r="L2" s="217"/>
      <c r="M2" s="160" t="s">
        <v>7</v>
      </c>
    </row>
    <row r="3" spans="2:13">
      <c r="B3" s="217"/>
      <c r="C3" s="217"/>
      <c r="D3" s="217"/>
      <c r="E3" s="217"/>
      <c r="F3" s="217"/>
      <c r="G3" s="217"/>
      <c r="H3" s="217"/>
      <c r="I3" s="217"/>
      <c r="J3" s="217"/>
      <c r="K3" s="217"/>
      <c r="L3" s="217"/>
      <c r="M3" s="28"/>
    </row>
    <row r="4" spans="2:13">
      <c r="B4" s="364" t="s">
        <v>186</v>
      </c>
      <c r="C4" s="364" t="s">
        <v>187</v>
      </c>
      <c r="D4" s="353" t="s">
        <v>188</v>
      </c>
      <c r="E4" s="354"/>
      <c r="F4" s="354"/>
      <c r="G4" s="355"/>
      <c r="H4" s="353" t="s">
        <v>229</v>
      </c>
      <c r="I4" s="354"/>
      <c r="J4" s="354"/>
      <c r="K4" s="355"/>
      <c r="L4" s="217"/>
      <c r="M4" s="118"/>
    </row>
    <row r="5" spans="2:13" ht="25.5">
      <c r="B5" s="365"/>
      <c r="C5" s="365"/>
      <c r="D5" s="259" t="str">
        <f>+export!D5</f>
        <v>2019</v>
      </c>
      <c r="E5" s="223" t="str">
        <f>+export!E5</f>
        <v>ene-dic 2019</v>
      </c>
      <c r="F5" s="223" t="str">
        <f>+export!F5</f>
        <v>ene-dic 2020</v>
      </c>
      <c r="G5" s="224" t="str">
        <f>+export!G5</f>
        <v>variación (%)</v>
      </c>
      <c r="H5" s="259" t="str">
        <f>+export!H5</f>
        <v>2019</v>
      </c>
      <c r="I5" s="225" t="str">
        <f>+export!I5</f>
        <v>ene-dic 2019</v>
      </c>
      <c r="J5" s="225" t="str">
        <f>+export!J5</f>
        <v>ene-dic 2020</v>
      </c>
      <c r="K5" s="260" t="str">
        <f>+export!K5</f>
        <v>variación (%)</v>
      </c>
      <c r="L5" s="74"/>
      <c r="M5" s="118"/>
    </row>
    <row r="6" spans="2:13" ht="15" customHeight="1">
      <c r="B6" s="349" t="s">
        <v>220</v>
      </c>
      <c r="C6" s="280" t="s">
        <v>230</v>
      </c>
      <c r="D6" s="267">
        <v>66501959.351999998</v>
      </c>
      <c r="E6" s="268">
        <v>66501959.351999998</v>
      </c>
      <c r="F6" s="268">
        <v>55364167.201700002</v>
      </c>
      <c r="G6" s="269">
        <v>-16.74806616049732</v>
      </c>
      <c r="H6" s="268">
        <v>55239457.969999999</v>
      </c>
      <c r="I6" s="268">
        <v>55239457.969999999</v>
      </c>
      <c r="J6" s="268">
        <v>41395055.240000002</v>
      </c>
      <c r="K6" s="269">
        <v>-25.062524577121582</v>
      </c>
      <c r="L6" s="118"/>
      <c r="M6" s="190"/>
    </row>
    <row r="7" spans="2:13" ht="15">
      <c r="B7" s="360"/>
      <c r="C7" s="281" t="s">
        <v>231</v>
      </c>
      <c r="D7" s="271">
        <v>26167969.908100002</v>
      </c>
      <c r="E7" s="272">
        <v>26167969.908100002</v>
      </c>
      <c r="F7" s="272">
        <v>15241619.810000001</v>
      </c>
      <c r="G7" s="273">
        <v>-41.754672358889678</v>
      </c>
      <c r="H7" s="272">
        <v>22650653.18</v>
      </c>
      <c r="I7" s="272">
        <v>22650653.18</v>
      </c>
      <c r="J7" s="272">
        <v>12722652.119999999</v>
      </c>
      <c r="K7" s="273">
        <v>-43.830970264319767</v>
      </c>
      <c r="L7" s="118"/>
      <c r="M7" s="118"/>
    </row>
    <row r="8" spans="2:13" ht="15">
      <c r="B8" s="360"/>
      <c r="C8" s="281" t="s">
        <v>193</v>
      </c>
      <c r="D8" s="271">
        <v>12132828.1263</v>
      </c>
      <c r="E8" s="272">
        <v>12132828.1263</v>
      </c>
      <c r="F8" s="272">
        <v>5685616.9463999998</v>
      </c>
      <c r="G8" s="273">
        <v>-53.138568458944512</v>
      </c>
      <c r="H8" s="272">
        <v>12830787.68</v>
      </c>
      <c r="I8" s="272">
        <v>12830787.68</v>
      </c>
      <c r="J8" s="272">
        <v>5611857.5300000003</v>
      </c>
      <c r="K8" s="273">
        <v>-56.262564154596006</v>
      </c>
      <c r="L8" s="118"/>
      <c r="M8" s="118"/>
    </row>
    <row r="9" spans="2:13" ht="15">
      <c r="B9" s="360"/>
      <c r="C9" s="281" t="s">
        <v>204</v>
      </c>
      <c r="D9" s="271">
        <v>7742224.8200000003</v>
      </c>
      <c r="E9" s="272">
        <v>7742224.8200000003</v>
      </c>
      <c r="F9" s="272">
        <v>7656759</v>
      </c>
      <c r="G9" s="273">
        <v>-1.1038922530281159</v>
      </c>
      <c r="H9" s="272">
        <v>6620779.8300000001</v>
      </c>
      <c r="I9" s="272">
        <v>6620779.8300000001</v>
      </c>
      <c r="J9" s="272">
        <v>5126549.21</v>
      </c>
      <c r="K9" s="273">
        <v>-22.568800932321597</v>
      </c>
      <c r="L9" s="118"/>
      <c r="M9" s="118"/>
    </row>
    <row r="10" spans="2:13" ht="15">
      <c r="B10" s="360"/>
      <c r="C10" s="281" t="s">
        <v>198</v>
      </c>
      <c r="D10" s="271">
        <v>1100160.6847999999</v>
      </c>
      <c r="E10" s="272">
        <v>1100160.6847999999</v>
      </c>
      <c r="F10" s="272">
        <v>797189.16139999998</v>
      </c>
      <c r="G10" s="273">
        <v>-27.538842969568368</v>
      </c>
      <c r="H10" s="272">
        <v>1643248.15</v>
      </c>
      <c r="I10" s="272">
        <v>1643248.15</v>
      </c>
      <c r="J10" s="272">
        <v>1198723.1599999999</v>
      </c>
      <c r="K10" s="273">
        <v>-27.051604470085667</v>
      </c>
      <c r="L10" s="118"/>
      <c r="M10" s="118"/>
    </row>
    <row r="11" spans="2:13" ht="15">
      <c r="B11" s="360"/>
      <c r="C11" s="281" t="s">
        <v>232</v>
      </c>
      <c r="D11" s="271">
        <v>1551403.0177</v>
      </c>
      <c r="E11" s="272">
        <v>1551403.0177</v>
      </c>
      <c r="F11" s="272">
        <v>2939302.5</v>
      </c>
      <c r="G11" s="273">
        <v>89.460924496434274</v>
      </c>
      <c r="H11" s="272">
        <v>1544417.92</v>
      </c>
      <c r="I11" s="272">
        <v>1544417.92</v>
      </c>
      <c r="J11" s="272">
        <v>3070735.63</v>
      </c>
      <c r="K11" s="273">
        <v>98.828023829197733</v>
      </c>
      <c r="L11" s="118"/>
      <c r="M11" s="118"/>
    </row>
    <row r="12" spans="2:13" ht="15">
      <c r="B12" s="360"/>
      <c r="C12" s="281" t="s">
        <v>233</v>
      </c>
      <c r="D12" s="271">
        <v>391223.2</v>
      </c>
      <c r="E12" s="272">
        <v>391223.2</v>
      </c>
      <c r="F12" s="272">
        <v>0</v>
      </c>
      <c r="G12" s="273">
        <v>-100</v>
      </c>
      <c r="H12" s="272">
        <v>368072.06</v>
      </c>
      <c r="I12" s="272">
        <v>368072.06</v>
      </c>
      <c r="J12" s="272">
        <v>0</v>
      </c>
      <c r="K12" s="273">
        <v>-100</v>
      </c>
      <c r="L12" s="118"/>
      <c r="M12" s="118"/>
    </row>
    <row r="13" spans="2:13" ht="15">
      <c r="B13" s="360"/>
      <c r="C13" s="281" t="s">
        <v>234</v>
      </c>
      <c r="D13" s="271">
        <v>181200</v>
      </c>
      <c r="E13" s="272">
        <v>181200</v>
      </c>
      <c r="F13" s="272">
        <v>0</v>
      </c>
      <c r="G13" s="273">
        <v>-100</v>
      </c>
      <c r="H13" s="272">
        <v>173127.2</v>
      </c>
      <c r="I13" s="272">
        <v>173127.2</v>
      </c>
      <c r="J13" s="272">
        <v>0</v>
      </c>
      <c r="K13" s="273">
        <v>-100</v>
      </c>
      <c r="L13" s="118"/>
      <c r="M13" s="118"/>
    </row>
    <row r="14" spans="2:13" ht="15">
      <c r="B14" s="360"/>
      <c r="C14" s="281" t="s">
        <v>194</v>
      </c>
      <c r="D14" s="271">
        <v>71696</v>
      </c>
      <c r="E14" s="272">
        <v>71696</v>
      </c>
      <c r="F14" s="272">
        <v>0</v>
      </c>
      <c r="G14" s="273">
        <v>-100</v>
      </c>
      <c r="H14" s="272">
        <v>86051.16</v>
      </c>
      <c r="I14" s="272">
        <v>86051.16</v>
      </c>
      <c r="J14" s="272">
        <v>0</v>
      </c>
      <c r="K14" s="273">
        <v>-100</v>
      </c>
      <c r="L14" s="118"/>
      <c r="M14" s="118"/>
    </row>
    <row r="15" spans="2:13" ht="15">
      <c r="B15" s="360"/>
      <c r="C15" s="281" t="s">
        <v>235</v>
      </c>
      <c r="D15" s="271">
        <v>48000</v>
      </c>
      <c r="E15" s="272">
        <v>48000</v>
      </c>
      <c r="F15" s="272">
        <v>0</v>
      </c>
      <c r="G15" s="273">
        <v>-100</v>
      </c>
      <c r="H15" s="272">
        <v>47040</v>
      </c>
      <c r="I15" s="272">
        <v>47040</v>
      </c>
      <c r="J15" s="272">
        <v>0</v>
      </c>
      <c r="K15" s="273">
        <v>-100</v>
      </c>
      <c r="L15" s="118"/>
      <c r="M15" s="118"/>
    </row>
    <row r="16" spans="2:13" ht="15">
      <c r="B16" s="360"/>
      <c r="C16" s="281" t="s">
        <v>197</v>
      </c>
      <c r="D16" s="271">
        <v>15892.5</v>
      </c>
      <c r="E16" s="272">
        <v>15892.5</v>
      </c>
      <c r="F16" s="272">
        <v>11613.67</v>
      </c>
      <c r="G16" s="273">
        <v>-26.923580305175399</v>
      </c>
      <c r="H16" s="272">
        <v>36127.65</v>
      </c>
      <c r="I16" s="272">
        <v>36127.65</v>
      </c>
      <c r="J16" s="272">
        <v>21180.07</v>
      </c>
      <c r="K16" s="273">
        <v>-41.374349009692025</v>
      </c>
      <c r="L16" s="118"/>
      <c r="M16" s="118"/>
    </row>
    <row r="17" spans="2:13" ht="15">
      <c r="B17" s="360"/>
      <c r="C17" s="281" t="s">
        <v>216</v>
      </c>
      <c r="D17" s="271">
        <v>16756.554599999999</v>
      </c>
      <c r="E17" s="272">
        <v>16756.554599999999</v>
      </c>
      <c r="F17" s="272">
        <v>0</v>
      </c>
      <c r="G17" s="273">
        <v>-100</v>
      </c>
      <c r="H17" s="272">
        <v>26591.78</v>
      </c>
      <c r="I17" s="272">
        <v>26591.78</v>
      </c>
      <c r="J17" s="272">
        <v>0</v>
      </c>
      <c r="K17" s="273">
        <v>-100</v>
      </c>
      <c r="L17" s="118"/>
      <c r="M17" s="118"/>
    </row>
    <row r="18" spans="2:13" ht="15">
      <c r="B18" s="360"/>
      <c r="C18" s="281" t="s">
        <v>236</v>
      </c>
      <c r="D18" s="271">
        <v>25200</v>
      </c>
      <c r="E18" s="272">
        <v>25200</v>
      </c>
      <c r="F18" s="272">
        <v>75600</v>
      </c>
      <c r="G18" s="273">
        <v>200</v>
      </c>
      <c r="H18" s="272">
        <v>24948</v>
      </c>
      <c r="I18" s="272">
        <v>24948</v>
      </c>
      <c r="J18" s="272">
        <v>58968</v>
      </c>
      <c r="K18" s="273">
        <v>136.36363636363637</v>
      </c>
      <c r="L18" s="118"/>
      <c r="M18" s="118"/>
    </row>
    <row r="19" spans="2:13" s="118" customFormat="1" ht="15">
      <c r="B19" s="360"/>
      <c r="C19" s="281" t="s">
        <v>207</v>
      </c>
      <c r="D19" s="271">
        <v>23100</v>
      </c>
      <c r="E19" s="272">
        <v>23100</v>
      </c>
      <c r="F19" s="272">
        <v>0</v>
      </c>
      <c r="G19" s="273">
        <v>-100</v>
      </c>
      <c r="H19" s="272">
        <v>21517.4</v>
      </c>
      <c r="I19" s="272">
        <v>21517.4</v>
      </c>
      <c r="J19" s="272">
        <v>0</v>
      </c>
      <c r="K19" s="273">
        <v>-100</v>
      </c>
    </row>
    <row r="20" spans="2:13" ht="15">
      <c r="B20" s="360"/>
      <c r="C20" s="281" t="s">
        <v>237</v>
      </c>
      <c r="D20" s="271">
        <v>5164.5447000000004</v>
      </c>
      <c r="E20" s="272">
        <v>5164.5447000000004</v>
      </c>
      <c r="F20" s="272">
        <v>25503.0576</v>
      </c>
      <c r="G20" s="273">
        <v>393.81037596595877</v>
      </c>
      <c r="H20" s="272">
        <v>8826.99</v>
      </c>
      <c r="I20" s="272">
        <v>8826.99</v>
      </c>
      <c r="J20" s="272">
        <v>21843.19</v>
      </c>
      <c r="K20" s="273">
        <v>147.45909987436261</v>
      </c>
      <c r="L20" s="118"/>
      <c r="M20" s="190"/>
    </row>
    <row r="21" spans="2:13" ht="15">
      <c r="B21" s="360"/>
      <c r="C21" s="281" t="s">
        <v>199</v>
      </c>
      <c r="D21" s="271">
        <v>69.36</v>
      </c>
      <c r="E21" s="272">
        <v>69.36</v>
      </c>
      <c r="F21" s="272">
        <v>56.8</v>
      </c>
      <c r="G21" s="273">
        <v>-18.108419838523648</v>
      </c>
      <c r="H21" s="272">
        <v>393.49</v>
      </c>
      <c r="I21" s="272">
        <v>393.49</v>
      </c>
      <c r="J21" s="272">
        <v>457.08</v>
      </c>
      <c r="K21" s="273">
        <v>16.160512338305931</v>
      </c>
      <c r="L21" s="118"/>
      <c r="M21" s="118"/>
    </row>
    <row r="22" spans="2:13" ht="15" customHeight="1">
      <c r="B22" s="360"/>
      <c r="C22" s="281" t="s">
        <v>238</v>
      </c>
      <c r="D22" s="271">
        <v>0</v>
      </c>
      <c r="E22" s="272">
        <v>0</v>
      </c>
      <c r="F22" s="272">
        <v>50400</v>
      </c>
      <c r="G22" s="273" t="s">
        <v>203</v>
      </c>
      <c r="H22" s="272">
        <v>0</v>
      </c>
      <c r="I22" s="272">
        <v>0</v>
      </c>
      <c r="J22" s="272">
        <v>38688.300000000003</v>
      </c>
      <c r="K22" s="273" t="s">
        <v>203</v>
      </c>
      <c r="L22" s="118"/>
      <c r="M22" s="190"/>
    </row>
    <row r="23" spans="2:13" ht="14.65" customHeight="1">
      <c r="B23" s="350"/>
      <c r="C23" s="281" t="s">
        <v>239</v>
      </c>
      <c r="D23" s="282">
        <v>0</v>
      </c>
      <c r="E23" s="283">
        <v>0</v>
      </c>
      <c r="F23" s="283">
        <v>9193</v>
      </c>
      <c r="G23" s="284" t="s">
        <v>203</v>
      </c>
      <c r="H23" s="283">
        <v>0</v>
      </c>
      <c r="I23" s="283">
        <v>0</v>
      </c>
      <c r="J23" s="283">
        <v>21705.96</v>
      </c>
      <c r="K23" s="284" t="s">
        <v>203</v>
      </c>
      <c r="L23" s="118"/>
      <c r="M23" s="190"/>
    </row>
    <row r="24" spans="2:13" ht="14.65" customHeight="1">
      <c r="B24" s="202" t="s">
        <v>221</v>
      </c>
      <c r="C24" s="203"/>
      <c r="D24" s="196">
        <v>115974848.06819999</v>
      </c>
      <c r="E24" s="197">
        <v>115974848.06819999</v>
      </c>
      <c r="F24" s="197">
        <v>87857021.147100016</v>
      </c>
      <c r="G24" s="198">
        <v>-24.244762885625903</v>
      </c>
      <c r="H24" s="197">
        <v>101322040.46000001</v>
      </c>
      <c r="I24" s="197">
        <v>101322040.46000001</v>
      </c>
      <c r="J24" s="197">
        <v>69288415.48999998</v>
      </c>
      <c r="K24" s="204">
        <v>-31.615653242441645</v>
      </c>
      <c r="L24" s="118"/>
      <c r="M24" s="118"/>
    </row>
    <row r="25" spans="2:13" ht="14.65" customHeight="1">
      <c r="B25" s="361" t="s">
        <v>192</v>
      </c>
      <c r="C25" s="280" t="s">
        <v>232</v>
      </c>
      <c r="D25" s="276">
        <v>1554527</v>
      </c>
      <c r="E25" s="277">
        <v>1554527</v>
      </c>
      <c r="F25" s="277">
        <v>1558415.55</v>
      </c>
      <c r="G25" s="278">
        <v>0.25014361281598951</v>
      </c>
      <c r="H25" s="277">
        <v>2495962.16</v>
      </c>
      <c r="I25" s="277">
        <v>2495962.16</v>
      </c>
      <c r="J25" s="277">
        <v>2809842.49</v>
      </c>
      <c r="K25" s="285">
        <v>12.575524382148483</v>
      </c>
      <c r="L25" s="118"/>
      <c r="M25" s="118"/>
    </row>
    <row r="26" spans="2:13" ht="15">
      <c r="B26" s="362"/>
      <c r="C26" s="281" t="s">
        <v>231</v>
      </c>
      <c r="D26" s="271">
        <v>2042748</v>
      </c>
      <c r="E26" s="272">
        <v>2042748</v>
      </c>
      <c r="F26" s="272">
        <v>2025716</v>
      </c>
      <c r="G26" s="273">
        <v>-0.83377881167916446</v>
      </c>
      <c r="H26" s="272">
        <v>2155908.7999999998</v>
      </c>
      <c r="I26" s="272">
        <v>2155908.7999999998</v>
      </c>
      <c r="J26" s="272">
        <v>2425888.0499999998</v>
      </c>
      <c r="K26" s="286">
        <v>12.52275838384258</v>
      </c>
      <c r="L26" s="118"/>
      <c r="M26" s="118"/>
    </row>
    <row r="27" spans="2:13" ht="15">
      <c r="B27" s="362"/>
      <c r="C27" s="281" t="s">
        <v>198</v>
      </c>
      <c r="D27" s="271">
        <v>446154.38370000001</v>
      </c>
      <c r="E27" s="272">
        <v>446154.38370000001</v>
      </c>
      <c r="F27" s="272">
        <v>441813.49599999998</v>
      </c>
      <c r="G27" s="273">
        <v>-0.97295641566953472</v>
      </c>
      <c r="H27" s="272">
        <v>1988649.96</v>
      </c>
      <c r="I27" s="272">
        <v>1988649.96</v>
      </c>
      <c r="J27" s="272">
        <v>2168987.44</v>
      </c>
      <c r="K27" s="286">
        <v>9.0683369938065805</v>
      </c>
      <c r="L27" s="118"/>
      <c r="M27" s="118"/>
    </row>
    <row r="28" spans="2:13" ht="15">
      <c r="B28" s="362"/>
      <c r="C28" s="281" t="s">
        <v>237</v>
      </c>
      <c r="D28" s="271">
        <v>342767.09100000001</v>
      </c>
      <c r="E28" s="272">
        <v>342767.09100000001</v>
      </c>
      <c r="F28" s="272">
        <v>423063.98009999999</v>
      </c>
      <c r="G28" s="273">
        <v>23.426078876399469</v>
      </c>
      <c r="H28" s="272">
        <v>1622049.62</v>
      </c>
      <c r="I28" s="272">
        <v>1622049.62</v>
      </c>
      <c r="J28" s="272">
        <v>1952283.7</v>
      </c>
      <c r="K28" s="286">
        <v>20.3590615187222</v>
      </c>
      <c r="L28" s="118"/>
      <c r="M28" s="118"/>
    </row>
    <row r="29" spans="2:13" ht="15">
      <c r="B29" s="362"/>
      <c r="C29" s="281" t="s">
        <v>216</v>
      </c>
      <c r="D29" s="271">
        <v>213774.99249999999</v>
      </c>
      <c r="E29" s="272">
        <v>213774.99249999999</v>
      </c>
      <c r="F29" s="272">
        <v>187564.81789999999</v>
      </c>
      <c r="G29" s="273">
        <v>-12.26063642593742</v>
      </c>
      <c r="H29" s="272">
        <v>1003537.36</v>
      </c>
      <c r="I29" s="272">
        <v>1003537.36</v>
      </c>
      <c r="J29" s="272">
        <v>840620.83</v>
      </c>
      <c r="K29" s="286">
        <v>-16.234226695855149</v>
      </c>
      <c r="L29" s="118"/>
      <c r="M29" s="118"/>
    </row>
    <row r="30" spans="2:13" ht="15">
      <c r="B30" s="362"/>
      <c r="C30" s="281" t="s">
        <v>230</v>
      </c>
      <c r="D30" s="271">
        <v>100800</v>
      </c>
      <c r="E30" s="272">
        <v>100800</v>
      </c>
      <c r="F30" s="272">
        <v>2014520</v>
      </c>
      <c r="G30" s="273">
        <v>1898.531746031746</v>
      </c>
      <c r="H30" s="272">
        <v>82218</v>
      </c>
      <c r="I30" s="272">
        <v>82218</v>
      </c>
      <c r="J30" s="272">
        <v>1271384.23</v>
      </c>
      <c r="K30" s="286">
        <v>1446.3575251161546</v>
      </c>
      <c r="L30" s="118"/>
      <c r="M30" s="118"/>
    </row>
    <row r="31" spans="2:13" ht="15">
      <c r="B31" s="362"/>
      <c r="C31" s="281" t="s">
        <v>233</v>
      </c>
      <c r="D31" s="271">
        <v>13419.090700000001</v>
      </c>
      <c r="E31" s="272">
        <v>13419.090700000001</v>
      </c>
      <c r="F31" s="272">
        <v>14479.3685</v>
      </c>
      <c r="G31" s="273">
        <v>7.9012641296179575</v>
      </c>
      <c r="H31" s="272">
        <v>70431.839999999997</v>
      </c>
      <c r="I31" s="272">
        <v>70431.839999999997</v>
      </c>
      <c r="J31" s="272">
        <v>67996.33</v>
      </c>
      <c r="K31" s="286">
        <v>-3.4579673056958304</v>
      </c>
      <c r="L31" s="118"/>
      <c r="M31" s="118"/>
    </row>
    <row r="32" spans="2:13" ht="15">
      <c r="B32" s="362"/>
      <c r="C32" s="281" t="s">
        <v>239</v>
      </c>
      <c r="D32" s="271">
        <v>18266.768499999998</v>
      </c>
      <c r="E32" s="272">
        <v>18266.768499999998</v>
      </c>
      <c r="F32" s="272">
        <v>19161.52</v>
      </c>
      <c r="G32" s="273">
        <v>4.8982473282014993</v>
      </c>
      <c r="H32" s="272">
        <v>66848.52</v>
      </c>
      <c r="I32" s="272">
        <v>66848.52</v>
      </c>
      <c r="J32" s="272">
        <v>82648.929999999993</v>
      </c>
      <c r="K32" s="286">
        <v>23.636140336390365</v>
      </c>
      <c r="L32" s="118"/>
      <c r="M32" s="118"/>
    </row>
    <row r="33" spans="2:11" ht="15">
      <c r="B33" s="362"/>
      <c r="C33" s="281" t="s">
        <v>193</v>
      </c>
      <c r="D33" s="271">
        <v>29311.64</v>
      </c>
      <c r="E33" s="272">
        <v>29311.64</v>
      </c>
      <c r="F33" s="272">
        <v>14572.45</v>
      </c>
      <c r="G33" s="273">
        <v>-50.284426255235125</v>
      </c>
      <c r="H33" s="272">
        <v>56050.48</v>
      </c>
      <c r="I33" s="272">
        <v>56050.48</v>
      </c>
      <c r="J33" s="272">
        <v>27568.32</v>
      </c>
      <c r="K33" s="286">
        <v>-50.815193732506849</v>
      </c>
    </row>
    <row r="34" spans="2:11" ht="15">
      <c r="B34" s="362"/>
      <c r="C34" s="281" t="s">
        <v>196</v>
      </c>
      <c r="D34" s="271">
        <v>7455.0379000000003</v>
      </c>
      <c r="E34" s="272">
        <v>7455.0379000000003</v>
      </c>
      <c r="F34" s="272">
        <v>1568.4108000000001</v>
      </c>
      <c r="G34" s="273">
        <v>-78.961732709635186</v>
      </c>
      <c r="H34" s="272">
        <v>45152.4</v>
      </c>
      <c r="I34" s="272">
        <v>45152.4</v>
      </c>
      <c r="J34" s="272">
        <v>8614.9</v>
      </c>
      <c r="K34" s="286">
        <v>-80.920394043284531</v>
      </c>
    </row>
    <row r="35" spans="2:11" ht="15">
      <c r="B35" s="362"/>
      <c r="C35" s="281" t="s">
        <v>197</v>
      </c>
      <c r="D35" s="271">
        <v>6598.52</v>
      </c>
      <c r="E35" s="272">
        <v>6598.52</v>
      </c>
      <c r="F35" s="272">
        <v>29835.8367</v>
      </c>
      <c r="G35" s="273">
        <v>352.15952516624941</v>
      </c>
      <c r="H35" s="272">
        <v>16511.68</v>
      </c>
      <c r="I35" s="272">
        <v>16511.68</v>
      </c>
      <c r="J35" s="272">
        <v>23499.09</v>
      </c>
      <c r="K35" s="286">
        <v>42.317983391150982</v>
      </c>
    </row>
    <row r="36" spans="2:11" ht="15">
      <c r="B36" s="362"/>
      <c r="C36" s="281" t="s">
        <v>240</v>
      </c>
      <c r="D36" s="271">
        <v>2872.5</v>
      </c>
      <c r="E36" s="272">
        <v>2872.5</v>
      </c>
      <c r="F36" s="272">
        <v>0</v>
      </c>
      <c r="G36" s="273">
        <v>-100</v>
      </c>
      <c r="H36" s="272">
        <v>13593.57</v>
      </c>
      <c r="I36" s="272">
        <v>13593.57</v>
      </c>
      <c r="J36" s="272">
        <v>0</v>
      </c>
      <c r="K36" s="286">
        <v>-100</v>
      </c>
    </row>
    <row r="37" spans="2:11" ht="15">
      <c r="B37" s="362"/>
      <c r="C37" s="281" t="s">
        <v>241</v>
      </c>
      <c r="D37" s="271">
        <v>2258.7422999999999</v>
      </c>
      <c r="E37" s="272">
        <v>2258.7422999999999</v>
      </c>
      <c r="F37" s="272">
        <v>1613.18</v>
      </c>
      <c r="G37" s="273">
        <v>-28.580608775069194</v>
      </c>
      <c r="H37" s="272">
        <v>8822.73</v>
      </c>
      <c r="I37" s="272">
        <v>8822.73</v>
      </c>
      <c r="J37" s="272">
        <v>6427.34</v>
      </c>
      <c r="K37" s="286">
        <v>-27.150213142644052</v>
      </c>
    </row>
    <row r="38" spans="2:11" s="118" customFormat="1" ht="15">
      <c r="B38" s="362"/>
      <c r="C38" s="281" t="s">
        <v>238</v>
      </c>
      <c r="D38" s="271">
        <v>1052.03</v>
      </c>
      <c r="E38" s="272">
        <v>1052.03</v>
      </c>
      <c r="F38" s="272">
        <v>208.31899999999999</v>
      </c>
      <c r="G38" s="273">
        <v>-80.198378373240303</v>
      </c>
      <c r="H38" s="272">
        <v>8102.03</v>
      </c>
      <c r="I38" s="272">
        <v>8102.03</v>
      </c>
      <c r="J38" s="272">
        <v>825.92</v>
      </c>
      <c r="K38" s="286">
        <v>-89.806011579813955</v>
      </c>
    </row>
    <row r="39" spans="2:11" ht="15">
      <c r="B39" s="362"/>
      <c r="C39" s="281" t="s">
        <v>215</v>
      </c>
      <c r="D39" s="271">
        <v>5175</v>
      </c>
      <c r="E39" s="272">
        <v>5175</v>
      </c>
      <c r="F39" s="272">
        <v>4500</v>
      </c>
      <c r="G39" s="273">
        <v>-13.043478260869568</v>
      </c>
      <c r="H39" s="272">
        <v>1236.3800000000001</v>
      </c>
      <c r="I39" s="272">
        <v>1236.3800000000001</v>
      </c>
      <c r="J39" s="272">
        <v>2548.7399999999998</v>
      </c>
      <c r="K39" s="286">
        <v>106.14535984082561</v>
      </c>
    </row>
    <row r="40" spans="2:11" ht="15">
      <c r="B40" s="362"/>
      <c r="C40" s="281" t="s">
        <v>242</v>
      </c>
      <c r="D40" s="271">
        <v>119.3</v>
      </c>
      <c r="E40" s="272">
        <v>119.3</v>
      </c>
      <c r="F40" s="272">
        <v>95.64</v>
      </c>
      <c r="G40" s="273">
        <v>-19.832355406538138</v>
      </c>
      <c r="H40" s="272">
        <v>894</v>
      </c>
      <c r="I40" s="272">
        <v>894</v>
      </c>
      <c r="J40" s="272">
        <v>231.98</v>
      </c>
      <c r="K40" s="286">
        <v>-74.051454138702468</v>
      </c>
    </row>
    <row r="41" spans="2:11" ht="15">
      <c r="B41" s="362"/>
      <c r="C41" s="281" t="s">
        <v>243</v>
      </c>
      <c r="D41" s="271">
        <v>9.86</v>
      </c>
      <c r="E41" s="272">
        <v>9.86</v>
      </c>
      <c r="F41" s="272">
        <v>0</v>
      </c>
      <c r="G41" s="273">
        <v>-100</v>
      </c>
      <c r="H41" s="272">
        <v>450.99</v>
      </c>
      <c r="I41" s="272">
        <v>450.99</v>
      </c>
      <c r="J41" s="272">
        <v>0</v>
      </c>
      <c r="K41" s="286">
        <v>-100</v>
      </c>
    </row>
    <row r="42" spans="2:11" ht="15">
      <c r="B42" s="362"/>
      <c r="C42" s="281" t="s">
        <v>244</v>
      </c>
      <c r="D42" s="271">
        <v>3.8462000000000001</v>
      </c>
      <c r="E42" s="272">
        <v>3.8462000000000001</v>
      </c>
      <c r="F42" s="272">
        <v>0</v>
      </c>
      <c r="G42" s="273">
        <v>-100</v>
      </c>
      <c r="H42" s="272">
        <v>133.15</v>
      </c>
      <c r="I42" s="272">
        <v>133.15</v>
      </c>
      <c r="J42" s="272">
        <v>0</v>
      </c>
      <c r="K42" s="286">
        <v>-100</v>
      </c>
    </row>
    <row r="43" spans="2:11" ht="15">
      <c r="B43" s="362"/>
      <c r="C43" s="281" t="s">
        <v>207</v>
      </c>
      <c r="D43" s="271">
        <v>1.66</v>
      </c>
      <c r="E43" s="272">
        <v>1.66</v>
      </c>
      <c r="F43" s="272">
        <v>22.93</v>
      </c>
      <c r="G43" s="273">
        <v>1281.3253012048194</v>
      </c>
      <c r="H43" s="272">
        <v>125.99</v>
      </c>
      <c r="I43" s="272">
        <v>125.99</v>
      </c>
      <c r="J43" s="272">
        <v>1742.38</v>
      </c>
      <c r="K43" s="286">
        <v>1282.9510278593541</v>
      </c>
    </row>
    <row r="44" spans="2:11" ht="15">
      <c r="B44" s="363"/>
      <c r="C44" s="281" t="s">
        <v>245</v>
      </c>
      <c r="D44" s="271">
        <v>1.3846000000000001</v>
      </c>
      <c r="E44" s="272">
        <v>1.3846000000000001</v>
      </c>
      <c r="F44" s="272">
        <v>11.07</v>
      </c>
      <c r="G44" s="273">
        <v>699.50888343203815</v>
      </c>
      <c r="H44" s="272">
        <v>100.79</v>
      </c>
      <c r="I44" s="272">
        <v>100.79</v>
      </c>
      <c r="J44" s="272">
        <v>449.83</v>
      </c>
      <c r="K44" s="286">
        <v>346.304196844925</v>
      </c>
    </row>
    <row r="45" spans="2:11" ht="15">
      <c r="B45" s="202" t="s">
        <v>205</v>
      </c>
      <c r="C45" s="203"/>
      <c r="D45" s="196">
        <v>4787316.8474000003</v>
      </c>
      <c r="E45" s="197">
        <v>4787316.8474000003</v>
      </c>
      <c r="F45" s="197">
        <v>6737162.5689999992</v>
      </c>
      <c r="G45" s="198">
        <v>40.729406131933032</v>
      </c>
      <c r="H45" s="197">
        <v>9636780.4500000011</v>
      </c>
      <c r="I45" s="197">
        <v>9636780.4500000011</v>
      </c>
      <c r="J45" s="197">
        <v>11691560.5</v>
      </c>
      <c r="K45" s="204">
        <v>21.322266919549861</v>
      </c>
    </row>
    <row r="46" spans="2:11" ht="15">
      <c r="B46" s="361" t="s">
        <v>214</v>
      </c>
      <c r="C46" s="280" t="s">
        <v>231</v>
      </c>
      <c r="D46" s="276">
        <v>2775481</v>
      </c>
      <c r="E46" s="277">
        <v>2775481</v>
      </c>
      <c r="F46" s="277">
        <v>1812916</v>
      </c>
      <c r="G46" s="278">
        <v>-34.681015650980861</v>
      </c>
      <c r="H46" s="277">
        <v>3867802.28</v>
      </c>
      <c r="I46" s="277">
        <v>3867802.28</v>
      </c>
      <c r="J46" s="277">
        <v>2497080.08</v>
      </c>
      <c r="K46" s="285">
        <v>-35.439303789851429</v>
      </c>
    </row>
    <row r="47" spans="2:11" s="118" customFormat="1" ht="15">
      <c r="B47" s="362"/>
      <c r="C47" s="281" t="s">
        <v>204</v>
      </c>
      <c r="D47" s="271">
        <v>1659132.14</v>
      </c>
      <c r="E47" s="272">
        <v>1659132.14</v>
      </c>
      <c r="F47" s="272">
        <v>1908264.85</v>
      </c>
      <c r="G47" s="273">
        <v>15.015844970612168</v>
      </c>
      <c r="H47" s="272">
        <v>2896406.81</v>
      </c>
      <c r="I47" s="272">
        <v>2896406.81</v>
      </c>
      <c r="J47" s="272">
        <v>2535545.12</v>
      </c>
      <c r="K47" s="286">
        <v>-12.458943569463566</v>
      </c>
    </row>
    <row r="48" spans="2:11" s="118" customFormat="1" ht="15">
      <c r="B48" s="362"/>
      <c r="C48" s="281" t="s">
        <v>246</v>
      </c>
      <c r="D48" s="271">
        <v>729262</v>
      </c>
      <c r="E48" s="272">
        <v>729262</v>
      </c>
      <c r="F48" s="272">
        <v>1877421</v>
      </c>
      <c r="G48" s="273">
        <v>157.44122139916792</v>
      </c>
      <c r="H48" s="272">
        <v>981438.23</v>
      </c>
      <c r="I48" s="272">
        <v>981438.23</v>
      </c>
      <c r="J48" s="272">
        <v>2282628.02</v>
      </c>
      <c r="K48" s="286">
        <v>132.57989654631652</v>
      </c>
    </row>
    <row r="49" spans="2:11" s="118" customFormat="1" ht="15">
      <c r="B49" s="362"/>
      <c r="C49" s="281" t="s">
        <v>198</v>
      </c>
      <c r="D49" s="271">
        <v>578160.49</v>
      </c>
      <c r="E49" s="272">
        <v>578160.49</v>
      </c>
      <c r="F49" s="272">
        <v>46153.346100000002</v>
      </c>
      <c r="G49" s="273">
        <v>-92.017208560896307</v>
      </c>
      <c r="H49" s="272">
        <v>955539.02</v>
      </c>
      <c r="I49" s="272">
        <v>955539.02</v>
      </c>
      <c r="J49" s="272">
        <v>96574.42</v>
      </c>
      <c r="K49" s="286">
        <v>-89.893199756510199</v>
      </c>
    </row>
    <row r="50" spans="2:11" ht="15">
      <c r="B50" s="362"/>
      <c r="C50" s="281" t="s">
        <v>247</v>
      </c>
      <c r="D50" s="271">
        <v>262080</v>
      </c>
      <c r="E50" s="272">
        <v>262080</v>
      </c>
      <c r="F50" s="272">
        <v>40320</v>
      </c>
      <c r="G50" s="273">
        <v>-84.615384615384613</v>
      </c>
      <c r="H50" s="272">
        <v>482652.12</v>
      </c>
      <c r="I50" s="272">
        <v>482652.12</v>
      </c>
      <c r="J50" s="272">
        <v>69713.64</v>
      </c>
      <c r="K50" s="286">
        <v>-85.55613098726262</v>
      </c>
    </row>
    <row r="51" spans="2:11" ht="12.75" customHeight="1">
      <c r="B51" s="362"/>
      <c r="C51" s="281" t="s">
        <v>230</v>
      </c>
      <c r="D51" s="271">
        <v>252222.6</v>
      </c>
      <c r="E51" s="272">
        <v>252222.6</v>
      </c>
      <c r="F51" s="272">
        <v>906544.65</v>
      </c>
      <c r="G51" s="273">
        <v>259.42245064478755</v>
      </c>
      <c r="H51" s="272">
        <v>424692.18</v>
      </c>
      <c r="I51" s="272">
        <v>424692.18</v>
      </c>
      <c r="J51" s="272">
        <v>1240022.8899999999</v>
      </c>
      <c r="K51" s="286">
        <v>191.98156886241699</v>
      </c>
    </row>
    <row r="52" spans="2:11" ht="15">
      <c r="B52" s="362"/>
      <c r="C52" s="281" t="s">
        <v>245</v>
      </c>
      <c r="D52" s="271">
        <v>57600</v>
      </c>
      <c r="E52" s="272">
        <v>57600</v>
      </c>
      <c r="F52" s="272">
        <v>38600</v>
      </c>
      <c r="G52" s="273">
        <v>-32.986111111111114</v>
      </c>
      <c r="H52" s="272">
        <v>157644.07</v>
      </c>
      <c r="I52" s="272">
        <v>157644.07</v>
      </c>
      <c r="J52" s="272">
        <v>106286.23</v>
      </c>
      <c r="K52" s="286">
        <v>-32.578351979874668</v>
      </c>
    </row>
    <row r="53" spans="2:11" ht="15">
      <c r="B53" s="362"/>
      <c r="C53" s="281" t="s">
        <v>234</v>
      </c>
      <c r="D53" s="271">
        <v>21000</v>
      </c>
      <c r="E53" s="272">
        <v>21000</v>
      </c>
      <c r="F53" s="272">
        <v>84016.615000000005</v>
      </c>
      <c r="G53" s="273">
        <v>300.07911904761909</v>
      </c>
      <c r="H53" s="272">
        <v>21105</v>
      </c>
      <c r="I53" s="272">
        <v>21105</v>
      </c>
      <c r="J53" s="272">
        <v>117767.76</v>
      </c>
      <c r="K53" s="286">
        <v>458.00881307746977</v>
      </c>
    </row>
    <row r="54" spans="2:11" ht="15">
      <c r="B54" s="362"/>
      <c r="C54" s="281" t="s">
        <v>197</v>
      </c>
      <c r="D54" s="271">
        <v>100</v>
      </c>
      <c r="E54" s="272">
        <v>100</v>
      </c>
      <c r="F54" s="272">
        <v>4134.4668000000001</v>
      </c>
      <c r="G54" s="273">
        <v>4034.4667999999997</v>
      </c>
      <c r="H54" s="272">
        <v>73.62</v>
      </c>
      <c r="I54" s="272">
        <v>73.62</v>
      </c>
      <c r="J54" s="272">
        <v>540.78</v>
      </c>
      <c r="K54" s="286">
        <v>634.55582722086388</v>
      </c>
    </row>
    <row r="55" spans="2:11" ht="15">
      <c r="B55" s="362"/>
      <c r="C55" s="281" t="s">
        <v>237</v>
      </c>
      <c r="D55" s="271">
        <v>1</v>
      </c>
      <c r="E55" s="272">
        <v>1</v>
      </c>
      <c r="F55" s="272">
        <v>0</v>
      </c>
      <c r="G55" s="273">
        <v>-100</v>
      </c>
      <c r="H55" s="272">
        <v>35.36</v>
      </c>
      <c r="I55" s="272">
        <v>35.36</v>
      </c>
      <c r="J55" s="272">
        <v>0</v>
      </c>
      <c r="K55" s="286">
        <v>-100</v>
      </c>
    </row>
    <row r="56" spans="2:11" ht="15">
      <c r="B56" s="362"/>
      <c r="C56" s="281" t="s">
        <v>193</v>
      </c>
      <c r="D56" s="271">
        <v>0</v>
      </c>
      <c r="E56" s="272">
        <v>0</v>
      </c>
      <c r="F56" s="272">
        <v>0.94599999999999995</v>
      </c>
      <c r="G56" s="273" t="s">
        <v>203</v>
      </c>
      <c r="H56" s="272">
        <v>0</v>
      </c>
      <c r="I56" s="272">
        <v>0</v>
      </c>
      <c r="J56" s="272">
        <v>42.75</v>
      </c>
      <c r="K56" s="286" t="s">
        <v>203</v>
      </c>
    </row>
    <row r="57" spans="2:11" ht="15">
      <c r="B57" s="363"/>
      <c r="C57" s="281" t="s">
        <v>236</v>
      </c>
      <c r="D57" s="271">
        <v>0</v>
      </c>
      <c r="E57" s="272">
        <v>0</v>
      </c>
      <c r="F57" s="272">
        <v>108900</v>
      </c>
      <c r="G57" s="273" t="s">
        <v>203</v>
      </c>
      <c r="H57" s="272">
        <v>0</v>
      </c>
      <c r="I57" s="272">
        <v>0</v>
      </c>
      <c r="J57" s="272">
        <v>159538.07</v>
      </c>
      <c r="K57" s="286" t="s">
        <v>203</v>
      </c>
    </row>
    <row r="58" spans="2:11" ht="15">
      <c r="B58" s="202" t="s">
        <v>217</v>
      </c>
      <c r="C58" s="203"/>
      <c r="D58" s="196">
        <v>6335039.2300000004</v>
      </c>
      <c r="E58" s="197">
        <v>6335039.2300000004</v>
      </c>
      <c r="F58" s="197">
        <v>6827271.8739</v>
      </c>
      <c r="G58" s="198">
        <v>7.770001511103497</v>
      </c>
      <c r="H58" s="197">
        <v>9787388.6899999995</v>
      </c>
      <c r="I58" s="197">
        <v>9787388.6899999995</v>
      </c>
      <c r="J58" s="197">
        <v>9105739.7600000016</v>
      </c>
      <c r="K58" s="204">
        <v>-6.9645638033815294</v>
      </c>
    </row>
    <row r="59" spans="2:11" ht="15">
      <c r="B59" s="361" t="s">
        <v>224</v>
      </c>
      <c r="C59" s="280" t="s">
        <v>231</v>
      </c>
      <c r="D59" s="276">
        <v>437160</v>
      </c>
      <c r="E59" s="277">
        <v>437160</v>
      </c>
      <c r="F59" s="277">
        <v>457500</v>
      </c>
      <c r="G59" s="278">
        <v>4.652758715344496</v>
      </c>
      <c r="H59" s="277">
        <v>480401.4</v>
      </c>
      <c r="I59" s="277">
        <v>480401.4</v>
      </c>
      <c r="J59" s="277">
        <v>442868.65</v>
      </c>
      <c r="K59" s="285">
        <v>-7.8127894714711488</v>
      </c>
    </row>
    <row r="60" spans="2:11" ht="15">
      <c r="B60" s="362"/>
      <c r="C60" s="281" t="s">
        <v>204</v>
      </c>
      <c r="D60" s="271">
        <v>300925</v>
      </c>
      <c r="E60" s="272">
        <v>300925</v>
      </c>
      <c r="F60" s="272">
        <v>424020.84</v>
      </c>
      <c r="G60" s="273">
        <v>40.905820387139656</v>
      </c>
      <c r="H60" s="272">
        <v>268465</v>
      </c>
      <c r="I60" s="272">
        <v>268465</v>
      </c>
      <c r="J60" s="272">
        <v>339815.5</v>
      </c>
      <c r="K60" s="286">
        <v>26.577207457210438</v>
      </c>
    </row>
    <row r="61" spans="2:11" ht="15">
      <c r="B61" s="362"/>
      <c r="C61" s="281" t="s">
        <v>234</v>
      </c>
      <c r="D61" s="271">
        <v>210000</v>
      </c>
      <c r="E61" s="272">
        <v>210000</v>
      </c>
      <c r="F61" s="272">
        <v>42000</v>
      </c>
      <c r="G61" s="273">
        <v>-80</v>
      </c>
      <c r="H61" s="272">
        <v>219345</v>
      </c>
      <c r="I61" s="272">
        <v>219345</v>
      </c>
      <c r="J61" s="272">
        <v>32445</v>
      </c>
      <c r="K61" s="286">
        <v>-85.208233604595506</v>
      </c>
    </row>
    <row r="62" spans="2:11" ht="15">
      <c r="B62" s="362"/>
      <c r="C62" s="281" t="s">
        <v>236</v>
      </c>
      <c r="D62" s="271">
        <v>229250</v>
      </c>
      <c r="E62" s="272">
        <v>229250</v>
      </c>
      <c r="F62" s="272">
        <v>315000</v>
      </c>
      <c r="G62" s="273">
        <v>37.404580152671763</v>
      </c>
      <c r="H62" s="272">
        <v>215400.84</v>
      </c>
      <c r="I62" s="272">
        <v>215400.84</v>
      </c>
      <c r="J62" s="272">
        <v>256907</v>
      </c>
      <c r="K62" s="286">
        <v>19.269265616605757</v>
      </c>
    </row>
    <row r="63" spans="2:11" ht="15">
      <c r="B63" s="362"/>
      <c r="C63" s="281" t="s">
        <v>245</v>
      </c>
      <c r="D63" s="271">
        <v>44000</v>
      </c>
      <c r="E63" s="272">
        <v>44000</v>
      </c>
      <c r="F63" s="272">
        <v>88006</v>
      </c>
      <c r="G63" s="273">
        <v>100.01363636363637</v>
      </c>
      <c r="H63" s="272">
        <v>34760</v>
      </c>
      <c r="I63" s="272">
        <v>34760</v>
      </c>
      <c r="J63" s="272">
        <v>61826.65</v>
      </c>
      <c r="K63" s="286">
        <v>77.867232451093216</v>
      </c>
    </row>
    <row r="64" spans="2:11" ht="15">
      <c r="B64" s="362"/>
      <c r="C64" s="281" t="s">
        <v>237</v>
      </c>
      <c r="D64" s="271">
        <v>26015.52</v>
      </c>
      <c r="E64" s="272">
        <v>26015.52</v>
      </c>
      <c r="F64" s="272">
        <v>52050</v>
      </c>
      <c r="G64" s="273">
        <v>100.07287957342386</v>
      </c>
      <c r="H64" s="272">
        <v>28628.16</v>
      </c>
      <c r="I64" s="272">
        <v>28628.16</v>
      </c>
      <c r="J64" s="272">
        <v>62173.66</v>
      </c>
      <c r="K64" s="286">
        <v>117.17658417446319</v>
      </c>
    </row>
    <row r="65" spans="2:11" s="118" customFormat="1" ht="15">
      <c r="B65" s="362"/>
      <c r="C65" s="281" t="s">
        <v>248</v>
      </c>
      <c r="D65" s="271">
        <v>35000</v>
      </c>
      <c r="E65" s="272">
        <v>35000</v>
      </c>
      <c r="F65" s="272">
        <v>17500</v>
      </c>
      <c r="G65" s="273">
        <v>-50</v>
      </c>
      <c r="H65" s="272">
        <v>26846.79</v>
      </c>
      <c r="I65" s="272">
        <v>26846.79</v>
      </c>
      <c r="J65" s="272">
        <v>12401.74</v>
      </c>
      <c r="K65" s="286">
        <v>-53.805501514333741</v>
      </c>
    </row>
    <row r="66" spans="2:11" ht="15">
      <c r="B66" s="362"/>
      <c r="C66" s="281" t="s">
        <v>232</v>
      </c>
      <c r="D66" s="271">
        <v>21375</v>
      </c>
      <c r="E66" s="272">
        <v>21375</v>
      </c>
      <c r="F66" s="272">
        <v>45000</v>
      </c>
      <c r="G66" s="273">
        <v>110.52631578947367</v>
      </c>
      <c r="H66" s="272">
        <v>18988.14</v>
      </c>
      <c r="I66" s="272">
        <v>18988.14</v>
      </c>
      <c r="J66" s="272">
        <v>39095.86</v>
      </c>
      <c r="K66" s="286">
        <v>105.89620679013323</v>
      </c>
    </row>
    <row r="67" spans="2:11" ht="12.75" customHeight="1">
      <c r="B67" s="362"/>
      <c r="C67" s="281" t="s">
        <v>249</v>
      </c>
      <c r="D67" s="271">
        <v>320.39</v>
      </c>
      <c r="E67" s="272">
        <v>320.39</v>
      </c>
      <c r="F67" s="272">
        <v>2.25</v>
      </c>
      <c r="G67" s="273">
        <v>-99.297730890477226</v>
      </c>
      <c r="H67" s="272">
        <v>542.70000000000005</v>
      </c>
      <c r="I67" s="272">
        <v>542.70000000000005</v>
      </c>
      <c r="J67" s="272">
        <v>222.74</v>
      </c>
      <c r="K67" s="286">
        <v>-58.957066519255577</v>
      </c>
    </row>
    <row r="68" spans="2:11" ht="15">
      <c r="B68" s="362"/>
      <c r="C68" s="281" t="s">
        <v>250</v>
      </c>
      <c r="D68" s="271">
        <v>3</v>
      </c>
      <c r="E68" s="272">
        <v>3</v>
      </c>
      <c r="F68" s="272">
        <v>0</v>
      </c>
      <c r="G68" s="273">
        <v>-100</v>
      </c>
      <c r="H68" s="272">
        <v>129.66</v>
      </c>
      <c r="I68" s="272">
        <v>129.66</v>
      </c>
      <c r="J68" s="272">
        <v>0</v>
      </c>
      <c r="K68" s="286">
        <v>-100</v>
      </c>
    </row>
    <row r="69" spans="2:11" s="118" customFormat="1" ht="15">
      <c r="B69" s="362"/>
      <c r="C69" s="281" t="s">
        <v>238</v>
      </c>
      <c r="D69" s="271">
        <v>1.5</v>
      </c>
      <c r="E69" s="272">
        <v>1.5</v>
      </c>
      <c r="F69" s="272">
        <v>0</v>
      </c>
      <c r="G69" s="273">
        <v>-100</v>
      </c>
      <c r="H69" s="272">
        <v>78.58</v>
      </c>
      <c r="I69" s="272">
        <v>78.58</v>
      </c>
      <c r="J69" s="272">
        <v>0</v>
      </c>
      <c r="K69" s="286">
        <v>-100</v>
      </c>
    </row>
    <row r="70" spans="2:11" ht="15">
      <c r="B70" s="362"/>
      <c r="C70" s="281" t="s">
        <v>251</v>
      </c>
      <c r="D70" s="271">
        <v>0.5</v>
      </c>
      <c r="E70" s="272">
        <v>0.5</v>
      </c>
      <c r="F70" s="272">
        <v>0</v>
      </c>
      <c r="G70" s="273">
        <v>-100</v>
      </c>
      <c r="H70" s="272">
        <v>61.74</v>
      </c>
      <c r="I70" s="272">
        <v>61.74</v>
      </c>
      <c r="J70" s="272">
        <v>0</v>
      </c>
      <c r="K70" s="286">
        <v>-100</v>
      </c>
    </row>
    <row r="71" spans="2:11" s="118" customFormat="1" ht="15">
      <c r="B71" s="362"/>
      <c r="C71" s="281" t="s">
        <v>246</v>
      </c>
      <c r="D71" s="271">
        <v>0</v>
      </c>
      <c r="E71" s="272">
        <v>0</v>
      </c>
      <c r="F71" s="272">
        <v>0.1923</v>
      </c>
      <c r="G71" s="273" t="s">
        <v>203</v>
      </c>
      <c r="H71" s="272">
        <v>0</v>
      </c>
      <c r="I71" s="272">
        <v>0</v>
      </c>
      <c r="J71" s="272">
        <v>19.82</v>
      </c>
      <c r="K71" s="286" t="s">
        <v>203</v>
      </c>
    </row>
    <row r="72" spans="2:11" ht="15">
      <c r="B72" s="362"/>
      <c r="C72" s="281" t="s">
        <v>207</v>
      </c>
      <c r="D72" s="271">
        <v>0</v>
      </c>
      <c r="E72" s="272">
        <v>0</v>
      </c>
      <c r="F72" s="272">
        <v>1000</v>
      </c>
      <c r="G72" s="273" t="s">
        <v>203</v>
      </c>
      <c r="H72" s="272">
        <v>0</v>
      </c>
      <c r="I72" s="272">
        <v>0</v>
      </c>
      <c r="J72" s="272">
        <v>821.03</v>
      </c>
      <c r="K72" s="286" t="s">
        <v>203</v>
      </c>
    </row>
    <row r="73" spans="2:11" ht="12.4" customHeight="1">
      <c r="B73" s="363"/>
      <c r="C73" s="281" t="s">
        <v>197</v>
      </c>
      <c r="D73" s="271">
        <v>0</v>
      </c>
      <c r="E73" s="272">
        <v>0</v>
      </c>
      <c r="F73" s="272">
        <v>10950</v>
      </c>
      <c r="G73" s="273" t="s">
        <v>203</v>
      </c>
      <c r="H73" s="272">
        <v>0</v>
      </c>
      <c r="I73" s="272">
        <v>0</v>
      </c>
      <c r="J73" s="272">
        <v>1146.75</v>
      </c>
      <c r="K73" s="286" t="s">
        <v>203</v>
      </c>
    </row>
    <row r="74" spans="2:11" s="118" customFormat="1" ht="15">
      <c r="B74" s="202" t="s">
        <v>225</v>
      </c>
      <c r="C74" s="203"/>
      <c r="D74" s="196">
        <v>1304050.9099999999</v>
      </c>
      <c r="E74" s="197">
        <v>1304050.9099999999</v>
      </c>
      <c r="F74" s="197">
        <v>1453029.2823000001</v>
      </c>
      <c r="G74" s="198">
        <v>11.424275782300564</v>
      </c>
      <c r="H74" s="197">
        <v>1293648.01</v>
      </c>
      <c r="I74" s="197">
        <v>1293648.01</v>
      </c>
      <c r="J74" s="197">
        <v>1249744.4000000001</v>
      </c>
      <c r="K74" s="204">
        <v>-3.3937832904021414</v>
      </c>
    </row>
    <row r="75" spans="2:11" ht="15">
      <c r="B75" s="361" t="s">
        <v>222</v>
      </c>
      <c r="C75" s="280" t="s">
        <v>231</v>
      </c>
      <c r="D75" s="276">
        <v>20000.25</v>
      </c>
      <c r="E75" s="277">
        <v>20000.25</v>
      </c>
      <c r="F75" s="277">
        <v>20001.5</v>
      </c>
      <c r="G75" s="278">
        <v>6.2499218759670683E-3</v>
      </c>
      <c r="H75" s="277">
        <v>20780</v>
      </c>
      <c r="I75" s="277">
        <v>20780</v>
      </c>
      <c r="J75" s="277">
        <v>20238.29</v>
      </c>
      <c r="K75" s="285">
        <v>-2.6068816169393605</v>
      </c>
    </row>
    <row r="76" spans="2:11" ht="15">
      <c r="B76" s="362"/>
      <c r="C76" s="281" t="s">
        <v>198</v>
      </c>
      <c r="D76" s="271">
        <v>6893.52</v>
      </c>
      <c r="E76" s="272">
        <v>6893.52</v>
      </c>
      <c r="F76" s="272">
        <v>21303.93</v>
      </c>
      <c r="G76" s="273">
        <v>209.04284023256622</v>
      </c>
      <c r="H76" s="272">
        <v>16149.63</v>
      </c>
      <c r="I76" s="272">
        <v>16149.63</v>
      </c>
      <c r="J76" s="272">
        <v>45316.61</v>
      </c>
      <c r="K76" s="286">
        <v>180.60463304732059</v>
      </c>
    </row>
    <row r="77" spans="2:11" ht="15">
      <c r="B77" s="362"/>
      <c r="C77" s="281" t="s">
        <v>241</v>
      </c>
      <c r="D77" s="271">
        <v>4714.8100000000004</v>
      </c>
      <c r="E77" s="272">
        <v>4714.8100000000004</v>
      </c>
      <c r="F77" s="272">
        <v>4466.2299999999996</v>
      </c>
      <c r="G77" s="273">
        <v>-5.2723227447129535</v>
      </c>
      <c r="H77" s="272">
        <v>4046.67</v>
      </c>
      <c r="I77" s="272">
        <v>4046.67</v>
      </c>
      <c r="J77" s="272">
        <v>3856.71</v>
      </c>
      <c r="K77" s="286">
        <v>-4.6942300706506845</v>
      </c>
    </row>
    <row r="78" spans="2:11" ht="15">
      <c r="B78" s="362"/>
      <c r="C78" s="281" t="s">
        <v>230</v>
      </c>
      <c r="D78" s="271">
        <v>25</v>
      </c>
      <c r="E78" s="272">
        <v>25</v>
      </c>
      <c r="F78" s="272">
        <v>0</v>
      </c>
      <c r="G78" s="273">
        <v>-100</v>
      </c>
      <c r="H78" s="272">
        <v>892.71</v>
      </c>
      <c r="I78" s="272">
        <v>892.71</v>
      </c>
      <c r="J78" s="272">
        <v>0</v>
      </c>
      <c r="K78" s="286">
        <v>-100</v>
      </c>
    </row>
    <row r="79" spans="2:11" ht="15">
      <c r="B79" s="362"/>
      <c r="C79" s="281" t="s">
        <v>237</v>
      </c>
      <c r="D79" s="271">
        <v>883.1</v>
      </c>
      <c r="E79" s="272">
        <v>883.1</v>
      </c>
      <c r="F79" s="272">
        <v>107.37</v>
      </c>
      <c r="G79" s="273">
        <v>-87.841694032385902</v>
      </c>
      <c r="H79" s="272">
        <v>491.8</v>
      </c>
      <c r="I79" s="272">
        <v>491.8</v>
      </c>
      <c r="J79" s="272">
        <v>255.59</v>
      </c>
      <c r="K79" s="286">
        <v>-48.029686864579105</v>
      </c>
    </row>
    <row r="80" spans="2:11" ht="15">
      <c r="B80" s="362"/>
      <c r="C80" s="281" t="s">
        <v>252</v>
      </c>
      <c r="D80" s="271">
        <v>0.84619999999999995</v>
      </c>
      <c r="E80" s="272">
        <v>0.84619999999999995</v>
      </c>
      <c r="F80" s="272">
        <v>4.6845999999999997</v>
      </c>
      <c r="G80" s="273">
        <v>453.60434885369887</v>
      </c>
      <c r="H80" s="272">
        <v>150.69999999999999</v>
      </c>
      <c r="I80" s="272">
        <v>150.69999999999999</v>
      </c>
      <c r="J80" s="272">
        <v>729.2</v>
      </c>
      <c r="K80" s="286">
        <v>383.87524883875255</v>
      </c>
    </row>
    <row r="81" spans="2:11" s="118" customFormat="1" ht="15">
      <c r="B81" s="362"/>
      <c r="C81" s="281" t="s">
        <v>199</v>
      </c>
      <c r="D81" s="271">
        <v>18.48</v>
      </c>
      <c r="E81" s="272">
        <v>18.48</v>
      </c>
      <c r="F81" s="272">
        <v>0</v>
      </c>
      <c r="G81" s="273">
        <v>-100</v>
      </c>
      <c r="H81" s="272">
        <v>150.36000000000001</v>
      </c>
      <c r="I81" s="272">
        <v>150.36000000000001</v>
      </c>
      <c r="J81" s="272">
        <v>0</v>
      </c>
      <c r="K81" s="286">
        <v>-100</v>
      </c>
    </row>
    <row r="82" spans="2:11" ht="15">
      <c r="B82" s="362"/>
      <c r="C82" s="281" t="s">
        <v>204</v>
      </c>
      <c r="D82" s="271">
        <v>0</v>
      </c>
      <c r="E82" s="272">
        <v>0</v>
      </c>
      <c r="F82" s="272">
        <v>9.5</v>
      </c>
      <c r="G82" s="273" t="s">
        <v>203</v>
      </c>
      <c r="H82" s="272">
        <v>0</v>
      </c>
      <c r="I82" s="272">
        <v>0</v>
      </c>
      <c r="J82" s="272">
        <v>174.01</v>
      </c>
      <c r="K82" s="286" t="s">
        <v>203</v>
      </c>
    </row>
    <row r="83" spans="2:11" s="118" customFormat="1" ht="15">
      <c r="B83" s="363"/>
      <c r="C83" s="281" t="s">
        <v>197</v>
      </c>
      <c r="D83" s="271">
        <v>0</v>
      </c>
      <c r="E83" s="272">
        <v>0</v>
      </c>
      <c r="F83" s="272">
        <v>23100</v>
      </c>
      <c r="G83" s="273" t="s">
        <v>203</v>
      </c>
      <c r="H83" s="272">
        <v>0</v>
      </c>
      <c r="I83" s="272">
        <v>0</v>
      </c>
      <c r="J83" s="272">
        <v>2672.19</v>
      </c>
      <c r="K83" s="286" t="s">
        <v>203</v>
      </c>
    </row>
    <row r="84" spans="2:11" s="118" customFormat="1" ht="15">
      <c r="B84" s="202" t="s">
        <v>223</v>
      </c>
      <c r="C84" s="203"/>
      <c r="D84" s="196">
        <v>32536.0062</v>
      </c>
      <c r="E84" s="197">
        <v>32536.0062</v>
      </c>
      <c r="F84" s="197">
        <v>68993.214599999992</v>
      </c>
      <c r="G84" s="198">
        <v>112.05188545851703</v>
      </c>
      <c r="H84" s="197">
        <v>42661.869999999995</v>
      </c>
      <c r="I84" s="197">
        <v>42661.869999999995</v>
      </c>
      <c r="J84" s="197">
        <v>73242.599999999991</v>
      </c>
      <c r="K84" s="204">
        <v>71.681644522380282</v>
      </c>
    </row>
    <row r="85" spans="2:11" s="118" customFormat="1" ht="15">
      <c r="B85" s="361" t="s">
        <v>210</v>
      </c>
      <c r="C85" s="280" t="s">
        <v>193</v>
      </c>
      <c r="D85" s="276">
        <v>600806</v>
      </c>
      <c r="E85" s="277">
        <v>600806</v>
      </c>
      <c r="F85" s="277">
        <v>0</v>
      </c>
      <c r="G85" s="278">
        <v>-100</v>
      </c>
      <c r="H85" s="277">
        <v>107017</v>
      </c>
      <c r="I85" s="277">
        <v>107017</v>
      </c>
      <c r="J85" s="277">
        <v>0</v>
      </c>
      <c r="K85" s="285">
        <v>-100</v>
      </c>
    </row>
    <row r="86" spans="2:11" s="118" customFormat="1" ht="15">
      <c r="B86" s="362"/>
      <c r="C86" s="281" t="s">
        <v>241</v>
      </c>
      <c r="D86" s="271">
        <v>1058.1461999999999</v>
      </c>
      <c r="E86" s="272">
        <v>1058.1461999999999</v>
      </c>
      <c r="F86" s="272">
        <v>500</v>
      </c>
      <c r="G86" s="273">
        <v>-52.747550385759546</v>
      </c>
      <c r="H86" s="272">
        <v>2665.22</v>
      </c>
      <c r="I86" s="272">
        <v>2665.22</v>
      </c>
      <c r="J86" s="272">
        <v>1620.15</v>
      </c>
      <c r="K86" s="286">
        <v>-39.211397182971751</v>
      </c>
    </row>
    <row r="87" spans="2:11" s="118" customFormat="1" ht="14.65" customHeight="1">
      <c r="B87" s="363"/>
      <c r="C87" s="281" t="s">
        <v>197</v>
      </c>
      <c r="D87" s="271">
        <v>22272</v>
      </c>
      <c r="E87" s="272">
        <v>22272</v>
      </c>
      <c r="F87" s="272">
        <v>11472.981299999999</v>
      </c>
      <c r="G87" s="273">
        <v>-48.486973329741382</v>
      </c>
      <c r="H87" s="272">
        <v>2420.86</v>
      </c>
      <c r="I87" s="272">
        <v>2420.86</v>
      </c>
      <c r="J87" s="272">
        <v>1687.6</v>
      </c>
      <c r="K87" s="286">
        <v>-30.289236056607994</v>
      </c>
    </row>
    <row r="88" spans="2:11" s="118" customFormat="1" ht="14.65" customHeight="1">
      <c r="B88" s="202" t="s">
        <v>211</v>
      </c>
      <c r="C88" s="203"/>
      <c r="D88" s="196">
        <v>624136.14619999996</v>
      </c>
      <c r="E88" s="197">
        <v>624136.14619999996</v>
      </c>
      <c r="F88" s="197">
        <v>11972.981299999999</v>
      </c>
      <c r="G88" s="198">
        <v>-98.0816715434771</v>
      </c>
      <c r="H88" s="197">
        <v>112103.08</v>
      </c>
      <c r="I88" s="197">
        <v>112103.08</v>
      </c>
      <c r="J88" s="197">
        <v>3307.75</v>
      </c>
      <c r="K88" s="204">
        <v>-97.049367421483865</v>
      </c>
    </row>
    <row r="89" spans="2:11" s="118" customFormat="1" ht="14.65" customHeight="1">
      <c r="B89" s="361" t="s">
        <v>218</v>
      </c>
      <c r="C89" s="280" t="s">
        <v>230</v>
      </c>
      <c r="D89" s="276">
        <v>286324</v>
      </c>
      <c r="E89" s="277">
        <v>286324</v>
      </c>
      <c r="F89" s="277">
        <v>164409</v>
      </c>
      <c r="G89" s="278">
        <v>-42.579385591148487</v>
      </c>
      <c r="H89" s="277">
        <v>172532.78</v>
      </c>
      <c r="I89" s="277">
        <v>172532.78</v>
      </c>
      <c r="J89" s="277">
        <v>139048.75</v>
      </c>
      <c r="K89" s="285">
        <v>-19.407343926180289</v>
      </c>
    </row>
    <row r="90" spans="2:11" ht="14.65" customHeight="1">
      <c r="B90" s="362"/>
      <c r="C90" s="281" t="s">
        <v>237</v>
      </c>
      <c r="D90" s="271">
        <v>102000</v>
      </c>
      <c r="E90" s="272">
        <v>102000</v>
      </c>
      <c r="F90" s="272">
        <v>60000</v>
      </c>
      <c r="G90" s="273">
        <v>-41.17647058823529</v>
      </c>
      <c r="H90" s="272">
        <v>92574.66</v>
      </c>
      <c r="I90" s="272">
        <v>92574.66</v>
      </c>
      <c r="J90" s="272">
        <v>54000</v>
      </c>
      <c r="K90" s="286">
        <v>-41.668702861020499</v>
      </c>
    </row>
    <row r="91" spans="2:11" ht="15">
      <c r="B91" s="362"/>
      <c r="C91" s="281" t="s">
        <v>197</v>
      </c>
      <c r="D91" s="271">
        <v>37252</v>
      </c>
      <c r="E91" s="272">
        <v>37252</v>
      </c>
      <c r="F91" s="272">
        <v>22063.903300000002</v>
      </c>
      <c r="G91" s="273">
        <v>-40.771224900676472</v>
      </c>
      <c r="H91" s="272">
        <v>75855.37</v>
      </c>
      <c r="I91" s="272">
        <v>75855.37</v>
      </c>
      <c r="J91" s="272">
        <v>36786.400000000001</v>
      </c>
      <c r="K91" s="286">
        <v>-51.5045539953203</v>
      </c>
    </row>
    <row r="92" spans="2:11" ht="14.65" customHeight="1">
      <c r="B92" s="362"/>
      <c r="C92" s="281" t="s">
        <v>231</v>
      </c>
      <c r="D92" s="271">
        <v>72576</v>
      </c>
      <c r="E92" s="272">
        <v>72576</v>
      </c>
      <c r="F92" s="272">
        <v>151200</v>
      </c>
      <c r="G92" s="273">
        <v>108.33333333333334</v>
      </c>
      <c r="H92" s="272">
        <v>60342.41</v>
      </c>
      <c r="I92" s="272">
        <v>60342.41</v>
      </c>
      <c r="J92" s="272">
        <v>107693.66</v>
      </c>
      <c r="K92" s="286">
        <v>78.470929483923484</v>
      </c>
    </row>
    <row r="93" spans="2:11" ht="14.65" customHeight="1">
      <c r="B93" s="362"/>
      <c r="C93" s="281" t="s">
        <v>198</v>
      </c>
      <c r="D93" s="271">
        <v>4353.79</v>
      </c>
      <c r="E93" s="272">
        <v>4353.79</v>
      </c>
      <c r="F93" s="272">
        <v>0</v>
      </c>
      <c r="G93" s="273">
        <v>-100</v>
      </c>
      <c r="H93" s="272">
        <v>19254.93</v>
      </c>
      <c r="I93" s="272">
        <v>19254.93</v>
      </c>
      <c r="J93" s="272">
        <v>0</v>
      </c>
      <c r="K93" s="286">
        <v>-100</v>
      </c>
    </row>
    <row r="94" spans="2:11" ht="15">
      <c r="B94" s="362"/>
      <c r="C94" s="281" t="s">
        <v>239</v>
      </c>
      <c r="D94" s="271">
        <v>6849.3</v>
      </c>
      <c r="E94" s="272">
        <v>6849.3</v>
      </c>
      <c r="F94" s="272">
        <v>15542.28</v>
      </c>
      <c r="G94" s="273">
        <v>126.91778721913187</v>
      </c>
      <c r="H94" s="272">
        <v>18750.009999999998</v>
      </c>
      <c r="I94" s="272">
        <v>18750.009999999998</v>
      </c>
      <c r="J94" s="272">
        <v>46907.71</v>
      </c>
      <c r="K94" s="286">
        <v>150.17431990702937</v>
      </c>
    </row>
    <row r="95" spans="2:11" ht="15" customHeight="1">
      <c r="B95" s="363"/>
      <c r="C95" s="281" t="s">
        <v>193</v>
      </c>
      <c r="D95" s="271">
        <v>0</v>
      </c>
      <c r="E95" s="272">
        <v>0</v>
      </c>
      <c r="F95" s="272">
        <v>20</v>
      </c>
      <c r="G95" s="273" t="s">
        <v>203</v>
      </c>
      <c r="H95" s="272">
        <v>0</v>
      </c>
      <c r="I95" s="272">
        <v>0</v>
      </c>
      <c r="J95" s="272">
        <v>18.350000000000001</v>
      </c>
      <c r="K95" s="286" t="s">
        <v>203</v>
      </c>
    </row>
    <row r="96" spans="2:11" ht="15">
      <c r="B96" s="202" t="s">
        <v>219</v>
      </c>
      <c r="C96" s="203"/>
      <c r="D96" s="196">
        <v>509355.08999999997</v>
      </c>
      <c r="E96" s="197">
        <v>509355.08999999997</v>
      </c>
      <c r="F96" s="197">
        <v>413235.18330000003</v>
      </c>
      <c r="G96" s="198">
        <v>-18.87090334171392</v>
      </c>
      <c r="H96" s="197">
        <v>439310.16</v>
      </c>
      <c r="I96" s="197">
        <v>439310.16</v>
      </c>
      <c r="J96" s="197">
        <v>384454.87000000005</v>
      </c>
      <c r="K96" s="204">
        <v>-12.486688220459074</v>
      </c>
    </row>
    <row r="97" spans="2:11" ht="14.65" customHeight="1">
      <c r="B97" s="361" t="s">
        <v>212</v>
      </c>
      <c r="C97" s="280" t="s">
        <v>198</v>
      </c>
      <c r="D97" s="276">
        <v>1704.7692</v>
      </c>
      <c r="E97" s="277">
        <v>1704.7692</v>
      </c>
      <c r="F97" s="277">
        <v>1970.4161999999999</v>
      </c>
      <c r="G97" s="278">
        <v>15.582578568406792</v>
      </c>
      <c r="H97" s="277">
        <v>180850.05</v>
      </c>
      <c r="I97" s="277">
        <v>180850.05</v>
      </c>
      <c r="J97" s="277">
        <v>216835.31</v>
      </c>
      <c r="K97" s="285">
        <v>19.897843544969994</v>
      </c>
    </row>
    <row r="98" spans="2:11" ht="15">
      <c r="B98" s="362"/>
      <c r="C98" s="281" t="s">
        <v>204</v>
      </c>
      <c r="D98" s="271">
        <v>1.6619999999999999</v>
      </c>
      <c r="E98" s="272">
        <v>1.6619999999999999</v>
      </c>
      <c r="F98" s="272">
        <v>0.76900000000000002</v>
      </c>
      <c r="G98" s="273">
        <v>-53.730445246690728</v>
      </c>
      <c r="H98" s="272">
        <v>277.60000000000002</v>
      </c>
      <c r="I98" s="272">
        <v>277.60000000000002</v>
      </c>
      <c r="J98" s="272">
        <v>89.54</v>
      </c>
      <c r="K98" s="286">
        <v>-67.744956772334291</v>
      </c>
    </row>
    <row r="99" spans="2:11" s="118" customFormat="1" ht="15">
      <c r="B99" s="362"/>
      <c r="C99" s="281" t="s">
        <v>231</v>
      </c>
      <c r="D99" s="271">
        <v>0.53849999999999998</v>
      </c>
      <c r="E99" s="272">
        <v>0.53849999999999998</v>
      </c>
      <c r="F99" s="272">
        <v>0.30769999999999997</v>
      </c>
      <c r="G99" s="273">
        <v>-42.859795728876513</v>
      </c>
      <c r="H99" s="272">
        <v>102.77</v>
      </c>
      <c r="I99" s="272">
        <v>102.77</v>
      </c>
      <c r="J99" s="272">
        <v>51.54</v>
      </c>
      <c r="K99" s="286">
        <v>-49.849177775615452</v>
      </c>
    </row>
    <row r="100" spans="2:11" ht="15">
      <c r="B100" s="363"/>
      <c r="C100" s="281" t="s">
        <v>197</v>
      </c>
      <c r="D100" s="271">
        <v>0</v>
      </c>
      <c r="E100" s="272">
        <v>0</v>
      </c>
      <c r="F100" s="272">
        <v>0.67300000000000004</v>
      </c>
      <c r="G100" s="273" t="s">
        <v>203</v>
      </c>
      <c r="H100" s="272">
        <v>0</v>
      </c>
      <c r="I100" s="272">
        <v>0</v>
      </c>
      <c r="J100" s="272">
        <v>49.47</v>
      </c>
      <c r="K100" s="286" t="s">
        <v>203</v>
      </c>
    </row>
    <row r="101" spans="2:11" ht="15">
      <c r="B101" s="202" t="s">
        <v>213</v>
      </c>
      <c r="C101" s="203"/>
      <c r="D101" s="196">
        <v>1706.9696999999999</v>
      </c>
      <c r="E101" s="197">
        <v>1706.9696999999999</v>
      </c>
      <c r="F101" s="197">
        <v>1972.1659</v>
      </c>
      <c r="G101" s="198">
        <v>15.536081279005721</v>
      </c>
      <c r="H101" s="197">
        <v>181230.41999999998</v>
      </c>
      <c r="I101" s="197">
        <v>181230.41999999998</v>
      </c>
      <c r="J101" s="197">
        <v>217025.86</v>
      </c>
      <c r="K101" s="204">
        <v>19.751341965658973</v>
      </c>
    </row>
    <row r="102" spans="2:11" ht="15">
      <c r="B102" s="361" t="s">
        <v>206</v>
      </c>
      <c r="C102" s="280" t="s">
        <v>197</v>
      </c>
      <c r="D102" s="276">
        <v>0</v>
      </c>
      <c r="E102" s="277">
        <v>0</v>
      </c>
      <c r="F102" s="277" t="s">
        <v>253</v>
      </c>
      <c r="G102" s="278" t="s">
        <v>203</v>
      </c>
      <c r="H102" s="277">
        <v>0</v>
      </c>
      <c r="I102" s="277">
        <v>0</v>
      </c>
      <c r="J102" s="277" t="s">
        <v>254</v>
      </c>
      <c r="K102" s="285" t="s">
        <v>203</v>
      </c>
    </row>
    <row r="103" spans="2:11" ht="15">
      <c r="B103" s="363"/>
      <c r="C103" s="281" t="s">
        <v>231</v>
      </c>
      <c r="D103" s="271">
        <v>0</v>
      </c>
      <c r="E103" s="272">
        <v>0</v>
      </c>
      <c r="F103" s="264">
        <v>1.2307999999999999</v>
      </c>
      <c r="G103" s="273" t="s">
        <v>203</v>
      </c>
      <c r="H103" s="272">
        <v>0</v>
      </c>
      <c r="I103" s="272">
        <v>0</v>
      </c>
      <c r="J103" s="264">
        <v>106.64</v>
      </c>
      <c r="K103" s="286" t="s">
        <v>203</v>
      </c>
    </row>
    <row r="104" spans="2:11" ht="15">
      <c r="B104" s="202" t="s">
        <v>209</v>
      </c>
      <c r="C104" s="203"/>
      <c r="D104" s="196">
        <v>0</v>
      </c>
      <c r="E104" s="197">
        <v>0</v>
      </c>
      <c r="F104" s="197" t="s">
        <v>261</v>
      </c>
      <c r="G104" s="198" t="s">
        <v>203</v>
      </c>
      <c r="H104" s="197">
        <v>0</v>
      </c>
      <c r="I104" s="197">
        <v>0</v>
      </c>
      <c r="J104" s="197" t="s">
        <v>262</v>
      </c>
      <c r="K104" s="204" t="s">
        <v>203</v>
      </c>
    </row>
    <row r="105" spans="2:11" s="118" customFormat="1" ht="15">
      <c r="B105" s="205" t="s">
        <v>255</v>
      </c>
      <c r="C105" s="206"/>
      <c r="D105" s="199">
        <v>129568989.26769999</v>
      </c>
      <c r="E105" s="200">
        <v>129568989.26769999</v>
      </c>
      <c r="F105" s="200">
        <v>103385119.64820004</v>
      </c>
      <c r="G105" s="201">
        <v>-20.208438583557953</v>
      </c>
      <c r="H105" s="207">
        <v>122815163.14000002</v>
      </c>
      <c r="I105" s="207">
        <v>122815163.14000002</v>
      </c>
      <c r="J105" s="207">
        <v>92015247.179999992</v>
      </c>
      <c r="K105" s="208">
        <v>-25.078268165381534</v>
      </c>
    </row>
    <row r="106" spans="2:11">
      <c r="B106" s="26" t="s">
        <v>258</v>
      </c>
    </row>
    <row r="107" spans="2:11">
      <c r="B107" s="366" t="s">
        <v>227</v>
      </c>
      <c r="C107" s="366"/>
      <c r="D107" s="366"/>
      <c r="E107" s="366"/>
      <c r="F107" s="366"/>
      <c r="G107" s="366"/>
      <c r="H107" s="366"/>
      <c r="I107" s="366"/>
      <c r="J107" s="366"/>
      <c r="K107" s="366"/>
    </row>
  </sheetData>
  <mergeCells count="15">
    <mergeCell ref="B75:B83"/>
    <mergeCell ref="B85:B87"/>
    <mergeCell ref="B89:B95"/>
    <mergeCell ref="B107:K107"/>
    <mergeCell ref="B97:B100"/>
    <mergeCell ref="B102:B103"/>
    <mergeCell ref="B6:B23"/>
    <mergeCell ref="B25:B44"/>
    <mergeCell ref="B46:B57"/>
    <mergeCell ref="B59:B73"/>
    <mergeCell ref="B2:K2"/>
    <mergeCell ref="D4:G4"/>
    <mergeCell ref="H4:K4"/>
    <mergeCell ref="B4:B5"/>
    <mergeCell ref="C4:C5"/>
  </mergeCells>
  <hyperlinks>
    <hyperlink ref="M2" location="Índice!A1" display="Volver al índice" xr:uid="{9DA08D03-3792-4A22-826B-F9F185623CAC}"/>
  </hyperlinks>
  <printOptions horizontalCentered="1"/>
  <pageMargins left="0.11811023622047245" right="0.11811023622047245" top="0.31496062992125984" bottom="0.35433070866141736" header="0.31496062992125984" footer="0.31496062992125984"/>
  <pageSetup paperSize="122" scale="52" orientation="portrait" r:id="rId1"/>
  <headerFooter differentFirst="1">
    <oddFooter>&amp;C&amp;P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pageSetUpPr fitToPage="1"/>
  </sheetPr>
  <dimension ref="B2:H26"/>
  <sheetViews>
    <sheetView view="pageBreakPreview" zoomScale="77" zoomScaleNormal="80" zoomScaleSheetLayoutView="77" zoomScalePageLayoutView="80" workbookViewId="0"/>
  </sheetViews>
  <sheetFormatPr baseColWidth="10" defaultColWidth="10.85546875" defaultRowHeight="15"/>
  <cols>
    <col min="1" max="9" width="10.42578125" style="67" customWidth="1"/>
    <col min="10" max="22" width="10.85546875" style="67"/>
    <col min="23" max="23" width="10.85546875" style="67" customWidth="1"/>
    <col min="24" max="16384" width="10.85546875" style="67"/>
  </cols>
  <sheetData>
    <row r="2" spans="2:8" ht="15.75">
      <c r="B2" s="44"/>
      <c r="C2" s="44"/>
      <c r="D2" s="45"/>
      <c r="E2" s="113" t="s">
        <v>0</v>
      </c>
      <c r="F2" s="45"/>
      <c r="G2" s="44"/>
      <c r="H2" s="44"/>
    </row>
    <row r="3" spans="2:8" ht="15" customHeight="1">
      <c r="B3" s="44"/>
      <c r="C3" s="44"/>
      <c r="E3" s="82" t="str">
        <f>+Portada!D49</f>
        <v>Enero 2021</v>
      </c>
      <c r="F3" s="81"/>
      <c r="G3" s="44"/>
      <c r="H3" s="44"/>
    </row>
    <row r="4" spans="2:8">
      <c r="B4" s="44"/>
      <c r="C4" s="44"/>
      <c r="D4" s="45"/>
      <c r="E4" s="68" t="s">
        <v>279</v>
      </c>
      <c r="F4" s="45"/>
      <c r="G4" s="44"/>
      <c r="H4" s="44"/>
    </row>
    <row r="5" spans="2:8">
      <c r="B5" s="44"/>
      <c r="D5" s="69"/>
      <c r="F5" s="69"/>
      <c r="G5" s="69"/>
      <c r="H5" s="44"/>
    </row>
    <row r="6" spans="2:8">
      <c r="B6" s="44"/>
      <c r="C6" s="44"/>
      <c r="D6" s="44"/>
      <c r="E6" s="44"/>
      <c r="F6" s="44"/>
      <c r="G6" s="44"/>
      <c r="H6" s="44"/>
    </row>
    <row r="7" spans="2:8">
      <c r="B7" s="44"/>
      <c r="C7" s="44"/>
      <c r="D7" s="45"/>
      <c r="E7" s="65" t="s">
        <v>1</v>
      </c>
      <c r="F7" s="45"/>
      <c r="G7" s="44"/>
      <c r="H7" s="44"/>
    </row>
    <row r="8" spans="2:8">
      <c r="B8" s="44"/>
      <c r="C8" s="44"/>
      <c r="D8" s="44"/>
      <c r="E8" s="44"/>
      <c r="F8" s="44"/>
      <c r="G8" s="44"/>
      <c r="H8" s="44"/>
    </row>
    <row r="9" spans="2:8">
      <c r="B9" s="44"/>
      <c r="C9" s="44"/>
      <c r="D9" s="44"/>
      <c r="E9" s="44"/>
      <c r="F9" s="44"/>
      <c r="G9" s="44"/>
      <c r="H9" s="44"/>
    </row>
    <row r="10" spans="2:8">
      <c r="B10" s="44"/>
      <c r="C10" s="44"/>
      <c r="D10" s="44"/>
      <c r="E10" s="44"/>
      <c r="F10" s="44"/>
      <c r="G10" s="44"/>
      <c r="H10" s="44"/>
    </row>
    <row r="11" spans="2:8">
      <c r="B11" s="44"/>
      <c r="C11" s="44"/>
      <c r="D11" s="44"/>
      <c r="E11" s="44"/>
      <c r="F11" s="44"/>
      <c r="G11" s="44"/>
      <c r="H11" s="44"/>
    </row>
    <row r="12" spans="2:8">
      <c r="B12" s="44"/>
      <c r="C12" s="44"/>
      <c r="D12" s="44"/>
      <c r="E12" s="44"/>
      <c r="F12" s="44"/>
      <c r="G12" s="44"/>
      <c r="H12" s="44"/>
    </row>
    <row r="13" spans="2:8">
      <c r="B13" s="45"/>
      <c r="D13" s="70"/>
      <c r="E13" s="68" t="s">
        <v>2</v>
      </c>
      <c r="F13" s="70"/>
      <c r="G13" s="70"/>
      <c r="H13" s="45"/>
    </row>
    <row r="14" spans="2:8">
      <c r="B14" s="44"/>
      <c r="D14" s="70"/>
      <c r="E14" s="68" t="s">
        <v>3</v>
      </c>
      <c r="F14" s="70"/>
      <c r="G14" s="70"/>
      <c r="H14" s="44"/>
    </row>
    <row r="15" spans="2:8">
      <c r="B15" s="45"/>
      <c r="D15" s="71"/>
      <c r="E15" s="72" t="s">
        <v>4</v>
      </c>
      <c r="F15" s="71"/>
      <c r="G15" s="71"/>
      <c r="H15" s="45"/>
    </row>
    <row r="16" spans="2:8">
      <c r="B16" s="45"/>
      <c r="C16" s="45"/>
      <c r="D16" s="45"/>
      <c r="E16" s="45"/>
      <c r="F16" s="45"/>
      <c r="G16" s="45"/>
      <c r="H16" s="45"/>
    </row>
    <row r="17" spans="2:8">
      <c r="B17" s="45"/>
      <c r="E17" s="80" t="s">
        <v>277</v>
      </c>
      <c r="F17" s="80"/>
      <c r="G17" s="80"/>
      <c r="H17" s="80"/>
    </row>
    <row r="18" spans="2:8">
      <c r="B18" s="45"/>
      <c r="E18" s="80" t="s">
        <v>278</v>
      </c>
      <c r="F18" s="80"/>
      <c r="G18" s="80"/>
      <c r="H18" s="80"/>
    </row>
    <row r="19" spans="2:8">
      <c r="B19" s="45"/>
      <c r="C19" s="45"/>
      <c r="D19" s="45"/>
      <c r="E19" s="45"/>
      <c r="F19" s="45"/>
      <c r="G19" s="45"/>
      <c r="H19" s="45"/>
    </row>
    <row r="20" spans="2:8">
      <c r="B20" s="45"/>
      <c r="C20" s="45"/>
      <c r="D20" s="44"/>
      <c r="E20" s="44"/>
      <c r="F20" s="44"/>
      <c r="G20" s="45"/>
      <c r="H20" s="45"/>
    </row>
    <row r="21" spans="2:8">
      <c r="B21" s="45"/>
      <c r="C21" s="45"/>
      <c r="D21" s="44"/>
      <c r="E21" s="44"/>
      <c r="F21" s="44"/>
      <c r="G21" s="45"/>
      <c r="H21" s="45"/>
    </row>
    <row r="22" spans="2:8">
      <c r="B22" s="45"/>
      <c r="C22" s="45"/>
      <c r="D22" s="45"/>
      <c r="E22" s="45"/>
      <c r="F22" s="45"/>
      <c r="G22" s="45"/>
      <c r="H22" s="45"/>
    </row>
    <row r="23" spans="2:8">
      <c r="B23" s="44"/>
      <c r="C23" s="44"/>
      <c r="D23" s="44"/>
      <c r="E23" s="44"/>
      <c r="F23" s="44"/>
      <c r="G23" s="44"/>
      <c r="H23" s="44"/>
    </row>
    <row r="24" spans="2:8">
      <c r="B24" s="44"/>
      <c r="C24" s="44"/>
      <c r="D24" s="44"/>
      <c r="E24" s="44"/>
      <c r="F24" s="44"/>
      <c r="G24" s="44"/>
      <c r="H24" s="44"/>
    </row>
    <row r="25" spans="2:8">
      <c r="D25" s="73"/>
      <c r="E25" s="114" t="s">
        <v>5</v>
      </c>
      <c r="F25" s="73"/>
      <c r="G25" s="73"/>
      <c r="H25" s="80"/>
    </row>
    <row r="26" spans="2:8">
      <c r="B26" s="44"/>
      <c r="C26" s="44"/>
      <c r="D26" s="44"/>
      <c r="E26" s="44"/>
      <c r="F26" s="44"/>
      <c r="G26" s="44"/>
      <c r="H26" s="44"/>
    </row>
  </sheetData>
  <hyperlinks>
    <hyperlink ref="E15" r:id="rId1" xr:uid="{00000000-0004-0000-0100-000000000000}"/>
  </hyperlinks>
  <printOptions horizontalCentered="1" verticalCentered="1"/>
  <pageMargins left="0.70866141732283472" right="0.70866141732283472" top="1.299212598425197" bottom="0.74803149606299213" header="0.31496062992125984" footer="0.31496062992125984"/>
  <pageSetup paperSize="122" scale="93" orientation="portrait" r:id="rId2"/>
  <headerFooter differentFirst="1">
    <oddFooter>&amp;C&amp;P</oddFoot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2:K9"/>
  <sheetViews>
    <sheetView view="pageBreakPreview" zoomScale="98" zoomScaleNormal="80" zoomScaleSheetLayoutView="98" zoomScalePageLayoutView="80" workbookViewId="0"/>
  </sheetViews>
  <sheetFormatPr baseColWidth="10" defaultColWidth="10.85546875" defaultRowHeight="14.25"/>
  <cols>
    <col min="1" max="1" width="1.28515625" style="115" customWidth="1"/>
    <col min="2" max="9" width="11" style="115" customWidth="1"/>
    <col min="10" max="10" width="2" style="115" customWidth="1"/>
    <col min="11" max="18" width="10.85546875" style="115"/>
    <col min="19" max="20" width="10.85546875" style="115" customWidth="1"/>
    <col min="21" max="25" width="10.85546875" style="115"/>
    <col min="26" max="26" width="10.85546875" style="115" customWidth="1"/>
    <col min="27" max="16384" width="10.85546875" style="115"/>
  </cols>
  <sheetData>
    <row r="2" spans="2:11" ht="15">
      <c r="B2" s="291" t="s">
        <v>6</v>
      </c>
      <c r="C2" s="291"/>
      <c r="D2" s="291"/>
      <c r="E2" s="291"/>
      <c r="F2" s="291"/>
      <c r="G2" s="291"/>
      <c r="H2" s="291"/>
      <c r="I2" s="291"/>
      <c r="J2" s="209"/>
      <c r="K2" s="39" t="s">
        <v>7</v>
      </c>
    </row>
    <row r="3" spans="2:11">
      <c r="B3" s="116"/>
      <c r="C3" s="116"/>
      <c r="D3" s="116"/>
      <c r="E3" s="116"/>
      <c r="F3" s="116"/>
      <c r="G3" s="116"/>
      <c r="H3" s="116"/>
      <c r="I3" s="116"/>
      <c r="J3" s="116"/>
    </row>
    <row r="4" spans="2:11" ht="34.5" customHeight="1">
      <c r="B4" s="292" t="s">
        <v>8</v>
      </c>
      <c r="C4" s="292"/>
      <c r="D4" s="292"/>
      <c r="E4" s="292"/>
      <c r="F4" s="292"/>
      <c r="G4" s="292"/>
      <c r="H4" s="292"/>
      <c r="I4" s="292"/>
      <c r="J4" s="210"/>
    </row>
    <row r="5" spans="2:11" ht="29.25" customHeight="1">
      <c r="B5" s="292" t="s">
        <v>9</v>
      </c>
      <c r="C5" s="292"/>
      <c r="D5" s="292"/>
      <c r="E5" s="292"/>
      <c r="F5" s="292"/>
      <c r="G5" s="292"/>
      <c r="H5" s="292"/>
      <c r="I5" s="292"/>
      <c r="J5" s="210"/>
    </row>
    <row r="6" spans="2:11" ht="18" customHeight="1">
      <c r="B6" s="290" t="s">
        <v>10</v>
      </c>
      <c r="C6" s="290"/>
      <c r="D6" s="290"/>
      <c r="E6" s="290"/>
      <c r="F6" s="290"/>
      <c r="G6" s="290"/>
      <c r="H6" s="290"/>
      <c r="I6" s="290"/>
      <c r="J6" s="210"/>
    </row>
    <row r="7" spans="2:11" ht="34.5" customHeight="1">
      <c r="B7" s="290" t="s">
        <v>11</v>
      </c>
      <c r="C7" s="290"/>
      <c r="D7" s="290"/>
      <c r="E7" s="290"/>
      <c r="F7" s="290"/>
      <c r="G7" s="290"/>
      <c r="H7" s="290"/>
      <c r="I7" s="290"/>
      <c r="J7" s="210"/>
    </row>
    <row r="8" spans="2:11" ht="34.5" customHeight="1">
      <c r="B8" s="290" t="s">
        <v>12</v>
      </c>
      <c r="C8" s="290"/>
      <c r="D8" s="290"/>
      <c r="E8" s="290"/>
      <c r="F8" s="290"/>
      <c r="G8" s="290"/>
      <c r="H8" s="290"/>
      <c r="I8" s="290"/>
      <c r="J8" s="210"/>
    </row>
    <row r="9" spans="2:11">
      <c r="B9" s="290" t="s">
        <v>13</v>
      </c>
      <c r="C9" s="290"/>
      <c r="D9" s="290"/>
      <c r="E9" s="290"/>
      <c r="F9" s="290"/>
      <c r="G9" s="290"/>
      <c r="H9" s="290"/>
      <c r="I9" s="290"/>
    </row>
  </sheetData>
  <mergeCells count="7">
    <mergeCell ref="B9:I9"/>
    <mergeCell ref="B7:I7"/>
    <mergeCell ref="B8:I8"/>
    <mergeCell ref="B2:I2"/>
    <mergeCell ref="B4:I4"/>
    <mergeCell ref="B5:I5"/>
    <mergeCell ref="B6:I6"/>
  </mergeCells>
  <hyperlinks>
    <hyperlink ref="K2" location="Índice!A1" display="Volver al índice" xr:uid="{00000000-0004-0000-0200-000000000000}"/>
  </hyperlinks>
  <printOptions horizontalCentered="1"/>
  <pageMargins left="0.70866141732283472" right="0.70866141732283472" top="1.299212598425197" bottom="0.74803149606299213" header="0.31496062992125984" footer="0.31496062992125984"/>
  <pageSetup paperSize="122" scale="96" firstPageNumber="4" fitToHeight="0" orientation="portrait" r:id="rId1"/>
  <headerFooter differentFirst="1">
    <oddFooter>&amp;C&amp;P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3">
    <pageSetUpPr fitToPage="1"/>
  </sheetPr>
  <dimension ref="B1:D38"/>
  <sheetViews>
    <sheetView view="pageBreakPreview" zoomScale="87" zoomScaleNormal="80" zoomScaleSheetLayoutView="87" zoomScalePageLayoutView="80" workbookViewId="0"/>
  </sheetViews>
  <sheetFormatPr baseColWidth="10" defaultColWidth="10.85546875" defaultRowHeight="12.75"/>
  <cols>
    <col min="1" max="1" width="1.42578125" style="5" customWidth="1"/>
    <col min="2" max="2" width="14.42578125" style="7" customWidth="1"/>
    <col min="3" max="3" width="84.140625" style="6" customWidth="1"/>
    <col min="4" max="4" width="7.42578125" style="6" customWidth="1"/>
    <col min="5" max="5" width="1.85546875" style="5" customWidth="1"/>
    <col min="6" max="7" width="9.42578125" style="5" customWidth="1"/>
    <col min="8" max="13" width="10.85546875" style="5"/>
    <col min="14" max="14" width="10.85546875" style="5" customWidth="1"/>
    <col min="15" max="16384" width="10.85546875" style="5"/>
  </cols>
  <sheetData>
    <row r="1" spans="2:4" ht="4.5" customHeight="1"/>
    <row r="2" spans="2:4">
      <c r="B2" s="293" t="s">
        <v>14</v>
      </c>
      <c r="C2" s="293"/>
      <c r="D2" s="293"/>
    </row>
    <row r="3" spans="2:4">
      <c r="B3" s="6"/>
      <c r="C3" s="37"/>
    </row>
    <row r="4" spans="2:4">
      <c r="B4" s="226" t="s">
        <v>15</v>
      </c>
      <c r="C4" s="226" t="s">
        <v>16</v>
      </c>
      <c r="D4" s="227" t="s">
        <v>17</v>
      </c>
    </row>
    <row r="5" spans="2:4" ht="8.25" customHeight="1">
      <c r="B5" s="211"/>
      <c r="C5" s="19"/>
      <c r="D5" s="18"/>
    </row>
    <row r="6" spans="2:4">
      <c r="B6" s="9">
        <v>1</v>
      </c>
      <c r="C6" s="38" t="s">
        <v>18</v>
      </c>
      <c r="D6" s="22">
        <v>5</v>
      </c>
    </row>
    <row r="7" spans="2:4">
      <c r="B7" s="9">
        <v>2</v>
      </c>
      <c r="C7" s="38" t="s">
        <v>19</v>
      </c>
      <c r="D7" s="22">
        <v>5</v>
      </c>
    </row>
    <row r="8" spans="2:4">
      <c r="B8" s="9">
        <v>3</v>
      </c>
      <c r="C8" s="38" t="s">
        <v>20</v>
      </c>
      <c r="D8" s="22">
        <v>5</v>
      </c>
    </row>
    <row r="9" spans="2:4">
      <c r="B9" s="9">
        <v>4</v>
      </c>
      <c r="C9" s="38" t="s">
        <v>21</v>
      </c>
      <c r="D9" s="22">
        <v>5</v>
      </c>
    </row>
    <row r="10" spans="2:4">
      <c r="B10" s="9">
        <v>5</v>
      </c>
      <c r="C10" s="56" t="s">
        <v>22</v>
      </c>
      <c r="D10" s="22">
        <v>5</v>
      </c>
    </row>
    <row r="11" spans="2:4" ht="7.5" customHeight="1">
      <c r="B11" s="17"/>
      <c r="C11" s="16"/>
      <c r="D11" s="15"/>
    </row>
    <row r="12" spans="2:4">
      <c r="B12" s="226" t="s">
        <v>23</v>
      </c>
      <c r="C12" s="226" t="s">
        <v>16</v>
      </c>
      <c r="D12" s="227" t="s">
        <v>17</v>
      </c>
    </row>
    <row r="13" spans="2:4" ht="8.25" customHeight="1">
      <c r="B13" s="10"/>
      <c r="C13" s="12"/>
      <c r="D13" s="14"/>
    </row>
    <row r="14" spans="2:4">
      <c r="B14" s="10">
        <v>1</v>
      </c>
      <c r="C14" s="8" t="s">
        <v>24</v>
      </c>
      <c r="D14" s="23">
        <v>6</v>
      </c>
    </row>
    <row r="15" spans="2:4">
      <c r="B15" s="10">
        <v>2</v>
      </c>
      <c r="C15" s="8" t="s">
        <v>25</v>
      </c>
      <c r="D15" s="24">
        <v>7</v>
      </c>
    </row>
    <row r="16" spans="2:4">
      <c r="B16" s="10">
        <v>3</v>
      </c>
      <c r="C16" s="8" t="s">
        <v>26</v>
      </c>
      <c r="D16" s="24">
        <v>8</v>
      </c>
    </row>
    <row r="17" spans="2:4">
      <c r="B17" s="10">
        <v>4</v>
      </c>
      <c r="C17" s="8" t="s">
        <v>27</v>
      </c>
      <c r="D17" s="24">
        <v>9</v>
      </c>
    </row>
    <row r="18" spans="2:4">
      <c r="B18" s="10">
        <v>5</v>
      </c>
      <c r="C18" s="8" t="s">
        <v>28</v>
      </c>
      <c r="D18" s="24">
        <v>10</v>
      </c>
    </row>
    <row r="19" spans="2:4">
      <c r="B19" s="10">
        <v>6</v>
      </c>
      <c r="C19" s="8" t="s">
        <v>29</v>
      </c>
      <c r="D19" s="24">
        <v>11</v>
      </c>
    </row>
    <row r="20" spans="2:4">
      <c r="B20" s="10">
        <v>7</v>
      </c>
      <c r="C20" s="8" t="s">
        <v>30</v>
      </c>
      <c r="D20" s="23">
        <v>12</v>
      </c>
    </row>
    <row r="21" spans="2:4">
      <c r="B21" s="10">
        <v>8</v>
      </c>
      <c r="C21" s="8" t="s">
        <v>31</v>
      </c>
      <c r="D21" s="23">
        <v>13</v>
      </c>
    </row>
    <row r="22" spans="2:4">
      <c r="B22" s="10">
        <v>9</v>
      </c>
      <c r="C22" s="8" t="s">
        <v>32</v>
      </c>
      <c r="D22" s="23">
        <v>14</v>
      </c>
    </row>
    <row r="23" spans="2:4" ht="12.6" customHeight="1">
      <c r="B23" s="10">
        <v>10</v>
      </c>
      <c r="C23" s="8" t="s">
        <v>33</v>
      </c>
      <c r="D23" s="107">
        <v>15</v>
      </c>
    </row>
    <row r="24" spans="2:4">
      <c r="B24" s="10">
        <v>11</v>
      </c>
      <c r="C24" s="8" t="s">
        <v>34</v>
      </c>
      <c r="D24" s="23">
        <v>16</v>
      </c>
    </row>
    <row r="25" spans="2:4">
      <c r="B25" s="10">
        <v>12</v>
      </c>
      <c r="C25" s="8" t="s">
        <v>35</v>
      </c>
      <c r="D25" s="23">
        <v>17</v>
      </c>
    </row>
    <row r="26" spans="2:4" ht="6.75" customHeight="1">
      <c r="B26" s="10"/>
      <c r="C26" s="12"/>
      <c r="D26" s="11"/>
    </row>
    <row r="27" spans="2:4">
      <c r="B27" s="226" t="s">
        <v>36</v>
      </c>
      <c r="C27" s="228" t="s">
        <v>16</v>
      </c>
      <c r="D27" s="227" t="s">
        <v>17</v>
      </c>
    </row>
    <row r="28" spans="2:4" ht="7.5" customHeight="1">
      <c r="B28" s="13"/>
      <c r="C28" s="12"/>
      <c r="D28" s="11"/>
    </row>
    <row r="29" spans="2:4">
      <c r="B29" s="10">
        <v>1</v>
      </c>
      <c r="C29" s="21" t="s">
        <v>37</v>
      </c>
      <c r="D29" s="23">
        <v>6</v>
      </c>
    </row>
    <row r="30" spans="2:4">
      <c r="B30" s="10">
        <v>2</v>
      </c>
      <c r="C30" s="6" t="s">
        <v>38</v>
      </c>
      <c r="D30" s="23">
        <v>7</v>
      </c>
    </row>
    <row r="31" spans="2:4">
      <c r="B31" s="10">
        <v>3</v>
      </c>
      <c r="C31" s="6" t="s">
        <v>39</v>
      </c>
      <c r="D31" s="23">
        <v>8</v>
      </c>
    </row>
    <row r="32" spans="2:4">
      <c r="B32" s="10">
        <v>4</v>
      </c>
      <c r="C32" s="6" t="s">
        <v>40</v>
      </c>
      <c r="D32" s="24">
        <v>9</v>
      </c>
    </row>
    <row r="33" spans="2:4">
      <c r="B33" s="10">
        <v>5</v>
      </c>
      <c r="C33" s="8" t="s">
        <v>41</v>
      </c>
      <c r="D33" s="24">
        <v>10</v>
      </c>
    </row>
    <row r="34" spans="2:4">
      <c r="B34" s="10">
        <v>6</v>
      </c>
      <c r="C34" s="8" t="s">
        <v>42</v>
      </c>
      <c r="D34" s="24">
        <v>10</v>
      </c>
    </row>
    <row r="35" spans="2:4">
      <c r="B35" s="10">
        <v>7</v>
      </c>
      <c r="C35" s="6" t="s">
        <v>43</v>
      </c>
      <c r="D35" s="24">
        <v>11</v>
      </c>
    </row>
    <row r="36" spans="2:4">
      <c r="B36" s="10">
        <v>8</v>
      </c>
      <c r="C36" s="6" t="s">
        <v>30</v>
      </c>
      <c r="D36" s="23">
        <v>12</v>
      </c>
    </row>
    <row r="37" spans="2:4">
      <c r="B37" s="10">
        <v>9</v>
      </c>
      <c r="C37" s="6" t="s">
        <v>31</v>
      </c>
      <c r="D37" s="23">
        <v>13</v>
      </c>
    </row>
    <row r="38" spans="2:4">
      <c r="B38" s="10">
        <v>10</v>
      </c>
      <c r="C38" s="6" t="s">
        <v>32</v>
      </c>
      <c r="D38" s="23">
        <v>14</v>
      </c>
    </row>
  </sheetData>
  <mergeCells count="1">
    <mergeCell ref="B2:D2"/>
  </mergeCells>
  <hyperlinks>
    <hyperlink ref="D14" location="'precio mayorista'!A1" display="'precio mayorista'!A1" xr:uid="{00000000-0004-0000-0300-000000000000}"/>
    <hyperlink ref="D20" location="'sup región'!A1" display="'sup región'!A1" xr:uid="{00000000-0004-0000-0300-000001000000}"/>
    <hyperlink ref="D21" location="'prod región'!A1" display="'prod región'!A1" xr:uid="{00000000-0004-0000-0300-000002000000}"/>
    <hyperlink ref="D22" location="'rend región'!A1" display="'rend región'!A1" xr:uid="{00000000-0004-0000-0300-000003000000}"/>
    <hyperlink ref="D29" location="'precio mayorista'!A23" display="'precio mayorista'!A23" xr:uid="{00000000-0004-0000-0300-000004000000}"/>
    <hyperlink ref="D15" location="'precio mayorista2'!A1" display="'precio mayorista2'!A1" xr:uid="{00000000-0004-0000-0300-000005000000}"/>
    <hyperlink ref="D17" location="'precio minorista'!A1" display="'precio minorista'!A1" xr:uid="{00000000-0004-0000-0300-000006000000}"/>
    <hyperlink ref="D19" location="'sup, prod y rend'!A1" display="'sup, prod y rend'!A1" xr:uid="{00000000-0004-0000-0300-000007000000}"/>
    <hyperlink ref="D24" location="export!A1" display="export!A1" xr:uid="{00000000-0004-0000-0300-000008000000}"/>
    <hyperlink ref="D25" location="import!A1" display="import!A1" xr:uid="{00000000-0004-0000-0300-000009000000}"/>
    <hyperlink ref="D30" location="'precio mayorista2'!A42" display="'precio mayorista2'!A42" xr:uid="{00000000-0004-0000-0300-00000A000000}"/>
    <hyperlink ref="D32" location="'precio minorista'!A23" display="'precio minorista'!A23" xr:uid="{00000000-0004-0000-0300-00000B000000}"/>
    <hyperlink ref="D35" location="'sup, prod y rend'!A22" display="'sup, prod y rend'!A22" xr:uid="{00000000-0004-0000-0300-00000C000000}"/>
    <hyperlink ref="D36" location="'sup región'!A22" display="'sup región'!A22" xr:uid="{00000000-0004-0000-0300-00000D000000}"/>
    <hyperlink ref="D37" location="'prod región'!A22" display="'prod región'!A22" xr:uid="{00000000-0004-0000-0300-00000E000000}"/>
    <hyperlink ref="D38" location="'rend región'!A22" display="'rend región'!A22" xr:uid="{00000000-0004-0000-0300-00000F000000}"/>
    <hyperlink ref="D16" location="'precio mayorista3'!A1" display="'precio mayorista3'!A1" xr:uid="{00000000-0004-0000-0300-000010000000}"/>
    <hyperlink ref="D18" location="'precio minorista regiones'!A1" display="'precio minorista regiones'!A1" xr:uid="{00000000-0004-0000-0300-000011000000}"/>
    <hyperlink ref="D31" location="'precio mayorista3'!A43" display="'precio mayorista3'!A43" xr:uid="{00000000-0004-0000-0300-000012000000}"/>
    <hyperlink ref="D33" location="'precio minorista regiones'!A25" display="'precio minorista regiones'!A25" xr:uid="{00000000-0004-0000-0300-000013000000}"/>
    <hyperlink ref="D34" location="'precio minorista regiones'!A45" display="'precio minorista regiones'!A45" xr:uid="{00000000-0004-0000-0300-000014000000}"/>
    <hyperlink ref="D6" location="Comentarios!A1" display="Comentarios!A1" xr:uid="{00000000-0004-0000-0300-000015000000}"/>
    <hyperlink ref="D7" location="Comentarios!A1" display="Comentarios!A1" xr:uid="{00000000-0004-0000-0300-000016000000}"/>
    <hyperlink ref="D8" location="Comentarios!A1" display="Comentarios!A1" xr:uid="{00000000-0004-0000-0300-000017000000}"/>
    <hyperlink ref="D10" location="Comentarios!A1" display="Comentarios!A1" xr:uid="{00000000-0004-0000-0300-000018000000}"/>
    <hyperlink ref="D23" location="'Ficha de Costos'!A1" display="'Ficha de Costos'!A1" xr:uid="{00000000-0004-0000-0300-000019000000}"/>
    <hyperlink ref="D9" location="Comentarios!A1" display="Comentarios!A1" xr:uid="{00000000-0004-0000-0300-00001A000000}"/>
  </hyperlinks>
  <printOptions horizontalCentered="1"/>
  <pageMargins left="0.70866141732283472" right="0.70866141732283472" top="1.299212598425197" bottom="0.74803149606299213" header="0.31496062992125984" footer="0.31496062992125984"/>
  <pageSetup paperSize="122" scale="80" orientation="portrait" r:id="rId1"/>
  <headerFooter differentFirst="1">
    <oddFooter>&amp;C4</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4">
    <pageSetUpPr fitToPage="1"/>
  </sheetPr>
  <dimension ref="B1:L11"/>
  <sheetViews>
    <sheetView view="pageBreakPreview" zoomScaleNormal="90" zoomScaleSheetLayoutView="100" zoomScalePageLayoutView="80" workbookViewId="0"/>
  </sheetViews>
  <sheetFormatPr baseColWidth="10" defaultColWidth="10.85546875" defaultRowHeight="12.75"/>
  <cols>
    <col min="1" max="1" width="1.28515625" style="20" customWidth="1"/>
    <col min="2" max="10" width="15.85546875" style="20" customWidth="1"/>
    <col min="11" max="11" width="2" style="20" customWidth="1"/>
    <col min="12" max="17" width="10.85546875" style="20"/>
    <col min="18" max="18" width="10.85546875" style="20" customWidth="1"/>
    <col min="19" max="16384" width="10.85546875" style="20"/>
  </cols>
  <sheetData>
    <row r="1" spans="2:12" ht="7.5" customHeight="1"/>
    <row r="2" spans="2:12" ht="16.5" customHeight="1">
      <c r="B2" s="300" t="s">
        <v>44</v>
      </c>
      <c r="C2" s="300"/>
      <c r="D2" s="300"/>
      <c r="E2" s="300"/>
      <c r="F2" s="300"/>
      <c r="G2" s="300"/>
      <c r="H2" s="300"/>
      <c r="I2" s="300"/>
      <c r="J2" s="300"/>
      <c r="K2" s="213"/>
      <c r="L2" s="39" t="s">
        <v>7</v>
      </c>
    </row>
    <row r="3" spans="2:12" ht="16.5" customHeight="1">
      <c r="B3" s="169"/>
      <c r="C3" s="169"/>
      <c r="D3" s="169"/>
      <c r="E3" s="169"/>
      <c r="F3" s="169"/>
      <c r="G3" s="169"/>
      <c r="H3" s="169"/>
      <c r="I3" s="169"/>
      <c r="J3" s="169"/>
      <c r="K3" s="213"/>
      <c r="L3" s="39"/>
    </row>
    <row r="4" spans="2:12" s="191" customFormat="1" ht="116.65" customHeight="1">
      <c r="B4" s="301" t="s">
        <v>273</v>
      </c>
      <c r="C4" s="301"/>
      <c r="D4" s="301"/>
      <c r="E4" s="301"/>
      <c r="F4" s="301"/>
      <c r="G4" s="301"/>
      <c r="H4" s="301"/>
      <c r="I4" s="301"/>
      <c r="J4" s="301"/>
      <c r="K4" s="93"/>
    </row>
    <row r="5" spans="2:12" ht="110.65" customHeight="1">
      <c r="B5" s="301" t="s">
        <v>274</v>
      </c>
      <c r="C5" s="301"/>
      <c r="D5" s="301"/>
      <c r="E5" s="301"/>
      <c r="F5" s="301"/>
      <c r="G5" s="301"/>
      <c r="H5" s="301"/>
      <c r="I5" s="301"/>
      <c r="J5" s="301"/>
      <c r="K5" s="93"/>
    </row>
    <row r="6" spans="2:12" ht="164.25" customHeight="1">
      <c r="B6" s="301" t="s">
        <v>259</v>
      </c>
      <c r="C6" s="301"/>
      <c r="D6" s="301"/>
      <c r="E6" s="301"/>
      <c r="F6" s="301"/>
      <c r="G6" s="301"/>
      <c r="H6" s="301"/>
      <c r="I6" s="301"/>
      <c r="J6" s="301"/>
      <c r="K6" s="93"/>
    </row>
    <row r="7" spans="2:12" ht="181.35" customHeight="1">
      <c r="B7" s="302" t="s">
        <v>275</v>
      </c>
      <c r="C7" s="302"/>
      <c r="D7" s="302"/>
      <c r="E7" s="302"/>
      <c r="F7" s="302"/>
      <c r="G7" s="302"/>
      <c r="H7" s="302"/>
      <c r="I7" s="302"/>
      <c r="J7" s="302"/>
      <c r="K7" s="93"/>
    </row>
    <row r="8" spans="2:12" ht="110.65" customHeight="1">
      <c r="B8" s="301" t="s">
        <v>276</v>
      </c>
      <c r="C8" s="301"/>
      <c r="D8" s="301"/>
      <c r="E8" s="301"/>
      <c r="F8" s="301"/>
      <c r="G8" s="301"/>
      <c r="H8" s="301"/>
      <c r="I8" s="301"/>
      <c r="J8" s="301"/>
    </row>
    <row r="9" spans="2:12" ht="116.25" customHeight="1">
      <c r="B9" s="294" t="s">
        <v>45</v>
      </c>
      <c r="C9" s="295"/>
      <c r="D9" s="295"/>
      <c r="E9" s="295"/>
      <c r="F9" s="295"/>
      <c r="G9" s="295"/>
      <c r="H9" s="295"/>
      <c r="I9" s="295"/>
      <c r="J9" s="296"/>
    </row>
    <row r="10" spans="2:12" ht="15">
      <c r="B10" s="297" t="s">
        <v>46</v>
      </c>
      <c r="C10" s="298"/>
      <c r="D10" s="298"/>
      <c r="E10" s="298"/>
      <c r="F10" s="298"/>
      <c r="G10" s="298"/>
      <c r="H10" s="298"/>
      <c r="I10" s="298"/>
      <c r="J10" s="299"/>
    </row>
    <row r="11" spans="2:12">
      <c r="B11" s="184"/>
      <c r="C11" s="185"/>
      <c r="D11" s="185"/>
      <c r="E11" s="185"/>
      <c r="F11" s="185"/>
      <c r="G11" s="185"/>
      <c r="H11" s="185"/>
      <c r="I11" s="185"/>
      <c r="J11" s="186"/>
    </row>
  </sheetData>
  <mergeCells count="8">
    <mergeCell ref="B9:J9"/>
    <mergeCell ref="B10:J10"/>
    <mergeCell ref="B2:J2"/>
    <mergeCell ref="B4:J4"/>
    <mergeCell ref="B5:J5"/>
    <mergeCell ref="B6:J6"/>
    <mergeCell ref="B8:J8"/>
    <mergeCell ref="B7:J7"/>
  </mergeCells>
  <hyperlinks>
    <hyperlink ref="L2" location="Índice!A1" display="Volver al índice" xr:uid="{00000000-0004-0000-0400-000000000000}"/>
    <hyperlink ref="B10" r:id="rId1" xr:uid="{00000000-0004-0000-0400-000001000000}"/>
  </hyperlinks>
  <printOptions horizontalCentered="1"/>
  <pageMargins left="0.51181102362204722" right="0.51181102362204722" top="1.299212598425197" bottom="0.74803149606299213" header="0.31496062992125984" footer="0.31496062992125984"/>
  <pageSetup paperSize="122" scale="65" firstPageNumber="4" fitToHeight="0" orientation="portrait" r:id="rId2"/>
  <headerFooter differentFirst="1">
    <oddFooter>&amp;C&amp;P</oddFooter>
  </headerFooter>
  <colBreaks count="1" manualBreakCount="1">
    <brk id="10"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5">
    <pageSetUpPr fitToPage="1"/>
  </sheetPr>
  <dimension ref="B1:I22"/>
  <sheetViews>
    <sheetView view="pageBreakPreview" zoomScaleNormal="90" zoomScaleSheetLayoutView="100" zoomScalePageLayoutView="125" workbookViewId="0"/>
  </sheetViews>
  <sheetFormatPr baseColWidth="10" defaultColWidth="10.85546875" defaultRowHeight="12.75"/>
  <cols>
    <col min="1" max="1" width="1.42578125" style="20" customWidth="1"/>
    <col min="2" max="2" width="38.42578125" style="20" customWidth="1"/>
    <col min="3" max="7" width="10.85546875" style="20" customWidth="1"/>
    <col min="8" max="8" width="2.85546875" style="20" customWidth="1"/>
    <col min="9" max="9" width="10.85546875" style="20" customWidth="1"/>
    <col min="10" max="16384" width="10.85546875" style="20"/>
  </cols>
  <sheetData>
    <row r="1" spans="2:9" ht="13.5" customHeight="1"/>
    <row r="2" spans="2:9" ht="12.75" customHeight="1">
      <c r="B2" s="307" t="s">
        <v>47</v>
      </c>
      <c r="C2" s="307"/>
      <c r="D2" s="307"/>
      <c r="E2" s="307"/>
      <c r="F2" s="307"/>
      <c r="G2" s="307"/>
      <c r="I2" s="28" t="s">
        <v>7</v>
      </c>
    </row>
    <row r="3" spans="2:9" ht="12.75" customHeight="1">
      <c r="B3" s="307" t="s">
        <v>48</v>
      </c>
      <c r="C3" s="307"/>
      <c r="D3" s="307"/>
      <c r="E3" s="307"/>
      <c r="F3" s="307"/>
      <c r="G3" s="307"/>
    </row>
    <row r="4" spans="2:9">
      <c r="B4" s="307" t="s">
        <v>49</v>
      </c>
      <c r="C4" s="307"/>
      <c r="D4" s="307"/>
      <c r="E4" s="307"/>
      <c r="F4" s="307"/>
      <c r="G4" s="307"/>
    </row>
    <row r="5" spans="2:9">
      <c r="B5" s="2"/>
      <c r="C5" s="2"/>
      <c r="D5" s="2"/>
      <c r="E5" s="2"/>
      <c r="F5" s="2"/>
      <c r="G5" s="2"/>
      <c r="I5" s="89"/>
    </row>
    <row r="6" spans="2:9">
      <c r="B6" s="305" t="s">
        <v>50</v>
      </c>
      <c r="C6" s="304" t="s">
        <v>51</v>
      </c>
      <c r="D6" s="304"/>
      <c r="E6" s="304"/>
      <c r="F6" s="304" t="s">
        <v>52</v>
      </c>
      <c r="G6" s="304"/>
      <c r="I6" s="89"/>
    </row>
    <row r="7" spans="2:9">
      <c r="B7" s="306"/>
      <c r="C7" s="212">
        <v>2018</v>
      </c>
      <c r="D7" s="212">
        <v>2019</v>
      </c>
      <c r="E7" s="212">
        <v>2020</v>
      </c>
      <c r="F7" s="136" t="s">
        <v>53</v>
      </c>
      <c r="G7" s="136" t="s">
        <v>54</v>
      </c>
    </row>
    <row r="8" spans="2:9">
      <c r="B8" s="63" t="s">
        <v>55</v>
      </c>
      <c r="C8" s="176">
        <v>7976.7941188395216</v>
      </c>
      <c r="D8" s="176">
        <v>4426.6851291205812</v>
      </c>
      <c r="E8" s="176">
        <v>6996.4758299064879</v>
      </c>
      <c r="F8" s="90">
        <f>(E8/D19-1)*100</f>
        <v>32.460217702318907</v>
      </c>
      <c r="G8" s="90">
        <f t="shared" ref="G8" si="0">(E8/D8-1)*100</f>
        <v>58.052258650174849</v>
      </c>
    </row>
    <row r="9" spans="2:9">
      <c r="B9" s="64" t="s">
        <v>56</v>
      </c>
      <c r="C9" s="177">
        <v>7386.0482005676686</v>
      </c>
      <c r="D9" s="177">
        <v>5868.5170962501034</v>
      </c>
      <c r="E9" s="177">
        <v>6660.5768464141256</v>
      </c>
      <c r="F9" s="90">
        <f t="shared" ref="F9:F15" si="1">(E9/E8-1)*100</f>
        <v>-4.8009739711607269</v>
      </c>
      <c r="G9" s="90">
        <f t="shared" ref="G9:G14" si="2">(E9/D9-1)*100</f>
        <v>13.496761399402523</v>
      </c>
    </row>
    <row r="10" spans="2:9">
      <c r="B10" s="64" t="s">
        <v>57</v>
      </c>
      <c r="C10" s="177">
        <v>7621.296860804714</v>
      </c>
      <c r="D10" s="177">
        <v>5800.1297155858929</v>
      </c>
      <c r="E10" s="177">
        <v>7486.6751897722734</v>
      </c>
      <c r="F10" s="90">
        <f t="shared" si="1"/>
        <v>12.402804778131138</v>
      </c>
      <c r="G10" s="90">
        <f t="shared" si="2"/>
        <v>29.077719928476053</v>
      </c>
    </row>
    <row r="11" spans="2:9">
      <c r="B11" s="64" t="s">
        <v>58</v>
      </c>
      <c r="C11" s="177">
        <v>7169.2904729380289</v>
      </c>
      <c r="D11" s="178">
        <v>5819.0288503826196</v>
      </c>
      <c r="E11" s="177">
        <v>6919.7180452344728</v>
      </c>
      <c r="F11" s="90">
        <f t="shared" si="1"/>
        <v>-7.5728828908236068</v>
      </c>
      <c r="G11" s="90">
        <f t="shared" si="2"/>
        <v>18.915341771840154</v>
      </c>
    </row>
    <row r="12" spans="2:9">
      <c r="B12" s="64" t="s">
        <v>59</v>
      </c>
      <c r="C12" s="177">
        <v>6467.8749860272064</v>
      </c>
      <c r="D12" s="178">
        <v>6469.0614029835524</v>
      </c>
      <c r="E12" s="177">
        <v>6187.3496540866881</v>
      </c>
      <c r="F12" s="90">
        <f t="shared" si="1"/>
        <v>-10.583789489113038</v>
      </c>
      <c r="G12" s="90">
        <f t="shared" si="2"/>
        <v>-4.3547545980462949</v>
      </c>
    </row>
    <row r="13" spans="2:9">
      <c r="B13" s="64" t="s">
        <v>60</v>
      </c>
      <c r="C13" s="177">
        <v>6864.28954335664</v>
      </c>
      <c r="D13" s="177">
        <v>6703.5713673747223</v>
      </c>
      <c r="E13" s="177">
        <v>6232.5832779402645</v>
      </c>
      <c r="F13" s="90">
        <f t="shared" si="1"/>
        <v>0.73106623000851467</v>
      </c>
      <c r="G13" s="90">
        <f t="shared" si="2"/>
        <v>-7.0259278766940048</v>
      </c>
    </row>
    <row r="14" spans="2:9">
      <c r="B14" s="64" t="s">
        <v>61</v>
      </c>
      <c r="C14" s="177">
        <v>7022.6052558737429</v>
      </c>
      <c r="D14" s="178">
        <v>6933.8661538584938</v>
      </c>
      <c r="E14" s="177">
        <v>6432.9370278956067</v>
      </c>
      <c r="F14" s="90">
        <f t="shared" si="1"/>
        <v>3.2146180968729121</v>
      </c>
      <c r="G14" s="90">
        <f t="shared" si="2"/>
        <v>-7.2243841292513933</v>
      </c>
    </row>
    <row r="15" spans="2:9">
      <c r="B15" s="64" t="s">
        <v>62</v>
      </c>
      <c r="C15" s="177">
        <v>9325.9284041466872</v>
      </c>
      <c r="D15" s="178">
        <v>7035.5863465460179</v>
      </c>
      <c r="E15" s="177">
        <v>6404.302482276833</v>
      </c>
      <c r="F15" s="90">
        <f t="shared" si="1"/>
        <v>-0.44512398449734203</v>
      </c>
      <c r="G15" s="90">
        <f t="shared" ref="G15" si="3">(E15/D15-1)*100</f>
        <v>-8.9727257000989162</v>
      </c>
    </row>
    <row r="16" spans="2:9">
      <c r="B16" s="64" t="s">
        <v>63</v>
      </c>
      <c r="C16" s="177">
        <v>11971.777374859341</v>
      </c>
      <c r="D16" s="177">
        <v>7212.189549529674</v>
      </c>
      <c r="E16" s="177">
        <v>8398.6247788841083</v>
      </c>
      <c r="F16" s="90">
        <f t="shared" ref="F16" si="4">(E16/E15-1)*100</f>
        <v>31.140351382938757</v>
      </c>
      <c r="G16" s="90">
        <f t="shared" ref="G16" si="5">(E16/D16-1)*100</f>
        <v>16.450416634318831</v>
      </c>
    </row>
    <row r="17" spans="2:9">
      <c r="B17" s="64" t="s">
        <v>64</v>
      </c>
      <c r="C17" s="177">
        <v>14486.091536332786</v>
      </c>
      <c r="D17" s="177">
        <v>8861.2732057931389</v>
      </c>
      <c r="E17" s="177">
        <v>7905.7815144399037</v>
      </c>
      <c r="F17" s="90">
        <f t="shared" ref="F17" si="6">(E17/E16-1)*100</f>
        <v>-5.8681424330720766</v>
      </c>
      <c r="G17" s="90">
        <f t="shared" ref="G17" si="7">(E17/D17-1)*100</f>
        <v>-10.782781087582016</v>
      </c>
    </row>
    <row r="18" spans="2:9">
      <c r="B18" s="64" t="s">
        <v>65</v>
      </c>
      <c r="C18" s="177">
        <v>9852.8230928128323</v>
      </c>
      <c r="D18" s="177">
        <v>7055.5771453195703</v>
      </c>
      <c r="E18" s="177">
        <v>9867.2044520165618</v>
      </c>
      <c r="F18" s="90">
        <f t="shared" ref="F18" si="8">(E18/E17-1)*100</f>
        <v>24.809981581126685</v>
      </c>
      <c r="G18" s="90">
        <f t="shared" ref="G18" si="9">(E18/D18-1)*100</f>
        <v>39.849713904157788</v>
      </c>
    </row>
    <row r="19" spans="2:9">
      <c r="B19" s="2" t="s">
        <v>66</v>
      </c>
      <c r="C19" s="179">
        <v>5162.9898173073279</v>
      </c>
      <c r="D19" s="179">
        <v>5281.9449879131553</v>
      </c>
      <c r="E19" s="179">
        <v>11232.454614277336</v>
      </c>
      <c r="F19" s="90">
        <f t="shared" ref="F19" si="10">(E19/E18-1)*100</f>
        <v>13.836240739713856</v>
      </c>
      <c r="G19" s="90">
        <f t="shared" ref="G19" si="11">(E19/D19-1)*100</f>
        <v>112.6575464148325</v>
      </c>
    </row>
    <row r="20" spans="2:9">
      <c r="B20" s="4" t="s">
        <v>67</v>
      </c>
      <c r="C20" s="180">
        <f>AVERAGE(C8:C19)</f>
        <v>8442.3174719888739</v>
      </c>
      <c r="D20" s="180">
        <f>AVERAGE(D8:D19)</f>
        <v>6455.6192458881269</v>
      </c>
      <c r="E20" s="180">
        <f>AVERAGE(E8:E19)</f>
        <v>7560.3903094287207</v>
      </c>
      <c r="F20" s="91"/>
      <c r="G20" s="91">
        <f t="shared" ref="G20" si="12">(E20/D20-1)*100</f>
        <v>17.1133243994257</v>
      </c>
    </row>
    <row r="21" spans="2:9">
      <c r="B21" s="3" t="s">
        <v>264</v>
      </c>
      <c r="C21" s="181">
        <f>AVERAGE(C8:C19)</f>
        <v>8442.3174719888739</v>
      </c>
      <c r="D21" s="181">
        <f t="shared" ref="D21:E21" si="13">AVERAGE(D8:D19)</f>
        <v>6455.6192458881269</v>
      </c>
      <c r="E21" s="181">
        <f t="shared" si="13"/>
        <v>7560.3903094287207</v>
      </c>
      <c r="F21" s="92"/>
      <c r="G21" s="92">
        <f>(E21/D21-1)*100</f>
        <v>17.1133243994257</v>
      </c>
    </row>
    <row r="22" spans="2:9" ht="82.35" customHeight="1">
      <c r="B22" s="303" t="s">
        <v>68</v>
      </c>
      <c r="C22" s="303"/>
      <c r="D22" s="303"/>
      <c r="E22" s="303"/>
      <c r="F22" s="303"/>
      <c r="G22" s="303"/>
      <c r="H22" s="122"/>
      <c r="I22" s="89"/>
    </row>
  </sheetData>
  <mergeCells count="7">
    <mergeCell ref="B22:G22"/>
    <mergeCell ref="F6:G6"/>
    <mergeCell ref="B6:B7"/>
    <mergeCell ref="B2:G2"/>
    <mergeCell ref="B3:G3"/>
    <mergeCell ref="B4:G4"/>
    <mergeCell ref="C6:E6"/>
  </mergeCells>
  <hyperlinks>
    <hyperlink ref="I2" location="Índice!A1" display="Volver al índice" xr:uid="{00000000-0004-0000-0500-000000000000}"/>
  </hyperlinks>
  <printOptions horizontalCentered="1"/>
  <pageMargins left="0.70866141732283472" right="0.70866141732283472" top="1.299212598425197" bottom="0.74803149606299213" header="0.31496062992125984" footer="0.31496062992125984"/>
  <pageSetup paperSize="122" scale="91" orientation="portrait" r:id="rId1"/>
  <headerFooter differentFirst="1">
    <oddFooter>&amp;C&amp;P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6">
    <pageSetUpPr fitToPage="1"/>
  </sheetPr>
  <dimension ref="B1:N36"/>
  <sheetViews>
    <sheetView view="pageBreakPreview" zoomScale="80" zoomScaleNormal="80" zoomScaleSheetLayoutView="80" workbookViewId="0"/>
  </sheetViews>
  <sheetFormatPr baseColWidth="10" defaultColWidth="10.85546875" defaultRowHeight="12.75"/>
  <cols>
    <col min="1" max="1" width="1.42578125" style="118" customWidth="1"/>
    <col min="2" max="10" width="11.5703125" style="118" customWidth="1"/>
    <col min="11" max="11" width="12.140625" style="118" customWidth="1"/>
    <col min="12" max="13" width="11.5703125" style="118" customWidth="1"/>
    <col min="14" max="16384" width="10.85546875" style="118"/>
  </cols>
  <sheetData>
    <row r="1" spans="2:14" ht="6.75" customHeight="1"/>
    <row r="2" spans="2:14">
      <c r="B2" s="309" t="s">
        <v>69</v>
      </c>
      <c r="C2" s="309"/>
      <c r="D2" s="309"/>
      <c r="E2" s="309"/>
      <c r="F2" s="309"/>
      <c r="G2" s="309"/>
      <c r="H2" s="309"/>
      <c r="I2" s="309"/>
      <c r="J2" s="309"/>
      <c r="K2" s="309"/>
      <c r="L2" s="309"/>
      <c r="M2" s="309"/>
      <c r="N2" s="28" t="s">
        <v>7</v>
      </c>
    </row>
    <row r="3" spans="2:14">
      <c r="B3" s="309" t="s">
        <v>25</v>
      </c>
      <c r="C3" s="309"/>
      <c r="D3" s="309"/>
      <c r="E3" s="309"/>
      <c r="F3" s="309"/>
      <c r="G3" s="309"/>
      <c r="H3" s="309"/>
      <c r="I3" s="309"/>
      <c r="J3" s="309"/>
      <c r="K3" s="309"/>
      <c r="L3" s="309"/>
      <c r="M3" s="309"/>
    </row>
    <row r="4" spans="2:14">
      <c r="B4" s="310" t="s">
        <v>49</v>
      </c>
      <c r="C4" s="310"/>
      <c r="D4" s="310"/>
      <c r="E4" s="310"/>
      <c r="F4" s="310"/>
      <c r="G4" s="310"/>
      <c r="H4" s="310"/>
      <c r="I4" s="310"/>
      <c r="J4" s="310"/>
      <c r="K4" s="310"/>
      <c r="L4" s="310"/>
      <c r="M4" s="310"/>
    </row>
    <row r="5" spans="2:14" ht="28.7" customHeight="1">
      <c r="B5" s="229" t="s">
        <v>70</v>
      </c>
      <c r="C5" s="230" t="s">
        <v>71</v>
      </c>
      <c r="D5" s="230" t="s">
        <v>72</v>
      </c>
      <c r="E5" s="230" t="s">
        <v>73</v>
      </c>
      <c r="F5" s="230" t="s">
        <v>74</v>
      </c>
      <c r="G5" s="230" t="s">
        <v>75</v>
      </c>
      <c r="H5" s="230" t="s">
        <v>76</v>
      </c>
      <c r="I5" s="230" t="s">
        <v>77</v>
      </c>
      <c r="J5" s="230" t="s">
        <v>78</v>
      </c>
      <c r="K5" s="230" t="s">
        <v>79</v>
      </c>
      <c r="L5" s="230" t="s">
        <v>80</v>
      </c>
      <c r="M5" s="230" t="s">
        <v>81</v>
      </c>
    </row>
    <row r="6" spans="2:14">
      <c r="B6" s="218">
        <v>44162</v>
      </c>
      <c r="C6" s="143">
        <v>10741.3934169279</v>
      </c>
      <c r="D6" s="143">
        <v>12054.135135135135</v>
      </c>
      <c r="E6" s="143"/>
      <c r="F6" s="143"/>
      <c r="G6" s="143">
        <v>11249.583333333334</v>
      </c>
      <c r="H6" s="143">
        <v>10462.842323651452</v>
      </c>
      <c r="I6" s="143"/>
      <c r="J6" s="143">
        <v>9448.6732673267325</v>
      </c>
      <c r="K6" s="143">
        <v>13941</v>
      </c>
      <c r="L6" s="143">
        <v>11545</v>
      </c>
      <c r="M6" s="143">
        <v>10798.976421052632</v>
      </c>
    </row>
    <row r="7" spans="2:14">
      <c r="B7" s="62">
        <v>44165</v>
      </c>
      <c r="C7" s="59">
        <v>10795.900226757369</v>
      </c>
      <c r="D7" s="59">
        <v>11984.25</v>
      </c>
      <c r="E7" s="59"/>
      <c r="F7" s="59"/>
      <c r="G7" s="59">
        <v>9809.5238095238092</v>
      </c>
      <c r="H7" s="59">
        <v>10423</v>
      </c>
      <c r="I7" s="59"/>
      <c r="J7" s="59">
        <v>9797.8051391862955</v>
      </c>
      <c r="K7" s="59">
        <v>10782.466666666667</v>
      </c>
      <c r="L7" s="59">
        <v>11364</v>
      </c>
      <c r="M7" s="59">
        <v>10653.908700322234</v>
      </c>
    </row>
    <row r="8" spans="2:14">
      <c r="B8" s="62">
        <v>44166</v>
      </c>
      <c r="C8" s="59">
        <v>10213.414634146342</v>
      </c>
      <c r="D8" s="59">
        <v>12666.666666666666</v>
      </c>
      <c r="E8" s="59"/>
      <c r="F8" s="59"/>
      <c r="G8" s="59">
        <v>8000</v>
      </c>
      <c r="H8" s="59">
        <v>14000</v>
      </c>
      <c r="I8" s="59"/>
      <c r="J8" s="59">
        <v>8763.9650349650346</v>
      </c>
      <c r="K8" s="59">
        <v>10000</v>
      </c>
      <c r="L8" s="59">
        <v>11439</v>
      </c>
      <c r="M8" s="59">
        <v>10594.438461538462</v>
      </c>
    </row>
    <row r="9" spans="2:14">
      <c r="B9" s="62">
        <v>44167</v>
      </c>
      <c r="C9" s="59">
        <v>10259.374441465594</v>
      </c>
      <c r="D9" s="59">
        <v>11666.666666666666</v>
      </c>
      <c r="E9" s="59"/>
      <c r="F9" s="59">
        <v>9769</v>
      </c>
      <c r="G9" s="59">
        <v>10214</v>
      </c>
      <c r="H9" s="59">
        <v>13933</v>
      </c>
      <c r="I9" s="59"/>
      <c r="J9" s="59">
        <v>9275.3842592592591</v>
      </c>
      <c r="K9" s="59">
        <v>9486</v>
      </c>
      <c r="L9" s="59"/>
      <c r="M9" s="59">
        <v>10174.88770735857</v>
      </c>
    </row>
    <row r="10" spans="2:14">
      <c r="B10" s="62">
        <v>44168</v>
      </c>
      <c r="C10" s="59">
        <v>10473.696924786958</v>
      </c>
      <c r="D10" s="59">
        <v>11648.45945945946</v>
      </c>
      <c r="E10" s="59"/>
      <c r="F10" s="59"/>
      <c r="G10" s="59"/>
      <c r="H10" s="59">
        <v>10555.555555555555</v>
      </c>
      <c r="I10" s="59"/>
      <c r="J10" s="59">
        <v>9668.7917888563043</v>
      </c>
      <c r="K10" s="59">
        <v>9514</v>
      </c>
      <c r="L10" s="59"/>
      <c r="M10" s="59">
        <v>10471.048939298467</v>
      </c>
    </row>
    <row r="11" spans="2:14">
      <c r="B11" s="62">
        <v>44169</v>
      </c>
      <c r="C11" s="59">
        <v>10163.643243243243</v>
      </c>
      <c r="D11" s="59">
        <v>11750</v>
      </c>
      <c r="E11" s="59"/>
      <c r="F11" s="59"/>
      <c r="G11" s="59">
        <v>8702</v>
      </c>
      <c r="H11" s="59">
        <v>10722.650602409638</v>
      </c>
      <c r="I11" s="59"/>
      <c r="J11" s="59">
        <v>9618.9670588235294</v>
      </c>
      <c r="K11" s="59">
        <v>9448</v>
      </c>
      <c r="L11" s="59">
        <v>11565</v>
      </c>
      <c r="M11" s="59">
        <v>10224.810973451327</v>
      </c>
    </row>
    <row r="12" spans="2:14">
      <c r="B12" s="62">
        <v>44172</v>
      </c>
      <c r="C12" s="59">
        <v>11099.683972911964</v>
      </c>
      <c r="D12" s="59"/>
      <c r="E12" s="59"/>
      <c r="F12" s="59"/>
      <c r="G12" s="59"/>
      <c r="H12" s="59">
        <v>9380.9523809523816</v>
      </c>
      <c r="I12" s="59"/>
      <c r="J12" s="59">
        <v>9932.0728744939279</v>
      </c>
      <c r="K12" s="59">
        <v>9000</v>
      </c>
      <c r="L12" s="59"/>
      <c r="M12" s="59">
        <v>10225.581374321881</v>
      </c>
    </row>
    <row r="13" spans="2:14">
      <c r="B13" s="62">
        <v>44174</v>
      </c>
      <c r="C13" s="59">
        <v>10630.790043290044</v>
      </c>
      <c r="D13" s="59">
        <v>11000</v>
      </c>
      <c r="E13" s="59"/>
      <c r="F13" s="59"/>
      <c r="G13" s="59">
        <v>10500</v>
      </c>
      <c r="H13" s="59">
        <v>10639.72</v>
      </c>
      <c r="I13" s="59"/>
      <c r="J13" s="59">
        <v>9292.7521367521367</v>
      </c>
      <c r="K13" s="59"/>
      <c r="L13" s="59"/>
      <c r="M13" s="59">
        <v>10267.596953719976</v>
      </c>
    </row>
    <row r="14" spans="2:14">
      <c r="B14" s="62">
        <v>44175</v>
      </c>
      <c r="C14" s="59">
        <v>9794.6650246305417</v>
      </c>
      <c r="D14" s="59">
        <v>11000</v>
      </c>
      <c r="E14" s="59"/>
      <c r="F14" s="59"/>
      <c r="G14" s="59">
        <v>10462</v>
      </c>
      <c r="H14" s="59">
        <v>9810.4324324324316</v>
      </c>
      <c r="I14" s="59"/>
      <c r="J14" s="59">
        <v>9294.5714285714294</v>
      </c>
      <c r="K14" s="59"/>
      <c r="L14" s="59"/>
      <c r="M14" s="59">
        <v>9849.9818607372727</v>
      </c>
    </row>
    <row r="15" spans="2:14">
      <c r="B15" s="62">
        <v>44176</v>
      </c>
      <c r="C15" s="59">
        <v>9843.0629853321825</v>
      </c>
      <c r="D15" s="59">
        <v>11000</v>
      </c>
      <c r="E15" s="59"/>
      <c r="F15" s="59"/>
      <c r="G15" s="59">
        <v>11227</v>
      </c>
      <c r="H15" s="59">
        <v>10017.137931034482</v>
      </c>
      <c r="I15" s="59"/>
      <c r="J15" s="59">
        <v>8966.1804281345558</v>
      </c>
      <c r="K15" s="59"/>
      <c r="L15" s="59"/>
      <c r="M15" s="59">
        <v>9760.994031470429</v>
      </c>
    </row>
    <row r="16" spans="2:14">
      <c r="B16" s="62">
        <v>44179</v>
      </c>
      <c r="C16" s="59">
        <v>10116.519427402864</v>
      </c>
      <c r="D16" s="59">
        <v>10970.470588235294</v>
      </c>
      <c r="E16" s="59"/>
      <c r="F16" s="59"/>
      <c r="G16" s="59">
        <v>12500</v>
      </c>
      <c r="H16" s="59">
        <v>9909.3090909090915</v>
      </c>
      <c r="I16" s="59"/>
      <c r="J16" s="59">
        <v>9135.7886435331238</v>
      </c>
      <c r="K16" s="59">
        <v>12400</v>
      </c>
      <c r="L16" s="59"/>
      <c r="M16" s="59">
        <v>10475.330040674027</v>
      </c>
    </row>
    <row r="17" spans="2:13">
      <c r="B17" s="62">
        <v>44180</v>
      </c>
      <c r="C17" s="59">
        <v>10917.784615384615</v>
      </c>
      <c r="D17" s="59">
        <v>10904.446808510638</v>
      </c>
      <c r="E17" s="59"/>
      <c r="F17" s="59"/>
      <c r="G17" s="59">
        <v>9884</v>
      </c>
      <c r="H17" s="59">
        <v>9955.3333333333339</v>
      </c>
      <c r="I17" s="59"/>
      <c r="J17" s="59">
        <v>9299.272277227723</v>
      </c>
      <c r="K17" s="59">
        <v>10147</v>
      </c>
      <c r="L17" s="59"/>
      <c r="M17" s="59">
        <v>10304.580754557015</v>
      </c>
    </row>
    <row r="18" spans="2:13">
      <c r="B18" s="62">
        <v>44181</v>
      </c>
      <c r="C18" s="59">
        <v>11161.892282065519</v>
      </c>
      <c r="D18" s="59"/>
      <c r="E18" s="59"/>
      <c r="F18" s="59"/>
      <c r="G18" s="59">
        <v>12375</v>
      </c>
      <c r="H18" s="59">
        <v>13500</v>
      </c>
      <c r="I18" s="59"/>
      <c r="J18" s="59">
        <v>10008.718411552347</v>
      </c>
      <c r="K18" s="59">
        <v>12326</v>
      </c>
      <c r="L18" s="59">
        <v>10520</v>
      </c>
      <c r="M18" s="59">
        <v>10950.644741597398</v>
      </c>
    </row>
    <row r="19" spans="2:13">
      <c r="B19" s="62">
        <v>44182</v>
      </c>
      <c r="C19" s="59">
        <v>10669.957575757575</v>
      </c>
      <c r="D19" s="59"/>
      <c r="E19" s="59"/>
      <c r="F19" s="59"/>
      <c r="G19" s="59">
        <v>12543</v>
      </c>
      <c r="H19" s="59">
        <v>10055.666666666666</v>
      </c>
      <c r="I19" s="59"/>
      <c r="J19" s="59">
        <v>9472.1987767584105</v>
      </c>
      <c r="K19" s="59">
        <v>12318</v>
      </c>
      <c r="L19" s="59">
        <v>11333</v>
      </c>
      <c r="M19" s="59">
        <v>10711.753749395259</v>
      </c>
    </row>
    <row r="20" spans="2:13">
      <c r="B20" s="62">
        <v>44183</v>
      </c>
      <c r="C20" s="59">
        <v>11345.276960784313</v>
      </c>
      <c r="D20" s="59"/>
      <c r="E20" s="59"/>
      <c r="F20" s="59"/>
      <c r="G20" s="59">
        <v>10000</v>
      </c>
      <c r="H20" s="59">
        <v>10963</v>
      </c>
      <c r="I20" s="59"/>
      <c r="J20" s="59">
        <v>10043.111747851002</v>
      </c>
      <c r="K20" s="59"/>
      <c r="L20" s="59">
        <v>11000</v>
      </c>
      <c r="M20" s="59">
        <v>10948</v>
      </c>
    </row>
    <row r="21" spans="2:13">
      <c r="B21" s="62">
        <v>44186</v>
      </c>
      <c r="C21" s="59">
        <v>11255.239436619719</v>
      </c>
      <c r="D21" s="59"/>
      <c r="E21" s="59"/>
      <c r="F21" s="59"/>
      <c r="G21" s="59">
        <v>10333</v>
      </c>
      <c r="H21" s="59">
        <v>10786</v>
      </c>
      <c r="I21" s="59"/>
      <c r="J21" s="59">
        <v>10121.107344632768</v>
      </c>
      <c r="K21" s="59">
        <v>11000</v>
      </c>
      <c r="L21" s="59"/>
      <c r="M21" s="59">
        <v>10778.45054945055</v>
      </c>
    </row>
    <row r="22" spans="2:13">
      <c r="B22" s="62">
        <v>44187</v>
      </c>
      <c r="C22" s="59">
        <v>12091.853679653679</v>
      </c>
      <c r="D22" s="59">
        <v>12636.545454545454</v>
      </c>
      <c r="E22" s="59"/>
      <c r="F22" s="59"/>
      <c r="G22" s="59">
        <v>11000</v>
      </c>
      <c r="H22" s="59">
        <v>10451.666666666666</v>
      </c>
      <c r="I22" s="59"/>
      <c r="J22" s="59">
        <v>11762.566037735849</v>
      </c>
      <c r="K22" s="59"/>
      <c r="L22" s="59"/>
      <c r="M22" s="59">
        <v>11759.900554844216</v>
      </c>
    </row>
    <row r="23" spans="2:13">
      <c r="B23" s="62">
        <v>44188</v>
      </c>
      <c r="C23" s="59">
        <v>14273.820375335121</v>
      </c>
      <c r="D23" s="59">
        <v>13313.882352941177</v>
      </c>
      <c r="E23" s="59"/>
      <c r="F23" s="59"/>
      <c r="G23" s="59">
        <v>12663.461538461539</v>
      </c>
      <c r="H23" s="59">
        <v>13310.344827586207</v>
      </c>
      <c r="I23" s="59"/>
      <c r="J23" s="59">
        <v>13309.390243902439</v>
      </c>
      <c r="K23" s="59"/>
      <c r="L23" s="59"/>
      <c r="M23" s="59">
        <v>13398.066740209597</v>
      </c>
    </row>
    <row r="24" spans="2:13">
      <c r="B24" s="62">
        <v>44189</v>
      </c>
      <c r="C24" s="59">
        <v>12538.544891640868</v>
      </c>
      <c r="D24" s="59">
        <v>13030.484848484848</v>
      </c>
      <c r="E24" s="59"/>
      <c r="F24" s="59"/>
      <c r="G24" s="59">
        <v>12455</v>
      </c>
      <c r="H24" s="59">
        <v>12532.933333333332</v>
      </c>
      <c r="I24" s="59"/>
      <c r="J24" s="59">
        <v>12565.438799076212</v>
      </c>
      <c r="K24" s="59"/>
      <c r="L24" s="59"/>
      <c r="M24" s="59">
        <v>12604.278209227958</v>
      </c>
    </row>
    <row r="25" spans="2:13">
      <c r="B25" s="62">
        <v>44193</v>
      </c>
      <c r="C25" s="59">
        <v>12415.323943661971</v>
      </c>
      <c r="D25" s="59">
        <v>14500</v>
      </c>
      <c r="E25" s="59"/>
      <c r="F25" s="59"/>
      <c r="G25" s="59">
        <v>13000</v>
      </c>
      <c r="H25" s="59">
        <v>12848.04347826087</v>
      </c>
      <c r="I25" s="59"/>
      <c r="J25" s="59">
        <v>11982.552361396303</v>
      </c>
      <c r="K25" s="59"/>
      <c r="L25" s="59"/>
      <c r="M25" s="59">
        <v>12688.193653083303</v>
      </c>
    </row>
    <row r="26" spans="2:13">
      <c r="B26" s="62">
        <v>44194</v>
      </c>
      <c r="C26" s="59">
        <v>12696.818986323411</v>
      </c>
      <c r="D26" s="59">
        <v>14750</v>
      </c>
      <c r="E26" s="59"/>
      <c r="F26" s="59">
        <v>12529</v>
      </c>
      <c r="G26" s="59">
        <v>13009.803921568628</v>
      </c>
      <c r="H26" s="59">
        <v>12958</v>
      </c>
      <c r="I26" s="59"/>
      <c r="J26" s="59">
        <v>11920.082417582418</v>
      </c>
      <c r="K26" s="59"/>
      <c r="L26" s="59"/>
      <c r="M26" s="59">
        <v>12821.741121805509</v>
      </c>
    </row>
    <row r="27" spans="2:13">
      <c r="B27" s="62">
        <v>44195</v>
      </c>
      <c r="C27" s="59">
        <v>12715.304420817012</v>
      </c>
      <c r="D27" s="59">
        <v>14500</v>
      </c>
      <c r="E27" s="59"/>
      <c r="F27" s="59">
        <v>11870</v>
      </c>
      <c r="G27" s="59">
        <v>12704.272727272728</v>
      </c>
      <c r="H27" s="59">
        <v>11718.349075975359</v>
      </c>
      <c r="I27" s="59"/>
      <c r="J27" s="59">
        <v>11544.568421052632</v>
      </c>
      <c r="K27" s="59"/>
      <c r="L27" s="59"/>
      <c r="M27" s="59">
        <v>12482.890741215697</v>
      </c>
    </row>
    <row r="28" spans="2:13">
      <c r="B28" s="62">
        <v>44196</v>
      </c>
      <c r="C28" s="59">
        <v>12687.043235704323</v>
      </c>
      <c r="D28" s="59">
        <v>14750</v>
      </c>
      <c r="E28" s="59"/>
      <c r="F28" s="59"/>
      <c r="G28" s="59">
        <v>10000</v>
      </c>
      <c r="H28" s="59">
        <v>11889.222222222223</v>
      </c>
      <c r="I28" s="59"/>
      <c r="J28" s="59">
        <v>11683.875420875422</v>
      </c>
      <c r="K28" s="59"/>
      <c r="L28" s="59"/>
      <c r="M28" s="59">
        <v>12331.732120451694</v>
      </c>
    </row>
    <row r="29" spans="2:13">
      <c r="B29" s="62">
        <v>44200</v>
      </c>
      <c r="C29" s="59">
        <v>12601.212235649547</v>
      </c>
      <c r="D29" s="59"/>
      <c r="E29" s="59"/>
      <c r="F29" s="59"/>
      <c r="G29" s="59">
        <v>11688.68888888889</v>
      </c>
      <c r="H29" s="59">
        <v>12116.75</v>
      </c>
      <c r="I29" s="59"/>
      <c r="J29" s="59">
        <v>11880.183183183182</v>
      </c>
      <c r="K29" s="59"/>
      <c r="L29" s="59"/>
      <c r="M29" s="59">
        <v>12414.987376509331</v>
      </c>
    </row>
    <row r="30" spans="2:13">
      <c r="B30" s="62">
        <v>44201</v>
      </c>
      <c r="C30" s="59">
        <v>12784.507692307692</v>
      </c>
      <c r="D30" s="59"/>
      <c r="E30" s="59"/>
      <c r="F30" s="59">
        <v>11000</v>
      </c>
      <c r="G30" s="59">
        <v>11000</v>
      </c>
      <c r="H30" s="59">
        <v>12486.133333333333</v>
      </c>
      <c r="I30" s="59"/>
      <c r="J30" s="59">
        <v>11216.53115727003</v>
      </c>
      <c r="K30" s="59"/>
      <c r="L30" s="59"/>
      <c r="M30" s="59">
        <v>12247.541976620616</v>
      </c>
    </row>
    <row r="31" spans="2:13">
      <c r="B31" s="62">
        <v>44202</v>
      </c>
      <c r="C31" s="59">
        <v>12399.707021791768</v>
      </c>
      <c r="D31" s="59">
        <v>19500</v>
      </c>
      <c r="E31" s="59"/>
      <c r="F31" s="59">
        <v>11735</v>
      </c>
      <c r="G31" s="59">
        <v>9074</v>
      </c>
      <c r="H31" s="59">
        <v>12346.26923076923</v>
      </c>
      <c r="I31" s="59">
        <v>13556</v>
      </c>
      <c r="J31" s="59">
        <v>12250.068181818182</v>
      </c>
      <c r="K31" s="59"/>
      <c r="L31" s="59"/>
      <c r="M31" s="59">
        <v>12281.919795843967</v>
      </c>
    </row>
    <row r="32" spans="2:13">
      <c r="B32" s="62">
        <v>44203</v>
      </c>
      <c r="C32" s="59">
        <v>14015.623688155922</v>
      </c>
      <c r="D32" s="59"/>
      <c r="E32" s="59"/>
      <c r="F32" s="59">
        <v>12000</v>
      </c>
      <c r="G32" s="59">
        <v>10275.359281437126</v>
      </c>
      <c r="H32" s="59">
        <v>12575.527586206896</v>
      </c>
      <c r="I32" s="59">
        <v>13556</v>
      </c>
      <c r="J32" s="59">
        <v>10956.543209876543</v>
      </c>
      <c r="K32" s="59"/>
      <c r="L32" s="59"/>
      <c r="M32" s="59">
        <v>11906.801503094606</v>
      </c>
    </row>
    <row r="33" spans="2:13">
      <c r="B33" s="62">
        <v>44204</v>
      </c>
      <c r="C33" s="59">
        <v>12348.968650031989</v>
      </c>
      <c r="D33" s="59"/>
      <c r="E33" s="59"/>
      <c r="F33" s="59">
        <v>11571</v>
      </c>
      <c r="G33" s="59">
        <v>10793.767201834862</v>
      </c>
      <c r="H33" s="59">
        <v>11561.273381294965</v>
      </c>
      <c r="I33" s="59">
        <v>14000</v>
      </c>
      <c r="J33" s="59">
        <v>10783.601307189543</v>
      </c>
      <c r="K33" s="59"/>
      <c r="L33" s="59"/>
      <c r="M33" s="59">
        <v>11635.739905885086</v>
      </c>
    </row>
    <row r="34" spans="2:13">
      <c r="B34" s="62">
        <v>44207</v>
      </c>
      <c r="C34" s="59">
        <v>12491.044745057232</v>
      </c>
      <c r="D34" s="59"/>
      <c r="E34" s="59"/>
      <c r="F34" s="59">
        <v>10735</v>
      </c>
      <c r="G34" s="59">
        <v>10359.165048543689</v>
      </c>
      <c r="H34" s="59">
        <v>10916.009852216748</v>
      </c>
      <c r="I34" s="59"/>
      <c r="J34" s="59">
        <v>9650.369318181818</v>
      </c>
      <c r="K34" s="59"/>
      <c r="L34" s="59"/>
      <c r="M34" s="59">
        <v>11077.316015764958</v>
      </c>
    </row>
    <row r="35" spans="2:13">
      <c r="B35" s="62">
        <v>44208</v>
      </c>
      <c r="C35" s="59">
        <v>11711.135761589405</v>
      </c>
      <c r="D35" s="59"/>
      <c r="E35" s="59"/>
      <c r="F35" s="59">
        <v>9705</v>
      </c>
      <c r="G35" s="59">
        <v>10836.727272727272</v>
      </c>
      <c r="H35" s="59">
        <v>10438</v>
      </c>
      <c r="I35" s="59"/>
      <c r="J35" s="59">
        <v>9741.7851239669417</v>
      </c>
      <c r="K35" s="192"/>
      <c r="L35" s="192"/>
      <c r="M35" s="144">
        <v>10986.032822757112</v>
      </c>
    </row>
    <row r="36" spans="2:13" ht="69" customHeight="1">
      <c r="B36" s="308" t="s">
        <v>82</v>
      </c>
      <c r="C36" s="308"/>
      <c r="D36" s="308"/>
      <c r="E36" s="308"/>
      <c r="F36" s="308"/>
      <c r="G36" s="308"/>
      <c r="H36" s="308"/>
      <c r="I36" s="308"/>
      <c r="J36" s="308"/>
      <c r="K36" s="308"/>
      <c r="L36" s="308"/>
      <c r="M36" s="308"/>
    </row>
  </sheetData>
  <mergeCells count="4">
    <mergeCell ref="B36:M36"/>
    <mergeCell ref="B2:M2"/>
    <mergeCell ref="B3:M3"/>
    <mergeCell ref="B4:M4"/>
  </mergeCells>
  <hyperlinks>
    <hyperlink ref="N2" location="Índice!A1" display="Volver al índice" xr:uid="{00000000-0004-0000-0600-000000000000}"/>
  </hyperlinks>
  <printOptions horizontalCentered="1"/>
  <pageMargins left="0.31496062992125984" right="0.31496062992125984" top="1.299212598425197" bottom="0.74803149606299213" header="0.31496062992125984" footer="0.31496062992125984"/>
  <pageSetup paperSize="122" scale="70" orientation="portrait" r:id="rId1"/>
  <headerFooter differentFirst="1">
    <oddFooter>&amp;C&amp;P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7">
    <pageSetUpPr fitToPage="1"/>
  </sheetPr>
  <dimension ref="B1:O58"/>
  <sheetViews>
    <sheetView view="pageBreakPreview" zoomScale="80" zoomScaleNormal="80" zoomScaleSheetLayoutView="80" workbookViewId="0"/>
  </sheetViews>
  <sheetFormatPr baseColWidth="10" defaultColWidth="10.85546875" defaultRowHeight="12.75"/>
  <cols>
    <col min="1" max="1" width="1.85546875" style="26" customWidth="1"/>
    <col min="2" max="2" width="12.28515625" style="26" customWidth="1"/>
    <col min="3" max="3" width="10.42578125" style="36" customWidth="1"/>
    <col min="4" max="4" width="12.42578125" style="36" customWidth="1"/>
    <col min="5" max="5" width="10" style="36" customWidth="1"/>
    <col min="6" max="6" width="12.85546875" style="26" customWidth="1"/>
    <col min="7" max="7" width="15.7109375" style="26" customWidth="1"/>
    <col min="8" max="8" width="12.42578125" style="26" customWidth="1"/>
    <col min="9" max="9" width="14.28515625" style="26" customWidth="1"/>
    <col min="10" max="10" width="15" style="26" customWidth="1"/>
    <col min="11" max="11" width="12.42578125" style="26" customWidth="1"/>
    <col min="12" max="12" width="14.140625" style="26" customWidth="1"/>
    <col min="13" max="13" width="12.28515625" style="26" customWidth="1"/>
    <col min="14" max="14" width="1.85546875" style="26" customWidth="1"/>
    <col min="15" max="16384" width="10.85546875" style="26"/>
  </cols>
  <sheetData>
    <row r="1" spans="2:15" ht="4.5" customHeight="1">
      <c r="B1" s="118"/>
      <c r="F1" s="118"/>
      <c r="G1" s="118"/>
      <c r="H1" s="118"/>
      <c r="I1" s="118"/>
      <c r="J1" s="118"/>
      <c r="K1" s="118"/>
      <c r="L1" s="118"/>
      <c r="M1" s="118"/>
      <c r="N1" s="118"/>
      <c r="O1" s="118"/>
    </row>
    <row r="2" spans="2:15">
      <c r="B2" s="307" t="s">
        <v>83</v>
      </c>
      <c r="C2" s="307"/>
      <c r="D2" s="307"/>
      <c r="E2" s="307"/>
      <c r="F2" s="307"/>
      <c r="G2" s="307"/>
      <c r="H2" s="307"/>
      <c r="I2" s="307"/>
      <c r="J2" s="307"/>
      <c r="K2" s="307"/>
      <c r="L2" s="307"/>
      <c r="M2" s="307"/>
      <c r="N2" s="212"/>
      <c r="O2" s="28" t="s">
        <v>7</v>
      </c>
    </row>
    <row r="3" spans="2:15">
      <c r="B3" s="307" t="s">
        <v>26</v>
      </c>
      <c r="C3" s="307"/>
      <c r="D3" s="307"/>
      <c r="E3" s="307"/>
      <c r="F3" s="307"/>
      <c r="G3" s="307"/>
      <c r="H3" s="307"/>
      <c r="I3" s="307"/>
      <c r="J3" s="307"/>
      <c r="K3" s="307"/>
      <c r="L3" s="307"/>
      <c r="M3" s="307"/>
      <c r="N3" s="212"/>
      <c r="O3" s="118"/>
    </row>
    <row r="4" spans="2:15">
      <c r="B4" s="307" t="s">
        <v>49</v>
      </c>
      <c r="C4" s="307"/>
      <c r="D4" s="307"/>
      <c r="E4" s="307"/>
      <c r="F4" s="307"/>
      <c r="G4" s="307"/>
      <c r="H4" s="307"/>
      <c r="I4" s="307"/>
      <c r="J4" s="307"/>
      <c r="K4" s="307"/>
      <c r="L4" s="307"/>
      <c r="M4" s="307"/>
      <c r="N4" s="212"/>
      <c r="O4" s="118"/>
    </row>
    <row r="5" spans="2:15" ht="43.7" customHeight="1">
      <c r="B5" s="231" t="s">
        <v>84</v>
      </c>
      <c r="C5" s="232" t="s">
        <v>85</v>
      </c>
      <c r="D5" s="232" t="s">
        <v>86</v>
      </c>
      <c r="E5" s="232" t="s">
        <v>87</v>
      </c>
      <c r="F5" s="232" t="s">
        <v>88</v>
      </c>
      <c r="G5" s="232" t="s">
        <v>89</v>
      </c>
      <c r="H5" s="232" t="s">
        <v>90</v>
      </c>
      <c r="I5" s="232" t="s">
        <v>91</v>
      </c>
      <c r="J5" s="232" t="s">
        <v>92</v>
      </c>
      <c r="K5" s="232" t="s">
        <v>93</v>
      </c>
      <c r="L5" s="232" t="s">
        <v>94</v>
      </c>
      <c r="M5" s="232" t="s">
        <v>81</v>
      </c>
      <c r="N5" s="75"/>
      <c r="O5" s="118"/>
    </row>
    <row r="6" spans="2:15">
      <c r="B6" s="60">
        <v>44162</v>
      </c>
      <c r="C6" s="61"/>
      <c r="D6" s="61">
        <v>11663.04347826087</v>
      </c>
      <c r="E6" s="61">
        <v>9260</v>
      </c>
      <c r="F6" s="61">
        <v>10939.60606060606</v>
      </c>
      <c r="G6" s="61">
        <v>11505.043956043955</v>
      </c>
      <c r="H6" s="61">
        <v>8500</v>
      </c>
      <c r="I6" s="61">
        <v>9590.1282051282051</v>
      </c>
      <c r="J6" s="61">
        <v>9250</v>
      </c>
      <c r="K6" s="61">
        <v>11463.875</v>
      </c>
      <c r="L6" s="61">
        <v>14000</v>
      </c>
      <c r="M6" s="61">
        <v>10798.976421052632</v>
      </c>
      <c r="N6" s="76"/>
      <c r="O6" s="118"/>
    </row>
    <row r="7" spans="2:15">
      <c r="B7" s="60">
        <v>44165</v>
      </c>
      <c r="C7" s="61"/>
      <c r="D7" s="61">
        <v>12750</v>
      </c>
      <c r="E7" s="61">
        <v>9395</v>
      </c>
      <c r="F7" s="61">
        <v>10863.616161616161</v>
      </c>
      <c r="G7" s="61">
        <v>11364</v>
      </c>
      <c r="H7" s="61">
        <v>9000</v>
      </c>
      <c r="I7" s="61">
        <v>9462</v>
      </c>
      <c r="J7" s="61"/>
      <c r="K7" s="61">
        <v>9735.4411764705874</v>
      </c>
      <c r="L7" s="61">
        <v>12840.2</v>
      </c>
      <c r="M7" s="61">
        <v>10653.908700322234</v>
      </c>
      <c r="N7" s="76"/>
      <c r="O7" s="118"/>
    </row>
    <row r="8" spans="2:15">
      <c r="B8" s="60">
        <v>44166</v>
      </c>
      <c r="C8" s="61">
        <v>13500</v>
      </c>
      <c r="D8" s="61">
        <v>12250</v>
      </c>
      <c r="E8" s="61">
        <v>9406</v>
      </c>
      <c r="F8" s="61"/>
      <c r="G8" s="61">
        <v>11314.041322314049</v>
      </c>
      <c r="H8" s="61">
        <v>8400</v>
      </c>
      <c r="I8" s="61">
        <v>10345.476190476191</v>
      </c>
      <c r="J8" s="61">
        <v>10500</v>
      </c>
      <c r="K8" s="61">
        <v>9234.9726775956278</v>
      </c>
      <c r="L8" s="61">
        <v>12000</v>
      </c>
      <c r="M8" s="61">
        <v>10594.438461538462</v>
      </c>
      <c r="N8" s="76"/>
      <c r="O8" s="118"/>
    </row>
    <row r="9" spans="2:15">
      <c r="B9" s="60">
        <v>44167</v>
      </c>
      <c r="C9" s="61"/>
      <c r="D9" s="61">
        <v>11750</v>
      </c>
      <c r="E9" s="61">
        <v>9243</v>
      </c>
      <c r="F9" s="61">
        <v>10208.590733590734</v>
      </c>
      <c r="G9" s="61">
        <v>11193.548387096775</v>
      </c>
      <c r="H9" s="61">
        <v>8700</v>
      </c>
      <c r="I9" s="61">
        <v>10500</v>
      </c>
      <c r="J9" s="61"/>
      <c r="K9" s="61">
        <v>8271.0416666666661</v>
      </c>
      <c r="L9" s="61">
        <v>13933</v>
      </c>
      <c r="M9" s="61">
        <v>10174.88770735857</v>
      </c>
      <c r="N9" s="76"/>
      <c r="O9" s="118"/>
    </row>
    <row r="10" spans="2:15">
      <c r="B10" s="60">
        <v>44168</v>
      </c>
      <c r="C10" s="61"/>
      <c r="D10" s="61">
        <v>11750</v>
      </c>
      <c r="E10" s="61">
        <v>9258</v>
      </c>
      <c r="F10" s="61">
        <v>10572.643399089529</v>
      </c>
      <c r="G10" s="61"/>
      <c r="H10" s="61">
        <v>8700</v>
      </c>
      <c r="I10" s="61">
        <v>9500</v>
      </c>
      <c r="J10" s="61">
        <v>10250</v>
      </c>
      <c r="K10" s="61">
        <v>9165.0374064837906</v>
      </c>
      <c r="L10" s="61">
        <v>15000</v>
      </c>
      <c r="M10" s="61">
        <v>10471.048939298467</v>
      </c>
      <c r="N10" s="76"/>
      <c r="O10" s="118"/>
    </row>
    <row r="11" spans="2:15">
      <c r="B11" s="58">
        <v>44169</v>
      </c>
      <c r="C11" s="59"/>
      <c r="D11" s="59">
        <v>11750</v>
      </c>
      <c r="E11" s="59">
        <v>8757</v>
      </c>
      <c r="F11" s="59">
        <v>10048.011283497885</v>
      </c>
      <c r="G11" s="59">
        <v>11523.833333333334</v>
      </c>
      <c r="H11" s="59">
        <v>8500</v>
      </c>
      <c r="I11" s="59">
        <v>10500</v>
      </c>
      <c r="J11" s="59"/>
      <c r="K11" s="59">
        <v>9448</v>
      </c>
      <c r="L11" s="59">
        <v>14000</v>
      </c>
      <c r="M11" s="59">
        <v>10224.810973451327</v>
      </c>
      <c r="N11" s="76"/>
      <c r="O11" s="27"/>
    </row>
    <row r="12" spans="2:15">
      <c r="B12" s="58">
        <v>44172</v>
      </c>
      <c r="C12" s="59"/>
      <c r="D12" s="59">
        <v>11750</v>
      </c>
      <c r="E12" s="59">
        <v>9516</v>
      </c>
      <c r="F12" s="59">
        <v>10221.905325443788</v>
      </c>
      <c r="G12" s="59"/>
      <c r="H12" s="59">
        <v>8333</v>
      </c>
      <c r="I12" s="59">
        <v>11500</v>
      </c>
      <c r="J12" s="59"/>
      <c r="K12" s="59">
        <v>9000</v>
      </c>
      <c r="L12" s="59">
        <v>14000</v>
      </c>
      <c r="M12" s="59">
        <v>10225.581374321881</v>
      </c>
      <c r="N12" s="76"/>
      <c r="O12" s="118"/>
    </row>
    <row r="13" spans="2:15">
      <c r="B13" s="58">
        <v>44174</v>
      </c>
      <c r="C13" s="59"/>
      <c r="D13" s="59"/>
      <c r="E13" s="59">
        <v>9786</v>
      </c>
      <c r="F13" s="59">
        <v>10394.710144927536</v>
      </c>
      <c r="G13" s="59">
        <v>11288.135593220339</v>
      </c>
      <c r="H13" s="59">
        <v>8688</v>
      </c>
      <c r="I13" s="59">
        <v>9500</v>
      </c>
      <c r="J13" s="59"/>
      <c r="K13" s="59">
        <v>9750</v>
      </c>
      <c r="L13" s="59">
        <v>13500</v>
      </c>
      <c r="M13" s="59">
        <v>10267.596953719976</v>
      </c>
      <c r="N13" s="76"/>
      <c r="O13" s="118"/>
    </row>
    <row r="14" spans="2:15">
      <c r="B14" s="58">
        <v>44175</v>
      </c>
      <c r="C14" s="59"/>
      <c r="D14" s="59"/>
      <c r="E14" s="59">
        <v>9471</v>
      </c>
      <c r="F14" s="59">
        <v>9672.1867219917021</v>
      </c>
      <c r="G14" s="59">
        <v>10752.42718446602</v>
      </c>
      <c r="H14" s="59">
        <v>9000</v>
      </c>
      <c r="I14" s="59">
        <v>9500</v>
      </c>
      <c r="J14" s="59"/>
      <c r="K14" s="59">
        <v>10462</v>
      </c>
      <c r="L14" s="59">
        <v>13000</v>
      </c>
      <c r="M14" s="59">
        <v>9849.9818607372727</v>
      </c>
      <c r="N14" s="76"/>
      <c r="O14" s="118"/>
    </row>
    <row r="15" spans="2:15">
      <c r="B15" s="58">
        <v>44176</v>
      </c>
      <c r="C15" s="59"/>
      <c r="D15" s="59"/>
      <c r="E15" s="59">
        <v>9243</v>
      </c>
      <c r="F15" s="59">
        <v>9701.4604316546756</v>
      </c>
      <c r="G15" s="59">
        <v>10765.765765765766</v>
      </c>
      <c r="H15" s="59">
        <v>8500</v>
      </c>
      <c r="I15" s="59">
        <v>9750</v>
      </c>
      <c r="J15" s="59"/>
      <c r="K15" s="59">
        <v>11227</v>
      </c>
      <c r="L15" s="59">
        <v>13000</v>
      </c>
      <c r="M15" s="59">
        <v>9760.994031470429</v>
      </c>
      <c r="N15" s="76"/>
      <c r="O15" s="118"/>
    </row>
    <row r="16" spans="2:15">
      <c r="B16" s="58">
        <v>44179</v>
      </c>
      <c r="C16" s="59"/>
      <c r="D16" s="59">
        <v>11500</v>
      </c>
      <c r="E16" s="59">
        <v>9045</v>
      </c>
      <c r="F16" s="59">
        <v>10231.237499999999</v>
      </c>
      <c r="G16" s="59">
        <v>10494</v>
      </c>
      <c r="H16" s="59">
        <v>8500</v>
      </c>
      <c r="I16" s="59">
        <v>9500</v>
      </c>
      <c r="J16" s="59"/>
      <c r="K16" s="59">
        <v>12193.548387096775</v>
      </c>
      <c r="L16" s="59">
        <v>13000</v>
      </c>
      <c r="M16" s="59">
        <v>10475.330040674027</v>
      </c>
      <c r="N16" s="76"/>
      <c r="O16" s="118"/>
    </row>
    <row r="17" spans="2:15">
      <c r="B17" s="58">
        <v>44180</v>
      </c>
      <c r="C17" s="59">
        <v>12500</v>
      </c>
      <c r="D17" s="59">
        <v>11500</v>
      </c>
      <c r="E17" s="59">
        <v>9019</v>
      </c>
      <c r="F17" s="59">
        <v>9973.6466165413531</v>
      </c>
      <c r="G17" s="59">
        <v>11999.6875</v>
      </c>
      <c r="H17" s="59">
        <v>9500</v>
      </c>
      <c r="I17" s="59">
        <v>9750</v>
      </c>
      <c r="J17" s="59"/>
      <c r="K17" s="59">
        <v>10000.129870129869</v>
      </c>
      <c r="L17" s="59">
        <v>13500</v>
      </c>
      <c r="M17" s="59">
        <v>10304.580754557015</v>
      </c>
      <c r="N17" s="76"/>
      <c r="O17" s="118"/>
    </row>
    <row r="18" spans="2:15">
      <c r="B18" s="58">
        <v>44181</v>
      </c>
      <c r="C18" s="59">
        <v>13500</v>
      </c>
      <c r="D18" s="59">
        <v>11750</v>
      </c>
      <c r="E18" s="59">
        <v>9265</v>
      </c>
      <c r="F18" s="59">
        <v>10739.638190954774</v>
      </c>
      <c r="G18" s="59">
        <v>11340.8</v>
      </c>
      <c r="H18" s="59">
        <v>9735.2941176470595</v>
      </c>
      <c r="I18" s="59">
        <v>9500</v>
      </c>
      <c r="J18" s="59"/>
      <c r="K18" s="59">
        <v>12345.323943661971</v>
      </c>
      <c r="L18" s="59">
        <v>13500</v>
      </c>
      <c r="M18" s="59">
        <v>10950.644741597398</v>
      </c>
      <c r="N18" s="76"/>
      <c r="O18" s="118"/>
    </row>
    <row r="19" spans="2:15">
      <c r="B19" s="58">
        <v>44182</v>
      </c>
      <c r="C19" s="59"/>
      <c r="D19" s="59"/>
      <c r="E19" s="59">
        <v>9257</v>
      </c>
      <c r="F19" s="59">
        <v>10542.844370860927</v>
      </c>
      <c r="G19" s="59">
        <v>10259</v>
      </c>
      <c r="H19" s="59">
        <v>9500</v>
      </c>
      <c r="I19" s="59">
        <v>10000</v>
      </c>
      <c r="J19" s="59"/>
      <c r="K19" s="59">
        <v>12456.157894736842</v>
      </c>
      <c r="L19" s="59">
        <v>13000</v>
      </c>
      <c r="M19" s="59">
        <v>10711.753749395259</v>
      </c>
      <c r="N19" s="76"/>
      <c r="O19" s="118"/>
    </row>
    <row r="20" spans="2:15">
      <c r="B20" s="58">
        <v>44183</v>
      </c>
      <c r="C20" s="59"/>
      <c r="D20" s="59"/>
      <c r="E20" s="59">
        <v>9258</v>
      </c>
      <c r="F20" s="59">
        <v>11170.493016037248</v>
      </c>
      <c r="G20" s="59">
        <v>11831</v>
      </c>
      <c r="H20" s="59">
        <v>10000</v>
      </c>
      <c r="I20" s="59"/>
      <c r="J20" s="59"/>
      <c r="K20" s="59">
        <v>10000</v>
      </c>
      <c r="L20" s="59">
        <v>13000</v>
      </c>
      <c r="M20" s="59">
        <v>10948</v>
      </c>
      <c r="N20" s="76"/>
      <c r="O20" s="118"/>
    </row>
    <row r="21" spans="2:15">
      <c r="B21" s="58">
        <v>44186</v>
      </c>
      <c r="C21" s="59"/>
      <c r="D21" s="59">
        <v>11750</v>
      </c>
      <c r="E21" s="59">
        <v>8968</v>
      </c>
      <c r="F21" s="59">
        <v>10941.333333333334</v>
      </c>
      <c r="G21" s="59">
        <v>10954</v>
      </c>
      <c r="H21" s="59">
        <v>10000</v>
      </c>
      <c r="I21" s="59">
        <v>10750</v>
      </c>
      <c r="J21" s="59"/>
      <c r="K21" s="59">
        <v>10399.700000000001</v>
      </c>
      <c r="L21" s="59">
        <v>13000</v>
      </c>
      <c r="M21" s="59">
        <v>10778.45054945055</v>
      </c>
      <c r="N21" s="76"/>
      <c r="O21" s="118"/>
    </row>
    <row r="22" spans="2:15">
      <c r="B22" s="58">
        <v>44187</v>
      </c>
      <c r="C22" s="59"/>
      <c r="D22" s="59">
        <v>12500</v>
      </c>
      <c r="E22" s="59">
        <v>8802</v>
      </c>
      <c r="F22" s="59">
        <v>11930</v>
      </c>
      <c r="G22" s="59">
        <v>10713</v>
      </c>
      <c r="H22" s="59">
        <v>10000</v>
      </c>
      <c r="I22" s="59">
        <v>10500</v>
      </c>
      <c r="J22" s="59">
        <v>11500</v>
      </c>
      <c r="K22" s="59">
        <v>11000</v>
      </c>
      <c r="L22" s="59">
        <v>12500</v>
      </c>
      <c r="M22" s="59">
        <v>11759.900554844216</v>
      </c>
      <c r="N22" s="76"/>
      <c r="O22" s="118"/>
    </row>
    <row r="23" spans="2:15">
      <c r="B23" s="58">
        <v>44188</v>
      </c>
      <c r="C23" s="59"/>
      <c r="D23" s="59">
        <v>12750</v>
      </c>
      <c r="E23" s="59">
        <v>12875</v>
      </c>
      <c r="F23" s="59">
        <v>13759.788461538461</v>
      </c>
      <c r="G23" s="59">
        <v>13479.657534246575</v>
      </c>
      <c r="H23" s="59">
        <v>14000</v>
      </c>
      <c r="I23" s="59">
        <v>10500</v>
      </c>
      <c r="J23" s="59"/>
      <c r="K23" s="59">
        <v>12750</v>
      </c>
      <c r="L23" s="59">
        <v>12500</v>
      </c>
      <c r="M23" s="59">
        <v>13398.066740209597</v>
      </c>
      <c r="N23" s="76"/>
      <c r="O23" s="118"/>
    </row>
    <row r="24" spans="2:15" s="118" customFormat="1">
      <c r="B24" s="58">
        <v>44189</v>
      </c>
      <c r="C24" s="59"/>
      <c r="D24" s="59">
        <v>12750</v>
      </c>
      <c r="E24" s="59">
        <v>12755</v>
      </c>
      <c r="F24" s="59">
        <v>12850.068376068377</v>
      </c>
      <c r="G24" s="59">
        <v>14455</v>
      </c>
      <c r="H24" s="59">
        <v>13000</v>
      </c>
      <c r="I24" s="59">
        <v>14500</v>
      </c>
      <c r="J24" s="59">
        <v>10500</v>
      </c>
      <c r="K24" s="59">
        <v>12455</v>
      </c>
      <c r="L24" s="59">
        <v>12500</v>
      </c>
      <c r="M24" s="59">
        <v>12604.278209227958</v>
      </c>
      <c r="N24" s="76"/>
    </row>
    <row r="25" spans="2:15">
      <c r="B25" s="58">
        <v>44193</v>
      </c>
      <c r="C25" s="59"/>
      <c r="D25" s="59">
        <v>14500</v>
      </c>
      <c r="E25" s="59">
        <v>13079</v>
      </c>
      <c r="F25" s="59">
        <v>12281.402887139107</v>
      </c>
      <c r="G25" s="59"/>
      <c r="H25" s="59">
        <v>12000</v>
      </c>
      <c r="I25" s="59">
        <v>13500</v>
      </c>
      <c r="J25" s="59"/>
      <c r="K25" s="59">
        <v>13000</v>
      </c>
      <c r="L25" s="59">
        <v>14500</v>
      </c>
      <c r="M25" s="59">
        <v>12688.193653083303</v>
      </c>
      <c r="N25" s="76"/>
      <c r="O25" s="118"/>
    </row>
    <row r="26" spans="2:15" s="118" customFormat="1">
      <c r="B26" s="58">
        <v>44194</v>
      </c>
      <c r="C26" s="59"/>
      <c r="D26" s="59">
        <v>14750</v>
      </c>
      <c r="E26" s="59">
        <v>13243</v>
      </c>
      <c r="F26" s="59">
        <v>12547.926136363636</v>
      </c>
      <c r="G26" s="59">
        <v>13566.176470588236</v>
      </c>
      <c r="H26" s="59">
        <v>11400</v>
      </c>
      <c r="I26" s="59">
        <v>13500</v>
      </c>
      <c r="J26" s="59"/>
      <c r="K26" s="59">
        <v>13000</v>
      </c>
      <c r="L26" s="59">
        <v>14500</v>
      </c>
      <c r="M26" s="59">
        <v>12821.741121805509</v>
      </c>
      <c r="N26" s="76"/>
    </row>
    <row r="27" spans="2:15" s="118" customFormat="1">
      <c r="B27" s="58">
        <v>44195</v>
      </c>
      <c r="C27" s="59"/>
      <c r="D27" s="59">
        <v>14500</v>
      </c>
      <c r="E27" s="59">
        <v>13264</v>
      </c>
      <c r="F27" s="59">
        <v>12200.773887973641</v>
      </c>
      <c r="G27" s="59">
        <v>13836.95652173913</v>
      </c>
      <c r="H27" s="59">
        <v>11500</v>
      </c>
      <c r="I27" s="59">
        <v>12500</v>
      </c>
      <c r="J27" s="59">
        <v>12500</v>
      </c>
      <c r="K27" s="59">
        <v>12714</v>
      </c>
      <c r="L27" s="59">
        <v>13500</v>
      </c>
      <c r="M27" s="59">
        <v>12482.890741215697</v>
      </c>
      <c r="N27" s="76"/>
    </row>
    <row r="28" spans="2:15" s="118" customFormat="1">
      <c r="B28" s="58">
        <v>44196</v>
      </c>
      <c r="C28" s="59"/>
      <c r="D28" s="59">
        <v>14750</v>
      </c>
      <c r="E28" s="59">
        <v>13243</v>
      </c>
      <c r="F28" s="59">
        <v>12254.164179104477</v>
      </c>
      <c r="G28" s="59">
        <v>13909.448818897637</v>
      </c>
      <c r="H28" s="59">
        <v>10000</v>
      </c>
      <c r="I28" s="59"/>
      <c r="J28" s="59">
        <v>12500</v>
      </c>
      <c r="K28" s="59">
        <v>10000</v>
      </c>
      <c r="L28" s="59">
        <v>13500</v>
      </c>
      <c r="M28" s="59">
        <v>12331.732120451694</v>
      </c>
      <c r="N28" s="76"/>
    </row>
    <row r="29" spans="2:15" s="118" customFormat="1">
      <c r="B29" s="58">
        <v>44200</v>
      </c>
      <c r="C29" s="59"/>
      <c r="D29" s="59">
        <v>12750</v>
      </c>
      <c r="E29" s="59">
        <v>12757</v>
      </c>
      <c r="F29" s="59">
        <v>12635.696356275304</v>
      </c>
      <c r="G29" s="59">
        <v>12864.406779661016</v>
      </c>
      <c r="H29" s="59">
        <v>10000</v>
      </c>
      <c r="I29" s="59">
        <v>12372.255813953489</v>
      </c>
      <c r="J29" s="59"/>
      <c r="K29" s="59">
        <v>11357</v>
      </c>
      <c r="L29" s="59">
        <v>12467</v>
      </c>
      <c r="M29" s="59">
        <v>12414.987376509331</v>
      </c>
      <c r="N29" s="76"/>
    </row>
    <row r="30" spans="2:15" s="118" customFormat="1">
      <c r="B30" s="58">
        <v>44201</v>
      </c>
      <c r="C30" s="59"/>
      <c r="D30" s="59">
        <v>12750</v>
      </c>
      <c r="E30" s="59">
        <v>13243</v>
      </c>
      <c r="F30" s="59">
        <v>12657.015164279697</v>
      </c>
      <c r="G30" s="59">
        <v>12769.307692307691</v>
      </c>
      <c r="H30" s="59">
        <v>9600</v>
      </c>
      <c r="I30" s="59"/>
      <c r="J30" s="59"/>
      <c r="K30" s="59">
        <v>11000</v>
      </c>
      <c r="L30" s="59">
        <v>12500</v>
      </c>
      <c r="M30" s="59">
        <v>12247.541976620616</v>
      </c>
      <c r="N30" s="76"/>
    </row>
    <row r="31" spans="2:15">
      <c r="B31" s="58">
        <v>44202</v>
      </c>
      <c r="C31" s="59">
        <v>19500</v>
      </c>
      <c r="D31" s="59">
        <v>12750</v>
      </c>
      <c r="E31" s="59">
        <v>13167</v>
      </c>
      <c r="F31" s="59">
        <v>12779.940476190477</v>
      </c>
      <c r="G31" s="59">
        <v>13556</v>
      </c>
      <c r="H31" s="59">
        <v>9500</v>
      </c>
      <c r="I31" s="59">
        <v>11096.26923076923</v>
      </c>
      <c r="J31" s="59">
        <v>10500</v>
      </c>
      <c r="K31" s="59">
        <v>9074</v>
      </c>
      <c r="L31" s="59">
        <v>13000</v>
      </c>
      <c r="M31" s="59">
        <v>12281.919795843967</v>
      </c>
      <c r="N31" s="76"/>
      <c r="O31" s="118"/>
    </row>
    <row r="32" spans="2:15">
      <c r="B32" s="58">
        <v>44203</v>
      </c>
      <c r="C32" s="59">
        <v>19000</v>
      </c>
      <c r="D32" s="59"/>
      <c r="E32" s="59">
        <v>11765</v>
      </c>
      <c r="F32" s="59">
        <v>12719.904723779024</v>
      </c>
      <c r="G32" s="59">
        <v>13101.652173913044</v>
      </c>
      <c r="H32" s="59">
        <v>9500</v>
      </c>
      <c r="I32" s="59">
        <v>11600</v>
      </c>
      <c r="J32" s="59"/>
      <c r="K32" s="59">
        <v>9500</v>
      </c>
      <c r="L32" s="59">
        <v>13000</v>
      </c>
      <c r="M32" s="59">
        <v>11906.801503094606</v>
      </c>
      <c r="N32" s="76"/>
      <c r="O32" s="118"/>
    </row>
    <row r="33" spans="2:15">
      <c r="B33" s="58">
        <v>44204</v>
      </c>
      <c r="C33" s="59"/>
      <c r="D33" s="59">
        <v>12500</v>
      </c>
      <c r="E33" s="59">
        <v>11742</v>
      </c>
      <c r="F33" s="59">
        <v>12013.70421922575</v>
      </c>
      <c r="G33" s="59">
        <v>13128</v>
      </c>
      <c r="H33" s="59">
        <v>9500</v>
      </c>
      <c r="I33" s="59">
        <v>9557.8837209302328</v>
      </c>
      <c r="J33" s="59">
        <v>11500</v>
      </c>
      <c r="K33" s="59">
        <v>9517</v>
      </c>
      <c r="L33" s="59">
        <v>13000</v>
      </c>
      <c r="M33" s="59">
        <v>11635.739905885086</v>
      </c>
      <c r="N33" s="76"/>
      <c r="O33" s="118"/>
    </row>
    <row r="34" spans="2:15">
      <c r="B34" s="58">
        <v>44207</v>
      </c>
      <c r="C34" s="59"/>
      <c r="D34" s="59">
        <v>12750</v>
      </c>
      <c r="E34" s="59">
        <v>10750</v>
      </c>
      <c r="F34" s="59">
        <v>11882.989376770538</v>
      </c>
      <c r="G34" s="59">
        <v>11187.5</v>
      </c>
      <c r="H34" s="59">
        <v>8800</v>
      </c>
      <c r="I34" s="59">
        <v>9792</v>
      </c>
      <c r="J34" s="59"/>
      <c r="K34" s="59">
        <v>9750</v>
      </c>
      <c r="L34" s="59">
        <v>12000</v>
      </c>
      <c r="M34" s="59">
        <v>11077.316015764958</v>
      </c>
      <c r="N34" s="76"/>
      <c r="O34" s="118"/>
    </row>
    <row r="35" spans="2:15">
      <c r="B35" s="58">
        <v>44208</v>
      </c>
      <c r="C35" s="59"/>
      <c r="D35" s="59"/>
      <c r="E35" s="59">
        <v>11471</v>
      </c>
      <c r="F35" s="59">
        <v>11241.150717703349</v>
      </c>
      <c r="G35" s="59">
        <v>12727.272727272728</v>
      </c>
      <c r="H35" s="59">
        <v>8588.2352941176468</v>
      </c>
      <c r="I35" s="59"/>
      <c r="J35" s="59">
        <v>11500</v>
      </c>
      <c r="K35" s="59">
        <v>10462</v>
      </c>
      <c r="L35" s="59"/>
      <c r="M35" s="59">
        <v>10986.032822757112</v>
      </c>
      <c r="N35" s="76"/>
      <c r="O35" s="118"/>
    </row>
    <row r="36" spans="2:15" ht="29.65" customHeight="1">
      <c r="B36" s="311" t="s">
        <v>95</v>
      </c>
      <c r="C36" s="311"/>
      <c r="D36" s="311"/>
      <c r="E36" s="311"/>
      <c r="F36" s="311"/>
      <c r="G36" s="311"/>
      <c r="H36" s="311"/>
      <c r="I36" s="311"/>
      <c r="J36" s="311"/>
      <c r="K36" s="311"/>
      <c r="L36" s="311"/>
      <c r="M36" s="311"/>
      <c r="N36" s="118"/>
      <c r="O36" s="118"/>
    </row>
    <row r="58" spans="2:2">
      <c r="B58" s="35"/>
    </row>
  </sheetData>
  <mergeCells count="4">
    <mergeCell ref="B2:M2"/>
    <mergeCell ref="B3:M3"/>
    <mergeCell ref="B4:M4"/>
    <mergeCell ref="B36:M36"/>
  </mergeCells>
  <hyperlinks>
    <hyperlink ref="O2" location="Índice!A1" display="Volver al índice" xr:uid="{00000000-0004-0000-0700-000000000000}"/>
  </hyperlinks>
  <printOptions horizontalCentered="1"/>
  <pageMargins left="0.31496062992125984" right="0.31496062992125984" top="0.74803149606299213" bottom="0.74803149606299213" header="0.31496062992125984" footer="0.31496062992125984"/>
  <pageSetup paperSize="122" scale="63" orientation="landscape" r:id="rId1"/>
  <headerFooter differentFirst="1">
    <oddFooter>&amp;C&amp;P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8">
    <pageSetUpPr fitToPage="1"/>
  </sheetPr>
  <dimension ref="B1:P43"/>
  <sheetViews>
    <sheetView view="pageBreakPreview" zoomScaleNormal="80" zoomScaleSheetLayoutView="100" zoomScalePageLayoutView="80" workbookViewId="0"/>
  </sheetViews>
  <sheetFormatPr baseColWidth="10" defaultColWidth="10.85546875" defaultRowHeight="12.75"/>
  <cols>
    <col min="1" max="1" width="1.7109375" style="20" customWidth="1"/>
    <col min="2" max="2" width="17.5703125" style="20" customWidth="1"/>
    <col min="3" max="10" width="10.85546875" style="20" customWidth="1"/>
    <col min="11" max="11" width="2.42578125" style="20" customWidth="1"/>
    <col min="12" max="12" width="10.85546875" style="20"/>
    <col min="13" max="13" width="8.28515625" style="89" customWidth="1"/>
    <col min="14" max="14" width="7.7109375" style="85" hidden="1" customWidth="1"/>
    <col min="15" max="15" width="10.85546875" style="89"/>
    <col min="16" max="16384" width="10.85546875" style="20"/>
  </cols>
  <sheetData>
    <row r="1" spans="2:16" ht="6.75" customHeight="1"/>
    <row r="2" spans="2:16">
      <c r="B2" s="307" t="s">
        <v>96</v>
      </c>
      <c r="C2" s="307"/>
      <c r="D2" s="307"/>
      <c r="E2" s="307"/>
      <c r="F2" s="307"/>
      <c r="G2" s="307"/>
      <c r="H2" s="307"/>
      <c r="I2" s="307"/>
      <c r="J2" s="307"/>
      <c r="K2" s="212"/>
      <c r="L2" s="28" t="s">
        <v>7</v>
      </c>
    </row>
    <row r="3" spans="2:16">
      <c r="B3" s="307" t="s">
        <v>97</v>
      </c>
      <c r="C3" s="307"/>
      <c r="D3" s="307"/>
      <c r="E3" s="307"/>
      <c r="F3" s="307"/>
      <c r="G3" s="307"/>
      <c r="H3" s="307"/>
      <c r="I3" s="307"/>
      <c r="J3" s="307"/>
      <c r="K3" s="212"/>
    </row>
    <row r="4" spans="2:16">
      <c r="B4" s="307" t="s">
        <v>98</v>
      </c>
      <c r="C4" s="307"/>
      <c r="D4" s="307"/>
      <c r="E4" s="307"/>
      <c r="F4" s="307"/>
      <c r="G4" s="307"/>
      <c r="H4" s="307"/>
      <c r="I4" s="307"/>
      <c r="J4" s="307"/>
      <c r="K4" s="212"/>
    </row>
    <row r="5" spans="2:16" ht="15" customHeight="1">
      <c r="B5" s="313" t="s">
        <v>50</v>
      </c>
      <c r="C5" s="316" t="s">
        <v>99</v>
      </c>
      <c r="D5" s="317"/>
      <c r="E5" s="317"/>
      <c r="F5" s="318"/>
      <c r="G5" s="316" t="s">
        <v>100</v>
      </c>
      <c r="H5" s="317"/>
      <c r="I5" s="317"/>
      <c r="J5" s="318"/>
      <c r="K5" s="212"/>
      <c r="L5" s="89"/>
    </row>
    <row r="6" spans="2:16" ht="12.75" customHeight="1">
      <c r="B6" s="314"/>
      <c r="C6" s="316" t="s">
        <v>51</v>
      </c>
      <c r="D6" s="317"/>
      <c r="E6" s="317" t="s">
        <v>52</v>
      </c>
      <c r="F6" s="318"/>
      <c r="G6" s="316" t="s">
        <v>51</v>
      </c>
      <c r="H6" s="317"/>
      <c r="I6" s="317" t="s">
        <v>52</v>
      </c>
      <c r="J6" s="318"/>
      <c r="K6" s="212"/>
    </row>
    <row r="7" spans="2:16">
      <c r="B7" s="315"/>
      <c r="C7" s="219">
        <v>2019</v>
      </c>
      <c r="D7" s="219">
        <v>2020</v>
      </c>
      <c r="E7" s="219" t="s">
        <v>53</v>
      </c>
      <c r="F7" s="233" t="s">
        <v>54</v>
      </c>
      <c r="G7" s="234">
        <v>2019</v>
      </c>
      <c r="H7" s="234">
        <v>2020</v>
      </c>
      <c r="I7" s="234" t="s">
        <v>53</v>
      </c>
      <c r="J7" s="235" t="s">
        <v>54</v>
      </c>
      <c r="K7" s="212"/>
      <c r="L7" s="85"/>
    </row>
    <row r="8" spans="2:16" ht="12.75" customHeight="1">
      <c r="B8" s="150" t="s">
        <v>55</v>
      </c>
      <c r="C8" s="143">
        <v>1380.1666666666667</v>
      </c>
      <c r="D8" s="143">
        <v>1177.375</v>
      </c>
      <c r="E8" s="140">
        <f>+(D8/C19-1)*100</f>
        <v>-1.7831074035453587</v>
      </c>
      <c r="F8" s="141">
        <f t="shared" ref="F8" si="0">(D8/C8-1)*100</f>
        <v>-14.693273759207825</v>
      </c>
      <c r="G8" s="143">
        <v>399.75</v>
      </c>
      <c r="H8" s="143">
        <v>508</v>
      </c>
      <c r="I8" s="140">
        <f>+(H8/G19-1)*100</f>
        <v>9.8675317653419867</v>
      </c>
      <c r="J8" s="141">
        <f t="shared" ref="J8:J9" si="1">(H8/G8-1)*100</f>
        <v>27.079424640400251</v>
      </c>
      <c r="K8" s="52"/>
      <c r="L8" s="182"/>
      <c r="M8" s="182"/>
      <c r="N8" s="183"/>
      <c r="O8" s="182"/>
      <c r="P8" s="182"/>
    </row>
    <row r="9" spans="2:16" ht="12.75" customHeight="1">
      <c r="B9" s="151" t="s">
        <v>56</v>
      </c>
      <c r="C9" s="59">
        <v>1244</v>
      </c>
      <c r="D9" s="59">
        <v>1162.7142857142858</v>
      </c>
      <c r="E9" s="138">
        <f t="shared" ref="E9:E15" si="2">+(D9/D8-1)*100</f>
        <v>-1.2452034641226684</v>
      </c>
      <c r="F9" s="142">
        <f t="shared" ref="F9" si="3">(D9/C9-1)*100</f>
        <v>-6.5342214056040344</v>
      </c>
      <c r="G9" s="59">
        <v>454.375</v>
      </c>
      <c r="H9" s="59">
        <v>503.375</v>
      </c>
      <c r="I9" s="138">
        <f>+(H9/H8-1)*100</f>
        <v>-0.91043307086614567</v>
      </c>
      <c r="J9" s="142">
        <f t="shared" si="1"/>
        <v>10.78404401650619</v>
      </c>
      <c r="K9" s="52"/>
      <c r="L9" s="182"/>
      <c r="M9" s="182"/>
      <c r="N9" s="183"/>
      <c r="O9" s="182"/>
      <c r="P9" s="182"/>
    </row>
    <row r="10" spans="2:16" ht="12.75" customHeight="1">
      <c r="B10" s="151" t="s">
        <v>57</v>
      </c>
      <c r="C10" s="59">
        <v>1158.8</v>
      </c>
      <c r="D10" s="59">
        <v>1198.5</v>
      </c>
      <c r="E10" s="138">
        <f t="shared" si="2"/>
        <v>3.0777736822705348</v>
      </c>
      <c r="F10" s="142">
        <f t="shared" ref="F10" si="4">(D10/C10-1)*100</f>
        <v>3.4259578874697993</v>
      </c>
      <c r="G10" s="59">
        <v>476.5</v>
      </c>
      <c r="H10" s="59">
        <v>516.25</v>
      </c>
      <c r="I10" s="138">
        <f>+(H10/H9-1)*100</f>
        <v>2.5577352868140002</v>
      </c>
      <c r="J10" s="142">
        <f t="shared" ref="J10" si="5">(H10/G10-1)*100</f>
        <v>8.3420776495278126</v>
      </c>
      <c r="K10" s="52"/>
      <c r="L10" s="182"/>
      <c r="M10" s="182"/>
      <c r="N10" s="183"/>
      <c r="O10" s="182"/>
      <c r="P10" s="182"/>
    </row>
    <row r="11" spans="2:16">
      <c r="B11" s="151" t="s">
        <v>58</v>
      </c>
      <c r="C11" s="59">
        <v>1172</v>
      </c>
      <c r="D11" s="59">
        <v>1190</v>
      </c>
      <c r="E11" s="138">
        <f t="shared" si="2"/>
        <v>-0.70921985815602939</v>
      </c>
      <c r="F11" s="142">
        <f t="shared" ref="F11" si="6">(D11/C11-1)*100</f>
        <v>1.5358361774743923</v>
      </c>
      <c r="G11" s="59">
        <v>459</v>
      </c>
      <c r="H11" s="59">
        <v>544.625</v>
      </c>
      <c r="I11" s="138">
        <f>+(H11/H10-1)*100</f>
        <v>5.4963680387409175</v>
      </c>
      <c r="J11" s="142">
        <f>(H11/G11-1)*100</f>
        <v>18.654684095860574</v>
      </c>
      <c r="K11" s="52"/>
      <c r="L11" s="182"/>
      <c r="M11" s="182"/>
      <c r="N11" s="183"/>
      <c r="O11" s="182"/>
      <c r="P11" s="182"/>
    </row>
    <row r="12" spans="2:16" ht="12.75" customHeight="1">
      <c r="B12" s="151" t="s">
        <v>59</v>
      </c>
      <c r="C12" s="59">
        <v>1148.2</v>
      </c>
      <c r="D12" s="59">
        <v>1184.5</v>
      </c>
      <c r="E12" s="138">
        <f t="shared" si="2"/>
        <v>-0.46218487394957819</v>
      </c>
      <c r="F12" s="142">
        <f t="shared" ref="F12" si="7">(D12/C12-1)*100</f>
        <v>3.1614701271555523</v>
      </c>
      <c r="G12" s="59">
        <v>472.2</v>
      </c>
      <c r="H12" s="59">
        <v>513.77777777777783</v>
      </c>
      <c r="I12" s="138">
        <f>+(H12/H11-1)*100</f>
        <v>-5.6639379797515987</v>
      </c>
      <c r="J12" s="142">
        <f>(H12/G12-1)*100</f>
        <v>8.8051202409525242</v>
      </c>
      <c r="K12" s="52"/>
      <c r="L12" s="182"/>
      <c r="M12" s="182"/>
      <c r="N12" s="183"/>
      <c r="O12" s="182"/>
      <c r="P12" s="182"/>
    </row>
    <row r="13" spans="2:16" ht="12.75" customHeight="1">
      <c r="B13" s="151" t="s">
        <v>60</v>
      </c>
      <c r="C13" s="59">
        <v>1157.75</v>
      </c>
      <c r="D13" s="59">
        <v>1116.1666666666667</v>
      </c>
      <c r="E13" s="138">
        <f t="shared" si="2"/>
        <v>-5.7689601801041217</v>
      </c>
      <c r="F13" s="142">
        <f t="shared" ref="F13" si="8">(D13/C13-1)*100</f>
        <v>-3.5917368458936116</v>
      </c>
      <c r="G13" s="59">
        <v>476.25</v>
      </c>
      <c r="H13" s="59">
        <v>484.375</v>
      </c>
      <c r="I13" s="138">
        <f>+(H13/H12-1)*100</f>
        <v>-5.722858996539804</v>
      </c>
      <c r="J13" s="142">
        <f>(H13/G13-1)*100</f>
        <v>1.7060367454068137</v>
      </c>
      <c r="K13" s="52"/>
      <c r="L13" s="182"/>
      <c r="M13" s="182"/>
      <c r="N13" s="183"/>
      <c r="O13" s="183"/>
      <c r="P13" s="182"/>
    </row>
    <row r="14" spans="2:16">
      <c r="B14" s="151" t="s">
        <v>61</v>
      </c>
      <c r="C14" s="59">
        <v>1173.375</v>
      </c>
      <c r="D14" s="59">
        <v>1141.8</v>
      </c>
      <c r="E14" s="138">
        <f t="shared" si="2"/>
        <v>2.2965506943407377</v>
      </c>
      <c r="F14" s="142">
        <f t="shared" ref="F14" si="9">(D14/C14-1)*100</f>
        <v>-2.69095557686162</v>
      </c>
      <c r="G14" s="59">
        <v>480.25</v>
      </c>
      <c r="H14" s="59">
        <v>513.70000000000005</v>
      </c>
      <c r="I14" s="138">
        <f t="shared" ref="I14" si="10">+(H14/H13-1)*100</f>
        <v>6.054193548387099</v>
      </c>
      <c r="J14" s="142">
        <f t="shared" ref="J14" si="11">(H14/G14-1)*100</f>
        <v>6.9651223321187006</v>
      </c>
      <c r="K14" s="52"/>
      <c r="L14" s="182"/>
      <c r="M14" s="84"/>
      <c r="N14" s="183"/>
      <c r="O14" s="182"/>
      <c r="P14" s="182"/>
    </row>
    <row r="15" spans="2:16" ht="13.5" customHeight="1">
      <c r="B15" s="151" t="s">
        <v>62</v>
      </c>
      <c r="C15" s="59">
        <v>1161.8</v>
      </c>
      <c r="D15" s="59">
        <v>1171.8</v>
      </c>
      <c r="E15" s="138">
        <f t="shared" si="2"/>
        <v>2.6274303730951187</v>
      </c>
      <c r="F15" s="142">
        <f t="shared" ref="F15" si="12">(D15/C15-1)*100</f>
        <v>0.86073334480978314</v>
      </c>
      <c r="G15" s="59">
        <v>478.5</v>
      </c>
      <c r="H15" s="59">
        <v>470.125</v>
      </c>
      <c r="I15" s="138">
        <f t="shared" ref="I15" si="13">+(H15/H14-1)*100</f>
        <v>-8.4825773797936659</v>
      </c>
      <c r="J15" s="142">
        <f t="shared" ref="J15" si="14">(H15/G15-1)*100</f>
        <v>-1.7502612330198564</v>
      </c>
      <c r="K15" s="52"/>
      <c r="L15" s="182"/>
      <c r="M15" s="182"/>
      <c r="N15" s="183"/>
      <c r="O15" s="182"/>
      <c r="P15" s="182"/>
    </row>
    <row r="16" spans="2:16">
      <c r="B16" s="151" t="s">
        <v>63</v>
      </c>
      <c r="C16" s="59">
        <v>1141</v>
      </c>
      <c r="D16" s="59">
        <v>1139.5</v>
      </c>
      <c r="E16" s="138">
        <f t="shared" ref="E16" si="15">+(D16/D15-1)*100</f>
        <v>-2.7564430790237182</v>
      </c>
      <c r="F16" s="142">
        <f t="shared" ref="F16" si="16">(D16/C16-1)*100</f>
        <v>-0.13146362839614456</v>
      </c>
      <c r="G16" s="59">
        <v>497.28571428571428</v>
      </c>
      <c r="H16" s="59">
        <v>575.875</v>
      </c>
      <c r="I16" s="138">
        <f t="shared" ref="I16" si="17">+(H16/H15-1)*100</f>
        <v>22.494017548524337</v>
      </c>
      <c r="J16" s="142">
        <f t="shared" ref="J16" si="18">(H16/G16-1)*100</f>
        <v>15.803648376903201</v>
      </c>
      <c r="K16" s="52"/>
      <c r="L16" s="182"/>
      <c r="M16" s="182"/>
      <c r="N16" s="183"/>
      <c r="O16" s="182"/>
      <c r="P16" s="182"/>
    </row>
    <row r="17" spans="2:16" ht="12.75" customHeight="1">
      <c r="B17" s="151" t="s">
        <v>64</v>
      </c>
      <c r="C17" s="59">
        <v>1162</v>
      </c>
      <c r="D17" s="59">
        <v>1190.9000000000001</v>
      </c>
      <c r="E17" s="138">
        <f t="shared" ref="E17" si="19">+(D17/D16-1)*100</f>
        <v>4.5107503290917172</v>
      </c>
      <c r="F17" s="142">
        <f t="shared" ref="F17" si="20">(D17/C17-1)*100</f>
        <v>2.4870912220309904</v>
      </c>
      <c r="G17" s="59">
        <v>565</v>
      </c>
      <c r="H17" s="59">
        <v>532.29999999999995</v>
      </c>
      <c r="I17" s="138">
        <f t="shared" ref="I17" si="21">+(H17/H16-1)*100</f>
        <v>-7.5667462556978542</v>
      </c>
      <c r="J17" s="142">
        <f t="shared" ref="J17" si="22">(H17/G17-1)*100</f>
        <v>-5.7876106194690298</v>
      </c>
      <c r="K17" s="52"/>
      <c r="L17" s="182"/>
      <c r="M17" s="182"/>
      <c r="N17" s="183"/>
      <c r="O17" s="182"/>
      <c r="P17" s="182"/>
    </row>
    <row r="18" spans="2:16">
      <c r="B18" s="151" t="s">
        <v>65</v>
      </c>
      <c r="C18" s="59">
        <v>1168.5</v>
      </c>
      <c r="D18" s="59">
        <v>1229</v>
      </c>
      <c r="E18" s="138">
        <f t="shared" ref="E18" si="23">+(D18/D17-1)*100</f>
        <v>3.1992610630615426</v>
      </c>
      <c r="F18" s="142">
        <f t="shared" ref="F18" si="24">(D18/C18-1)*100</f>
        <v>5.1775780915703784</v>
      </c>
      <c r="G18" s="59">
        <v>530.9</v>
      </c>
      <c r="H18" s="59">
        <v>576.625</v>
      </c>
      <c r="I18" s="138">
        <f t="shared" ref="I18" si="25">+(H18/H17-1)*100</f>
        <v>8.3270712004508862</v>
      </c>
      <c r="J18" s="142">
        <f t="shared" ref="J18" si="26">(H18/G18-1)*100</f>
        <v>8.6127330947447724</v>
      </c>
      <c r="K18" s="52"/>
      <c r="L18" s="182"/>
      <c r="M18" s="182"/>
      <c r="N18" s="183"/>
      <c r="O18" s="182"/>
      <c r="P18" s="182"/>
    </row>
    <row r="19" spans="2:16">
      <c r="B19" s="152" t="s">
        <v>66</v>
      </c>
      <c r="C19" s="144">
        <v>1198.75</v>
      </c>
      <c r="D19" s="144">
        <v>1237.625</v>
      </c>
      <c r="E19" s="138">
        <f t="shared" ref="E19" si="27">+(D19/D18-1)*100</f>
        <v>0.70179007323027953</v>
      </c>
      <c r="F19" s="142">
        <f t="shared" ref="F19" si="28">(D19/C19-1)*100</f>
        <v>3.2429614181439081</v>
      </c>
      <c r="G19" s="59">
        <v>462.375</v>
      </c>
      <c r="H19" s="59">
        <v>666.5</v>
      </c>
      <c r="I19" s="138">
        <f t="shared" ref="I19" si="29">+(H19/H18-1)*100</f>
        <v>15.586386299588128</v>
      </c>
      <c r="J19" s="142">
        <f t="shared" ref="J19" si="30">(H19/G19-1)*100</f>
        <v>44.147066774804003</v>
      </c>
      <c r="K19" s="52"/>
      <c r="L19" s="182"/>
      <c r="M19" s="182"/>
      <c r="N19" s="183"/>
      <c r="O19" s="182"/>
      <c r="P19" s="182"/>
    </row>
    <row r="20" spans="2:16">
      <c r="B20" s="153" t="s">
        <v>101</v>
      </c>
      <c r="C20" s="145">
        <f>AVERAGE(C8:C19)</f>
        <v>1188.8618055555555</v>
      </c>
      <c r="D20" s="146">
        <f>AVERAGE(D8:D19)</f>
        <v>1178.3234126984128</v>
      </c>
      <c r="E20" s="146"/>
      <c r="F20" s="193">
        <f>(D20/C20-1)*100</f>
        <v>-0.88642706897443801</v>
      </c>
      <c r="G20" s="145">
        <f>AVERAGE(G8:G19)</f>
        <v>479.36547619047616</v>
      </c>
      <c r="H20" s="146">
        <f>AVERAGE(H8:H19)</f>
        <v>533.79398148148152</v>
      </c>
      <c r="I20" s="146"/>
      <c r="J20" s="193">
        <f>(H20/G20-1)*100</f>
        <v>11.354281439612501</v>
      </c>
      <c r="K20" s="52"/>
    </row>
    <row r="21" spans="2:16" ht="12.75" customHeight="1">
      <c r="B21" s="154" t="str">
        <f>+'precio mayorista'!B21</f>
        <v>Promedio ene-dic</v>
      </c>
      <c r="C21" s="147">
        <f>AVERAGE(C8:C19)</f>
        <v>1188.8618055555555</v>
      </c>
      <c r="D21" s="148">
        <f>AVERAGE(D8:D19)</f>
        <v>1178.3234126984128</v>
      </c>
      <c r="E21" s="148"/>
      <c r="F21" s="149">
        <f>(D21/C21-1)*100</f>
        <v>-0.88642706897443801</v>
      </c>
      <c r="G21" s="147">
        <f>AVERAGE(G8:G19)</f>
        <v>479.36547619047616</v>
      </c>
      <c r="H21" s="148">
        <f>AVERAGE(H8:H19)</f>
        <v>533.79398148148152</v>
      </c>
      <c r="I21" s="148"/>
      <c r="J21" s="149">
        <f>(H21/G21-1)*100</f>
        <v>11.354281439612501</v>
      </c>
      <c r="K21" s="52"/>
    </row>
    <row r="22" spans="2:16" ht="24.95" customHeight="1">
      <c r="B22" s="312" t="s">
        <v>102</v>
      </c>
      <c r="C22" s="312"/>
      <c r="D22" s="312"/>
      <c r="E22" s="312"/>
      <c r="F22" s="312"/>
      <c r="G22" s="312"/>
      <c r="H22" s="312"/>
      <c r="I22" s="312"/>
      <c r="J22" s="312"/>
      <c r="K22" s="66"/>
    </row>
    <row r="24" spans="2:16">
      <c r="C24" s="159"/>
      <c r="D24" s="155" t="s">
        <v>99</v>
      </c>
      <c r="E24" s="155" t="s">
        <v>100</v>
      </c>
      <c r="F24" s="155" t="s">
        <v>103</v>
      </c>
    </row>
    <row r="25" spans="2:16">
      <c r="C25" s="170">
        <v>43617</v>
      </c>
      <c r="D25" s="33">
        <v>1157.75</v>
      </c>
      <c r="E25" s="33">
        <v>476.25</v>
      </c>
      <c r="F25" s="33">
        <v>267.90586959362344</v>
      </c>
    </row>
    <row r="26" spans="2:16">
      <c r="C26" s="170">
        <v>43647</v>
      </c>
      <c r="D26" s="33">
        <v>1173.375</v>
      </c>
      <c r="E26" s="33">
        <v>480.25</v>
      </c>
      <c r="F26" s="33">
        <v>273.84937343358399</v>
      </c>
    </row>
    <row r="27" spans="2:16">
      <c r="C27" s="170">
        <v>43678</v>
      </c>
      <c r="D27" s="33">
        <v>1161.8</v>
      </c>
      <c r="E27" s="33">
        <v>478.5</v>
      </c>
      <c r="F27" s="33">
        <v>275.59819487960203</v>
      </c>
    </row>
    <row r="28" spans="2:16">
      <c r="C28" s="170">
        <v>43709</v>
      </c>
      <c r="D28" s="33">
        <v>1141</v>
      </c>
      <c r="E28" s="33">
        <v>497.28571428571428</v>
      </c>
      <c r="F28" s="33">
        <v>279.80869960120913</v>
      </c>
    </row>
    <row r="29" spans="2:16">
      <c r="C29" s="170">
        <v>43739</v>
      </c>
      <c r="D29" s="33">
        <v>1162</v>
      </c>
      <c r="E29" s="33">
        <v>565</v>
      </c>
      <c r="F29" s="33">
        <v>354.05664321794097</v>
      </c>
    </row>
    <row r="30" spans="2:16">
      <c r="C30" s="170">
        <v>43770</v>
      </c>
      <c r="D30" s="33">
        <v>1168.5</v>
      </c>
      <c r="E30" s="33">
        <v>530.9</v>
      </c>
      <c r="F30" s="33">
        <v>266.29674758740441</v>
      </c>
    </row>
    <row r="31" spans="2:16">
      <c r="C31" s="170">
        <v>43800</v>
      </c>
      <c r="D31" s="33">
        <v>1198.75</v>
      </c>
      <c r="E31" s="33">
        <v>462.375</v>
      </c>
      <c r="F31" s="33">
        <v>194.34864307069148</v>
      </c>
    </row>
    <row r="32" spans="2:16">
      <c r="C32" s="170">
        <v>43831</v>
      </c>
      <c r="D32" s="33">
        <f t="shared" ref="D32:D43" si="31">+D8</f>
        <v>1177.375</v>
      </c>
      <c r="E32" s="33">
        <f t="shared" ref="E32:E37" si="32">+H8</f>
        <v>508</v>
      </c>
      <c r="F32" s="33">
        <v>273.47750774786431</v>
      </c>
    </row>
    <row r="33" spans="2:6">
      <c r="C33" s="170">
        <v>43862</v>
      </c>
      <c r="D33" s="33">
        <f t="shared" si="31"/>
        <v>1162.7142857142858</v>
      </c>
      <c r="E33" s="33">
        <f t="shared" si="32"/>
        <v>503.375</v>
      </c>
      <c r="F33" s="33">
        <v>257.10561497685029</v>
      </c>
    </row>
    <row r="34" spans="2:6">
      <c r="C34" s="170">
        <v>43891</v>
      </c>
      <c r="D34" s="33">
        <f t="shared" si="31"/>
        <v>1198.5</v>
      </c>
      <c r="E34" s="33">
        <f t="shared" si="32"/>
        <v>516.25</v>
      </c>
      <c r="F34" s="33">
        <v>301.11234695811487</v>
      </c>
    </row>
    <row r="35" spans="2:6">
      <c r="C35" s="170">
        <v>43922</v>
      </c>
      <c r="D35" s="33">
        <f t="shared" si="31"/>
        <v>1190</v>
      </c>
      <c r="E35" s="33">
        <f t="shared" si="32"/>
        <v>544.625</v>
      </c>
      <c r="F35" s="33">
        <v>269.38833516292453</v>
      </c>
    </row>
    <row r="36" spans="2:6">
      <c r="C36" s="170">
        <v>43952</v>
      </c>
      <c r="D36" s="33">
        <f t="shared" si="31"/>
        <v>1184.5</v>
      </c>
      <c r="E36" s="33">
        <f t="shared" si="32"/>
        <v>513.77777777777783</v>
      </c>
      <c r="F36" s="33">
        <v>240.82604712287619</v>
      </c>
    </row>
    <row r="37" spans="2:6">
      <c r="C37" s="170">
        <v>43983</v>
      </c>
      <c r="D37" s="33">
        <f t="shared" si="31"/>
        <v>1116.1666666666667</v>
      </c>
      <c r="E37" s="33">
        <f t="shared" si="32"/>
        <v>484.375</v>
      </c>
      <c r="F37" s="33">
        <v>250.29563740120037</v>
      </c>
    </row>
    <row r="38" spans="2:6">
      <c r="B38" s="31"/>
      <c r="C38" s="170">
        <v>44013</v>
      </c>
      <c r="D38" s="33">
        <f t="shared" si="31"/>
        <v>1141.8</v>
      </c>
      <c r="E38" s="33">
        <f t="shared" ref="E38" si="33">+H14</f>
        <v>513.70000000000005</v>
      </c>
      <c r="F38" s="33">
        <v>255.34592645133128</v>
      </c>
    </row>
    <row r="39" spans="2:6">
      <c r="C39" s="170">
        <v>44044</v>
      </c>
      <c r="D39" s="33">
        <f t="shared" si="31"/>
        <v>1171.8</v>
      </c>
      <c r="E39" s="33">
        <f t="shared" ref="E39" si="34">+H15</f>
        <v>470.125</v>
      </c>
      <c r="F39" s="33">
        <v>253.78911536654132</v>
      </c>
    </row>
    <row r="40" spans="2:6">
      <c r="C40" s="170">
        <v>44075</v>
      </c>
      <c r="D40" s="33">
        <f t="shared" si="31"/>
        <v>1139.5</v>
      </c>
      <c r="E40" s="33">
        <f t="shared" ref="E40" si="35">+H16</f>
        <v>575.875</v>
      </c>
      <c r="F40" s="33">
        <v>336.43560107987935</v>
      </c>
    </row>
    <row r="41" spans="2:6">
      <c r="C41" s="170">
        <v>44105</v>
      </c>
      <c r="D41" s="33">
        <f t="shared" si="31"/>
        <v>1190.9000000000001</v>
      </c>
      <c r="E41" s="33">
        <f t="shared" ref="E41" si="36">+H17</f>
        <v>532.29999999999995</v>
      </c>
      <c r="F41" s="33">
        <v>310.89990321875683</v>
      </c>
    </row>
    <row r="42" spans="2:6">
      <c r="C42" s="170">
        <v>44136</v>
      </c>
      <c r="D42" s="33">
        <f t="shared" si="31"/>
        <v>1229</v>
      </c>
      <c r="E42" s="33">
        <f t="shared" ref="E42" si="37">+H18</f>
        <v>576.625</v>
      </c>
      <c r="F42" s="33">
        <v>390.61699233492857</v>
      </c>
    </row>
    <row r="43" spans="2:6">
      <c r="C43" s="170">
        <v>44166</v>
      </c>
      <c r="D43" s="33">
        <f t="shared" si="31"/>
        <v>1237.625</v>
      </c>
      <c r="E43" s="33">
        <f t="shared" ref="E43" si="38">+H19</f>
        <v>666.5</v>
      </c>
      <c r="F43" s="33">
        <v>445.28231992766968</v>
      </c>
    </row>
  </sheetData>
  <mergeCells count="11">
    <mergeCell ref="B22:J22"/>
    <mergeCell ref="B5:B7"/>
    <mergeCell ref="B3:J3"/>
    <mergeCell ref="B4:J4"/>
    <mergeCell ref="B2:J2"/>
    <mergeCell ref="C5:F5"/>
    <mergeCell ref="G5:J5"/>
    <mergeCell ref="G6:H6"/>
    <mergeCell ref="I6:J6"/>
    <mergeCell ref="C6:D6"/>
    <mergeCell ref="E6:F6"/>
  </mergeCells>
  <hyperlinks>
    <hyperlink ref="L2" location="Índice!A1" display="Volver al índice" xr:uid="{00000000-0004-0000-0800-000000000000}"/>
  </hyperlinks>
  <printOptions horizontalCentered="1"/>
  <pageMargins left="0.70866141732283472" right="0.70866141732283472" top="1.299212598425197" bottom="0.74803149606299213" header="0.31496062992125984" footer="0.31496062992125984"/>
  <pageSetup paperSize="122" scale="84" orientation="portrait" r:id="rId1"/>
  <headerFooter differentFirst="1">
    <oddFooter>&amp;C&amp;P</oddFooter>
  </headerFooter>
  <ignoredErrors>
    <ignoredError sqref="C20 E20 E21:F21 I21" formulaRange="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groups xmlns="http://grouplists.napkyn.com">
  <group xmlns="http://grouplists.napkyn.com">[]</group>
</groups>
</file>

<file path=customXml/item2.xml><?xml version="1.0" encoding="utf-8"?>
<reportings xmlns="http://reportinglists.napkyn.com">
  <reporting xmlns="http://reportinglists.napkyn.com">[]</reporting>
</reportings>
</file>

<file path=customXml/item3.xml><?xml version="1.0" encoding="utf-8"?>
<ct:contentTypeSchema xmlns:ct="http://schemas.microsoft.com/office/2006/metadata/contentType" xmlns:ma="http://schemas.microsoft.com/office/2006/metadata/properties/metaAttributes" ct:_="" ma:_="" ma:contentTypeName="Documento" ma:contentTypeID="0x01010063AFE5BFD343684FA17C60B03E912112" ma:contentTypeVersion="13" ma:contentTypeDescription="Crear nuevo documento." ma:contentTypeScope="" ma:versionID="a4e546a76ba5bbabb79d24a0e1abbf07">
  <xsd:schema xmlns:xsd="http://www.w3.org/2001/XMLSchema" xmlns:xs="http://www.w3.org/2001/XMLSchema" xmlns:p="http://schemas.microsoft.com/office/2006/metadata/properties" xmlns:ns3="e43205c1-cbfe-474f-9e19-d111cc056496" xmlns:ns4="207d885b-95ea-4d6d-a3d7-bb224f92e9be" targetNamespace="http://schemas.microsoft.com/office/2006/metadata/properties" ma:root="true" ma:fieldsID="3f1475b6be8af41b56be89c6b80e8f7b" ns3:_="" ns4:_="">
    <xsd:import namespace="e43205c1-cbfe-474f-9e19-d111cc056496"/>
    <xsd:import namespace="207d885b-95ea-4d6d-a3d7-bb224f92e9be"/>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Location" minOccurs="0"/>
                <xsd:element ref="ns3:MediaServiceOCR"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3205c1-cbfe-474f-9e19-d111cc0564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07d885b-95ea-4d6d-a3d7-bb224f92e9be" elementFormDefault="qualified">
    <xsd:import namespace="http://schemas.microsoft.com/office/2006/documentManagement/types"/>
    <xsd:import namespace="http://schemas.microsoft.com/office/infopath/2007/PartnerControls"/>
    <xsd:element name="SharedWithUsers" ma:index="1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les de uso compartido" ma:internalName="SharedWithDetails" ma:readOnly="true">
      <xsd:simpleType>
        <xsd:restriction base="dms:Note">
          <xsd:maxLength value="255"/>
        </xsd:restriction>
      </xsd:simpleType>
    </xsd:element>
    <xsd:element name="SharingHintHash" ma:index="20"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82BC85F-ADC0-45FC-92C5-E479A73A1B75}">
  <ds:schemaRefs>
    <ds:schemaRef ds:uri="http://grouplists.napkyn.com"/>
  </ds:schemaRefs>
</ds:datastoreItem>
</file>

<file path=customXml/itemProps2.xml><?xml version="1.0" encoding="utf-8"?>
<ds:datastoreItem xmlns:ds="http://schemas.openxmlformats.org/officeDocument/2006/customXml" ds:itemID="{5BA79377-E0CF-45DE-BF64-4EF9EF037217}">
  <ds:schemaRefs>
    <ds:schemaRef ds:uri="http://reportinglists.napkyn.com"/>
  </ds:schemaRefs>
</ds:datastoreItem>
</file>

<file path=customXml/itemProps3.xml><?xml version="1.0" encoding="utf-8"?>
<ds:datastoreItem xmlns:ds="http://schemas.openxmlformats.org/officeDocument/2006/customXml" ds:itemID="{6F852856-A546-45F6-B947-A876083A67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43205c1-cbfe-474f-9e19-d111cc056496"/>
    <ds:schemaRef ds:uri="207d885b-95ea-4d6d-a3d7-bb224f92e9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47BA7527-B919-4D44-89BB-DC2C2AB8D5F8}">
  <ds:schemaRefs>
    <ds:schemaRef ds:uri="http://schemas.microsoft.com/office/infopath/2007/PartnerControls"/>
    <ds:schemaRef ds:uri="http://schemas.microsoft.com/office/2006/documentManagement/types"/>
    <ds:schemaRef ds:uri="http://purl.org/dc/dcmitype/"/>
    <ds:schemaRef ds:uri="http://schemas.microsoft.com/office/2006/metadata/properties"/>
    <ds:schemaRef ds:uri="http://purl.org/dc/elements/1.1/"/>
    <ds:schemaRef ds:uri="e43205c1-cbfe-474f-9e19-d111cc056496"/>
    <ds:schemaRef ds:uri="http://www.w3.org/XML/1998/namespace"/>
    <ds:schemaRef ds:uri="http://schemas.openxmlformats.org/package/2006/metadata/core-properties"/>
    <ds:schemaRef ds:uri="207d885b-95ea-4d6d-a3d7-bb224f92e9be"/>
    <ds:schemaRef ds:uri="http://purl.org/dc/terms/"/>
  </ds:schemaRefs>
</ds:datastoreItem>
</file>

<file path=customXml/itemProps5.xml><?xml version="1.0" encoding="utf-8"?>
<ds:datastoreItem xmlns:ds="http://schemas.openxmlformats.org/officeDocument/2006/customXml" ds:itemID="{6740CC98-7629-41FB-AB91-51A9F1087BC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17</vt:i4>
      </vt:variant>
    </vt:vector>
  </HeadingPairs>
  <TitlesOfParts>
    <vt:vector size="34" baseType="lpstr">
      <vt:lpstr>Portada</vt:lpstr>
      <vt:lpstr>colofón</vt:lpstr>
      <vt:lpstr>Introducción</vt:lpstr>
      <vt:lpstr>Índice</vt:lpstr>
      <vt:lpstr>Comentarios</vt:lpstr>
      <vt:lpstr>precio mayorista</vt:lpstr>
      <vt:lpstr>precio mayorista2</vt:lpstr>
      <vt:lpstr>precio mayorista3</vt:lpstr>
      <vt:lpstr>precio minorista</vt:lpstr>
      <vt:lpstr>precio minorista regiones</vt:lpstr>
      <vt:lpstr>sup, prod y rend</vt:lpstr>
      <vt:lpstr>sup región</vt:lpstr>
      <vt:lpstr>prod región</vt:lpstr>
      <vt:lpstr>rend región</vt:lpstr>
      <vt:lpstr>ficha de costos</vt:lpstr>
      <vt:lpstr>export</vt:lpstr>
      <vt:lpstr>import</vt:lpstr>
      <vt:lpstr>colofón!Área_de_impresión</vt:lpstr>
      <vt:lpstr>Comentarios!Área_de_impresión</vt:lpstr>
      <vt:lpstr>export!Área_de_impresión</vt:lpstr>
      <vt:lpstr>'ficha de costos'!Área_de_impresión</vt:lpstr>
      <vt:lpstr>import!Área_de_impresión</vt:lpstr>
      <vt:lpstr>Índice!Área_de_impresión</vt:lpstr>
      <vt:lpstr>Introducción!Área_de_impresión</vt:lpstr>
      <vt:lpstr>Portada!Área_de_impresión</vt:lpstr>
      <vt:lpstr>'precio mayorista'!Área_de_impresión</vt:lpstr>
      <vt:lpstr>'precio mayorista2'!Área_de_impresión</vt:lpstr>
      <vt:lpstr>'precio mayorista3'!Área_de_impresión</vt:lpstr>
      <vt:lpstr>'precio minorista'!Área_de_impresión</vt:lpstr>
      <vt:lpstr>'precio minorista regiones'!Área_de_impresión</vt:lpstr>
      <vt:lpstr>'prod región'!Área_de_impresión</vt:lpstr>
      <vt:lpstr>'rend región'!Área_de_impresión</vt:lpstr>
      <vt:lpstr>'sup región'!Área_de_impresión</vt:lpstr>
      <vt:lpstr>'sup, prod y rend'!Área_de_impresión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Bernabé Tapia Cruz</dc:creator>
  <cp:keywords/>
  <dc:description/>
  <cp:lastModifiedBy>Alicia Canales Meza</cp:lastModifiedBy>
  <cp:revision/>
  <cp:lastPrinted>2020-12-14T19:23:31Z</cp:lastPrinted>
  <dcterms:created xsi:type="dcterms:W3CDTF">2011-10-13T14:46:36Z</dcterms:created>
  <dcterms:modified xsi:type="dcterms:W3CDTF">2021-01-18T22:26:58Z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0x01010063AFE5BFD343684FA17C60B03E912112</vt:lpwstr>
  </property>
</Properties>
</file>