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DATA-COMUN\000 TABLAS GENERALES\"/>
    </mc:Choice>
  </mc:AlternateContent>
  <xr:revisionPtr revIDLastSave="0" documentId="13_ncr:1_{002DE6AF-E778-4B1C-94E6-ACDC307D85CA}" xr6:coauthVersionLast="47" xr6:coauthVersionMax="47" xr10:uidLastSave="{00000000-0000-0000-0000-000000000000}"/>
  <bookViews>
    <workbookView xWindow="28680" yWindow="-120" windowWidth="29040" windowHeight="15990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B11" i="4"/>
  <c r="D5" i="2"/>
  <c r="E5" i="2" s="1"/>
  <c r="B11" i="3"/>
  <c r="B10" i="5"/>
  <c r="C12" i="4"/>
  <c r="C13" i="4" s="1"/>
  <c r="C14" i="4" s="1"/>
  <c r="C15" i="4" s="1"/>
  <c r="C16" i="4" s="1"/>
  <c r="C17" i="4" s="1"/>
  <c r="C18" i="4" s="1"/>
  <c r="C19" i="4" s="1"/>
  <c r="C20" i="4" s="1"/>
  <c r="G11" i="3" l="1"/>
  <c r="C21" i="4"/>
  <c r="G10" i="5"/>
  <c r="J10" i="5" s="1"/>
  <c r="E11" i="4"/>
  <c r="C11" i="3"/>
  <c r="L11" i="4" l="1"/>
  <c r="D19" i="4"/>
  <c r="D16" i="4"/>
  <c r="D12" i="4"/>
  <c r="D13" i="4"/>
  <c r="D17" i="4"/>
  <c r="D18" i="4"/>
  <c r="D11" i="4"/>
  <c r="H11" i="3"/>
  <c r="D15" i="4"/>
  <c r="D14" i="4"/>
  <c r="D20" i="4"/>
  <c r="I11" i="4"/>
  <c r="K10" i="5" s="1"/>
  <c r="M10" i="5" s="1"/>
  <c r="L10" i="5"/>
  <c r="C22" i="4"/>
  <c r="D21" i="4"/>
  <c r="F10" i="5"/>
  <c r="D10" i="5"/>
  <c r="E11" i="5"/>
  <c r="C11" i="5"/>
  <c r="D11" i="5" s="1"/>
  <c r="A11" i="5"/>
  <c r="A12" i="4"/>
  <c r="J11" i="4" l="1"/>
  <c r="A13" i="4"/>
  <c r="B12" i="4"/>
  <c r="C23" i="4"/>
  <c r="D22" i="4"/>
  <c r="G11" i="5"/>
  <c r="J11" i="5" s="1"/>
  <c r="K11" i="5" s="1"/>
  <c r="M11" i="5" s="1"/>
  <c r="F11" i="5"/>
  <c r="A12" i="5"/>
  <c r="B11" i="5"/>
  <c r="C12" i="5"/>
  <c r="D12" i="5" s="1"/>
  <c r="E12" i="5"/>
  <c r="L11" i="5" l="1"/>
  <c r="A14" i="4"/>
  <c r="B13" i="4"/>
  <c r="C24" i="4"/>
  <c r="D23" i="4"/>
  <c r="G12" i="5"/>
  <c r="F12" i="5"/>
  <c r="A13" i="5"/>
  <c r="B12" i="5"/>
  <c r="C13" i="5"/>
  <c r="D13" i="5" s="1"/>
  <c r="E13" i="5"/>
  <c r="C27" i="4" l="1"/>
  <c r="D27" i="4" s="1"/>
  <c r="C26" i="4"/>
  <c r="D26" i="4" s="1"/>
  <c r="C25" i="4"/>
  <c r="C28" i="4"/>
  <c r="D28" i="4" s="1"/>
  <c r="L12" i="5"/>
  <c r="J12" i="5"/>
  <c r="K12" i="5" s="1"/>
  <c r="M12" i="5" s="1"/>
  <c r="A15" i="4"/>
  <c r="B14" i="4"/>
  <c r="D24" i="4"/>
  <c r="G13" i="5"/>
  <c r="J13" i="5" s="1"/>
  <c r="K13" i="5" s="1"/>
  <c r="M13" i="5" s="1"/>
  <c r="F13" i="5"/>
  <c r="A14" i="5"/>
  <c r="B13" i="5"/>
  <c r="C14" i="5"/>
  <c r="D14" i="5" s="1"/>
  <c r="E14" i="5"/>
  <c r="E26" i="4" l="1"/>
  <c r="I26" i="4" s="1"/>
  <c r="J26" i="4" s="1"/>
  <c r="D25" i="4"/>
  <c r="E25" i="4"/>
  <c r="E28" i="4"/>
  <c r="I28" i="4" s="1"/>
  <c r="J28" i="4" s="1"/>
  <c r="E27" i="4"/>
  <c r="L13" i="5"/>
  <c r="B15" i="4"/>
  <c r="A16" i="4"/>
  <c r="A15" i="5"/>
  <c r="B14" i="5"/>
  <c r="G14" i="5"/>
  <c r="F14" i="5"/>
  <c r="C15" i="5"/>
  <c r="D15" i="5" s="1"/>
  <c r="E15" i="5"/>
  <c r="I25" i="4" l="1"/>
  <c r="J25" i="4" s="1"/>
  <c r="I27" i="4"/>
  <c r="J27" i="4" s="1"/>
  <c r="L14" i="5"/>
  <c r="J14" i="5"/>
  <c r="K14" i="5" s="1"/>
  <c r="M14" i="5" s="1"/>
  <c r="A17" i="4"/>
  <c r="B16" i="4"/>
  <c r="A16" i="5"/>
  <c r="B15" i="5"/>
  <c r="G15" i="5"/>
  <c r="F15" i="5"/>
  <c r="C16" i="5"/>
  <c r="D16" i="5" s="1"/>
  <c r="E16" i="5"/>
  <c r="L15" i="5" l="1"/>
  <c r="J15" i="5"/>
  <c r="K15" i="5" s="1"/>
  <c r="M15" i="5" s="1"/>
  <c r="A18" i="4"/>
  <c r="B17" i="4"/>
  <c r="G16" i="5"/>
  <c r="F16" i="5"/>
  <c r="A17" i="5"/>
  <c r="B16" i="5"/>
  <c r="C17" i="5"/>
  <c r="D17" i="5" s="1"/>
  <c r="E17" i="5"/>
  <c r="L16" i="5" l="1"/>
  <c r="J16" i="5"/>
  <c r="K16" i="5" s="1"/>
  <c r="M16" i="5" s="1"/>
  <c r="A19" i="4"/>
  <c r="B18" i="4"/>
  <c r="G17" i="5"/>
  <c r="F17" i="5"/>
  <c r="A18" i="5"/>
  <c r="B17" i="5"/>
  <c r="C18" i="5"/>
  <c r="D18" i="5" s="1"/>
  <c r="E18" i="5"/>
  <c r="L17" i="5" l="1"/>
  <c r="J17" i="5"/>
  <c r="K17" i="5" s="1"/>
  <c r="M17" i="5" s="1"/>
  <c r="B19" i="4"/>
  <c r="A20" i="4"/>
  <c r="G18" i="5"/>
  <c r="F18" i="5"/>
  <c r="A19" i="5"/>
  <c r="A20" i="5" s="1"/>
  <c r="B18" i="5"/>
  <c r="C19" i="5"/>
  <c r="E19" i="5"/>
  <c r="E20" i="5" s="1"/>
  <c r="E21" i="5" s="1"/>
  <c r="E23" i="5" l="1"/>
  <c r="E24" i="5" s="1"/>
  <c r="E22" i="5"/>
  <c r="F21" i="5"/>
  <c r="G21" i="5"/>
  <c r="B20" i="5"/>
  <c r="A21" i="5"/>
  <c r="F20" i="5"/>
  <c r="G20" i="5"/>
  <c r="D19" i="5"/>
  <c r="C20" i="5"/>
  <c r="L18" i="5"/>
  <c r="J18" i="5"/>
  <c r="K18" i="5" s="1"/>
  <c r="M18" i="5" s="1"/>
  <c r="A21" i="4"/>
  <c r="B20" i="4"/>
  <c r="B19" i="5"/>
  <c r="G19" i="5"/>
  <c r="F19" i="5"/>
  <c r="E26" i="5"/>
  <c r="F24" i="5" l="1"/>
  <c r="G24" i="5"/>
  <c r="G23" i="5"/>
  <c r="L23" i="5" s="1"/>
  <c r="E25" i="5"/>
  <c r="F23" i="5"/>
  <c r="A23" i="5"/>
  <c r="A24" i="5" s="1"/>
  <c r="B24" i="5" s="1"/>
  <c r="A22" i="5"/>
  <c r="B22" i="5" s="1"/>
  <c r="F22" i="5"/>
  <c r="G22" i="5"/>
  <c r="B21" i="5"/>
  <c r="A26" i="5"/>
  <c r="B26" i="5" s="1"/>
  <c r="L21" i="5"/>
  <c r="J21" i="5"/>
  <c r="K21" i="5" s="1"/>
  <c r="D20" i="5"/>
  <c r="C21" i="5"/>
  <c r="L20" i="5"/>
  <c r="J20" i="5"/>
  <c r="K20" i="5" s="1"/>
  <c r="L19" i="5"/>
  <c r="J19" i="5"/>
  <c r="K19" i="5" s="1"/>
  <c r="M19" i="5" s="1"/>
  <c r="A22" i="4"/>
  <c r="B21" i="4"/>
  <c r="G26" i="5"/>
  <c r="E27" i="5"/>
  <c r="J23" i="5" l="1"/>
  <c r="K23" i="5" s="1"/>
  <c r="J24" i="5"/>
  <c r="K24" i="5" s="1"/>
  <c r="L24" i="5"/>
  <c r="B23" i="5"/>
  <c r="A25" i="5"/>
  <c r="B25" i="5" s="1"/>
  <c r="F25" i="5"/>
  <c r="G25" i="5"/>
  <c r="C23" i="5"/>
  <c r="C24" i="5" s="1"/>
  <c r="D24" i="5" s="1"/>
  <c r="C22" i="5"/>
  <c r="D22" i="5" s="1"/>
  <c r="L22" i="5"/>
  <c r="J22" i="5"/>
  <c r="K22" i="5" s="1"/>
  <c r="A27" i="5"/>
  <c r="A28" i="5" s="1"/>
  <c r="D21" i="5"/>
  <c r="C26" i="5"/>
  <c r="M21" i="5"/>
  <c r="M20" i="5"/>
  <c r="L26" i="5"/>
  <c r="J26" i="5"/>
  <c r="A23" i="4"/>
  <c r="B22" i="4"/>
  <c r="G27" i="5"/>
  <c r="E28" i="5"/>
  <c r="M23" i="5" l="1"/>
  <c r="M24" i="5"/>
  <c r="L25" i="5"/>
  <c r="J25" i="5"/>
  <c r="K25" i="5" s="1"/>
  <c r="D23" i="5"/>
  <c r="C25" i="5"/>
  <c r="D25" i="5" s="1"/>
  <c r="M22" i="5"/>
  <c r="B27" i="5"/>
  <c r="D26" i="5"/>
  <c r="C27" i="5"/>
  <c r="L27" i="5"/>
  <c r="J27" i="5"/>
  <c r="A24" i="4"/>
  <c r="B23" i="4"/>
  <c r="A29" i="5"/>
  <c r="B28" i="5"/>
  <c r="G28" i="5"/>
  <c r="E29" i="5"/>
  <c r="E12" i="4"/>
  <c r="M25" i="5" l="1"/>
  <c r="A26" i="4"/>
  <c r="B26" i="4" s="1"/>
  <c r="A25" i="4"/>
  <c r="B25" i="4" s="1"/>
  <c r="A28" i="4"/>
  <c r="B28" i="4" s="1"/>
  <c r="A27" i="4"/>
  <c r="B27" i="4" s="1"/>
  <c r="D27" i="5"/>
  <c r="C28" i="5"/>
  <c r="L12" i="4"/>
  <c r="F29" i="5"/>
  <c r="I12" i="4"/>
  <c r="K26" i="5" s="1"/>
  <c r="M26" i="5" s="1"/>
  <c r="L28" i="5"/>
  <c r="J28" i="5"/>
  <c r="B24" i="4"/>
  <c r="F26" i="5"/>
  <c r="F27" i="5"/>
  <c r="F28" i="5"/>
  <c r="A30" i="5"/>
  <c r="B29" i="5"/>
  <c r="E30" i="5"/>
  <c r="F30" i="5" s="1"/>
  <c r="G29" i="5"/>
  <c r="E13" i="4"/>
  <c r="D28" i="5" l="1"/>
  <c r="C29" i="5"/>
  <c r="L13" i="4"/>
  <c r="I13" i="4"/>
  <c r="J13" i="4" s="1"/>
  <c r="K28" i="5"/>
  <c r="M28" i="5" s="1"/>
  <c r="J12" i="4"/>
  <c r="K27" i="5"/>
  <c r="M27" i="5" s="1"/>
  <c r="L29" i="5"/>
  <c r="J29" i="5"/>
  <c r="K29" i="5" s="1"/>
  <c r="A31" i="5"/>
  <c r="B30" i="5"/>
  <c r="E31" i="5"/>
  <c r="F31" i="5" s="1"/>
  <c r="G30" i="5"/>
  <c r="E14" i="4"/>
  <c r="D29" i="5" l="1"/>
  <c r="C30" i="5"/>
  <c r="L14" i="4"/>
  <c r="I14" i="4"/>
  <c r="J14" i="4" s="1"/>
  <c r="M29" i="5"/>
  <c r="L30" i="5"/>
  <c r="J30" i="5"/>
  <c r="K30" i="5" s="1"/>
  <c r="A32" i="5"/>
  <c r="A33" i="5" s="1"/>
  <c r="A34" i="5" s="1"/>
  <c r="B34" i="5" s="1"/>
  <c r="B31" i="5"/>
  <c r="E32" i="5"/>
  <c r="G31" i="5"/>
  <c r="E15" i="4"/>
  <c r="B33" i="5" l="1"/>
  <c r="A35" i="5"/>
  <c r="B35" i="5" s="1"/>
  <c r="D30" i="5"/>
  <c r="C31" i="5"/>
  <c r="L15" i="4"/>
  <c r="F32" i="5"/>
  <c r="E33" i="5"/>
  <c r="I15" i="4"/>
  <c r="J15" i="4" s="1"/>
  <c r="M30" i="5"/>
  <c r="L31" i="5"/>
  <c r="J31" i="5"/>
  <c r="K31" i="5" s="1"/>
  <c r="A36" i="5"/>
  <c r="B32" i="5"/>
  <c r="E36" i="5"/>
  <c r="F36" i="5" s="1"/>
  <c r="G32" i="5"/>
  <c r="E16" i="4"/>
  <c r="E35" i="5" l="1"/>
  <c r="F35" i="5" s="1"/>
  <c r="E34" i="5"/>
  <c r="D31" i="5"/>
  <c r="C32" i="5"/>
  <c r="L16" i="4"/>
  <c r="G33" i="5"/>
  <c r="F33" i="5"/>
  <c r="I16" i="4"/>
  <c r="J16" i="4" s="1"/>
  <c r="M31" i="5"/>
  <c r="L32" i="5"/>
  <c r="J32" i="5"/>
  <c r="K32" i="5" s="1"/>
  <c r="M32" i="5" s="1"/>
  <c r="A37" i="5"/>
  <c r="B36" i="5"/>
  <c r="E37" i="5"/>
  <c r="F37" i="5" s="1"/>
  <c r="G36" i="5"/>
  <c r="E17" i="4"/>
  <c r="G35" i="5" l="1"/>
  <c r="L35" i="5" s="1"/>
  <c r="G34" i="5"/>
  <c r="F34" i="5"/>
  <c r="D32" i="5"/>
  <c r="C36" i="5"/>
  <c r="C33" i="5"/>
  <c r="C34" i="5" s="1"/>
  <c r="D34" i="5" s="1"/>
  <c r="L17" i="4"/>
  <c r="L33" i="5"/>
  <c r="J33" i="5"/>
  <c r="K33" i="5" s="1"/>
  <c r="I17" i="4"/>
  <c r="J17" i="4" s="1"/>
  <c r="L36" i="5"/>
  <c r="J36" i="5"/>
  <c r="K36" i="5" s="1"/>
  <c r="A38" i="5"/>
  <c r="B37" i="5"/>
  <c r="E38" i="5"/>
  <c r="F38" i="5" s="1"/>
  <c r="G37" i="5"/>
  <c r="E18" i="4"/>
  <c r="J35" i="5" l="1"/>
  <c r="K35" i="5" s="1"/>
  <c r="L34" i="5"/>
  <c r="J34" i="5"/>
  <c r="K34" i="5" s="1"/>
  <c r="D33" i="5"/>
  <c r="C35" i="5"/>
  <c r="D35" i="5" s="1"/>
  <c r="D36" i="5"/>
  <c r="C37" i="5"/>
  <c r="L18" i="4"/>
  <c r="M33" i="5"/>
  <c r="I18" i="4"/>
  <c r="J18" i="4" s="1"/>
  <c r="M36" i="5"/>
  <c r="L37" i="5"/>
  <c r="J37" i="5"/>
  <c r="K37" i="5" s="1"/>
  <c r="A39" i="5"/>
  <c r="B38" i="5"/>
  <c r="E39" i="5"/>
  <c r="F39" i="5" s="1"/>
  <c r="G38" i="5"/>
  <c r="E19" i="4"/>
  <c r="L19" i="4" s="1"/>
  <c r="M35" i="5" l="1"/>
  <c r="M34" i="5"/>
  <c r="D37" i="5"/>
  <c r="C38" i="5"/>
  <c r="I19" i="4"/>
  <c r="J19" i="4" s="1"/>
  <c r="M37" i="5"/>
  <c r="L38" i="5"/>
  <c r="J38" i="5"/>
  <c r="K38" i="5" s="1"/>
  <c r="A40" i="5"/>
  <c r="B39" i="5"/>
  <c r="E40" i="5"/>
  <c r="F40" i="5" s="1"/>
  <c r="G39" i="5"/>
  <c r="E20" i="4"/>
  <c r="L20" i="4" s="1"/>
  <c r="D38" i="5" l="1"/>
  <c r="C39" i="5"/>
  <c r="I20" i="4"/>
  <c r="J20" i="4" s="1"/>
  <c r="L39" i="5"/>
  <c r="J39" i="5"/>
  <c r="K39" i="5" s="1"/>
  <c r="M38" i="5"/>
  <c r="A41" i="5"/>
  <c r="B40" i="5"/>
  <c r="E41" i="5"/>
  <c r="F41" i="5" s="1"/>
  <c r="G40" i="5"/>
  <c r="E21" i="4"/>
  <c r="L21" i="4" s="1"/>
  <c r="D39" i="5" l="1"/>
  <c r="C40" i="5"/>
  <c r="I21" i="4"/>
  <c r="J21" i="4" s="1"/>
  <c r="M39" i="5"/>
  <c r="L40" i="5"/>
  <c r="J40" i="5"/>
  <c r="K40" i="5" s="1"/>
  <c r="A42" i="5"/>
  <c r="B41" i="5"/>
  <c r="E42" i="5"/>
  <c r="E43" i="5" s="1"/>
  <c r="G41" i="5"/>
  <c r="E22" i="4"/>
  <c r="A44" i="5" l="1"/>
  <c r="A43" i="5"/>
  <c r="B43" i="5" s="1"/>
  <c r="F43" i="5"/>
  <c r="G43" i="5"/>
  <c r="F42" i="5"/>
  <c r="E44" i="5"/>
  <c r="E45" i="5" s="1"/>
  <c r="D40" i="5"/>
  <c r="C41" i="5"/>
  <c r="L22" i="4"/>
  <c r="I22" i="4"/>
  <c r="J22" i="4" s="1"/>
  <c r="M40" i="5"/>
  <c r="L41" i="5"/>
  <c r="J41" i="5"/>
  <c r="K41" i="5" s="1"/>
  <c r="M41" i="5" s="1"/>
  <c r="A50" i="5"/>
  <c r="B42" i="5"/>
  <c r="E50" i="5"/>
  <c r="F50" i="5" s="1"/>
  <c r="G42" i="5"/>
  <c r="E23" i="4"/>
  <c r="L23" i="4" s="1"/>
  <c r="F45" i="5" l="1"/>
  <c r="G45" i="5"/>
  <c r="A46" i="5"/>
  <c r="B46" i="5" s="1"/>
  <c r="A45" i="5"/>
  <c r="B45" i="5" s="1"/>
  <c r="E47" i="5"/>
  <c r="F47" i="5" s="1"/>
  <c r="E46" i="5"/>
  <c r="A48" i="5"/>
  <c r="B48" i="5" s="1"/>
  <c r="A47" i="5"/>
  <c r="B47" i="5" s="1"/>
  <c r="E49" i="5"/>
  <c r="F49" i="5" s="1"/>
  <c r="E48" i="5"/>
  <c r="B44" i="5"/>
  <c r="A49" i="5"/>
  <c r="B49" i="5" s="1"/>
  <c r="L43" i="5"/>
  <c r="J43" i="5"/>
  <c r="K43" i="5" s="1"/>
  <c r="F44" i="5"/>
  <c r="G44" i="5"/>
  <c r="D41" i="5"/>
  <c r="C42" i="5"/>
  <c r="I23" i="4"/>
  <c r="J23" i="4" s="1"/>
  <c r="L42" i="5"/>
  <c r="J42" i="5"/>
  <c r="K42" i="5" s="1"/>
  <c r="A51" i="5"/>
  <c r="B50" i="5"/>
  <c r="E51" i="5"/>
  <c r="F51" i="5" s="1"/>
  <c r="G50" i="5"/>
  <c r="J45" i="5" l="1"/>
  <c r="K45" i="5" s="1"/>
  <c r="L45" i="5"/>
  <c r="G47" i="5"/>
  <c r="L47" i="5" s="1"/>
  <c r="F46" i="5"/>
  <c r="G46" i="5"/>
  <c r="G49" i="5"/>
  <c r="L49" i="5" s="1"/>
  <c r="F48" i="5"/>
  <c r="G48" i="5"/>
  <c r="C44" i="5"/>
  <c r="C43" i="5"/>
  <c r="D43" i="5" s="1"/>
  <c r="M43" i="5"/>
  <c r="L44" i="5"/>
  <c r="J44" i="5"/>
  <c r="K44" i="5" s="1"/>
  <c r="D42" i="5"/>
  <c r="C50" i="5"/>
  <c r="M42" i="5"/>
  <c r="L50" i="5"/>
  <c r="J50" i="5"/>
  <c r="K50" i="5" s="1"/>
  <c r="M50" i="5" s="1"/>
  <c r="A52" i="5"/>
  <c r="B51" i="5"/>
  <c r="E52" i="5"/>
  <c r="F52" i="5" s="1"/>
  <c r="G51" i="5"/>
  <c r="E24" i="4"/>
  <c r="J47" i="5" l="1"/>
  <c r="K47" i="5" s="1"/>
  <c r="M47" i="5" s="1"/>
  <c r="J49" i="5"/>
  <c r="K49" i="5" s="1"/>
  <c r="M49" i="5" s="1"/>
  <c r="M45" i="5"/>
  <c r="C46" i="5"/>
  <c r="D46" i="5" s="1"/>
  <c r="C45" i="5"/>
  <c r="D45" i="5" s="1"/>
  <c r="L46" i="5"/>
  <c r="J46" i="5"/>
  <c r="K46" i="5" s="1"/>
  <c r="C48" i="5"/>
  <c r="D48" i="5" s="1"/>
  <c r="C47" i="5"/>
  <c r="D47" i="5" s="1"/>
  <c r="L48" i="5"/>
  <c r="J48" i="5"/>
  <c r="K48" i="5" s="1"/>
  <c r="D44" i="5"/>
  <c r="C49" i="5"/>
  <c r="D49" i="5" s="1"/>
  <c r="M44" i="5"/>
  <c r="D50" i="5"/>
  <c r="C51" i="5"/>
  <c r="L24" i="4"/>
  <c r="I24" i="4"/>
  <c r="J24" i="4" s="1"/>
  <c r="L51" i="5"/>
  <c r="J51" i="5"/>
  <c r="K51" i="5" s="1"/>
  <c r="A53" i="5"/>
  <c r="B52" i="5"/>
  <c r="E53" i="5"/>
  <c r="F53" i="5" s="1"/>
  <c r="G52" i="5"/>
  <c r="M46" i="5" l="1"/>
  <c r="M48" i="5"/>
  <c r="D51" i="5"/>
  <c r="C52" i="5"/>
  <c r="M51" i="5"/>
  <c r="L52" i="5"/>
  <c r="J52" i="5"/>
  <c r="K52" i="5" s="1"/>
  <c r="A54" i="5"/>
  <c r="B53" i="5"/>
  <c r="E54" i="5"/>
  <c r="F54" i="5" s="1"/>
  <c r="G53" i="5"/>
  <c r="D52" i="5" l="1"/>
  <c r="C53" i="5"/>
  <c r="M52" i="5"/>
  <c r="L53" i="5"/>
  <c r="J53" i="5"/>
  <c r="K53" i="5" s="1"/>
  <c r="A55" i="5"/>
  <c r="A56" i="5" s="1"/>
  <c r="B56" i="5" s="1"/>
  <c r="B54" i="5"/>
  <c r="E55" i="5"/>
  <c r="G54" i="5"/>
  <c r="F55" i="5" l="1"/>
  <c r="E56" i="5"/>
  <c r="D53" i="5"/>
  <c r="C54" i="5"/>
  <c r="M53" i="5"/>
  <c r="L54" i="5"/>
  <c r="J54" i="5"/>
  <c r="K54" i="5" s="1"/>
  <c r="A57" i="5"/>
  <c r="B55" i="5"/>
  <c r="E57" i="5"/>
  <c r="F57" i="5" s="1"/>
  <c r="G55" i="5"/>
  <c r="F56" i="5" l="1"/>
  <c r="G56" i="5"/>
  <c r="D54" i="5"/>
  <c r="C55" i="5"/>
  <c r="C56" i="5" s="1"/>
  <c r="D56" i="5" s="1"/>
  <c r="M54" i="5"/>
  <c r="L55" i="5"/>
  <c r="J55" i="5"/>
  <c r="K55" i="5" s="1"/>
  <c r="M55" i="5" s="1"/>
  <c r="A58" i="5"/>
  <c r="B57" i="5"/>
  <c r="E58" i="5"/>
  <c r="F58" i="5" s="1"/>
  <c r="G57" i="5"/>
  <c r="L56" i="5" l="1"/>
  <c r="J56" i="5"/>
  <c r="K56" i="5" s="1"/>
  <c r="M56" i="5" s="1"/>
  <c r="D55" i="5"/>
  <c r="C57" i="5"/>
  <c r="L57" i="5"/>
  <c r="J57" i="5"/>
  <c r="K57" i="5" s="1"/>
  <c r="M57" i="5" s="1"/>
  <c r="A59" i="5"/>
  <c r="B58" i="5"/>
  <c r="E59" i="5"/>
  <c r="F59" i="5" s="1"/>
  <c r="G58" i="5"/>
  <c r="D57" i="5" l="1"/>
  <c r="C58" i="5"/>
  <c r="L58" i="5"/>
  <c r="J58" i="5"/>
  <c r="K58" i="5" s="1"/>
  <c r="M58" i="5" s="1"/>
  <c r="A60" i="5"/>
  <c r="B59" i="5"/>
  <c r="E60" i="5"/>
  <c r="F60" i="5" s="1"/>
  <c r="G59" i="5"/>
  <c r="D58" i="5" l="1"/>
  <c r="C59" i="5"/>
  <c r="L59" i="5"/>
  <c r="J59" i="5"/>
  <c r="K59" i="5" s="1"/>
  <c r="M59" i="5" s="1"/>
  <c r="A61" i="5"/>
  <c r="A62" i="5" s="1"/>
  <c r="B60" i="5"/>
  <c r="E61" i="5"/>
  <c r="G60" i="5"/>
  <c r="B62" i="5" l="1"/>
  <c r="A63" i="5"/>
  <c r="B63" i="5" s="1"/>
  <c r="D59" i="5"/>
  <c r="C60" i="5"/>
  <c r="F61" i="5"/>
  <c r="E62" i="5"/>
  <c r="E63" i="5" s="1"/>
  <c r="L60" i="5"/>
  <c r="J60" i="5"/>
  <c r="K60" i="5" s="1"/>
  <c r="M60" i="5" s="1"/>
  <c r="A64" i="5"/>
  <c r="B61" i="5"/>
  <c r="E64" i="5"/>
  <c r="F64" i="5" s="1"/>
  <c r="G61" i="5"/>
  <c r="F63" i="5" l="1"/>
  <c r="G63" i="5"/>
  <c r="D60" i="5"/>
  <c r="C61" i="5"/>
  <c r="F62" i="5"/>
  <c r="G62" i="5"/>
  <c r="L61" i="5"/>
  <c r="J61" i="5"/>
  <c r="K61" i="5" s="1"/>
  <c r="M61" i="5" s="1"/>
  <c r="A65" i="5"/>
  <c r="A66" i="5" s="1"/>
  <c r="B66" i="5" s="1"/>
  <c r="B64" i="5"/>
  <c r="E65" i="5"/>
  <c r="G64" i="5"/>
  <c r="L63" i="5" l="1"/>
  <c r="J63" i="5"/>
  <c r="K63" i="5" s="1"/>
  <c r="F65" i="5"/>
  <c r="E66" i="5"/>
  <c r="C64" i="5"/>
  <c r="D61" i="5"/>
  <c r="C62" i="5"/>
  <c r="L62" i="5"/>
  <c r="J62" i="5"/>
  <c r="K62" i="5" s="1"/>
  <c r="L64" i="5"/>
  <c r="J64" i="5"/>
  <c r="K64" i="5" s="1"/>
  <c r="A67" i="5"/>
  <c r="B65" i="5"/>
  <c r="E67" i="5"/>
  <c r="F67" i="5" s="1"/>
  <c r="G65" i="5"/>
  <c r="M63" i="5" l="1"/>
  <c r="D62" i="5"/>
  <c r="C63" i="5"/>
  <c r="D63" i="5" s="1"/>
  <c r="F66" i="5"/>
  <c r="G66" i="5"/>
  <c r="D64" i="5"/>
  <c r="C65" i="5"/>
  <c r="C66" i="5" s="1"/>
  <c r="D66" i="5" s="1"/>
  <c r="M62" i="5"/>
  <c r="L65" i="5"/>
  <c r="J65" i="5"/>
  <c r="K65" i="5" s="1"/>
  <c r="M64" i="5"/>
  <c r="A68" i="5"/>
  <c r="B67" i="5"/>
  <c r="E68" i="5"/>
  <c r="F68" i="5" s="1"/>
  <c r="G67" i="5"/>
  <c r="L66" i="5" l="1"/>
  <c r="J66" i="5"/>
  <c r="K66" i="5" s="1"/>
  <c r="D65" i="5"/>
  <c r="C67" i="5"/>
  <c r="L67" i="5"/>
  <c r="J67" i="5"/>
  <c r="K67" i="5" s="1"/>
  <c r="M65" i="5"/>
  <c r="A69" i="5"/>
  <c r="B68" i="5"/>
  <c r="E69" i="5"/>
  <c r="F69" i="5" s="1"/>
  <c r="G68" i="5"/>
  <c r="M66" i="5" l="1"/>
  <c r="D67" i="5"/>
  <c r="C68" i="5"/>
  <c r="L68" i="5"/>
  <c r="J68" i="5"/>
  <c r="K68" i="5" s="1"/>
  <c r="M67" i="5"/>
  <c r="A70" i="5"/>
  <c r="B69" i="5"/>
  <c r="E70" i="5"/>
  <c r="F70" i="5" s="1"/>
  <c r="G69" i="5"/>
  <c r="D68" i="5" l="1"/>
  <c r="C69" i="5"/>
  <c r="M68" i="5"/>
  <c r="L69" i="5"/>
  <c r="J69" i="5"/>
  <c r="K69" i="5" s="1"/>
  <c r="A71" i="5"/>
  <c r="B70" i="5"/>
  <c r="E71" i="5"/>
  <c r="F71" i="5" s="1"/>
  <c r="G70" i="5"/>
  <c r="D69" i="5" l="1"/>
  <c r="C70" i="5"/>
  <c r="L70" i="5"/>
  <c r="J70" i="5"/>
  <c r="K70" i="5" s="1"/>
  <c r="M69" i="5"/>
  <c r="A72" i="5"/>
  <c r="B71" i="5"/>
  <c r="E72" i="5"/>
  <c r="F72" i="5" s="1"/>
  <c r="G71" i="5"/>
  <c r="D70" i="5" l="1"/>
  <c r="C71" i="5"/>
  <c r="L71" i="5"/>
  <c r="J71" i="5"/>
  <c r="K71" i="5" s="1"/>
  <c r="M70" i="5"/>
  <c r="A73" i="5"/>
  <c r="B72" i="5"/>
  <c r="E73" i="5"/>
  <c r="F73" i="5" s="1"/>
  <c r="G72" i="5"/>
  <c r="D71" i="5" l="1"/>
  <c r="C72" i="5"/>
  <c r="M71" i="5"/>
  <c r="L72" i="5"/>
  <c r="J72" i="5"/>
  <c r="K72" i="5" s="1"/>
  <c r="M72" i="5" s="1"/>
  <c r="A74" i="5"/>
  <c r="B73" i="5"/>
  <c r="E74" i="5"/>
  <c r="F74" i="5" s="1"/>
  <c r="G73" i="5"/>
  <c r="D72" i="5" l="1"/>
  <c r="C73" i="5"/>
  <c r="L73" i="5"/>
  <c r="J73" i="5"/>
  <c r="K73" i="5" s="1"/>
  <c r="A75" i="5"/>
  <c r="B74" i="5"/>
  <c r="E75" i="5"/>
  <c r="F75" i="5" s="1"/>
  <c r="G74" i="5"/>
  <c r="D73" i="5" l="1"/>
  <c r="C74" i="5"/>
  <c r="L74" i="5"/>
  <c r="J74" i="5"/>
  <c r="K74" i="5" s="1"/>
  <c r="M73" i="5"/>
  <c r="A76" i="5"/>
  <c r="B75" i="5"/>
  <c r="E76" i="5"/>
  <c r="F76" i="5" s="1"/>
  <c r="G75" i="5"/>
  <c r="D74" i="5" l="1"/>
  <c r="C75" i="5"/>
  <c r="L75" i="5"/>
  <c r="J75" i="5"/>
  <c r="K75" i="5" s="1"/>
  <c r="M74" i="5"/>
  <c r="A77" i="5"/>
  <c r="B76" i="5"/>
  <c r="E77" i="5"/>
  <c r="E78" i="5" s="1"/>
  <c r="G76" i="5"/>
  <c r="D75" i="5" l="1"/>
  <c r="C76" i="5"/>
  <c r="A79" i="5"/>
  <c r="A78" i="5"/>
  <c r="B78" i="5" s="1"/>
  <c r="G78" i="5"/>
  <c r="F78" i="5"/>
  <c r="F77" i="5"/>
  <c r="E79" i="5"/>
  <c r="E80" i="5" s="1"/>
  <c r="E81" i="5" s="1"/>
  <c r="L76" i="5"/>
  <c r="J76" i="5"/>
  <c r="K76" i="5" s="1"/>
  <c r="M75" i="5"/>
  <c r="A82" i="5"/>
  <c r="B77" i="5"/>
  <c r="E82" i="5"/>
  <c r="F82" i="5" s="1"/>
  <c r="G77" i="5"/>
  <c r="F81" i="5" l="1"/>
  <c r="G81" i="5"/>
  <c r="B79" i="5"/>
  <c r="A80" i="5"/>
  <c r="A81" i="5" s="1"/>
  <c r="B81" i="5" s="1"/>
  <c r="F80" i="5"/>
  <c r="G80" i="5"/>
  <c r="D76" i="5"/>
  <c r="C77" i="5"/>
  <c r="L78" i="5"/>
  <c r="J78" i="5"/>
  <c r="K78" i="5" s="1"/>
  <c r="G79" i="5"/>
  <c r="F79" i="5"/>
  <c r="L77" i="5"/>
  <c r="J77" i="5"/>
  <c r="K77" i="5" s="1"/>
  <c r="M76" i="5"/>
  <c r="A83" i="5"/>
  <c r="B82" i="5"/>
  <c r="E83" i="5"/>
  <c r="F83" i="5" s="1"/>
  <c r="G82" i="5"/>
  <c r="L81" i="5" l="1"/>
  <c r="J81" i="5"/>
  <c r="K81" i="5" s="1"/>
  <c r="B80" i="5"/>
  <c r="L80" i="5"/>
  <c r="J80" i="5"/>
  <c r="K80" i="5" s="1"/>
  <c r="C78" i="5"/>
  <c r="D78" i="5" s="1"/>
  <c r="D77" i="5"/>
  <c r="C79" i="5"/>
  <c r="C82" i="5"/>
  <c r="M78" i="5"/>
  <c r="L79" i="5"/>
  <c r="J79" i="5"/>
  <c r="K79" i="5" s="1"/>
  <c r="M77" i="5"/>
  <c r="L82" i="5"/>
  <c r="J82" i="5"/>
  <c r="K82" i="5" s="1"/>
  <c r="A84" i="5"/>
  <c r="B83" i="5"/>
  <c r="E84" i="5"/>
  <c r="F84" i="5" s="1"/>
  <c r="G83" i="5"/>
  <c r="M81" i="5" l="1"/>
  <c r="D79" i="5"/>
  <c r="C80" i="5"/>
  <c r="C81" i="5" s="1"/>
  <c r="D81" i="5" s="1"/>
  <c r="M80" i="5"/>
  <c r="D82" i="5"/>
  <c r="C83" i="5"/>
  <c r="M79" i="5"/>
  <c r="M82" i="5"/>
  <c r="L83" i="5"/>
  <c r="J83" i="5"/>
  <c r="K83" i="5" s="1"/>
  <c r="A85" i="5"/>
  <c r="A86" i="5" s="1"/>
  <c r="B86" i="5" s="1"/>
  <c r="B84" i="5"/>
  <c r="E85" i="5"/>
  <c r="G84" i="5"/>
  <c r="D80" i="5" l="1"/>
  <c r="D83" i="5"/>
  <c r="C84" i="5"/>
  <c r="E87" i="5"/>
  <c r="F87" i="5" s="1"/>
  <c r="E86" i="5"/>
  <c r="A88" i="5"/>
  <c r="A89" i="5" s="1"/>
  <c r="B89" i="5" s="1"/>
  <c r="A87" i="5"/>
  <c r="B87" i="5" s="1"/>
  <c r="F85" i="5"/>
  <c r="E88" i="5"/>
  <c r="L84" i="5"/>
  <c r="J84" i="5"/>
  <c r="K84" i="5" s="1"/>
  <c r="M83" i="5"/>
  <c r="A93" i="5"/>
  <c r="B85" i="5"/>
  <c r="E93" i="5"/>
  <c r="F93" i="5" s="1"/>
  <c r="G85" i="5"/>
  <c r="E90" i="5" l="1"/>
  <c r="F90" i="5" s="1"/>
  <c r="E89" i="5"/>
  <c r="A91" i="5"/>
  <c r="B91" i="5" s="1"/>
  <c r="A90" i="5"/>
  <c r="B90" i="5" s="1"/>
  <c r="E92" i="5"/>
  <c r="F92" i="5" s="1"/>
  <c r="E91" i="5"/>
  <c r="B88" i="5"/>
  <c r="A92" i="5"/>
  <c r="B92" i="5" s="1"/>
  <c r="D84" i="5"/>
  <c r="C85" i="5"/>
  <c r="G87" i="5"/>
  <c r="L87" i="5" s="1"/>
  <c r="F86" i="5"/>
  <c r="G86" i="5"/>
  <c r="F88" i="5"/>
  <c r="G88" i="5"/>
  <c r="L85" i="5"/>
  <c r="J85" i="5"/>
  <c r="K85" i="5" s="1"/>
  <c r="M84" i="5"/>
  <c r="A94" i="5"/>
  <c r="B93" i="5"/>
  <c r="E94" i="5"/>
  <c r="F94" i="5" s="1"/>
  <c r="G93" i="5"/>
  <c r="G92" i="5" l="1"/>
  <c r="L92" i="5" s="1"/>
  <c r="G90" i="5"/>
  <c r="L90" i="5" s="1"/>
  <c r="F89" i="5"/>
  <c r="G89" i="5"/>
  <c r="F91" i="5"/>
  <c r="G91" i="5"/>
  <c r="D85" i="5"/>
  <c r="C88" i="5"/>
  <c r="C89" i="5" s="1"/>
  <c r="D89" i="5" s="1"/>
  <c r="C87" i="5"/>
  <c r="D87" i="5" s="1"/>
  <c r="C86" i="5"/>
  <c r="D86" i="5" s="1"/>
  <c r="C93" i="5"/>
  <c r="J87" i="5"/>
  <c r="K87" i="5" s="1"/>
  <c r="L86" i="5"/>
  <c r="J86" i="5"/>
  <c r="K86" i="5" s="1"/>
  <c r="L88" i="5"/>
  <c r="J88" i="5"/>
  <c r="K88" i="5" s="1"/>
  <c r="M85" i="5"/>
  <c r="L93" i="5"/>
  <c r="J93" i="5"/>
  <c r="K93" i="5" s="1"/>
  <c r="A95" i="5"/>
  <c r="B94" i="5"/>
  <c r="E95" i="5"/>
  <c r="F95" i="5" s="1"/>
  <c r="G94" i="5"/>
  <c r="J92" i="5" l="1"/>
  <c r="K92" i="5" s="1"/>
  <c r="M92" i="5" s="1"/>
  <c r="J90" i="5"/>
  <c r="K90" i="5" s="1"/>
  <c r="J89" i="5"/>
  <c r="K89" i="5" s="1"/>
  <c r="M89" i="5" s="1"/>
  <c r="L89" i="5"/>
  <c r="C91" i="5"/>
  <c r="D91" i="5" s="1"/>
  <c r="C90" i="5"/>
  <c r="D90" i="5" s="1"/>
  <c r="L91" i="5"/>
  <c r="J91" i="5"/>
  <c r="K91" i="5" s="1"/>
  <c r="D88" i="5"/>
  <c r="C92" i="5"/>
  <c r="D92" i="5" s="1"/>
  <c r="D93" i="5"/>
  <c r="C94" i="5"/>
  <c r="M87" i="5"/>
  <c r="M86" i="5"/>
  <c r="M88" i="5"/>
  <c r="L94" i="5"/>
  <c r="J94" i="5"/>
  <c r="K94" i="5" s="1"/>
  <c r="M93" i="5"/>
  <c r="A96" i="5"/>
  <c r="B95" i="5"/>
  <c r="E96" i="5"/>
  <c r="F96" i="5" s="1"/>
  <c r="G95" i="5"/>
  <c r="M90" i="5" l="1"/>
  <c r="M91" i="5"/>
  <c r="D94" i="5"/>
  <c r="C95" i="5"/>
  <c r="L95" i="5"/>
  <c r="J95" i="5"/>
  <c r="K95" i="5" s="1"/>
  <c r="M94" i="5"/>
  <c r="A97" i="5"/>
  <c r="B96" i="5"/>
  <c r="E97" i="5"/>
  <c r="F97" i="5" s="1"/>
  <c r="G96" i="5"/>
  <c r="D95" i="5" l="1"/>
  <c r="C96" i="5"/>
  <c r="M95" i="5"/>
  <c r="L96" i="5"/>
  <c r="J96" i="5"/>
  <c r="K96" i="5" s="1"/>
  <c r="A98" i="5"/>
  <c r="B97" i="5"/>
  <c r="E98" i="5"/>
  <c r="F98" i="5" s="1"/>
  <c r="G97" i="5"/>
  <c r="D96" i="5" l="1"/>
  <c r="C97" i="5"/>
  <c r="M96" i="5"/>
  <c r="L97" i="5"/>
  <c r="J97" i="5"/>
  <c r="K97" i="5" s="1"/>
  <c r="A99" i="5"/>
  <c r="A100" i="5" s="1"/>
  <c r="B100" i="5" s="1"/>
  <c r="B98" i="5"/>
  <c r="E99" i="5"/>
  <c r="G98" i="5"/>
  <c r="F99" i="5" l="1"/>
  <c r="E100" i="5"/>
  <c r="D97" i="5"/>
  <c r="C98" i="5"/>
  <c r="M97" i="5"/>
  <c r="L98" i="5"/>
  <c r="J98" i="5"/>
  <c r="K98" i="5" s="1"/>
  <c r="A101" i="5"/>
  <c r="B99" i="5"/>
  <c r="E101" i="5"/>
  <c r="F101" i="5" s="1"/>
  <c r="G99" i="5"/>
  <c r="F100" i="5" l="1"/>
  <c r="G100" i="5"/>
  <c r="D98" i="5"/>
  <c r="C99" i="5"/>
  <c r="C100" i="5" s="1"/>
  <c r="D100" i="5" s="1"/>
  <c r="M98" i="5"/>
  <c r="L99" i="5"/>
  <c r="J99" i="5"/>
  <c r="K99" i="5" s="1"/>
  <c r="A102" i="5"/>
  <c r="B101" i="5"/>
  <c r="E102" i="5"/>
  <c r="F102" i="5" s="1"/>
  <c r="G101" i="5"/>
  <c r="L100" i="5" l="1"/>
  <c r="J100" i="5"/>
  <c r="K100" i="5" s="1"/>
  <c r="D99" i="5"/>
  <c r="C101" i="5"/>
  <c r="M99" i="5"/>
  <c r="L101" i="5"/>
  <c r="J101" i="5"/>
  <c r="K101" i="5" s="1"/>
  <c r="A103" i="5"/>
  <c r="B102" i="5"/>
  <c r="E103" i="5"/>
  <c r="F103" i="5" s="1"/>
  <c r="G102" i="5"/>
  <c r="M100" i="5" l="1"/>
  <c r="D101" i="5"/>
  <c r="C102" i="5"/>
  <c r="M101" i="5"/>
  <c r="L102" i="5"/>
  <c r="J102" i="5"/>
  <c r="K102" i="5" s="1"/>
  <c r="A104" i="5"/>
  <c r="B103" i="5"/>
  <c r="E104" i="5"/>
  <c r="F104" i="5" s="1"/>
  <c r="G103" i="5"/>
  <c r="D102" i="5" l="1"/>
  <c r="C103" i="5"/>
  <c r="M102" i="5"/>
  <c r="L103" i="5"/>
  <c r="J103" i="5"/>
  <c r="K103" i="5" s="1"/>
  <c r="A105" i="5"/>
  <c r="B104" i="5"/>
  <c r="E105" i="5"/>
  <c r="F105" i="5" s="1"/>
  <c r="G104" i="5"/>
  <c r="D103" i="5" l="1"/>
  <c r="C104" i="5"/>
  <c r="L104" i="5"/>
  <c r="J104" i="5"/>
  <c r="K104" i="5" s="1"/>
  <c r="M103" i="5"/>
  <c r="A106" i="5"/>
  <c r="B105" i="5"/>
  <c r="E106" i="5"/>
  <c r="F106" i="5" s="1"/>
  <c r="G105" i="5"/>
  <c r="D104" i="5" l="1"/>
  <c r="C105" i="5"/>
  <c r="M104" i="5"/>
  <c r="L105" i="5"/>
  <c r="J105" i="5"/>
  <c r="K105" i="5" s="1"/>
  <c r="A107" i="5"/>
  <c r="B106" i="5"/>
  <c r="E107" i="5"/>
  <c r="F107" i="5" s="1"/>
  <c r="G106" i="5"/>
  <c r="D105" i="5" l="1"/>
  <c r="C106" i="5"/>
  <c r="M105" i="5"/>
  <c r="L106" i="5"/>
  <c r="J106" i="5"/>
  <c r="K106" i="5" s="1"/>
  <c r="A108" i="5"/>
  <c r="B107" i="5"/>
  <c r="E108" i="5"/>
  <c r="F108" i="5" s="1"/>
  <c r="G107" i="5"/>
  <c r="D106" i="5" l="1"/>
  <c r="C107" i="5"/>
  <c r="M106" i="5"/>
  <c r="L107" i="5"/>
  <c r="J107" i="5"/>
  <c r="K107" i="5" s="1"/>
  <c r="A109" i="5"/>
  <c r="B108" i="5"/>
  <c r="E109" i="5"/>
  <c r="F109" i="5" s="1"/>
  <c r="G108" i="5"/>
  <c r="D107" i="5" l="1"/>
  <c r="C108" i="5"/>
  <c r="M107" i="5"/>
  <c r="L108" i="5"/>
  <c r="J108" i="5"/>
  <c r="K108" i="5" s="1"/>
  <c r="A110" i="5"/>
  <c r="B109" i="5"/>
  <c r="E110" i="5"/>
  <c r="E111" i="5" s="1"/>
  <c r="G109" i="5"/>
  <c r="A112" i="5" l="1"/>
  <c r="B112" i="5" s="1"/>
  <c r="A111" i="5"/>
  <c r="B111" i="5" s="1"/>
  <c r="F111" i="5"/>
  <c r="G111" i="5"/>
  <c r="F110" i="5"/>
  <c r="E112" i="5"/>
  <c r="D108" i="5"/>
  <c r="C109" i="5"/>
  <c r="M108" i="5"/>
  <c r="L109" i="5"/>
  <c r="J109" i="5"/>
  <c r="K109" i="5" s="1"/>
  <c r="A113" i="5"/>
  <c r="B110" i="5"/>
  <c r="E113" i="5"/>
  <c r="F113" i="5" s="1"/>
  <c r="G110" i="5"/>
  <c r="L111" i="5" l="1"/>
  <c r="J111" i="5"/>
  <c r="K111" i="5" s="1"/>
  <c r="F112" i="5"/>
  <c r="G112" i="5"/>
  <c r="D109" i="5"/>
  <c r="C110" i="5"/>
  <c r="L110" i="5"/>
  <c r="J110" i="5"/>
  <c r="K110" i="5" s="1"/>
  <c r="M109" i="5"/>
  <c r="A114" i="5"/>
  <c r="B113" i="5"/>
  <c r="E114" i="5"/>
  <c r="F114" i="5" s="1"/>
  <c r="G113" i="5"/>
  <c r="C112" i="5" l="1"/>
  <c r="D112" i="5" s="1"/>
  <c r="C111" i="5"/>
  <c r="D111" i="5" s="1"/>
  <c r="M111" i="5"/>
  <c r="L112" i="5"/>
  <c r="J112" i="5"/>
  <c r="K112" i="5" s="1"/>
  <c r="D110" i="5"/>
  <c r="C113" i="5"/>
  <c r="M110" i="5"/>
  <c r="L113" i="5"/>
  <c r="J113" i="5"/>
  <c r="K113" i="5" s="1"/>
  <c r="A115" i="5"/>
  <c r="B114" i="5"/>
  <c r="E115" i="5"/>
  <c r="F115" i="5" s="1"/>
  <c r="G114" i="5"/>
  <c r="M112" i="5" l="1"/>
  <c r="D113" i="5"/>
  <c r="C114" i="5"/>
  <c r="M113" i="5"/>
  <c r="L114" i="5"/>
  <c r="J114" i="5"/>
  <c r="K114" i="5" s="1"/>
  <c r="A116" i="5"/>
  <c r="B115" i="5"/>
  <c r="E116" i="5"/>
  <c r="F116" i="5" s="1"/>
  <c r="G115" i="5"/>
  <c r="D114" i="5" l="1"/>
  <c r="C115" i="5"/>
  <c r="M114" i="5"/>
  <c r="L115" i="5"/>
  <c r="J115" i="5"/>
  <c r="K115" i="5" s="1"/>
  <c r="A117" i="5"/>
  <c r="B116" i="5"/>
  <c r="E117" i="5"/>
  <c r="F117" i="5" s="1"/>
  <c r="G116" i="5"/>
  <c r="D115" i="5" l="1"/>
  <c r="C116" i="5"/>
  <c r="M115" i="5"/>
  <c r="L116" i="5"/>
  <c r="J116" i="5"/>
  <c r="K116" i="5" s="1"/>
  <c r="A118" i="5"/>
  <c r="B117" i="5"/>
  <c r="E118" i="5"/>
  <c r="F118" i="5" s="1"/>
  <c r="G117" i="5"/>
  <c r="D116" i="5" l="1"/>
  <c r="C117" i="5"/>
  <c r="M116" i="5"/>
  <c r="L117" i="5"/>
  <c r="J117" i="5"/>
  <c r="K117" i="5" s="1"/>
  <c r="A119" i="5"/>
  <c r="B118" i="5"/>
  <c r="E119" i="5"/>
  <c r="F119" i="5" s="1"/>
  <c r="G118" i="5"/>
  <c r="D117" i="5" l="1"/>
  <c r="C118" i="5"/>
  <c r="M117" i="5"/>
  <c r="L118" i="5"/>
  <c r="J118" i="5"/>
  <c r="K118" i="5" s="1"/>
  <c r="A120" i="5"/>
  <c r="B119" i="5"/>
  <c r="E120" i="5"/>
  <c r="F120" i="5" s="1"/>
  <c r="G119" i="5"/>
  <c r="D118" i="5" l="1"/>
  <c r="C119" i="5"/>
  <c r="M118" i="5"/>
  <c r="L119" i="5"/>
  <c r="J119" i="5"/>
  <c r="K119" i="5" s="1"/>
  <c r="A121" i="5"/>
  <c r="B120" i="5"/>
  <c r="E121" i="5"/>
  <c r="F121" i="5" s="1"/>
  <c r="G120" i="5"/>
  <c r="D119" i="5" l="1"/>
  <c r="C120" i="5"/>
  <c r="M119" i="5"/>
  <c r="L120" i="5"/>
  <c r="J120" i="5"/>
  <c r="K120" i="5" s="1"/>
  <c r="A122" i="5"/>
  <c r="B121" i="5"/>
  <c r="E122" i="5"/>
  <c r="F122" i="5" s="1"/>
  <c r="G121" i="5"/>
  <c r="D120" i="5" l="1"/>
  <c r="C121" i="5"/>
  <c r="M120" i="5"/>
  <c r="L121" i="5"/>
  <c r="J121" i="5"/>
  <c r="K121" i="5" s="1"/>
  <c r="A123" i="5"/>
  <c r="B122" i="5"/>
  <c r="E123" i="5"/>
  <c r="F123" i="5" s="1"/>
  <c r="G122" i="5"/>
  <c r="D121" i="5" l="1"/>
  <c r="C122" i="5"/>
  <c r="L122" i="5"/>
  <c r="J122" i="5"/>
  <c r="K122" i="5" s="1"/>
  <c r="M121" i="5"/>
  <c r="A124" i="5"/>
  <c r="B123" i="5"/>
  <c r="E124" i="5"/>
  <c r="F124" i="5" s="1"/>
  <c r="G123" i="5"/>
  <c r="D122" i="5" l="1"/>
  <c r="C123" i="5"/>
  <c r="M122" i="5"/>
  <c r="L123" i="5"/>
  <c r="J123" i="5"/>
  <c r="K123" i="5" s="1"/>
  <c r="A125" i="5"/>
  <c r="B124" i="5"/>
  <c r="E125" i="5"/>
  <c r="F125" i="5" s="1"/>
  <c r="G124" i="5"/>
  <c r="D123" i="5" l="1"/>
  <c r="C124" i="5"/>
  <c r="M123" i="5"/>
  <c r="L124" i="5"/>
  <c r="J124" i="5"/>
  <c r="K124" i="5" s="1"/>
  <c r="A126" i="5"/>
  <c r="B125" i="5"/>
  <c r="E126" i="5"/>
  <c r="F126" i="5" s="1"/>
  <c r="G125" i="5"/>
  <c r="D124" i="5" l="1"/>
  <c r="C125" i="5"/>
  <c r="M124" i="5"/>
  <c r="L125" i="5"/>
  <c r="J125" i="5"/>
  <c r="K125" i="5" s="1"/>
  <c r="A127" i="5"/>
  <c r="B126" i="5"/>
  <c r="E127" i="5"/>
  <c r="F127" i="5" s="1"/>
  <c r="G126" i="5"/>
  <c r="D125" i="5" l="1"/>
  <c r="C126" i="5"/>
  <c r="L126" i="5"/>
  <c r="J126" i="5"/>
  <c r="K126" i="5" s="1"/>
  <c r="M125" i="5"/>
  <c r="A128" i="5"/>
  <c r="B127" i="5"/>
  <c r="E128" i="5"/>
  <c r="F128" i="5" s="1"/>
  <c r="G127" i="5"/>
  <c r="D126" i="5" l="1"/>
  <c r="C127" i="5"/>
  <c r="L127" i="5"/>
  <c r="J127" i="5"/>
  <c r="K127" i="5" s="1"/>
  <c r="M126" i="5"/>
  <c r="A129" i="5"/>
  <c r="B128" i="5"/>
  <c r="E129" i="5"/>
  <c r="F129" i="5" s="1"/>
  <c r="G128" i="5"/>
  <c r="D127" i="5" l="1"/>
  <c r="C128" i="5"/>
  <c r="M127" i="5"/>
  <c r="L128" i="5"/>
  <c r="J128" i="5"/>
  <c r="K128" i="5" s="1"/>
  <c r="A130" i="5"/>
  <c r="B129" i="5"/>
  <c r="E130" i="5"/>
  <c r="F130" i="5" s="1"/>
  <c r="G129" i="5"/>
  <c r="D128" i="5" l="1"/>
  <c r="C129" i="5"/>
  <c r="M128" i="5"/>
  <c r="L129" i="5"/>
  <c r="J129" i="5"/>
  <c r="K129" i="5" s="1"/>
  <c r="A131" i="5"/>
  <c r="B130" i="5"/>
  <c r="E131" i="5"/>
  <c r="F131" i="5" s="1"/>
  <c r="G130" i="5"/>
  <c r="D129" i="5" l="1"/>
  <c r="C130" i="5"/>
  <c r="M129" i="5"/>
  <c r="L130" i="5"/>
  <c r="J130" i="5"/>
  <c r="K130" i="5" s="1"/>
  <c r="A132" i="5"/>
  <c r="B131" i="5"/>
  <c r="E132" i="5"/>
  <c r="F132" i="5" s="1"/>
  <c r="G131" i="5"/>
  <c r="D130" i="5" l="1"/>
  <c r="C131" i="5"/>
  <c r="M130" i="5"/>
  <c r="L131" i="5"/>
  <c r="J131" i="5"/>
  <c r="K131" i="5" s="1"/>
  <c r="A133" i="5"/>
  <c r="B132" i="5"/>
  <c r="E133" i="5"/>
  <c r="F133" i="5" s="1"/>
  <c r="G132" i="5"/>
  <c r="D131" i="5" l="1"/>
  <c r="C132" i="5"/>
  <c r="M131" i="5"/>
  <c r="L132" i="5"/>
  <c r="J132" i="5"/>
  <c r="K132" i="5" s="1"/>
  <c r="A134" i="5"/>
  <c r="B133" i="5"/>
  <c r="E134" i="5"/>
  <c r="F134" i="5" s="1"/>
  <c r="G133" i="5"/>
  <c r="D132" i="5" l="1"/>
  <c r="C133" i="5"/>
  <c r="M132" i="5"/>
  <c r="L133" i="5"/>
  <c r="J133" i="5"/>
  <c r="K133" i="5" s="1"/>
  <c r="A135" i="5"/>
  <c r="B134" i="5"/>
  <c r="E135" i="5"/>
  <c r="F135" i="5" s="1"/>
  <c r="G134" i="5"/>
  <c r="D133" i="5" l="1"/>
  <c r="C134" i="5"/>
  <c r="M133" i="5"/>
  <c r="L134" i="5"/>
  <c r="J134" i="5"/>
  <c r="K134" i="5" s="1"/>
  <c r="A136" i="5"/>
  <c r="B135" i="5"/>
  <c r="E136" i="5"/>
  <c r="F136" i="5" s="1"/>
  <c r="G135" i="5"/>
  <c r="D134" i="5" l="1"/>
  <c r="C135" i="5"/>
  <c r="M134" i="5"/>
  <c r="L135" i="5"/>
  <c r="J135" i="5"/>
  <c r="K135" i="5" s="1"/>
  <c r="A137" i="5"/>
  <c r="B136" i="5"/>
  <c r="E137" i="5"/>
  <c r="F137" i="5" s="1"/>
  <c r="G136" i="5"/>
  <c r="D135" i="5" l="1"/>
  <c r="C136" i="5"/>
  <c r="M135" i="5"/>
  <c r="L136" i="5"/>
  <c r="J136" i="5"/>
  <c r="K136" i="5" s="1"/>
  <c r="A138" i="5"/>
  <c r="B137" i="5"/>
  <c r="E138" i="5"/>
  <c r="F138" i="5" s="1"/>
  <c r="G137" i="5"/>
  <c r="D136" i="5" l="1"/>
  <c r="C137" i="5"/>
  <c r="M136" i="5"/>
  <c r="L137" i="5"/>
  <c r="J137" i="5"/>
  <c r="K137" i="5" s="1"/>
  <c r="A139" i="5"/>
  <c r="B138" i="5"/>
  <c r="E139" i="5"/>
  <c r="F139" i="5" s="1"/>
  <c r="G138" i="5"/>
  <c r="D137" i="5" l="1"/>
  <c r="C138" i="5"/>
  <c r="M137" i="5"/>
  <c r="L138" i="5"/>
  <c r="J138" i="5"/>
  <c r="K138" i="5" s="1"/>
  <c r="A140" i="5"/>
  <c r="B139" i="5"/>
  <c r="E140" i="5"/>
  <c r="F140" i="5" s="1"/>
  <c r="G139" i="5"/>
  <c r="D138" i="5" l="1"/>
  <c r="C139" i="5"/>
  <c r="M138" i="5"/>
  <c r="L139" i="5"/>
  <c r="J139" i="5"/>
  <c r="K139" i="5" s="1"/>
  <c r="A141" i="5"/>
  <c r="B140" i="5"/>
  <c r="E141" i="5"/>
  <c r="F141" i="5" s="1"/>
  <c r="G140" i="5"/>
  <c r="D139" i="5" l="1"/>
  <c r="C140" i="5"/>
  <c r="M139" i="5"/>
  <c r="L140" i="5"/>
  <c r="J140" i="5"/>
  <c r="K140" i="5" s="1"/>
  <c r="A142" i="5"/>
  <c r="B141" i="5"/>
  <c r="E142" i="5"/>
  <c r="F142" i="5" s="1"/>
  <c r="G141" i="5"/>
  <c r="D140" i="5" l="1"/>
  <c r="C141" i="5"/>
  <c r="M140" i="5"/>
  <c r="L141" i="5"/>
  <c r="J141" i="5"/>
  <c r="K141" i="5" s="1"/>
  <c r="A143" i="5"/>
  <c r="B142" i="5"/>
  <c r="E143" i="5"/>
  <c r="F143" i="5" s="1"/>
  <c r="G142" i="5"/>
  <c r="D141" i="5" l="1"/>
  <c r="C142" i="5"/>
  <c r="M141" i="5"/>
  <c r="L142" i="5"/>
  <c r="J142" i="5"/>
  <c r="K142" i="5" s="1"/>
  <c r="A144" i="5"/>
  <c r="A145" i="5" s="1"/>
  <c r="A146" i="5" s="1"/>
  <c r="B146" i="5" s="1"/>
  <c r="B143" i="5"/>
  <c r="E144" i="5"/>
  <c r="G143" i="5"/>
  <c r="A148" i="5" l="1"/>
  <c r="B148" i="5" s="1"/>
  <c r="A147" i="5"/>
  <c r="B147" i="5" s="1"/>
  <c r="A150" i="5"/>
  <c r="B150" i="5" s="1"/>
  <c r="A149" i="5"/>
  <c r="B149" i="5" s="1"/>
  <c r="A152" i="5"/>
  <c r="B152" i="5" s="1"/>
  <c r="A151" i="5"/>
  <c r="B151" i="5" s="1"/>
  <c r="A154" i="5"/>
  <c r="B154" i="5" s="1"/>
  <c r="A153" i="5"/>
  <c r="B153" i="5" s="1"/>
  <c r="A156" i="5"/>
  <c r="B156" i="5" s="1"/>
  <c r="A155" i="5"/>
  <c r="B155" i="5" s="1"/>
  <c r="B145" i="5"/>
  <c r="A157" i="5"/>
  <c r="D142" i="5"/>
  <c r="C143" i="5"/>
  <c r="F144" i="5"/>
  <c r="E145" i="5"/>
  <c r="M142" i="5"/>
  <c r="L143" i="5"/>
  <c r="J143" i="5"/>
  <c r="K143" i="5" s="1"/>
  <c r="A171" i="5"/>
  <c r="B144" i="5"/>
  <c r="E171" i="5"/>
  <c r="F171" i="5" s="1"/>
  <c r="G144" i="5"/>
  <c r="A159" i="5" l="1"/>
  <c r="B159" i="5" s="1"/>
  <c r="A158" i="5"/>
  <c r="B158" i="5" s="1"/>
  <c r="A161" i="5"/>
  <c r="B161" i="5" s="1"/>
  <c r="A160" i="5"/>
  <c r="B160" i="5" s="1"/>
  <c r="A162" i="5"/>
  <c r="B162" i="5" s="1"/>
  <c r="A164" i="5"/>
  <c r="B164" i="5" s="1"/>
  <c r="A163" i="5"/>
  <c r="B163" i="5" s="1"/>
  <c r="B157" i="5"/>
  <c r="A165" i="5"/>
  <c r="E147" i="5"/>
  <c r="F147" i="5" s="1"/>
  <c r="E146" i="5"/>
  <c r="E149" i="5"/>
  <c r="F149" i="5" s="1"/>
  <c r="E148" i="5"/>
  <c r="E151" i="5"/>
  <c r="F151" i="5" s="1"/>
  <c r="E150" i="5"/>
  <c r="E153" i="5"/>
  <c r="F153" i="5" s="1"/>
  <c r="E152" i="5"/>
  <c r="E155" i="5"/>
  <c r="F155" i="5" s="1"/>
  <c r="E154" i="5"/>
  <c r="E157" i="5"/>
  <c r="E156" i="5"/>
  <c r="D143" i="5"/>
  <c r="C144" i="5"/>
  <c r="F145" i="5"/>
  <c r="G145" i="5"/>
  <c r="M143" i="5"/>
  <c r="L144" i="5"/>
  <c r="J144" i="5"/>
  <c r="K144" i="5" s="1"/>
  <c r="A172" i="5"/>
  <c r="B171" i="5"/>
  <c r="E172" i="5"/>
  <c r="F172" i="5" s="1"/>
  <c r="G171" i="5"/>
  <c r="B165" i="5" l="1"/>
  <c r="A166" i="5"/>
  <c r="A167" i="5" s="1"/>
  <c r="B167" i="5" s="1"/>
  <c r="E159" i="5"/>
  <c r="F159" i="5" s="1"/>
  <c r="E158" i="5"/>
  <c r="E161" i="5"/>
  <c r="G161" i="5" s="1"/>
  <c r="E160" i="5"/>
  <c r="E162" i="5"/>
  <c r="E164" i="5"/>
  <c r="F164" i="5" s="1"/>
  <c r="E163" i="5"/>
  <c r="F157" i="5"/>
  <c r="E165" i="5"/>
  <c r="E166" i="5" s="1"/>
  <c r="G147" i="5"/>
  <c r="L147" i="5" s="1"/>
  <c r="F146" i="5"/>
  <c r="G146" i="5"/>
  <c r="G151" i="5"/>
  <c r="L151" i="5" s="1"/>
  <c r="G149" i="5"/>
  <c r="J149" i="5" s="1"/>
  <c r="K149" i="5" s="1"/>
  <c r="F148" i="5"/>
  <c r="G148" i="5"/>
  <c r="G153" i="5"/>
  <c r="L153" i="5" s="1"/>
  <c r="F150" i="5"/>
  <c r="G150" i="5"/>
  <c r="G155" i="5"/>
  <c r="L155" i="5" s="1"/>
  <c r="J151" i="5"/>
  <c r="K151" i="5" s="1"/>
  <c r="F152" i="5"/>
  <c r="G152" i="5"/>
  <c r="G157" i="5"/>
  <c r="L157" i="5" s="1"/>
  <c r="F154" i="5"/>
  <c r="G154" i="5"/>
  <c r="F156" i="5"/>
  <c r="G156" i="5"/>
  <c r="D144" i="5"/>
  <c r="C145" i="5"/>
  <c r="C146" i="5" s="1"/>
  <c r="D146" i="5" s="1"/>
  <c r="C171" i="5"/>
  <c r="L145" i="5"/>
  <c r="J145" i="5"/>
  <c r="K145" i="5" s="1"/>
  <c r="M144" i="5"/>
  <c r="L171" i="5"/>
  <c r="J171" i="5"/>
  <c r="K171" i="5" s="1"/>
  <c r="A173" i="5"/>
  <c r="B172" i="5"/>
  <c r="E173" i="5"/>
  <c r="F173" i="5" s="1"/>
  <c r="G172" i="5"/>
  <c r="E168" i="5" l="1"/>
  <c r="F168" i="5" s="1"/>
  <c r="E167" i="5"/>
  <c r="A169" i="5"/>
  <c r="B169" i="5" s="1"/>
  <c r="A168" i="5"/>
  <c r="B168" i="5" s="1"/>
  <c r="E170" i="5"/>
  <c r="F170" i="5" s="1"/>
  <c r="E169" i="5"/>
  <c r="B166" i="5"/>
  <c r="A170" i="5"/>
  <c r="B170" i="5" s="1"/>
  <c r="F166" i="5"/>
  <c r="G166" i="5"/>
  <c r="F161" i="5"/>
  <c r="G159" i="5"/>
  <c r="L159" i="5" s="1"/>
  <c r="G164" i="5"/>
  <c r="J164" i="5" s="1"/>
  <c r="K164" i="5" s="1"/>
  <c r="F158" i="5"/>
  <c r="G158" i="5"/>
  <c r="F160" i="5"/>
  <c r="G160" i="5"/>
  <c r="L161" i="5"/>
  <c r="J161" i="5"/>
  <c r="K161" i="5" s="1"/>
  <c r="F162" i="5"/>
  <c r="G162" i="5"/>
  <c r="F163" i="5"/>
  <c r="G163" i="5"/>
  <c r="F165" i="5"/>
  <c r="G165" i="5"/>
  <c r="J147" i="5"/>
  <c r="K147" i="5" s="1"/>
  <c r="J153" i="5"/>
  <c r="K153" i="5" s="1"/>
  <c r="M153" i="5" s="1"/>
  <c r="L149" i="5"/>
  <c r="L146" i="5"/>
  <c r="J146" i="5"/>
  <c r="K146" i="5" s="1"/>
  <c r="C148" i="5"/>
  <c r="D148" i="5" s="1"/>
  <c r="C147" i="5"/>
  <c r="D147" i="5" s="1"/>
  <c r="J157" i="5"/>
  <c r="K157" i="5" s="1"/>
  <c r="M157" i="5" s="1"/>
  <c r="M149" i="5"/>
  <c r="L148" i="5"/>
  <c r="J148" i="5"/>
  <c r="K148" i="5" s="1"/>
  <c r="C150" i="5"/>
  <c r="D150" i="5" s="1"/>
  <c r="C149" i="5"/>
  <c r="D149" i="5" s="1"/>
  <c r="J155" i="5"/>
  <c r="K155" i="5" s="1"/>
  <c r="M155" i="5" s="1"/>
  <c r="L150" i="5"/>
  <c r="J150" i="5"/>
  <c r="K150" i="5" s="1"/>
  <c r="M150" i="5" s="1"/>
  <c r="C152" i="5"/>
  <c r="D152" i="5" s="1"/>
  <c r="C151" i="5"/>
  <c r="D151" i="5" s="1"/>
  <c r="M151" i="5"/>
  <c r="L152" i="5"/>
  <c r="J152" i="5"/>
  <c r="K152" i="5" s="1"/>
  <c r="C154" i="5"/>
  <c r="D154" i="5" s="1"/>
  <c r="C153" i="5"/>
  <c r="D153" i="5" s="1"/>
  <c r="L154" i="5"/>
  <c r="J154" i="5"/>
  <c r="K154" i="5" s="1"/>
  <c r="C156" i="5"/>
  <c r="D156" i="5" s="1"/>
  <c r="C155" i="5"/>
  <c r="D155" i="5" s="1"/>
  <c r="L156" i="5"/>
  <c r="J156" i="5"/>
  <c r="K156" i="5" s="1"/>
  <c r="D145" i="5"/>
  <c r="C157" i="5"/>
  <c r="D171" i="5"/>
  <c r="C172" i="5"/>
  <c r="M145" i="5"/>
  <c r="M171" i="5"/>
  <c r="L172" i="5"/>
  <c r="J172" i="5"/>
  <c r="K172" i="5" s="1"/>
  <c r="A174" i="5"/>
  <c r="B173" i="5"/>
  <c r="E174" i="5"/>
  <c r="F174" i="5" s="1"/>
  <c r="G173" i="5"/>
  <c r="G168" i="5" l="1"/>
  <c r="J168" i="5" s="1"/>
  <c r="K168" i="5" s="1"/>
  <c r="G170" i="5"/>
  <c r="L170" i="5" s="1"/>
  <c r="F167" i="5"/>
  <c r="G167" i="5"/>
  <c r="F169" i="5"/>
  <c r="G169" i="5"/>
  <c r="L166" i="5"/>
  <c r="J166" i="5"/>
  <c r="K166" i="5" s="1"/>
  <c r="J159" i="5"/>
  <c r="K159" i="5" s="1"/>
  <c r="L164" i="5"/>
  <c r="C159" i="5"/>
  <c r="D159" i="5" s="1"/>
  <c r="C158" i="5"/>
  <c r="D158" i="5" s="1"/>
  <c r="L158" i="5"/>
  <c r="J158" i="5"/>
  <c r="K158" i="5" s="1"/>
  <c r="M158" i="5" s="1"/>
  <c r="C161" i="5"/>
  <c r="D161" i="5" s="1"/>
  <c r="C160" i="5"/>
  <c r="D160" i="5" s="1"/>
  <c r="L160" i="5"/>
  <c r="J160" i="5"/>
  <c r="K160" i="5" s="1"/>
  <c r="M161" i="5"/>
  <c r="L162" i="5"/>
  <c r="J162" i="5"/>
  <c r="K162" i="5" s="1"/>
  <c r="C162" i="5"/>
  <c r="D162" i="5" s="1"/>
  <c r="C164" i="5"/>
  <c r="D164" i="5" s="1"/>
  <c r="C163" i="5"/>
  <c r="D163" i="5" s="1"/>
  <c r="L163" i="5"/>
  <c r="J163" i="5"/>
  <c r="K163" i="5" s="1"/>
  <c r="M164" i="5"/>
  <c r="L165" i="5"/>
  <c r="J165" i="5"/>
  <c r="K165" i="5" s="1"/>
  <c r="D157" i="5"/>
  <c r="C165" i="5"/>
  <c r="M147" i="5"/>
  <c r="M146" i="5"/>
  <c r="M148" i="5"/>
  <c r="M152" i="5"/>
  <c r="M154" i="5"/>
  <c r="M156" i="5"/>
  <c r="D172" i="5"/>
  <c r="C173" i="5"/>
  <c r="L173" i="5"/>
  <c r="J173" i="5"/>
  <c r="K173" i="5" s="1"/>
  <c r="M172" i="5"/>
  <c r="A175" i="5"/>
  <c r="B174" i="5"/>
  <c r="E175" i="5"/>
  <c r="E176" i="5" s="1"/>
  <c r="G174" i="5"/>
  <c r="L168" i="5" l="1"/>
  <c r="J170" i="5"/>
  <c r="K170" i="5" s="1"/>
  <c r="M170" i="5" s="1"/>
  <c r="L167" i="5"/>
  <c r="J167" i="5"/>
  <c r="K167" i="5" s="1"/>
  <c r="M168" i="5"/>
  <c r="L169" i="5"/>
  <c r="J169" i="5"/>
  <c r="K169" i="5" s="1"/>
  <c r="D165" i="5"/>
  <c r="C166" i="5"/>
  <c r="C167" i="5" s="1"/>
  <c r="D167" i="5" s="1"/>
  <c r="M166" i="5"/>
  <c r="M159" i="5"/>
  <c r="A177" i="5"/>
  <c r="B177" i="5" s="1"/>
  <c r="A176" i="5"/>
  <c r="B176" i="5" s="1"/>
  <c r="F176" i="5"/>
  <c r="G176" i="5"/>
  <c r="E178" i="5"/>
  <c r="F178" i="5" s="1"/>
  <c r="E177" i="5"/>
  <c r="A179" i="5"/>
  <c r="B179" i="5" s="1"/>
  <c r="A178" i="5"/>
  <c r="B178" i="5" s="1"/>
  <c r="E180" i="5"/>
  <c r="G180" i="5" s="1"/>
  <c r="E179" i="5"/>
  <c r="A181" i="5"/>
  <c r="B181" i="5" s="1"/>
  <c r="A180" i="5"/>
  <c r="B180" i="5" s="1"/>
  <c r="F175" i="5"/>
  <c r="E181" i="5"/>
  <c r="M160" i="5"/>
  <c r="M162" i="5"/>
  <c r="M163" i="5"/>
  <c r="M165" i="5"/>
  <c r="D173" i="5"/>
  <c r="C174" i="5"/>
  <c r="L174" i="5"/>
  <c r="J174" i="5"/>
  <c r="K174" i="5" s="1"/>
  <c r="M173" i="5"/>
  <c r="A182" i="5"/>
  <c r="B175" i="5"/>
  <c r="E182" i="5"/>
  <c r="F182" i="5" s="1"/>
  <c r="G175" i="5"/>
  <c r="M167" i="5" l="1"/>
  <c r="C169" i="5"/>
  <c r="D169" i="5" s="1"/>
  <c r="C168" i="5"/>
  <c r="D168" i="5" s="1"/>
  <c r="M169" i="5"/>
  <c r="D166" i="5"/>
  <c r="C170" i="5"/>
  <c r="D170" i="5" s="1"/>
  <c r="G178" i="5"/>
  <c r="L178" i="5" s="1"/>
  <c r="L176" i="5"/>
  <c r="J176" i="5"/>
  <c r="K176" i="5" s="1"/>
  <c r="F180" i="5"/>
  <c r="F177" i="5"/>
  <c r="G177" i="5"/>
  <c r="F179" i="5"/>
  <c r="G179" i="5"/>
  <c r="L180" i="5"/>
  <c r="J180" i="5"/>
  <c r="K180" i="5" s="1"/>
  <c r="F181" i="5"/>
  <c r="G181" i="5"/>
  <c r="D174" i="5"/>
  <c r="C175" i="5"/>
  <c r="M174" i="5"/>
  <c r="L175" i="5"/>
  <c r="J175" i="5"/>
  <c r="K175" i="5" s="1"/>
  <c r="A183" i="5"/>
  <c r="B182" i="5"/>
  <c r="E183" i="5"/>
  <c r="F183" i="5" s="1"/>
  <c r="G182" i="5"/>
  <c r="J178" i="5" l="1"/>
  <c r="K178" i="5" s="1"/>
  <c r="M178" i="5" s="1"/>
  <c r="C177" i="5"/>
  <c r="D177" i="5" s="1"/>
  <c r="C176" i="5"/>
  <c r="D176" i="5" s="1"/>
  <c r="M176" i="5"/>
  <c r="L177" i="5"/>
  <c r="J177" i="5"/>
  <c r="K177" i="5" s="1"/>
  <c r="C179" i="5"/>
  <c r="D179" i="5" s="1"/>
  <c r="C178" i="5"/>
  <c r="D178" i="5" s="1"/>
  <c r="L179" i="5"/>
  <c r="J179" i="5"/>
  <c r="K179" i="5" s="1"/>
  <c r="C181" i="5"/>
  <c r="D181" i="5" s="1"/>
  <c r="C180" i="5"/>
  <c r="D180" i="5" s="1"/>
  <c r="M180" i="5"/>
  <c r="L181" i="5"/>
  <c r="J181" i="5"/>
  <c r="K181" i="5" s="1"/>
  <c r="D175" i="5"/>
  <c r="C182" i="5"/>
  <c r="L182" i="5"/>
  <c r="J182" i="5"/>
  <c r="K182" i="5" s="1"/>
  <c r="M175" i="5"/>
  <c r="A184" i="5"/>
  <c r="B183" i="5"/>
  <c r="E184" i="5"/>
  <c r="F184" i="5" s="1"/>
  <c r="G183" i="5"/>
  <c r="M177" i="5" l="1"/>
  <c r="M179" i="5"/>
  <c r="M181" i="5"/>
  <c r="D182" i="5"/>
  <c r="C183" i="5"/>
  <c r="L183" i="5"/>
  <c r="J183" i="5"/>
  <c r="K183" i="5" s="1"/>
  <c r="M182" i="5"/>
  <c r="A185" i="5"/>
  <c r="B184" i="5"/>
  <c r="E185" i="5"/>
  <c r="F185" i="5" s="1"/>
  <c r="G184" i="5"/>
  <c r="D183" i="5" l="1"/>
  <c r="C184" i="5"/>
  <c r="M183" i="5"/>
  <c r="L184" i="5"/>
  <c r="J184" i="5"/>
  <c r="K184" i="5" s="1"/>
  <c r="A186" i="5"/>
  <c r="B185" i="5"/>
  <c r="E186" i="5"/>
  <c r="F186" i="5" s="1"/>
  <c r="G185" i="5"/>
  <c r="D184" i="5" l="1"/>
  <c r="C185" i="5"/>
  <c r="M184" i="5"/>
  <c r="L185" i="5"/>
  <c r="J185" i="5"/>
  <c r="K185" i="5" s="1"/>
  <c r="A187" i="5"/>
  <c r="B186" i="5"/>
  <c r="E187" i="5"/>
  <c r="F187" i="5" s="1"/>
  <c r="G186" i="5"/>
  <c r="D185" i="5" l="1"/>
  <c r="C186" i="5"/>
  <c r="M185" i="5"/>
  <c r="L186" i="5"/>
  <c r="J186" i="5"/>
  <c r="K186" i="5" s="1"/>
  <c r="A188" i="5"/>
  <c r="B187" i="5"/>
  <c r="E188" i="5"/>
  <c r="F188" i="5" s="1"/>
  <c r="G187" i="5"/>
  <c r="D186" i="5" l="1"/>
  <c r="C187" i="5"/>
  <c r="M186" i="5"/>
  <c r="L187" i="5"/>
  <c r="J187" i="5"/>
  <c r="K187" i="5" s="1"/>
  <c r="A189" i="5"/>
  <c r="B188" i="5"/>
  <c r="E189" i="5"/>
  <c r="F189" i="5" s="1"/>
  <c r="G188" i="5"/>
  <c r="D187" i="5" l="1"/>
  <c r="C188" i="5"/>
  <c r="M187" i="5"/>
  <c r="L188" i="5"/>
  <c r="J188" i="5"/>
  <c r="K188" i="5" s="1"/>
  <c r="A190" i="5"/>
  <c r="B189" i="5"/>
  <c r="E190" i="5"/>
  <c r="F190" i="5" s="1"/>
  <c r="G189" i="5"/>
  <c r="D188" i="5" l="1"/>
  <c r="C189" i="5"/>
  <c r="M188" i="5"/>
  <c r="L189" i="5"/>
  <c r="J189" i="5"/>
  <c r="K189" i="5" s="1"/>
  <c r="M189" i="5" s="1"/>
  <c r="A191" i="5"/>
  <c r="B190" i="5"/>
  <c r="E191" i="5"/>
  <c r="F191" i="5" s="1"/>
  <c r="G190" i="5"/>
  <c r="D189" i="5" l="1"/>
  <c r="C190" i="5"/>
  <c r="L190" i="5"/>
  <c r="J190" i="5"/>
  <c r="K190" i="5" s="1"/>
  <c r="A192" i="5"/>
  <c r="B191" i="5"/>
  <c r="E192" i="5"/>
  <c r="G191" i="5"/>
  <c r="F192" i="5" l="1"/>
  <c r="D190" i="5"/>
  <c r="C191" i="5"/>
  <c r="M190" i="5"/>
  <c r="L191" i="5"/>
  <c r="J191" i="5"/>
  <c r="K191" i="5" s="1"/>
  <c r="A193" i="5"/>
  <c r="B192" i="5"/>
  <c r="E193" i="5"/>
  <c r="F193" i="5" s="1"/>
  <c r="G192" i="5"/>
  <c r="D191" i="5" l="1"/>
  <c r="C192" i="5"/>
  <c r="M191" i="5"/>
  <c r="L192" i="5"/>
  <c r="J192" i="5"/>
  <c r="K192" i="5" s="1"/>
  <c r="A194" i="5"/>
  <c r="A195" i="5" s="1"/>
  <c r="B193" i="5"/>
  <c r="E194" i="5"/>
  <c r="G193" i="5"/>
  <c r="B195" i="5" l="1"/>
  <c r="A196" i="5"/>
  <c r="A197" i="5" s="1"/>
  <c r="B197" i="5" s="1"/>
  <c r="F194" i="5"/>
  <c r="E195" i="5"/>
  <c r="E196" i="5" s="1"/>
  <c r="D192" i="5"/>
  <c r="C193" i="5"/>
  <c r="M192" i="5"/>
  <c r="L193" i="5"/>
  <c r="J193" i="5"/>
  <c r="K193" i="5" s="1"/>
  <c r="B194" i="5"/>
  <c r="G194" i="5"/>
  <c r="E197" i="5" l="1"/>
  <c r="E198" i="5" s="1"/>
  <c r="E199" i="5" s="1"/>
  <c r="A199" i="5"/>
  <c r="A198" i="5"/>
  <c r="B198" i="5" s="1"/>
  <c r="A202" i="5"/>
  <c r="B202" i="5" s="1"/>
  <c r="A201" i="5"/>
  <c r="B201" i="5" s="1"/>
  <c r="A204" i="5"/>
  <c r="B204" i="5" s="1"/>
  <c r="A203" i="5"/>
  <c r="B203" i="5" s="1"/>
  <c r="B196" i="5"/>
  <c r="A205" i="5"/>
  <c r="A206" i="5" s="1"/>
  <c r="B206" i="5" s="1"/>
  <c r="F196" i="5"/>
  <c r="G196" i="5"/>
  <c r="F195" i="5"/>
  <c r="G195" i="5"/>
  <c r="D193" i="5"/>
  <c r="C194" i="5"/>
  <c r="M193" i="5"/>
  <c r="L194" i="5"/>
  <c r="J194" i="5"/>
  <c r="K194" i="5" s="1"/>
  <c r="B199" i="5" l="1"/>
  <c r="A200" i="5"/>
  <c r="B200" i="5" s="1"/>
  <c r="E201" i="5"/>
  <c r="E202" i="5" s="1"/>
  <c r="E203" i="5" s="1"/>
  <c r="E204" i="5" s="1"/>
  <c r="E205" i="5" s="1"/>
  <c r="G205" i="5" s="1"/>
  <c r="L205" i="5" s="1"/>
  <c r="E200" i="5"/>
  <c r="A208" i="5"/>
  <c r="B208" i="5" s="1"/>
  <c r="A207" i="5"/>
  <c r="B207" i="5" s="1"/>
  <c r="B205" i="5"/>
  <c r="A209" i="5"/>
  <c r="B209" i="5" s="1"/>
  <c r="F198" i="5"/>
  <c r="G198" i="5"/>
  <c r="L198" i="5" s="1"/>
  <c r="G201" i="5"/>
  <c r="L201" i="5" s="1"/>
  <c r="F197" i="5"/>
  <c r="G197" i="5"/>
  <c r="F199" i="5"/>
  <c r="G199" i="5"/>
  <c r="L196" i="5"/>
  <c r="J196" i="5"/>
  <c r="K196" i="5" s="1"/>
  <c r="D194" i="5"/>
  <c r="C195" i="5"/>
  <c r="L195" i="5"/>
  <c r="J195" i="5"/>
  <c r="K195" i="5" s="1"/>
  <c r="M194" i="5"/>
  <c r="F204" i="5" l="1"/>
  <c r="G202" i="5"/>
  <c r="L202" i="5" s="1"/>
  <c r="G204" i="5"/>
  <c r="F202" i="5"/>
  <c r="F205" i="5"/>
  <c r="F201" i="5"/>
  <c r="G203" i="5"/>
  <c r="L203" i="5" s="1"/>
  <c r="E206" i="5"/>
  <c r="E207" i="5" s="1"/>
  <c r="E208" i="5" s="1"/>
  <c r="E209" i="5" s="1"/>
  <c r="G209" i="5" s="1"/>
  <c r="L209" i="5" s="1"/>
  <c r="F203" i="5"/>
  <c r="G200" i="5"/>
  <c r="F200" i="5"/>
  <c r="J205" i="5"/>
  <c r="K205" i="5" s="1"/>
  <c r="J201" i="5"/>
  <c r="K201" i="5" s="1"/>
  <c r="M201" i="5" s="1"/>
  <c r="J198" i="5"/>
  <c r="K198" i="5" s="1"/>
  <c r="M198" i="5" s="1"/>
  <c r="G206" i="5"/>
  <c r="G208" i="5"/>
  <c r="J209" i="5"/>
  <c r="K209" i="5" s="1"/>
  <c r="L197" i="5"/>
  <c r="J197" i="5"/>
  <c r="K197" i="5" s="1"/>
  <c r="L199" i="5"/>
  <c r="J199" i="5"/>
  <c r="K199" i="5" s="1"/>
  <c r="J202" i="5"/>
  <c r="K202" i="5" s="1"/>
  <c r="L204" i="5"/>
  <c r="J204" i="5"/>
  <c r="K204" i="5" s="1"/>
  <c r="D195" i="5"/>
  <c r="C196" i="5"/>
  <c r="C197" i="5" s="1"/>
  <c r="D197" i="5" s="1"/>
  <c r="M196" i="5"/>
  <c r="M195" i="5"/>
  <c r="F206" i="5" l="1"/>
  <c r="G207" i="5"/>
  <c r="J207" i="5" s="1"/>
  <c r="K207" i="5" s="1"/>
  <c r="M207" i="5" s="1"/>
  <c r="F208" i="5"/>
  <c r="F209" i="5"/>
  <c r="F207" i="5"/>
  <c r="J203" i="5"/>
  <c r="K203" i="5" s="1"/>
  <c r="J200" i="5"/>
  <c r="K200" i="5" s="1"/>
  <c r="L200" i="5"/>
  <c r="L207" i="5"/>
  <c r="M205" i="5"/>
  <c r="L206" i="5"/>
  <c r="J206" i="5"/>
  <c r="K206" i="5" s="1"/>
  <c r="L208" i="5"/>
  <c r="J208" i="5"/>
  <c r="K208" i="5" s="1"/>
  <c r="M209" i="5"/>
  <c r="M197" i="5"/>
  <c r="C199" i="5"/>
  <c r="C198" i="5"/>
  <c r="D198" i="5" s="1"/>
  <c r="M199" i="5"/>
  <c r="C202" i="5"/>
  <c r="D202" i="5" s="1"/>
  <c r="C201" i="5"/>
  <c r="D201" i="5" s="1"/>
  <c r="M202" i="5"/>
  <c r="C204" i="5"/>
  <c r="D204" i="5" s="1"/>
  <c r="C203" i="5"/>
  <c r="D203" i="5" s="1"/>
  <c r="M204" i="5"/>
  <c r="D196" i="5"/>
  <c r="C205" i="5"/>
  <c r="C206" i="5" s="1"/>
  <c r="D206" i="5" s="1"/>
  <c r="M203" i="5" l="1"/>
  <c r="D199" i="5"/>
  <c r="C200" i="5"/>
  <c r="D200" i="5" s="1"/>
  <c r="M200" i="5"/>
  <c r="M206" i="5"/>
  <c r="C208" i="5"/>
  <c r="D208" i="5" s="1"/>
  <c r="C207" i="5"/>
  <c r="D207" i="5" s="1"/>
  <c r="M208" i="5"/>
  <c r="D205" i="5"/>
  <c r="C209" i="5"/>
  <c r="D209" i="5" s="1"/>
  <c r="G8" i="5" l="1"/>
</calcChain>
</file>

<file path=xl/sharedStrings.xml><?xml version="1.0" encoding="utf-8"?>
<sst xmlns="http://schemas.openxmlformats.org/spreadsheetml/2006/main" count="276" uniqueCount="230">
  <si>
    <t>Id_industria</t>
  </si>
  <si>
    <t>Industria</t>
  </si>
  <si>
    <t>Descripcion</t>
  </si>
  <si>
    <t>Auxiliar</t>
  </si>
  <si>
    <t>Codigo</t>
  </si>
  <si>
    <t>AGR - 10</t>
  </si>
  <si>
    <t>Id_sector</t>
  </si>
  <si>
    <t>corr</t>
  </si>
  <si>
    <t>Sector</t>
  </si>
  <si>
    <t>Agricultura</t>
  </si>
  <si>
    <t>Agr-1001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</si>
  <si>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</si>
  <si>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</si>
  <si>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</si>
  <si>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</si>
  <si>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</si>
  <si>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</si>
  <si>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</si>
  <si>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</si>
  <si>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</si>
  <si>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</si>
  <si>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</si>
  <si>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</si>
  <si>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</si>
  <si>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</si>
  <si>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</si>
  <si>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</si>
  <si>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</si>
  <si>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</si>
  <si>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</si>
  <si>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</si>
  <si>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</si>
  <si>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</si>
  <si>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</si>
  <si>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</si>
  <si>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</si>
  <si>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</si>
  <si>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</si>
  <si>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</si>
  <si>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</si>
  <si>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</si>
  <si>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</si>
  <si>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</si>
  <si>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</si>
  <si>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</si>
  <si>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</si>
  <si>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</si>
  <si>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</si>
  <si>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</si>
  <si>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</si>
  <si>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</si>
  <si>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</si>
  <si>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</si>
  <si>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</si>
  <si>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</si>
  <si>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</si>
  <si>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</si>
  <si>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</si>
  <si>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</si>
  <si>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</si>
  <si>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</si>
  <si>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</si>
  <si>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</si>
  <si>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</si>
  <si>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</si>
  <si>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</si>
  <si>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</si>
  <si>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</si>
  <si>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</si>
  <si>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</si>
  <si>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</si>
  <si>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</si>
  <si>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</si>
  <si>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</si>
  <si>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</si>
  <si>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</si>
  <si>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</si>
  <si>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</si>
  <si>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</si>
  <si>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</si>
  <si>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</si>
  <si>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</si>
  <si>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</si>
  <si>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</si>
  <si>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</si>
  <si>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</si>
  <si>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</si>
  <si>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</si>
  <si>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</si>
  <si>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</si>
  <si>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</si>
  <si>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</si>
  <si>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</si>
  <si>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</si>
  <si>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</si>
  <si>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</si>
  <si>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</si>
  <si>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</si>
  <si>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</si>
  <si>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</si>
  <si>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</si>
  <si>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</si>
  <si>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</si>
  <si>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</si>
  <si>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</si>
  <si>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</si>
  <si>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</si>
  <si>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</si>
  <si>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</si>
  <si>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</si>
  <si>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</si>
  <si>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</si>
  <si>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</si>
  <si>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</si>
  <si>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</si>
  <si>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</si>
  <si>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</si>
  <si>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</si>
  <si>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</si>
  <si>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</si>
  <si>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</si>
  <si>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</si>
  <si>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</si>
  <si>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</si>
  <si>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</si>
  <si>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</si>
  <si>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</si>
  <si>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</si>
  <si>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</si>
  <si>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</si>
  <si>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</si>
  <si>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</si>
  <si>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</si>
  <si>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</si>
  <si>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</si>
  <si>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</si>
  <si>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</si>
  <si>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</si>
  <si>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</si>
  <si>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</si>
  <si>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</si>
  <si>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</si>
  <si>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</si>
  <si>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</si>
  <si>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</si>
  <si>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</si>
  <si>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</si>
  <si>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</si>
  <si>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</si>
  <si>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</si>
  <si>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</si>
  <si>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</si>
  <si>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</si>
  <si>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</si>
  <si>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</si>
  <si>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</si>
  <si>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</si>
  <si>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</si>
  <si>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</si>
  <si>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</si>
  <si>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</si>
  <si>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</si>
  <si>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</si>
  <si>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</si>
  <si>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</si>
  <si>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</si>
  <si>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</si>
  <si>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</si>
  <si>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</si>
  <si>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</si>
  <si>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</si>
  <si>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</si>
  <si>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</si>
  <si>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</si>
  <si>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</si>
  <si>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</si>
  <si>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</si>
  <si>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</si>
  <si>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</si>
  <si>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</si>
  <si>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</si>
  <si>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</si>
  <si>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</si>
  <si>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</si>
  <si>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</si>
  <si>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</si>
  <si>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</si>
  <si>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</si>
  <si>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</si>
  <si>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</si>
  <si>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</si>
  <si>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</si>
  <si>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</si>
  <si>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</si>
  <si>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</si>
  <si>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</si>
  <si>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</si>
  <si>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</si>
  <si>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</si>
  <si>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</si>
  <si>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</si>
  <si>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</si>
  <si>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</si>
  <si>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</si>
  <si>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</si>
  <si>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</si>
  <si>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</si>
  <si>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</si>
  <si>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</si>
  <si>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</si>
  <si>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</si>
  <si>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</si>
  <si>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</si>
  <si>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</si>
  <si>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</si>
  <si>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</si>
  <si>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</si>
  <si>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</si>
  <si>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</si>
  <si>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</si>
  <si>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</si>
  <si>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</si>
  <si>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</si>
  <si>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</si>
  <si>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</si>
  <si>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</si>
  <si>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</si>
  <si>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</si>
  <si>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</si>
  <si>
    <t>Agropecuario y Forestal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</si>
</sst>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2" borderId="1" xfId="0" applyFill="1" applyBorder="1" applyAlignment="1">
      <alignment horizontal="center" vertical="top" wrapText="1"/>
    </xf>
    <xf numFmtId="0" fontId="4" fillId="2" borderId="1" xfId="0" applyNumberFormat="1" applyFont="1" applyFill="1" applyBorder="1" applyAlignment="1">
      <alignment horizontal="left" vertical="top" wrapText="1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27305</xdr:rowOff>
    </xdr:from>
    <xdr:to>
      <xdr:col>3</xdr:col>
      <xdr:colOff>140335</xdr:colOff>
      <xdr:row>8</xdr:row>
      <xdr:rowOff>10615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178435</xdr:colOff>
      <xdr:row>0</xdr:row>
      <xdr:rowOff>0</xdr:rowOff>
    </xdr:from>
    <xdr:to>
      <xdr:col>6</xdr:col>
      <xdr:colOff>164465</xdr:colOff>
      <xdr:row>7</xdr:row>
      <xdr:rowOff>163015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560705</xdr:colOff>
      <xdr:row>0</xdr:row>
      <xdr:rowOff>10795</xdr:rowOff>
    </xdr:from>
    <xdr:to>
      <xdr:col>9</xdr:col>
      <xdr:colOff>1170305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1207135</xdr:colOff>
      <xdr:row>0</xdr:row>
      <xdr:rowOff>10795</xdr:rowOff>
    </xdr:from>
    <xdr:to>
      <xdr:col>12</xdr:col>
      <xdr:colOff>749935</xdr:colOff>
      <xdr:row>7</xdr:row>
      <xdr:rowOff>164285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startItem="6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5" totalsRowShown="0">
  <autoFilter ref="A4:E5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11" totalsRowShown="0" headerRowDxfId="33" dataDxfId="32">
  <autoFilter ref="A10:H11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8" totalsRowShown="0">
  <autoFilter ref="A10:J28" xr:uid="{F612DA80-03BC-4D2D-B4B6-74414FA4CBCF}"/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209" totalsRowShown="0" headerRowDxfId="13">
  <autoFilter ref="A9:M209" xr:uid="{2A0DEF65-5AE9-475C-BE4C-05864630122D}"/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5"/>
  <sheetViews>
    <sheetView showGridLines="0" zoomScaleNormal="100" workbookViewId="0">
      <pane ySplit="4" topLeftCell="A5" activePane="bottomLeft" state="frozen"/>
      <selection pane="bottomLeft" activeCell="B6" sqref="B6"/>
    </sheetView>
  </sheetViews>
  <sheetFormatPr baseColWidth="10" defaultColWidth="11.453125" defaultRowHeight="14.5" x14ac:dyDescent="0.35"/>
  <cols>
    <col min="1" max="1" width="13.453125" bestFit="1" customWidth="1"/>
    <col min="2" max="2" width="31.453125" bestFit="1" customWidth="1"/>
    <col min="3" max="3" width="22.453125" customWidth="1"/>
    <col min="4" max="4" width="26.453125" bestFit="1" customWidth="1"/>
    <col min="5" max="5" width="70.453125" bestFit="1" customWidth="1"/>
  </cols>
  <sheetData>
    <row r="4" spans="1:5" x14ac:dyDescent="0.35">
      <c r="A4" s="6" t="s">
        <v>0</v>
      </c>
      <c r="B4" s="15" t="s">
        <v>1</v>
      </c>
      <c r="C4" s="15" t="s">
        <v>2</v>
      </c>
      <c r="D4" s="15" t="s">
        <v>3</v>
      </c>
      <c r="E4" s="29" t="s">
        <v>4</v>
      </c>
    </row>
    <row r="5" spans="1:5" x14ac:dyDescent="0.35">
      <c r="A5" s="39">
        <v>10</v>
      </c>
      <c r="B5" s="40" t="s">
        <v>229</v>
      </c>
      <c r="C5" s="40" t="s">
        <v>5</v>
      </c>
      <c r="D5" s="40" t="str">
        <f>+"Industria: "&amp;Industria[[#This Row],[Descripcion]]</f>
        <v>Industria: AGR - 10</v>
      </c>
      <c r="E5" s="30" t="str">
        <f t="shared" ref="E5" si="0">+"INSERT INTO industria VALUES ("&amp;A5&amp;",'"&amp;B5&amp;"','"&amp;C5&amp;"','"&amp;D5&amp;"');"</f>
        <v>INSERT INTO industria VALUES (10,'Agropecuario y Forestal','AGR - 10','Industria: AGR - 10');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11"/>
  <sheetViews>
    <sheetView showGridLines="0" zoomScaleNormal="100" workbookViewId="0">
      <pane ySplit="10" topLeftCell="A11" activePane="bottomLeft" state="frozen"/>
      <selection pane="bottomLeft" activeCell="G15" sqref="G15"/>
    </sheetView>
  </sheetViews>
  <sheetFormatPr baseColWidth="10" defaultColWidth="11.453125" defaultRowHeight="14.5" x14ac:dyDescent="0.35"/>
  <cols>
    <col min="1" max="1" width="6.6328125" customWidth="1"/>
    <col min="2" max="2" width="18.6328125" bestFit="1" customWidth="1"/>
    <col min="3" max="3" width="6.36328125" customWidth="1"/>
    <col min="4" max="4" width="5.36328125" customWidth="1"/>
    <col min="5" max="5" width="26.453125" customWidth="1"/>
    <col min="6" max="6" width="12.81640625" bestFit="1" customWidth="1"/>
    <col min="7" max="7" width="36.81640625" customWidth="1"/>
    <col min="8" max="8" width="59.08984375" customWidth="1"/>
    <col min="9" max="9" width="13.36328125" bestFit="1" customWidth="1"/>
  </cols>
  <sheetData>
    <row r="9" spans="1:8" ht="14.5" customHeight="1" x14ac:dyDescent="0.35">
      <c r="H9" s="38">
        <f>+SUBTOTAL(3,Sector[Sector])</f>
        <v>1</v>
      </c>
    </row>
    <row r="10" spans="1:8" ht="24" x14ac:dyDescent="0.35">
      <c r="A10" s="6" t="s">
        <v>0</v>
      </c>
      <c r="B10" s="15" t="s">
        <v>1</v>
      </c>
      <c r="C10" s="6" t="s">
        <v>6</v>
      </c>
      <c r="D10" s="16" t="s">
        <v>7</v>
      </c>
      <c r="E10" s="15" t="s">
        <v>8</v>
      </c>
      <c r="F10" s="15" t="s">
        <v>2</v>
      </c>
      <c r="G10" s="15" t="s">
        <v>3</v>
      </c>
      <c r="H10" s="29" t="s">
        <v>4</v>
      </c>
    </row>
    <row r="11" spans="1:8" ht="21" x14ac:dyDescent="0.35">
      <c r="A11" s="19">
        <v>10</v>
      </c>
      <c r="B11" s="3" t="str">
        <f>+VLOOKUP(Sector[[#This Row],[Id_industria]],Industria[[Id_industria]:[Industria]],2,0)</f>
        <v>Agropecuario y Forestal</v>
      </c>
      <c r="C11" s="19">
        <f t="shared" ref="C11" si="0">+A11*100+D11</f>
        <v>1001</v>
      </c>
      <c r="D11" s="5">
        <v>1</v>
      </c>
      <c r="E11" s="2" t="s">
        <v>9</v>
      </c>
      <c r="F11" s="3" t="s">
        <v>10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6" t="str">
        <f t="shared" ref="H11" si="1">+"INSERT INTO sector VALUES ("&amp;C11&amp;",'"&amp;E11&amp;"','"&amp;F11&amp;"','"&amp;G11&amp;"',"&amp;A11&amp;");"</f>
        <v>INSERT INTO sector VALUES (1001,'Agricultura','Agr-1001','Sector: Agr-1001 | Industria: AGR - 10',10);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8"/>
  <sheetViews>
    <sheetView showGridLines="0" workbookViewId="0">
      <pane ySplit="10" topLeftCell="A13" activePane="bottomLeft" state="frozen"/>
      <selection pane="bottomLeft" activeCell="A11" sqref="A11:I28"/>
    </sheetView>
  </sheetViews>
  <sheetFormatPr baseColWidth="10" defaultColWidth="11.453125" defaultRowHeight="14.5" x14ac:dyDescent="0.35"/>
  <cols>
    <col min="1" max="1" width="5.6328125" customWidth="1"/>
    <col min="2" max="2" width="15.81640625" customWidth="1"/>
    <col min="3" max="3" width="5.81640625" customWidth="1"/>
    <col min="4" max="4" width="21" customWidth="1"/>
    <col min="5" max="5" width="7.6328125" customWidth="1"/>
    <col min="6" max="6" width="5.6328125" customWidth="1"/>
    <col min="7" max="7" width="25.36328125" customWidth="1"/>
    <col min="8" max="8" width="14.453125" customWidth="1"/>
    <col min="9" max="9" width="33" customWidth="1"/>
    <col min="10" max="10" width="64.81640625" customWidth="1"/>
  </cols>
  <sheetData>
    <row r="7" spans="1:12" ht="18" customHeight="1" x14ac:dyDescent="0.35"/>
    <row r="9" spans="1:12" x14ac:dyDescent="0.35">
      <c r="J9" s="38">
        <f>+SUBTOTAL(3,Productos[Producto])</f>
        <v>18</v>
      </c>
    </row>
    <row r="10" spans="1:12" ht="31.25" customHeight="1" x14ac:dyDescent="0.35">
      <c r="A10" s="6" t="s">
        <v>0</v>
      </c>
      <c r="B10" s="15" t="s">
        <v>1</v>
      </c>
      <c r="C10" s="6" t="s">
        <v>6</v>
      </c>
      <c r="D10" s="15" t="s">
        <v>8</v>
      </c>
      <c r="E10" s="6" t="s">
        <v>11</v>
      </c>
      <c r="F10" s="16" t="s">
        <v>12</v>
      </c>
      <c r="G10" s="15" t="s">
        <v>13</v>
      </c>
      <c r="H10" s="15" t="s">
        <v>2</v>
      </c>
      <c r="I10" s="15" t="s">
        <v>3</v>
      </c>
      <c r="J10" s="28" t="s">
        <v>4</v>
      </c>
    </row>
    <row r="11" spans="1:12" ht="24" x14ac:dyDescent="0.35">
      <c r="A11" s="17">
        <v>10</v>
      </c>
      <c r="B11" s="4" t="str">
        <f>+VLOOKUP(Productos[[#This Row],[Id_industria]],Industria[[Id_industria]:[Industria]],2,0)</f>
        <v>Agropecuario y Forestal</v>
      </c>
      <c r="C11" s="17">
        <v>1001</v>
      </c>
      <c r="D11" s="4" t="str">
        <f>+VLOOKUP(Productos[[#This Row],[Id_sector]],Sector[[Id_sector]:[Sector]],3,0)</f>
        <v>Agricultura</v>
      </c>
      <c r="E11" s="17">
        <f t="shared" ref="E11:E24" si="0">+C11*100+F11</f>
        <v>100101</v>
      </c>
      <c r="F11" s="18">
        <v>1</v>
      </c>
      <c r="G11" s="3" t="s">
        <v>14</v>
      </c>
      <c r="H11" s="3" t="s">
        <v>15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27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x14ac:dyDescent="0.35">
      <c r="A12" s="17">
        <f>+A11</f>
        <v>10</v>
      </c>
      <c r="B12" s="4" t="str">
        <f>+VLOOKUP(Productos[[#This Row],[Id_industria]],Industria[[Id_industria]:[Industria]],2,0)</f>
        <v>Agropecuario y Forestal</v>
      </c>
      <c r="C12" s="17">
        <f t="shared" ref="C12:C24" si="1">+IF(F12=1,C11+1,C11)</f>
        <v>1001</v>
      </c>
      <c r="D12" s="4" t="str">
        <f>+VLOOKUP(Productos[[#This Row],[Id_sector]],Sector[[Id_sector]:[Sector]],3,0)</f>
        <v>Agricultura</v>
      </c>
      <c r="E12" s="17">
        <f t="shared" si="0"/>
        <v>100102</v>
      </c>
      <c r="F12" s="18">
        <v>2</v>
      </c>
      <c r="G12" s="3" t="s">
        <v>16</v>
      </c>
      <c r="H12" s="3" t="s">
        <v>15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27" t="str">
        <f t="shared" ref="J12:J2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x14ac:dyDescent="0.35">
      <c r="A13" s="17">
        <f t="shared" ref="A13:A24" si="3">+A12</f>
        <v>10</v>
      </c>
      <c r="B13" s="4" t="str">
        <f>+VLOOKUP(Productos[[#This Row],[Id_industria]],Industria[[Id_industria]:[Industria]],2,0)</f>
        <v>Agropecuario y Forestal</v>
      </c>
      <c r="C13" s="17">
        <f t="shared" si="1"/>
        <v>1001</v>
      </c>
      <c r="D13" s="4" t="str">
        <f>+VLOOKUP(Productos[[#This Row],[Id_sector]],Sector[[Id_sector]:[Sector]],3,0)</f>
        <v>Agricultura</v>
      </c>
      <c r="E13" s="17">
        <f t="shared" si="0"/>
        <v>100103</v>
      </c>
      <c r="F13" s="18">
        <v>3</v>
      </c>
      <c r="G13" s="3" t="s">
        <v>17</v>
      </c>
      <c r="H13" s="3" t="s">
        <v>15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27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x14ac:dyDescent="0.35">
      <c r="A14" s="17">
        <f t="shared" si="3"/>
        <v>10</v>
      </c>
      <c r="B14" s="4" t="str">
        <f>+VLOOKUP(Productos[[#This Row],[Id_industria]],Industria[[Id_industria]:[Industria]],2,0)</f>
        <v>Agropecuario y Forestal</v>
      </c>
      <c r="C14" s="17">
        <f t="shared" si="1"/>
        <v>1001</v>
      </c>
      <c r="D14" s="4" t="str">
        <f>+VLOOKUP(Productos[[#This Row],[Id_sector]],Sector[[Id_sector]:[Sector]],3,0)</f>
        <v>Agricultura</v>
      </c>
      <c r="E14" s="17">
        <f t="shared" si="0"/>
        <v>100104</v>
      </c>
      <c r="F14" s="18">
        <v>4</v>
      </c>
      <c r="G14" s="3" t="s">
        <v>18</v>
      </c>
      <c r="H14" s="3" t="s">
        <v>15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27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x14ac:dyDescent="0.35">
      <c r="A15" s="17">
        <f t="shared" si="3"/>
        <v>10</v>
      </c>
      <c r="B15" s="4" t="str">
        <f>+VLOOKUP(Productos[[#This Row],[Id_industria]],Industria[[Id_industria]:[Industria]],2,0)</f>
        <v>Agropecuario y Forestal</v>
      </c>
      <c r="C15" s="17">
        <f t="shared" si="1"/>
        <v>1001</v>
      </c>
      <c r="D15" s="4" t="str">
        <f>+VLOOKUP(Productos[[#This Row],[Id_sector]],Sector[[Id_sector]:[Sector]],3,0)</f>
        <v>Agricultura</v>
      </c>
      <c r="E15" s="17">
        <f t="shared" si="0"/>
        <v>100105</v>
      </c>
      <c r="F15" s="18">
        <v>5</v>
      </c>
      <c r="G15" s="3" t="s">
        <v>19</v>
      </c>
      <c r="H15" s="3" t="s">
        <v>15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27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x14ac:dyDescent="0.35">
      <c r="A16" s="17">
        <f t="shared" si="3"/>
        <v>10</v>
      </c>
      <c r="B16" s="4" t="str">
        <f>+VLOOKUP(Productos[[#This Row],[Id_industria]],Industria[[Id_industria]:[Industria]],2,0)</f>
        <v>Agropecuario y Forestal</v>
      </c>
      <c r="C16" s="17">
        <f t="shared" si="1"/>
        <v>1001</v>
      </c>
      <c r="D16" s="4" t="str">
        <f>+VLOOKUP(Productos[[#This Row],[Id_sector]],Sector[[Id_sector]:[Sector]],3,0)</f>
        <v>Agricultura</v>
      </c>
      <c r="E16" s="17">
        <f t="shared" si="0"/>
        <v>100106</v>
      </c>
      <c r="F16" s="18">
        <v>6</v>
      </c>
      <c r="G16" s="3" t="s">
        <v>20</v>
      </c>
      <c r="H16" s="3" t="s">
        <v>15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27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x14ac:dyDescent="0.35">
      <c r="A17" s="17">
        <f t="shared" si="3"/>
        <v>10</v>
      </c>
      <c r="B17" s="4" t="str">
        <f>+VLOOKUP(Productos[[#This Row],[Id_industria]],Industria[[Id_industria]:[Industria]],2,0)</f>
        <v>Agropecuario y Forestal</v>
      </c>
      <c r="C17" s="17">
        <f t="shared" si="1"/>
        <v>1001</v>
      </c>
      <c r="D17" s="4" t="str">
        <f>+VLOOKUP(Productos[[#This Row],[Id_sector]],Sector[[Id_sector]:[Sector]],3,0)</f>
        <v>Agricultura</v>
      </c>
      <c r="E17" s="17">
        <f t="shared" si="0"/>
        <v>100107</v>
      </c>
      <c r="F17" s="18">
        <v>7</v>
      </c>
      <c r="G17" s="3" t="s">
        <v>21</v>
      </c>
      <c r="H17" s="3" t="s">
        <v>15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27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x14ac:dyDescent="0.35">
      <c r="A18" s="17">
        <f t="shared" si="3"/>
        <v>10</v>
      </c>
      <c r="B18" s="4" t="str">
        <f>+VLOOKUP(Productos[[#This Row],[Id_industria]],Industria[[Id_industria]:[Industria]],2,0)</f>
        <v>Agropecuario y Forestal</v>
      </c>
      <c r="C18" s="17">
        <f t="shared" si="1"/>
        <v>1001</v>
      </c>
      <c r="D18" s="4" t="str">
        <f>+VLOOKUP(Productos[[#This Row],[Id_sector]],Sector[[Id_sector]:[Sector]],3,0)</f>
        <v>Agricultura</v>
      </c>
      <c r="E18" s="17">
        <f t="shared" si="0"/>
        <v>100108</v>
      </c>
      <c r="F18" s="18">
        <v>8</v>
      </c>
      <c r="G18" s="3" t="s">
        <v>22</v>
      </c>
      <c r="H18" s="3" t="s">
        <v>15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27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x14ac:dyDescent="0.35">
      <c r="A19" s="17">
        <f t="shared" si="3"/>
        <v>10</v>
      </c>
      <c r="B19" s="4" t="str">
        <f>+VLOOKUP(Productos[[#This Row],[Id_industria]],Industria[[Id_industria]:[Industria]],2,0)</f>
        <v>Agropecuario y Forestal</v>
      </c>
      <c r="C19" s="17">
        <f t="shared" si="1"/>
        <v>1001</v>
      </c>
      <c r="D19" s="4" t="str">
        <f>+VLOOKUP(Productos[[#This Row],[Id_sector]],Sector[[Id_sector]:[Sector]],3,0)</f>
        <v>Agricultura</v>
      </c>
      <c r="E19" s="17">
        <f t="shared" si="0"/>
        <v>100109</v>
      </c>
      <c r="F19" s="18">
        <v>9</v>
      </c>
      <c r="G19" s="3" t="s">
        <v>23</v>
      </c>
      <c r="H19" s="3" t="s">
        <v>15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27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x14ac:dyDescent="0.35">
      <c r="A20" s="17">
        <f t="shared" si="3"/>
        <v>10</v>
      </c>
      <c r="B20" s="4" t="str">
        <f>+VLOOKUP(Productos[[#This Row],[Id_industria]],Industria[[Id_industria]:[Industria]],2,0)</f>
        <v>Agropecuario y Forestal</v>
      </c>
      <c r="C20" s="17">
        <f t="shared" si="1"/>
        <v>1001</v>
      </c>
      <c r="D20" s="4" t="str">
        <f>+VLOOKUP(Productos[[#This Row],[Id_sector]],Sector[[Id_sector]:[Sector]],3,0)</f>
        <v>Agricultura</v>
      </c>
      <c r="E20" s="17">
        <f t="shared" si="0"/>
        <v>100110</v>
      </c>
      <c r="F20" s="18">
        <v>10</v>
      </c>
      <c r="G20" s="3" t="s">
        <v>24</v>
      </c>
      <c r="H20" s="3" t="s">
        <v>25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27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x14ac:dyDescent="0.35">
      <c r="A21" s="17">
        <f t="shared" si="3"/>
        <v>10</v>
      </c>
      <c r="B21" s="4" t="str">
        <f>+VLOOKUP(Productos[[#This Row],[Id_industria]],Industria[[Id_industria]:[Industria]],2,0)</f>
        <v>Agropecuario y Forestal</v>
      </c>
      <c r="C21" s="17">
        <f t="shared" si="1"/>
        <v>1001</v>
      </c>
      <c r="D21" s="4" t="str">
        <f>+VLOOKUP(Productos[[#This Row],[Id_sector]],Sector[[Id_sector]:[Sector]],3,0)</f>
        <v>Agricultura</v>
      </c>
      <c r="E21" s="17">
        <f t="shared" si="0"/>
        <v>100111</v>
      </c>
      <c r="F21" s="18">
        <v>11</v>
      </c>
      <c r="G21" s="3" t="s">
        <v>26</v>
      </c>
      <c r="H21" s="3" t="s">
        <v>25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27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x14ac:dyDescent="0.35">
      <c r="A22" s="17">
        <f t="shared" si="3"/>
        <v>10</v>
      </c>
      <c r="B22" s="4" t="str">
        <f>+VLOOKUP(Productos[[#This Row],[Id_industria]],Industria[[Id_industria]:[Industria]],2,0)</f>
        <v>Agropecuario y Forestal</v>
      </c>
      <c r="C22" s="17">
        <f t="shared" si="1"/>
        <v>1001</v>
      </c>
      <c r="D22" s="4" t="str">
        <f>+VLOOKUP(Productos[[#This Row],[Id_sector]],Sector[[Id_sector]:[Sector]],3,0)</f>
        <v>Agricultura</v>
      </c>
      <c r="E22" s="17">
        <f t="shared" si="0"/>
        <v>100112</v>
      </c>
      <c r="F22" s="18">
        <v>12</v>
      </c>
      <c r="G22" s="3" t="s">
        <v>27</v>
      </c>
      <c r="H22" s="3" t="s">
        <v>25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27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x14ac:dyDescent="0.35">
      <c r="A23" s="17">
        <f t="shared" si="3"/>
        <v>10</v>
      </c>
      <c r="B23" s="4" t="str">
        <f>+VLOOKUP(Productos[[#This Row],[Id_industria]],Industria[[Id_industria]:[Industria]],2,0)</f>
        <v>Agropecuario y Forestal</v>
      </c>
      <c r="C23" s="17">
        <f t="shared" si="1"/>
        <v>1001</v>
      </c>
      <c r="D23" s="4" t="str">
        <f>+VLOOKUP(Productos[[#This Row],[Id_sector]],Sector[[Id_sector]:[Sector]],3,0)</f>
        <v>Agricultura</v>
      </c>
      <c r="E23" s="17">
        <f t="shared" si="0"/>
        <v>100113</v>
      </c>
      <c r="F23" s="18">
        <v>13</v>
      </c>
      <c r="G23" s="3" t="s">
        <v>28</v>
      </c>
      <c r="H23" s="3" t="s">
        <v>25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27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x14ac:dyDescent="0.35">
      <c r="A24" s="17">
        <f t="shared" si="3"/>
        <v>10</v>
      </c>
      <c r="B24" s="4" t="str">
        <f>+VLOOKUP(Productos[[#This Row],[Id_industria]],Industria[[Id_industria]:[Industria]],2,0)</f>
        <v>Agropecuario y Forestal</v>
      </c>
      <c r="C24" s="17">
        <f t="shared" si="1"/>
        <v>1001</v>
      </c>
      <c r="D24" s="4" t="str">
        <f>+VLOOKUP(Productos[[#This Row],[Id_sector]],Sector[[Id_sector]:[Sector]],3,0)</f>
        <v>Agricultura</v>
      </c>
      <c r="E24" s="17">
        <f t="shared" si="0"/>
        <v>100114</v>
      </c>
      <c r="F24" s="18">
        <v>14</v>
      </c>
      <c r="G24" s="3" t="s">
        <v>29</v>
      </c>
      <c r="H24" s="3" t="s">
        <v>25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27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x14ac:dyDescent="0.35">
      <c r="A25" s="17">
        <f>+A24</f>
        <v>10</v>
      </c>
      <c r="B25" s="32" t="str">
        <f>+VLOOKUP(Productos[[#This Row],[Id_industria]],Industria[[Id_industria]:[Industria]],2,0)</f>
        <v>Agropecuario y Forestal</v>
      </c>
      <c r="C25" s="17">
        <f>+IF(F25=1,C24+1,C24)</f>
        <v>1001</v>
      </c>
      <c r="D25" s="32" t="str">
        <f>+VLOOKUP(Productos[[#This Row],[Id_sector]],Sector[[Id_sector]:[Sector]],3,0)</f>
        <v>Agricultura</v>
      </c>
      <c r="E25" s="17">
        <f>+C25*100+F25</f>
        <v>100115</v>
      </c>
      <c r="F25" s="18">
        <v>15</v>
      </c>
      <c r="G25" s="3" t="s">
        <v>30</v>
      </c>
      <c r="H25" s="3" t="s">
        <v>30</v>
      </c>
      <c r="I25" s="31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27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x14ac:dyDescent="0.35">
      <c r="A26" s="17">
        <f>+A24</f>
        <v>10</v>
      </c>
      <c r="B26" s="32" t="str">
        <f>+VLOOKUP(Productos[[#This Row],[Id_industria]],Industria[[Id_industria]:[Industria]],2,0)</f>
        <v>Agropecuario y Forestal</v>
      </c>
      <c r="C26" s="17">
        <f>+IF(F26=1,C24+1,C24)</f>
        <v>1001</v>
      </c>
      <c r="D26" s="32" t="str">
        <f>+VLOOKUP(Productos[[#This Row],[Id_sector]],Sector[[Id_sector]:[Sector]],3,0)</f>
        <v>Agricultura</v>
      </c>
      <c r="E26" s="17">
        <f>+C26*100+F26</f>
        <v>100116</v>
      </c>
      <c r="F26" s="18">
        <v>16</v>
      </c>
      <c r="G26" s="3" t="s">
        <v>31</v>
      </c>
      <c r="H26" s="3" t="s">
        <v>31</v>
      </c>
      <c r="I26" s="31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27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x14ac:dyDescent="0.35">
      <c r="A27" s="17">
        <f>+A24</f>
        <v>10</v>
      </c>
      <c r="B27" s="32" t="str">
        <f>+VLOOKUP(Productos[[#This Row],[Id_industria]],Industria[[Id_industria]:[Industria]],2,0)</f>
        <v>Agropecuario y Forestal</v>
      </c>
      <c r="C27" s="17">
        <f>+IF(F27=1,C24+1,C24)</f>
        <v>1001</v>
      </c>
      <c r="D27" s="32" t="str">
        <f>+VLOOKUP(Productos[[#This Row],[Id_sector]],Sector[[Id_sector]:[Sector]],3,0)</f>
        <v>Agricultura</v>
      </c>
      <c r="E27" s="17">
        <f>+C27*100+F27</f>
        <v>100117</v>
      </c>
      <c r="F27" s="18">
        <v>17</v>
      </c>
      <c r="G27" s="3" t="s">
        <v>32</v>
      </c>
      <c r="H27" s="3" t="s">
        <v>33</v>
      </c>
      <c r="I27" s="31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27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x14ac:dyDescent="0.35">
      <c r="A28" s="17">
        <f>+A24</f>
        <v>10</v>
      </c>
      <c r="B28" s="32" t="str">
        <f>+VLOOKUP(Productos[[#This Row],[Id_industria]],Industria[[Id_industria]:[Industria]],2,0)</f>
        <v>Agropecuario y Forestal</v>
      </c>
      <c r="C28" s="17">
        <f>+IF(F28=1,C24+1,C24)</f>
        <v>1001</v>
      </c>
      <c r="D28" s="32" t="str">
        <f>+VLOOKUP(Productos[[#This Row],[Id_sector]],Sector[[Id_sector]:[Sector]],3,0)</f>
        <v>Agricultura</v>
      </c>
      <c r="E28" s="17">
        <f>+C28*100+F28</f>
        <v>100118</v>
      </c>
      <c r="F28" s="18">
        <v>18</v>
      </c>
      <c r="G28" s="3" t="s">
        <v>34</v>
      </c>
      <c r="H28" s="3" t="s">
        <v>35</v>
      </c>
      <c r="I28" s="31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27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</sheetData>
  <pageMargins left="0.7" right="0.7" top="0.75" bottom="0.75" header="0.3" footer="0.3"/>
  <ignoredErrors>
    <ignoredError sqref="A26:A28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209"/>
  <sheetViews>
    <sheetView showGridLines="0" tabSelected="1" workbookViewId="0">
      <pane ySplit="9" topLeftCell="A202" activePane="bottomLeft" state="frozen"/>
      <selection pane="bottomLeft" activeCell="F216" sqref="F216"/>
    </sheetView>
  </sheetViews>
  <sheetFormatPr baseColWidth="10" defaultColWidth="11.453125" defaultRowHeight="14.5" x14ac:dyDescent="0.35"/>
  <cols>
    <col min="1" max="1" width="6.453125" customWidth="1"/>
    <col min="2" max="2" width="16.6328125" customWidth="1"/>
    <col min="3" max="3" width="7.6328125" customWidth="1"/>
    <col min="4" max="4" width="18.81640625" customWidth="1"/>
    <col min="5" max="5" width="9.08984375" customWidth="1"/>
    <col min="6" max="6" width="26.6328125" customWidth="1"/>
    <col min="7" max="7" width="10.6328125" customWidth="1"/>
    <col min="8" max="8" width="4.81640625" customWidth="1"/>
    <col min="9" max="9" width="21.81640625" customWidth="1"/>
    <col min="10" max="10" width="24.453125" customWidth="1"/>
    <col min="11" max="11" width="29.453125" customWidth="1"/>
    <col min="12" max="12" width="20.08984375" customWidth="1"/>
    <col min="13" max="13" width="49.36328125" customWidth="1"/>
  </cols>
  <sheetData>
    <row r="8" spans="1:13" x14ac:dyDescent="0.35">
      <c r="E8" s="14"/>
      <c r="G8" s="14">
        <f>+SUBTOTAL(3,Categorias[Id_categoría])</f>
        <v>200</v>
      </c>
    </row>
    <row r="9" spans="1:13" ht="26.5" customHeight="1" x14ac:dyDescent="0.35">
      <c r="A9" s="6" t="s">
        <v>0</v>
      </c>
      <c r="B9" s="22" t="s">
        <v>1</v>
      </c>
      <c r="C9" s="6" t="s">
        <v>6</v>
      </c>
      <c r="D9" s="22" t="s">
        <v>8</v>
      </c>
      <c r="E9" s="6" t="s">
        <v>11</v>
      </c>
      <c r="F9" s="22" t="s">
        <v>13</v>
      </c>
      <c r="G9" s="6" t="s">
        <v>36</v>
      </c>
      <c r="H9" s="1" t="s">
        <v>12</v>
      </c>
      <c r="I9" s="22" t="s">
        <v>37</v>
      </c>
      <c r="J9" s="23" t="s">
        <v>2</v>
      </c>
      <c r="K9" s="23" t="s">
        <v>3</v>
      </c>
      <c r="L9" s="1" t="s">
        <v>38</v>
      </c>
      <c r="M9" s="24" t="s">
        <v>4</v>
      </c>
    </row>
    <row r="10" spans="1:13" ht="31.5" x14ac:dyDescent="0.35">
      <c r="A10" s="12">
        <v>10</v>
      </c>
      <c r="B10" s="8" t="str">
        <f>+VLOOKUP(A10,Industria[],2,0)</f>
        <v>Agropecuario y Forestal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39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5" t="str">
        <f t="shared" ref="M10:M105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1.5" x14ac:dyDescent="0.35">
      <c r="A11" s="12">
        <f>+A10</f>
        <v>10</v>
      </c>
      <c r="B11" s="8" t="str">
        <f>+VLOOKUP(A11,Industria[],2,0)</f>
        <v>Agropecuario y Forestal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106" si="1">+E11*1000+H11</f>
        <v>100101002</v>
      </c>
      <c r="H11" s="7">
        <v>2</v>
      </c>
      <c r="I11" s="8" t="s">
        <v>40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106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5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1.5" x14ac:dyDescent="0.35">
      <c r="A12" s="12">
        <f t="shared" ref="A12:A107" si="3">+A11</f>
        <v>10</v>
      </c>
      <c r="B12" s="8" t="str">
        <f>+VLOOKUP(A12,Industria[],2,0)</f>
        <v>Agropecuario y Forestal</v>
      </c>
      <c r="C12" s="12">
        <f t="shared" ref="C12:C107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41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5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1.5" x14ac:dyDescent="0.35">
      <c r="A13" s="12">
        <f t="shared" si="3"/>
        <v>10</v>
      </c>
      <c r="B13" s="8" t="str">
        <f>+VLOOKUP(A13,Industria[],2,0)</f>
        <v>Agropecuario y Forestal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42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5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1.5" x14ac:dyDescent="0.35">
      <c r="A14" s="12">
        <f t="shared" si="3"/>
        <v>10</v>
      </c>
      <c r="B14" s="8" t="str">
        <f>+VLOOKUP(A14,Industria[],2,0)</f>
        <v>Agropecuario y Forestal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43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5" t="str">
        <f t="shared" si="0"/>
        <v>INSERT INTO categoria VALUES (100101005,'Haskap','Haskap-100101005','Haskap-100101005 | Prod: Perennes-100101 | Sector: Agr-1001 | Industria: AGR - 10',100101);</v>
      </c>
    </row>
    <row r="15" spans="1:13" ht="31.5" x14ac:dyDescent="0.35">
      <c r="A15" s="12">
        <f t="shared" si="3"/>
        <v>10</v>
      </c>
      <c r="B15" s="8" t="str">
        <f>+VLOOKUP(A15,Industria[],2,0)</f>
        <v>Agropecuario y Forestal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44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5" t="str">
        <f t="shared" si="0"/>
        <v>INSERT INTO categoria VALUES (100101006,'Higo','Higo-100101006','Higo-100101006 | Prod: Perennes-100101 | Sector: Agr-1001 | Industria: AGR - 10',100101);</v>
      </c>
    </row>
    <row r="16" spans="1:13" ht="31.5" x14ac:dyDescent="0.35">
      <c r="A16" s="12">
        <f t="shared" si="3"/>
        <v>10</v>
      </c>
      <c r="B16" s="8" t="str">
        <f>+VLOOKUP(A16,Industria[],2,0)</f>
        <v>Agropecuario y Forestal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45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5" t="str">
        <f t="shared" si="0"/>
        <v>INSERT INTO categoria VALUES (100101007,'Kiwi','Kiwi-100101007','Kiwi-100101007 | Prod: Perennes-100101 | Sector: Agr-1001 | Industria: AGR - 10',100101);</v>
      </c>
    </row>
    <row r="17" spans="1:13" ht="31.5" x14ac:dyDescent="0.35">
      <c r="A17" s="12">
        <f t="shared" si="3"/>
        <v>10</v>
      </c>
      <c r="B17" s="8" t="str">
        <f>+VLOOKUP(A17,Industria[],2,0)</f>
        <v>Agropecuario y Forestal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46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5" t="str">
        <f t="shared" si="0"/>
        <v>INSERT INTO categoria VALUES (100101008,'Mora','Mora-100101008','Mora-100101008 | Prod: Perennes-100101 | Sector: Agr-1001 | Industria: AGR - 10',100101);</v>
      </c>
    </row>
    <row r="18" spans="1:13" ht="31.5" x14ac:dyDescent="0.35">
      <c r="A18" s="12">
        <f t="shared" si="3"/>
        <v>10</v>
      </c>
      <c r="B18" s="8" t="str">
        <f>+VLOOKUP(A18,Industria[],2,0)</f>
        <v>Agropecuario y Forestal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47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5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1.5" x14ac:dyDescent="0.35">
      <c r="A19" s="12">
        <f t="shared" si="3"/>
        <v>10</v>
      </c>
      <c r="B19" s="8" t="str">
        <f>+VLOOKUP(A19,Industria[],2,0)</f>
        <v>Agropecuario y Forestal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48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5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1.5" x14ac:dyDescent="0.35">
      <c r="A20" s="12">
        <f>+A19</f>
        <v>10</v>
      </c>
      <c r="B20" s="8" t="str">
        <f>+VLOOKUP(A20,Industria[],2,0)</f>
        <v>Agropecuario y Forestal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 t="shared" ref="G20:G25" si="6">+E20*1000+H20</f>
        <v>100101011</v>
      </c>
      <c r="H20" s="7">
        <v>11</v>
      </c>
      <c r="I20" s="8" t="s">
        <v>49</v>
      </c>
      <c r="J20" s="33" t="str">
        <f>+Categorias[[#This Row],[Categoría]]&amp;"-"&amp;Categorias[[#This Row],[Id_categoría]]</f>
        <v>Otros berries-100101011</v>
      </c>
      <c r="K20" s="34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5" t="str">
        <f t="shared" ref="M20:M25" si="8"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1.5" x14ac:dyDescent="0.35">
      <c r="A21" s="12">
        <f>+A20</f>
        <v>10</v>
      </c>
      <c r="B21" s="8" t="str">
        <f>+VLOOKUP(A21,Industria[],2,0)</f>
        <v>Agropecuario y Forestal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 t="shared" si="6"/>
        <v>100101012</v>
      </c>
      <c r="H21" s="7">
        <v>12</v>
      </c>
      <c r="I21" s="8" t="s">
        <v>50</v>
      </c>
      <c r="J21" s="33" t="str">
        <f>+Categorias[[#This Row],[Categoría]]&amp;"-"&amp;Categorias[[#This Row],[Id_categoría]]</f>
        <v>Elderberry-100101012</v>
      </c>
      <c r="K21" s="34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 t="shared" si="7"/>
        <v>100101012elderberry</v>
      </c>
      <c r="M21" s="35" t="str">
        <f t="shared" si="8"/>
        <v>INSERT INTO categoria VALUES (100101012,'Elderberry','Elderberry-100101012','Elderberry-100101012 | Prod: Perennes-100101 | Sector: Agr-1001 | Industria: AGR - 10',100101);</v>
      </c>
    </row>
    <row r="22" spans="1:13" ht="31.5" x14ac:dyDescent="0.35">
      <c r="A22" s="12">
        <f>+A21</f>
        <v>10</v>
      </c>
      <c r="B22" s="8" t="str">
        <f>+VLOOKUP(A22,Industria[],2,0)</f>
        <v>Agropecuario y Forestal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 t="shared" si="6"/>
        <v>100101013</v>
      </c>
      <c r="H22" s="7">
        <v>13</v>
      </c>
      <c r="I22" s="8" t="s">
        <v>51</v>
      </c>
      <c r="J22" s="33" t="str">
        <f>+Categorias[[#This Row],[Categoría]]&amp;"-"&amp;Categorias[[#This Row],[Id_categoría]]</f>
        <v>Sanddorn-100101013</v>
      </c>
      <c r="K22" s="34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 t="shared" si="7"/>
        <v>100101013sanddorn</v>
      </c>
      <c r="M22" s="35" t="str">
        <f t="shared" si="8"/>
        <v>INSERT INTO categoria VALUES (100101013,'Sanddorn','Sanddorn-100101013','Sanddorn-100101013 | Prod: Perennes-100101 | Sector: Agr-1001 | Industria: AGR - 10',100101);</v>
      </c>
    </row>
    <row r="23" spans="1:13" ht="31.5" x14ac:dyDescent="0.35">
      <c r="A23" s="12">
        <f>+A21</f>
        <v>10</v>
      </c>
      <c r="B23" s="8" t="str">
        <f>+VLOOKUP(A23,Industria[],2,0)</f>
        <v>Agropecuario y Forestal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 t="shared" si="6"/>
        <v>100101014</v>
      </c>
      <c r="H23" s="7">
        <v>14</v>
      </c>
      <c r="I23" s="8" t="s">
        <v>52</v>
      </c>
      <c r="J23" s="33" t="str">
        <f>+Categorias[[#This Row],[Categoría]]&amp;"-"&amp;Categorias[[#This Row],[Id_categoría]]</f>
        <v>Acai berry-100101014</v>
      </c>
      <c r="K23" s="34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 t="shared" si="7"/>
        <v>100101014acai_berry</v>
      </c>
      <c r="M23" s="35" t="str">
        <f t="shared" si="8"/>
        <v>INSERT INTO categoria VALUES (100101014,'Acai berry','Acai berry-100101014','Acai berry-100101014 | Prod: Perennes-100101 | Sector: Agr-1001 | Industria: AGR - 10',100101);</v>
      </c>
    </row>
    <row r="24" spans="1:13" ht="31.5" x14ac:dyDescent="0.35">
      <c r="A24" s="12">
        <f>+A23</f>
        <v>10</v>
      </c>
      <c r="B24" s="8" t="str">
        <f>+VLOOKUP(A24,Industria[],2,0)</f>
        <v>Agropecuario y Forestal</v>
      </c>
      <c r="C24" s="12">
        <f>+C23</f>
        <v>1001</v>
      </c>
      <c r="D24" s="8" t="str">
        <f>+VLOOKUP(C24,Sector[[Id_sector]:[Codigo]],3,0)</f>
        <v>Agricultura</v>
      </c>
      <c r="E24" s="12">
        <f>+IF(H24=1,E23+1,E23)</f>
        <v>100101</v>
      </c>
      <c r="F24" s="8" t="str">
        <f>+VLOOKUP(E24,Productos[[Id_producto]:[Codigo]],3,0)</f>
        <v>Berries</v>
      </c>
      <c r="G24" s="13">
        <f t="shared" si="6"/>
        <v>100101015</v>
      </c>
      <c r="H24" s="7">
        <v>15</v>
      </c>
      <c r="I24" s="8" t="s">
        <v>218</v>
      </c>
      <c r="J24" s="33" t="str">
        <f>+Categorias[[#This Row],[Categoría]]&amp;"-"&amp;Categorias[[#This Row],[Id_categoría]]</f>
        <v>Mora Silvestre-100101015</v>
      </c>
      <c r="K24" s="34" t="str">
        <f>+Categorias[[#This Row],[Descripcion]]&amp;" | "&amp;VLOOKUP(Categorias[[#This Row],[Id_producto]],Productos[[Id_producto]:[Auxiliar]],5,0)</f>
        <v>Mora Silvestre-100101015 | Prod: Perennes-100101 | Sector: Agr-1001 | Industria: AGR - 10</v>
      </c>
      <c r="L24" s="9" t="str">
        <f t="shared" si="7"/>
        <v>100101015mora_silvestre</v>
      </c>
      <c r="M24" s="35" t="str">
        <f t="shared" si="8"/>
        <v>INSERT INTO categoria VALUES (100101015,'Mora Silvestre','Mora Silvestre-100101015','Mora Silvestre-100101015 | Prod: Perennes-100101 | Sector: Agr-1001 | Industria: AGR - 10',100101);</v>
      </c>
    </row>
    <row r="25" spans="1:13" ht="31.5" x14ac:dyDescent="0.35">
      <c r="A25" s="12">
        <f>+A23</f>
        <v>10</v>
      </c>
      <c r="B25" s="8" t="str">
        <f>+VLOOKUP(A25,Industria[],2,0)</f>
        <v>Agropecuario y Forestal</v>
      </c>
      <c r="C25" s="12">
        <f>+C23</f>
        <v>1001</v>
      </c>
      <c r="D25" s="8" t="str">
        <f>+VLOOKUP(C25,Sector[[Id_sector]:[Codigo]],3,0)</f>
        <v>Agricultura</v>
      </c>
      <c r="E25" s="12">
        <f>+IF(H25=1,E23+1,E23)</f>
        <v>100101</v>
      </c>
      <c r="F25" s="8" t="str">
        <f>+VLOOKUP(E25,Productos[[Id_producto]:[Codigo]],3,0)</f>
        <v>Berries</v>
      </c>
      <c r="G25" s="13">
        <f t="shared" si="6"/>
        <v>100101016</v>
      </c>
      <c r="H25" s="7">
        <v>16</v>
      </c>
      <c r="I25" s="8" t="s">
        <v>219</v>
      </c>
      <c r="J25" s="33" t="str">
        <f>+Categorias[[#This Row],[Categoría]]&amp;"-"&amp;Categorias[[#This Row],[Id_categoría]]</f>
        <v>Mora Cultivada-100101016</v>
      </c>
      <c r="K25" s="34" t="str">
        <f>+Categorias[[#This Row],[Descripcion]]&amp;" | "&amp;VLOOKUP(Categorias[[#This Row],[Id_producto]],Productos[[Id_producto]:[Auxiliar]],5,0)</f>
        <v>Mora Cultivada-100101016 | Prod: Perennes-100101 | Sector: Agr-1001 | Industria: AGR - 10</v>
      </c>
      <c r="L25" s="9" t="str">
        <f t="shared" si="7"/>
        <v>100101016mora_cultivada</v>
      </c>
      <c r="M25" s="35" t="str">
        <f t="shared" si="8"/>
        <v>INSERT INTO categoria VALUES (100101016,'Mora Cultivada','Mora Cultivada-100101016','Mora Cultivada-100101016 | Prod: Perennes-100101 | Sector: Agr-1001 | Industria: AGR - 10',100101);</v>
      </c>
    </row>
    <row r="26" spans="1:13" ht="31.5" x14ac:dyDescent="0.35">
      <c r="A26" s="12">
        <f>+A21</f>
        <v>10</v>
      </c>
      <c r="B26" s="8" t="str">
        <f>+VLOOKUP(A26,Industria[],2,0)</f>
        <v>Agropecuario y Forestal</v>
      </c>
      <c r="C26" s="12">
        <f>+C21</f>
        <v>1001</v>
      </c>
      <c r="D26" s="8" t="str">
        <f>+VLOOKUP(C26,Sector[[Id_sector]:[Codigo]],3,0)</f>
        <v>Agricultura</v>
      </c>
      <c r="E26" s="12">
        <f>+IF(H26=1,E19+1,E19)</f>
        <v>100102</v>
      </c>
      <c r="F26" s="8" t="str">
        <f>+VLOOKUP(E26,Productos[[Id_producto]:[Codigo]],3,0)</f>
        <v>Cítricos</v>
      </c>
      <c r="G26" s="13">
        <f t="shared" si="1"/>
        <v>100102001</v>
      </c>
      <c r="H26" s="7">
        <v>1</v>
      </c>
      <c r="I26" s="8" t="s">
        <v>53</v>
      </c>
      <c r="J26" s="8" t="str">
        <f>+Categorias[[#This Row],[Categoría]]&amp;"-"&amp;Categorias[[#This Row],[Id_categoría]]</f>
        <v>Kumquat-100102001</v>
      </c>
      <c r="K26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6" s="9" t="str">
        <f t="shared" si="2"/>
        <v>100102001kumquat</v>
      </c>
      <c r="M26" s="25" t="str">
        <f t="shared" si="0"/>
        <v>INSERT INTO categoria VALUES (100102001,'Kumquat','Kumquat-100102001','Kumquat-100102001 | Prod: Perennes-100102 | Sector: Agr-1001 | Industria: AGR - 10',100102);</v>
      </c>
    </row>
    <row r="27" spans="1:13" ht="31.5" x14ac:dyDescent="0.35">
      <c r="A27" s="12">
        <f t="shared" si="3"/>
        <v>10</v>
      </c>
      <c r="B27" s="8" t="str">
        <f>+VLOOKUP(A27,Industria[],2,0)</f>
        <v>Agropecuario y Forestal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ref="E27:E118" si="9">+IF(H27=1,E26+1,E26)</f>
        <v>100102</v>
      </c>
      <c r="F27" s="8" t="str">
        <f>+VLOOKUP(E27,Productos[[Id_producto]:[Codigo]],3,0)</f>
        <v>Cítricos</v>
      </c>
      <c r="G27" s="13">
        <f t="shared" si="1"/>
        <v>100102002</v>
      </c>
      <c r="H27" s="7">
        <v>2</v>
      </c>
      <c r="I27" s="8" t="s">
        <v>54</v>
      </c>
      <c r="J27" s="8" t="str">
        <f>+Categorias[[#This Row],[Categoría]]&amp;"-"&amp;Categorias[[#This Row],[Id_categoría]]</f>
        <v>Lima-100102002</v>
      </c>
      <c r="K27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7" s="9" t="str">
        <f t="shared" si="2"/>
        <v>100102002lima</v>
      </c>
      <c r="M27" s="25" t="str">
        <f t="shared" si="0"/>
        <v>INSERT INTO categoria VALUES (100102002,'Lima','Lima-100102002','Lima-100102002 | Prod: Perennes-100102 | Sector: Agr-1001 | Industria: AGR - 10',100102);</v>
      </c>
    </row>
    <row r="28" spans="1:13" ht="31.5" x14ac:dyDescent="0.35">
      <c r="A28" s="12">
        <f t="shared" si="3"/>
        <v>10</v>
      </c>
      <c r="B28" s="8" t="str">
        <f>+VLOOKUP(A28,Industria[],2,0)</f>
        <v>Agropecuario y Forestal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9"/>
        <v>100102</v>
      </c>
      <c r="F28" s="8" t="str">
        <f>+VLOOKUP(E28,Productos[[Id_producto]:[Codigo]],3,0)</f>
        <v>Cítricos</v>
      </c>
      <c r="G28" s="13">
        <f t="shared" si="1"/>
        <v>100102003</v>
      </c>
      <c r="H28" s="7">
        <v>3</v>
      </c>
      <c r="I28" s="8" t="s">
        <v>55</v>
      </c>
      <c r="J28" s="8" t="str">
        <f>+Categorias[[#This Row],[Categoría]]&amp;"-"&amp;Categorias[[#This Row],[Id_categoría]]</f>
        <v>Limón-100102003</v>
      </c>
      <c r="K28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8" s="9" t="str">
        <f t="shared" si="2"/>
        <v>100102003limon</v>
      </c>
      <c r="M28" s="25" t="str">
        <f t="shared" si="0"/>
        <v>INSERT INTO categoria VALUES (100102003,'Limón','Limón-100102003','Limón-100102003 | Prod: Perennes-100102 | Sector: Agr-1001 | Industria: AGR - 10',100102);</v>
      </c>
    </row>
    <row r="29" spans="1:13" ht="31.5" x14ac:dyDescent="0.35">
      <c r="A29" s="12">
        <f t="shared" si="3"/>
        <v>10</v>
      </c>
      <c r="B29" s="8" t="str">
        <f>+VLOOKUP(A29,Industria[],2,0)</f>
        <v>Agropecuario y Forestal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9"/>
        <v>100102</v>
      </c>
      <c r="F29" s="8" t="str">
        <f>+VLOOKUP(E29,Productos[[Id_producto]:[Codigo]],3,0)</f>
        <v>Cítricos</v>
      </c>
      <c r="G29" s="13">
        <f t="shared" si="1"/>
        <v>100102004</v>
      </c>
      <c r="H29" s="7">
        <v>4</v>
      </c>
      <c r="I29" s="8" t="s">
        <v>56</v>
      </c>
      <c r="J29" s="8" t="str">
        <f>+Categorias[[#This Row],[Categoría]]&amp;"-"&amp;Categorias[[#This Row],[Id_categoría]]</f>
        <v>Mandarina-100102004</v>
      </c>
      <c r="K29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9" s="9" t="str">
        <f t="shared" si="2"/>
        <v>100102004mandarina</v>
      </c>
      <c r="M29" s="25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1.5" x14ac:dyDescent="0.35">
      <c r="A30" s="12">
        <f t="shared" si="3"/>
        <v>10</v>
      </c>
      <c r="B30" s="8" t="str">
        <f>+VLOOKUP(A30,Industria[],2,0)</f>
        <v>Agropecuario y Forestal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9"/>
        <v>100102</v>
      </c>
      <c r="F30" s="8" t="str">
        <f>+VLOOKUP(E30,Productos[[Id_producto]:[Codigo]],3,0)</f>
        <v>Cítricos</v>
      </c>
      <c r="G30" s="13">
        <f t="shared" si="1"/>
        <v>100102005</v>
      </c>
      <c r="H30" s="7">
        <v>5</v>
      </c>
      <c r="I30" s="8" t="s">
        <v>57</v>
      </c>
      <c r="J30" s="8" t="str">
        <f>+Categorias[[#This Row],[Categoría]]&amp;"-"&amp;Categorias[[#This Row],[Id_categoría]]</f>
        <v>Naranja-100102005</v>
      </c>
      <c r="K30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30" s="9" t="str">
        <f t="shared" si="2"/>
        <v>100102005naranja</v>
      </c>
      <c r="M30" s="25" t="str">
        <f t="shared" si="0"/>
        <v>INSERT INTO categoria VALUES (100102005,'Naranja','Naranja-100102005','Naranja-100102005 | Prod: Perennes-100102 | Sector: Agr-1001 | Industria: AGR - 10',100102);</v>
      </c>
    </row>
    <row r="31" spans="1:13" ht="31.5" x14ac:dyDescent="0.35">
      <c r="A31" s="12">
        <f t="shared" si="3"/>
        <v>10</v>
      </c>
      <c r="B31" s="8" t="str">
        <f>+VLOOKUP(A31,Industria[],2,0)</f>
        <v>Agropecuario y Forestal</v>
      </c>
      <c r="C31" s="12">
        <f t="shared" si="4"/>
        <v>1001</v>
      </c>
      <c r="D31" s="8" t="str">
        <f>+VLOOKUP(C31,Sector[[Id_sector]:[Codigo]],3,0)</f>
        <v>Agricultura</v>
      </c>
      <c r="E31" s="12">
        <f t="shared" si="9"/>
        <v>100102</v>
      </c>
      <c r="F31" s="8" t="str">
        <f>+VLOOKUP(E31,Productos[[Id_producto]:[Codigo]],3,0)</f>
        <v>Cítricos</v>
      </c>
      <c r="G31" s="13">
        <f t="shared" si="1"/>
        <v>100102006</v>
      </c>
      <c r="H31" s="7">
        <v>6</v>
      </c>
      <c r="I31" s="8" t="s">
        <v>58</v>
      </c>
      <c r="J31" s="8" t="str">
        <f>+Categorias[[#This Row],[Categoría]]&amp;"-"&amp;Categorias[[#This Row],[Id_categoría]]</f>
        <v>Pomelo-100102006</v>
      </c>
      <c r="K31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31" s="9" t="str">
        <f t="shared" si="2"/>
        <v>100102006pomelo</v>
      </c>
      <c r="M31" s="25" t="str">
        <f t="shared" si="0"/>
        <v>INSERT INTO categoria VALUES (100102006,'Pomelo','Pomelo-100102006','Pomelo-100102006 | Prod: Perennes-100102 | Sector: Agr-1001 | Industria: AGR - 10',100102);</v>
      </c>
    </row>
    <row r="32" spans="1:13" ht="31.5" x14ac:dyDescent="0.35">
      <c r="A32" s="12">
        <f t="shared" si="3"/>
        <v>10</v>
      </c>
      <c r="B32" s="8" t="str">
        <f>+VLOOKUP(A32,Industria[],2,0)</f>
        <v>Agropecuario y Forestal</v>
      </c>
      <c r="C32" s="12">
        <f t="shared" si="4"/>
        <v>1001</v>
      </c>
      <c r="D32" s="8" t="str">
        <f>+VLOOKUP(C32,Sector[[Id_sector]:[Codigo]],3,0)</f>
        <v>Agricultura</v>
      </c>
      <c r="E32" s="12">
        <f t="shared" si="9"/>
        <v>100102</v>
      </c>
      <c r="F32" s="8" t="str">
        <f>+VLOOKUP(E32,Productos[[Id_producto]:[Codigo]],3,0)</f>
        <v>Cítricos</v>
      </c>
      <c r="G32" s="13">
        <f t="shared" si="1"/>
        <v>100102007</v>
      </c>
      <c r="H32" s="7">
        <v>7</v>
      </c>
      <c r="I32" s="8" t="s">
        <v>59</v>
      </c>
      <c r="J32" s="8" t="str">
        <f>+Categorias[[#This Row],[Categoría]]&amp;"-"&amp;Categorias[[#This Row],[Id_categoría]]</f>
        <v>Tangelo-100102007</v>
      </c>
      <c r="K32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2" s="9" t="str">
        <f t="shared" si="2"/>
        <v>100102007tangelo</v>
      </c>
      <c r="M32" s="25" t="str">
        <f t="shared" si="0"/>
        <v>INSERT INTO categoria VALUES (100102007,'Tangelo','Tangelo-100102007','Tangelo-100102007 | Prod: Perennes-100102 | Sector: Agr-1001 | Industria: AGR - 10',100102);</v>
      </c>
    </row>
    <row r="33" spans="1:13" ht="31.5" x14ac:dyDescent="0.35">
      <c r="A33" s="12">
        <f>+A32</f>
        <v>10</v>
      </c>
      <c r="B33" s="8" t="str">
        <f>+VLOOKUP(A33,Industria[],2,0)</f>
        <v>Agropecuario y Forestal</v>
      </c>
      <c r="C33" s="12">
        <f>+C32</f>
        <v>1001</v>
      </c>
      <c r="D33" s="8" t="str">
        <f>+VLOOKUP(C33,Sector[[Id_sector]:[Codigo]],3,0)</f>
        <v>Agricultura</v>
      </c>
      <c r="E33" s="12">
        <f>+IF(H33=1,E32+1,E32)</f>
        <v>100102</v>
      </c>
      <c r="F33" s="8" t="str">
        <f>+VLOOKUP(E33,Productos[[Id_producto]:[Codigo]],3,0)</f>
        <v>Cítricos</v>
      </c>
      <c r="G33" s="13">
        <f>+E33*1000+H33</f>
        <v>100102008</v>
      </c>
      <c r="H33" s="7">
        <v>8</v>
      </c>
      <c r="I33" s="8" t="s">
        <v>60</v>
      </c>
      <c r="J33" s="33" t="str">
        <f>+Categorias[[#This Row],[Categoría]]&amp;"-"&amp;Categorias[[#This Row],[Id_categoría]]</f>
        <v>Otros cítricos-100102008</v>
      </c>
      <c r="K33" s="34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100102008otros_citricos</v>
      </c>
      <c r="M33" s="35" t="str">
        <f>+"INSERT INTO categoria VALUES ("&amp;G33&amp;",'"&amp;I33&amp;"','"&amp;J33&amp;"','"&amp;K33&amp;"',"&amp;E33&amp;");"</f>
        <v>INSERT INTO categoria VALUES (100102008,'Otros cítricos','Otros cítricos-100102008','Otros cítricos-100102008 | Prod: Perennes-100102 | Sector: Agr-1001 | Industria: AGR - 10',100102);</v>
      </c>
    </row>
    <row r="34" spans="1:13" ht="31.5" x14ac:dyDescent="0.35">
      <c r="A34" s="12">
        <f>+A33</f>
        <v>10</v>
      </c>
      <c r="B34" s="8" t="str">
        <f>+VLOOKUP(A34,Industria[],2,0)</f>
        <v>Agropecuario y Forestal</v>
      </c>
      <c r="C34" s="12">
        <f>+C33</f>
        <v>1001</v>
      </c>
      <c r="D34" s="8" t="str">
        <f>+VLOOKUP(C34,Sector[[Id_sector]:[Codigo]],3,0)</f>
        <v>Agricultura</v>
      </c>
      <c r="E34" s="12">
        <f>+IF(H34=1,E33+1,E33)</f>
        <v>100102</v>
      </c>
      <c r="F34" s="8" t="str">
        <f>+VLOOKUP(E34,Productos[[Id_producto]:[Codigo]],3,0)</f>
        <v>Cítricos</v>
      </c>
      <c r="G34" s="13">
        <f>+E34*1000+H34</f>
        <v>100102009</v>
      </c>
      <c r="H34" s="7">
        <v>9</v>
      </c>
      <c r="I34" s="8" t="s">
        <v>61</v>
      </c>
      <c r="J34" s="33" t="str">
        <f>+Categorias[[#This Row],[Categoría]]&amp;"-"&amp;Categorias[[#This Row],[Id_categoría]]</f>
        <v>Frutos Cítricos-100102009</v>
      </c>
      <c r="K34" s="34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100102009frutos_citricos</v>
      </c>
      <c r="M34" s="35" t="str">
        <f>+"INSERT INTO categoria VALUES ("&amp;G34&amp;",'"&amp;I34&amp;"','"&amp;J34&amp;"','"&amp;K34&amp;"',"&amp;E34&amp;");"</f>
        <v>INSERT INTO categoria VALUES (100102009,'Frutos Cítricos','Frutos Cítricos-100102009','Frutos Cítricos-100102009 | Prod: Perennes-100102 | Sector: Agr-1001 | Industria: AGR - 10',100102);</v>
      </c>
    </row>
    <row r="35" spans="1:13" ht="31.5" x14ac:dyDescent="0.35">
      <c r="A35" s="12">
        <f>+A33</f>
        <v>10</v>
      </c>
      <c r="B35" s="8" t="str">
        <f>+VLOOKUP(A35,Industria[],2,0)</f>
        <v>Agropecuario y Forestal</v>
      </c>
      <c r="C35" s="12">
        <f>+C33</f>
        <v>1001</v>
      </c>
      <c r="D35" s="8" t="str">
        <f>+VLOOKUP(C35,Sector[[Id_sector]:[Codigo]],3,0)</f>
        <v>Agricultura</v>
      </c>
      <c r="E35" s="12">
        <f>+IF(H35=1,E33+1,E33)</f>
        <v>100102</v>
      </c>
      <c r="F35" s="8" t="str">
        <f>+VLOOKUP(E35,Productos[[Id_producto]:[Codigo]],3,0)</f>
        <v>Cítricos</v>
      </c>
      <c r="G35" s="13">
        <f>+E35*1000+H35</f>
        <v>100102010</v>
      </c>
      <c r="H35" s="7">
        <v>10</v>
      </c>
      <c r="I35" s="8" t="s">
        <v>62</v>
      </c>
      <c r="J35" s="33" t="str">
        <f>+Categorias[[#This Row],[Categoría]]&amp;"-"&amp;Categorias[[#This Row],[Id_categoría]]</f>
        <v>Clementina-100102010</v>
      </c>
      <c r="K35" s="34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100102010clementina</v>
      </c>
      <c r="M35" s="35" t="str">
        <f>+"INSERT INTO categoria VALUES ("&amp;G35&amp;",'"&amp;I35&amp;"','"&amp;J35&amp;"','"&amp;K35&amp;"',"&amp;E35&amp;");"</f>
        <v>INSERT INTO categoria VALUES (100102010,'Clementina','Clementina-100102010','Clementina-100102010 | Prod: Perennes-100102 | Sector: Agr-1001 | Industria: AGR - 10',100102);</v>
      </c>
    </row>
    <row r="36" spans="1:13" ht="31.5" x14ac:dyDescent="0.35">
      <c r="A36" s="12">
        <f>+A32</f>
        <v>10</v>
      </c>
      <c r="B36" s="8" t="str">
        <f>+VLOOKUP(A36,Industria[],2,0)</f>
        <v>Agropecuario y Forestal</v>
      </c>
      <c r="C36" s="12">
        <f>+C32</f>
        <v>1001</v>
      </c>
      <c r="D36" s="8" t="str">
        <f>+VLOOKUP(C36,Sector[[Id_sector]:[Codigo]],3,0)</f>
        <v>Agricultura</v>
      </c>
      <c r="E36" s="12">
        <f>+IF(H36=1,E32+1,E32)</f>
        <v>100103</v>
      </c>
      <c r="F36" s="8" t="str">
        <f>+VLOOKUP(E36,Productos[[Id_producto]:[Codigo]],3,0)</f>
        <v>Frutos de hueso (carozo)</v>
      </c>
      <c r="G36" s="13">
        <f t="shared" si="1"/>
        <v>100103001</v>
      </c>
      <c r="H36" s="7">
        <v>1</v>
      </c>
      <c r="I36" s="8" t="s">
        <v>63</v>
      </c>
      <c r="J36" s="8" t="str">
        <f>+Categorias[[#This Row],[Categoría]]&amp;"-"&amp;Categorias[[#This Row],[Id_categoría]]</f>
        <v>Cereza-100103001</v>
      </c>
      <c r="K36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6" s="9" t="str">
        <f t="shared" si="2"/>
        <v>100103001cereza</v>
      </c>
      <c r="M36" s="25" t="str">
        <f t="shared" si="0"/>
        <v>INSERT INTO categoria VALUES (100103001,'Cereza','Cereza-100103001','Cereza-100103001 | Prod: Perennes-100103 | Sector: Agr-1001 | Industria: AGR - 10',100103);</v>
      </c>
    </row>
    <row r="37" spans="1:13" ht="31.5" x14ac:dyDescent="0.35">
      <c r="A37" s="12">
        <f t="shared" si="3"/>
        <v>10</v>
      </c>
      <c r="B37" s="8" t="str">
        <f>+VLOOKUP(A37,Industria[],2,0)</f>
        <v>Agropecuario y Forestal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9"/>
        <v>100103</v>
      </c>
      <c r="F37" s="8" t="str">
        <f>+VLOOKUP(E37,Productos[[Id_producto]:[Codigo]],3,0)</f>
        <v>Frutos de hueso (carozo)</v>
      </c>
      <c r="G37" s="13">
        <f t="shared" si="1"/>
        <v>100103002</v>
      </c>
      <c r="H37" s="7">
        <v>2</v>
      </c>
      <c r="I37" s="8" t="s">
        <v>64</v>
      </c>
      <c r="J37" s="8" t="str">
        <f>+Categorias[[#This Row],[Categoría]]&amp;"-"&amp;Categorias[[#This Row],[Id_categoría]]</f>
        <v>Ciruela-100103002</v>
      </c>
      <c r="K37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7" s="9" t="str">
        <f t="shared" si="2"/>
        <v>100103002ciruela</v>
      </c>
      <c r="M37" s="25" t="str">
        <f t="shared" si="0"/>
        <v>INSERT INTO categoria VALUES (100103002,'Ciruela','Ciruela-100103002','Ciruela-100103002 | Prod: Perennes-100103 | Sector: Agr-1001 | Industria: AGR - 10',100103);</v>
      </c>
    </row>
    <row r="38" spans="1:13" ht="31.5" x14ac:dyDescent="0.35">
      <c r="A38" s="12">
        <f t="shared" si="3"/>
        <v>10</v>
      </c>
      <c r="B38" s="8" t="str">
        <f>+VLOOKUP(A38,Industria[],2,0)</f>
        <v>Agropecuario y Forestal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9"/>
        <v>100103</v>
      </c>
      <c r="F38" s="8" t="str">
        <f>+VLOOKUP(E38,Productos[[Id_producto]:[Codigo]],3,0)</f>
        <v>Frutos de hueso (carozo)</v>
      </c>
      <c r="G38" s="13">
        <f t="shared" si="1"/>
        <v>100103003</v>
      </c>
      <c r="H38" s="7">
        <v>3</v>
      </c>
      <c r="I38" s="8" t="s">
        <v>65</v>
      </c>
      <c r="J38" s="8" t="str">
        <f>+Categorias[[#This Row],[Categoría]]&amp;"-"&amp;Categorias[[#This Row],[Id_categoría]]</f>
        <v>Damasco-100103003</v>
      </c>
      <c r="K38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8" s="9" t="str">
        <f t="shared" si="2"/>
        <v>100103003damasco</v>
      </c>
      <c r="M38" s="25" t="str">
        <f t="shared" si="0"/>
        <v>INSERT INTO categoria VALUES (100103003,'Damasco','Damasco-100103003','Damasco-100103003 | Prod: Perennes-100103 | Sector: Agr-1001 | Industria: AGR - 10',100103);</v>
      </c>
    </row>
    <row r="39" spans="1:13" ht="31.5" x14ac:dyDescent="0.35">
      <c r="A39" s="12">
        <f t="shared" si="3"/>
        <v>10</v>
      </c>
      <c r="B39" s="8" t="str">
        <f>+VLOOKUP(A39,Industria[],2,0)</f>
        <v>Agropecuario y Forestal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9"/>
        <v>100103</v>
      </c>
      <c r="F39" s="8" t="str">
        <f>+VLOOKUP(E39,Productos[[Id_producto]:[Codigo]],3,0)</f>
        <v>Frutos de hueso (carozo)</v>
      </c>
      <c r="G39" s="13">
        <f t="shared" si="1"/>
        <v>100103004</v>
      </c>
      <c r="H39" s="7">
        <v>4</v>
      </c>
      <c r="I39" s="8" t="s">
        <v>66</v>
      </c>
      <c r="J39" s="8" t="str">
        <f>+Categorias[[#This Row],[Categoría]]&amp;"-"&amp;Categorias[[#This Row],[Id_categoría]]</f>
        <v>Durazno-100103004</v>
      </c>
      <c r="K39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9" s="9" t="str">
        <f t="shared" si="2"/>
        <v>100103004durazno</v>
      </c>
      <c r="M39" s="25" t="str">
        <f t="shared" si="0"/>
        <v>INSERT INTO categoria VALUES (100103004,'Durazno','Durazno-100103004','Durazno-100103004 | Prod: Perennes-100103 | Sector: Agr-1001 | Industria: AGR - 10',100103);</v>
      </c>
    </row>
    <row r="40" spans="1:13" ht="31.5" x14ac:dyDescent="0.35">
      <c r="A40" s="12">
        <f t="shared" si="3"/>
        <v>10</v>
      </c>
      <c r="B40" s="8" t="str">
        <f>+VLOOKUP(A40,Industria[],2,0)</f>
        <v>Agropecuario y Forestal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9"/>
        <v>100103</v>
      </c>
      <c r="F40" s="8" t="str">
        <f>+VLOOKUP(E40,Productos[[Id_producto]:[Codigo]],3,0)</f>
        <v>Frutos de hueso (carozo)</v>
      </c>
      <c r="G40" s="13">
        <f t="shared" si="1"/>
        <v>100103005</v>
      </c>
      <c r="H40" s="7">
        <v>5</v>
      </c>
      <c r="I40" s="8" t="s">
        <v>67</v>
      </c>
      <c r="J40" s="8" t="str">
        <f>+Categorias[[#This Row],[Categoría]]&amp;"-"&amp;Categorias[[#This Row],[Id_categoría]]</f>
        <v>Guinda-100103005</v>
      </c>
      <c r="K40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40" s="9" t="str">
        <f t="shared" si="2"/>
        <v>100103005guinda</v>
      </c>
      <c r="M40" s="25" t="str">
        <f t="shared" si="0"/>
        <v>INSERT INTO categoria VALUES (100103005,'Guinda','Guinda-100103005','Guinda-100103005 | Prod: Perennes-100103 | Sector: Agr-1001 | Industria: AGR - 10',100103);</v>
      </c>
    </row>
    <row r="41" spans="1:13" ht="31.5" x14ac:dyDescent="0.35">
      <c r="A41" s="12">
        <f t="shared" si="3"/>
        <v>10</v>
      </c>
      <c r="B41" s="8" t="str">
        <f>+VLOOKUP(A41,Industria[],2,0)</f>
        <v>Agropecuario y Forestal</v>
      </c>
      <c r="C41" s="12">
        <f t="shared" si="4"/>
        <v>1001</v>
      </c>
      <c r="D41" s="8" t="str">
        <f>+VLOOKUP(C41,Sector[[Id_sector]:[Codigo]],3,0)</f>
        <v>Agricultura</v>
      </c>
      <c r="E41" s="12">
        <f t="shared" si="9"/>
        <v>100103</v>
      </c>
      <c r="F41" s="8" t="str">
        <f>+VLOOKUP(E41,Productos[[Id_producto]:[Codigo]],3,0)</f>
        <v>Frutos de hueso (carozo)</v>
      </c>
      <c r="G41" s="13">
        <f t="shared" si="1"/>
        <v>100103006</v>
      </c>
      <c r="H41" s="7">
        <v>6</v>
      </c>
      <c r="I41" s="8" t="s">
        <v>68</v>
      </c>
      <c r="J41" s="8" t="str">
        <f>+Categorias[[#This Row],[Categoría]]&amp;"-"&amp;Categorias[[#This Row],[Id_categoría]]</f>
        <v>Nectarín-100103006</v>
      </c>
      <c r="K41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41" s="9" t="str">
        <f t="shared" si="2"/>
        <v>100103006nectarin</v>
      </c>
      <c r="M41" s="25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1.5" x14ac:dyDescent="0.35">
      <c r="A42" s="12">
        <f t="shared" si="3"/>
        <v>10</v>
      </c>
      <c r="B42" s="8" t="str">
        <f>+VLOOKUP(A42,Industria[],2,0)</f>
        <v>Agropecuario y Forestal</v>
      </c>
      <c r="C42" s="12">
        <f t="shared" si="4"/>
        <v>1001</v>
      </c>
      <c r="D42" s="8" t="str">
        <f>+VLOOKUP(C42,Sector[[Id_sector]:[Codigo]],3,0)</f>
        <v>Agricultura</v>
      </c>
      <c r="E42" s="12">
        <f t="shared" si="9"/>
        <v>100103</v>
      </c>
      <c r="F42" s="8" t="str">
        <f>+VLOOKUP(E42,Productos[[Id_producto]:[Codigo]],3,0)</f>
        <v>Frutos de hueso (carozo)</v>
      </c>
      <c r="G42" s="13">
        <f t="shared" si="1"/>
        <v>100103007</v>
      </c>
      <c r="H42" s="7">
        <v>7</v>
      </c>
      <c r="I42" s="8" t="s">
        <v>69</v>
      </c>
      <c r="J42" s="8" t="str">
        <f>+Categorias[[#This Row],[Categoría]]&amp;"-"&amp;Categorias[[#This Row],[Id_categoría]]</f>
        <v>Pluots-100103007</v>
      </c>
      <c r="K42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2" s="9" t="str">
        <f t="shared" si="2"/>
        <v>100103007pluots</v>
      </c>
      <c r="M42" s="25" t="str">
        <f t="shared" si="0"/>
        <v>INSERT INTO categoria VALUES (100103007,'Pluots','Pluots-100103007','Pluots-100103007 | Prod: Perennes-100103 | Sector: Agr-1001 | Industria: AGR - 10',100103);</v>
      </c>
    </row>
    <row r="43" spans="1:13" ht="31.5" x14ac:dyDescent="0.35">
      <c r="A43" s="12">
        <f>+A42</f>
        <v>10</v>
      </c>
      <c r="B43" s="8" t="str">
        <f>+VLOOKUP(A43,Industria[],2,0)</f>
        <v>Agropecuario y Forestal</v>
      </c>
      <c r="C43" s="12">
        <f>+C42</f>
        <v>1001</v>
      </c>
      <c r="D43" s="8" t="str">
        <f>+VLOOKUP(C43,Sector[[Id_sector]:[Codigo]],3,0)</f>
        <v>Agricultura</v>
      </c>
      <c r="E43" s="12">
        <f>+IF(H43=1,E42+1,E42)</f>
        <v>100103</v>
      </c>
      <c r="F43" s="8" t="str">
        <f>+VLOOKUP(E43,Productos[[Id_producto]:[Codigo]],3,0)</f>
        <v>Frutos de hueso (carozo)</v>
      </c>
      <c r="G43" s="13">
        <f t="shared" ref="G43:G49" si="10">+E43*1000+H43</f>
        <v>100103008</v>
      </c>
      <c r="H43" s="7">
        <v>8</v>
      </c>
      <c r="I43" s="8" t="s">
        <v>17</v>
      </c>
      <c r="J43" s="33" t="str">
        <f>+Categorias[[#This Row],[Categoría]]&amp;"-"&amp;Categorias[[#This Row],[Id_categoría]]</f>
        <v>Frutos de hueso (carozo)-100103008</v>
      </c>
      <c r="K43" s="34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3" s="9" t="str">
        <f t="shared" ref="L43:L49" si="11">+SUBSTITUTE(G43&amp;LOWER(SUBSTITUTE( SUBSTITUTE( SUBSTITUTE( SUBSTITUTE( SUBSTITUTE( SUBSTITUTE( SUBSTITUTE( SUBSTITUTE( SUBSTITUTE( SUBSTITUTE(I43, "á", "a"), "é", "e"), "í", "i"), "ó", "o"), "ú", "u"), "Á", "A"), "É", "E"), "Í", "I"), "Ó", "O"), "Ú", "U"))," ","_")</f>
        <v>100103008frutos_de_hueso_(carozo)</v>
      </c>
      <c r="M43" s="35" t="str">
        <f t="shared" ref="M43:M49" si="12">+"INSERT INTO categoria VALUES ("&amp;G43&amp;",'"&amp;I43&amp;"','"&amp;J43&amp;"','"&amp;K43&amp;"',"&amp;E43&amp;");"</f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1.5" x14ac:dyDescent="0.35">
      <c r="A44" s="12">
        <f>+A42</f>
        <v>10</v>
      </c>
      <c r="B44" s="8" t="str">
        <f>+VLOOKUP(A44,Industria[],2,0)</f>
        <v>Agropecuario y Forestal</v>
      </c>
      <c r="C44" s="12">
        <f>+C42</f>
        <v>1001</v>
      </c>
      <c r="D44" s="8" t="str">
        <f>+VLOOKUP(C44,Sector[[Id_sector]:[Codigo]],3,0)</f>
        <v>Agricultura</v>
      </c>
      <c r="E44" s="12">
        <f>+IF(H44=1,E42+1,E42)</f>
        <v>100103</v>
      </c>
      <c r="F44" s="8" t="str">
        <f>+VLOOKUP(E44,Productos[[Id_producto]:[Codigo]],3,0)</f>
        <v>Frutos de hueso (carozo)</v>
      </c>
      <c r="G44" s="13">
        <f t="shared" si="10"/>
        <v>100103009</v>
      </c>
      <c r="H44" s="7">
        <v>9</v>
      </c>
      <c r="I44" s="8" t="s">
        <v>70</v>
      </c>
      <c r="J44" s="33" t="str">
        <f>+Categorias[[#This Row],[Categoría]]&amp;"-"&amp;Categorias[[#This Row],[Id_categoría]]</f>
        <v>Acerola-100103009</v>
      </c>
      <c r="K44" s="34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4" s="9" t="str">
        <f t="shared" si="11"/>
        <v>100103009acerola</v>
      </c>
      <c r="M44" s="35" t="str">
        <f t="shared" si="12"/>
        <v>INSERT INTO categoria VALUES (100103009,'Acerola','Acerola-100103009','Acerola-100103009 | Prod: Perennes-100103 | Sector: Agr-1001 | Industria: AGR - 10',100103);</v>
      </c>
    </row>
    <row r="45" spans="1:13" ht="31.5" x14ac:dyDescent="0.35">
      <c r="A45" s="12">
        <f>+A44</f>
        <v>10</v>
      </c>
      <c r="B45" s="8" t="str">
        <f>+VLOOKUP(A45,Industria[],2,0)</f>
        <v>Agropecuario y Forestal</v>
      </c>
      <c r="C45" s="12">
        <f>+C44</f>
        <v>1001</v>
      </c>
      <c r="D45" s="8" t="str">
        <f>+VLOOKUP(C45,Sector[[Id_sector]:[Codigo]],3,0)</f>
        <v>Agricultura</v>
      </c>
      <c r="E45" s="12">
        <f>+IF(H45=1,E44+1,E44)</f>
        <v>100103</v>
      </c>
      <c r="F45" s="8" t="str">
        <f>+VLOOKUP(E45,Productos[[Id_producto]:[Codigo]],3,0)</f>
        <v>Frutos de hueso (carozo)</v>
      </c>
      <c r="G45" s="13">
        <f t="shared" si="10"/>
        <v>100103010</v>
      </c>
      <c r="H45" s="7">
        <v>10</v>
      </c>
      <c r="I45" s="8" t="s">
        <v>220</v>
      </c>
      <c r="J45" s="33" t="str">
        <f>+Categorias[[#This Row],[Categoría]]&amp;"-"&amp;Categorias[[#This Row],[Id_categoría]]</f>
        <v>Ciruela Japonesa-100103010</v>
      </c>
      <c r="K45" s="34" t="str">
        <f>+Categorias[[#This Row],[Descripcion]]&amp;" | "&amp;VLOOKUP(Categorias[[#This Row],[Id_producto]],Productos[[Id_producto]:[Auxiliar]],5,0)</f>
        <v>Ciruela Japonesa-100103010 | Prod: Perennes-100103 | Sector: Agr-1001 | Industria: AGR - 10</v>
      </c>
      <c r="L45" s="9" t="str">
        <f t="shared" si="11"/>
        <v>100103010ciruela_japonesa</v>
      </c>
      <c r="M45" s="35" t="str">
        <f t="shared" si="12"/>
        <v>INSERT INTO categoria VALUES (100103010,'Ciruela Japonesa','Ciruela Japonesa-100103010','Ciruela Japonesa-100103010 | Prod: Perennes-100103 | Sector: Agr-1001 | Industria: AGR - 10',100103);</v>
      </c>
    </row>
    <row r="46" spans="1:13" ht="31.5" x14ac:dyDescent="0.35">
      <c r="A46" s="12">
        <f>+A44</f>
        <v>10</v>
      </c>
      <c r="B46" s="8" t="str">
        <f>+VLOOKUP(A46,Industria[],2,0)</f>
        <v>Agropecuario y Forestal</v>
      </c>
      <c r="C46" s="12">
        <f>+C44</f>
        <v>1001</v>
      </c>
      <c r="D46" s="8" t="str">
        <f>+VLOOKUP(C46,Sector[[Id_sector]:[Codigo]],3,0)</f>
        <v>Agricultura</v>
      </c>
      <c r="E46" s="12">
        <f>+IF(H46=1,E44+1,E44)</f>
        <v>100103</v>
      </c>
      <c r="F46" s="8" t="str">
        <f>+VLOOKUP(E46,Productos[[Id_producto]:[Codigo]],3,0)</f>
        <v>Frutos de hueso (carozo)</v>
      </c>
      <c r="G46" s="13">
        <f t="shared" si="10"/>
        <v>100103011</v>
      </c>
      <c r="H46" s="7">
        <v>11</v>
      </c>
      <c r="I46" s="8" t="s">
        <v>221</v>
      </c>
      <c r="J46" s="33" t="str">
        <f>+Categorias[[#This Row],[Categoría]]&amp;"-"&amp;Categorias[[#This Row],[Id_categoría]]</f>
        <v>Durazno Fresco-100103011</v>
      </c>
      <c r="K46" s="34" t="str">
        <f>+Categorias[[#This Row],[Descripcion]]&amp;" | "&amp;VLOOKUP(Categorias[[#This Row],[Id_producto]],Productos[[Id_producto]:[Auxiliar]],5,0)</f>
        <v>Durazno Fresco-100103011 | Prod: Perennes-100103 | Sector: Agr-1001 | Industria: AGR - 10</v>
      </c>
      <c r="L46" s="9" t="str">
        <f t="shared" si="11"/>
        <v>100103011durazno_fresco</v>
      </c>
      <c r="M46" s="35" t="str">
        <f t="shared" si="12"/>
        <v>INSERT INTO categoria VALUES (100103011,'Durazno Fresco','Durazno Fresco-100103011','Durazno Fresco-100103011 | Prod: Perennes-100103 | Sector: Agr-1001 | Industria: AGR - 10',100103);</v>
      </c>
    </row>
    <row r="47" spans="1:13" ht="31.5" x14ac:dyDescent="0.35">
      <c r="A47" s="12">
        <f>+A44</f>
        <v>10</v>
      </c>
      <c r="B47" s="8" t="str">
        <f>+VLOOKUP(A47,Industria[],2,0)</f>
        <v>Agropecuario y Forestal</v>
      </c>
      <c r="C47" s="12">
        <f>+C44</f>
        <v>1001</v>
      </c>
      <c r="D47" s="8" t="str">
        <f>+VLOOKUP(C47,Sector[[Id_sector]:[Codigo]],3,0)</f>
        <v>Agricultura</v>
      </c>
      <c r="E47" s="12">
        <f>+IF(H47=1,E44+1,E44)</f>
        <v>100103</v>
      </c>
      <c r="F47" s="8" t="str">
        <f>+VLOOKUP(E47,Productos[[Id_producto]:[Codigo]],3,0)</f>
        <v>Frutos de hueso (carozo)</v>
      </c>
      <c r="G47" s="13">
        <f t="shared" si="10"/>
        <v>100103012</v>
      </c>
      <c r="H47" s="7">
        <v>12</v>
      </c>
      <c r="I47" s="8" t="s">
        <v>222</v>
      </c>
      <c r="J47" s="33" t="str">
        <f>+Categorias[[#This Row],[Categoría]]&amp;"-"&amp;Categorias[[#This Row],[Id_categoría]]</f>
        <v>Durazno Conservero-100103012</v>
      </c>
      <c r="K47" s="34" t="str">
        <f>+Categorias[[#This Row],[Descripcion]]&amp;" | "&amp;VLOOKUP(Categorias[[#This Row],[Id_producto]],Productos[[Id_producto]:[Auxiliar]],5,0)</f>
        <v>Durazno Conservero-100103012 | Prod: Perennes-100103 | Sector: Agr-1001 | Industria: AGR - 10</v>
      </c>
      <c r="L47" s="9" t="str">
        <f t="shared" si="11"/>
        <v>100103012durazno_conservero</v>
      </c>
      <c r="M47" s="35" t="str">
        <f t="shared" si="12"/>
        <v>INSERT INTO categoria VALUES (100103012,'Durazno Conservero','Durazno Conservero-100103012','Durazno Conservero-100103012 | Prod: Perennes-100103 | Sector: Agr-1001 | Industria: AGR - 10',100103);</v>
      </c>
    </row>
    <row r="48" spans="1:13" ht="31.5" x14ac:dyDescent="0.35">
      <c r="A48" s="12">
        <f>+A44</f>
        <v>10</v>
      </c>
      <c r="B48" s="8" t="str">
        <f>+VLOOKUP(A48,Industria[],2,0)</f>
        <v>Agropecuario y Forestal</v>
      </c>
      <c r="C48" s="12">
        <f>+C44</f>
        <v>1001</v>
      </c>
      <c r="D48" s="8" t="str">
        <f>+VLOOKUP(C48,Sector[[Id_sector]:[Codigo]],3,0)</f>
        <v>Agricultura</v>
      </c>
      <c r="E48" s="12">
        <f>+IF(H48=1,E44+1,E44)</f>
        <v>100103</v>
      </c>
      <c r="F48" s="8" t="str">
        <f>+VLOOKUP(E48,Productos[[Id_producto]:[Codigo]],3,0)</f>
        <v>Frutos de hueso (carozo)</v>
      </c>
      <c r="G48" s="13">
        <f t="shared" si="10"/>
        <v>100103013</v>
      </c>
      <c r="H48" s="7">
        <v>13</v>
      </c>
      <c r="I48" s="8" t="s">
        <v>223</v>
      </c>
      <c r="J48" s="33" t="str">
        <f>+Categorias[[#This Row],[Categoría]]&amp;"-"&amp;Categorias[[#This Row],[Id_categoría]]</f>
        <v>Ciruela Europea-100103013</v>
      </c>
      <c r="K48" s="34" t="str">
        <f>+Categorias[[#This Row],[Descripcion]]&amp;" | "&amp;VLOOKUP(Categorias[[#This Row],[Id_producto]],Productos[[Id_producto]:[Auxiliar]],5,0)</f>
        <v>Ciruela Europea-100103013 | Prod: Perennes-100103 | Sector: Agr-1001 | Industria: AGR - 10</v>
      </c>
      <c r="L48" s="9" t="str">
        <f t="shared" si="11"/>
        <v>100103013ciruela_europea</v>
      </c>
      <c r="M48" s="35" t="str">
        <f t="shared" si="12"/>
        <v>INSERT INTO categoria VALUES (100103013,'Ciruela Europea','Ciruela Europea-100103013','Ciruela Europea-100103013 | Prod: Perennes-100103 | Sector: Agr-1001 | Industria: AGR - 10',100103);</v>
      </c>
    </row>
    <row r="49" spans="1:13" ht="31.5" x14ac:dyDescent="0.35">
      <c r="A49" s="12">
        <f>+A44</f>
        <v>10</v>
      </c>
      <c r="B49" s="8" t="str">
        <f>+VLOOKUP(A49,Industria[],2,0)</f>
        <v>Agropecuario y Forestal</v>
      </c>
      <c r="C49" s="12">
        <f>+C44</f>
        <v>1001</v>
      </c>
      <c r="D49" s="8" t="str">
        <f>+VLOOKUP(C49,Sector[[Id_sector]:[Codigo]],3,0)</f>
        <v>Agricultura</v>
      </c>
      <c r="E49" s="12">
        <f>+IF(H49=1,E44+1,E44)</f>
        <v>100103</v>
      </c>
      <c r="F49" s="8" t="str">
        <f>+VLOOKUP(E49,Productos[[Id_producto]:[Codigo]],3,0)</f>
        <v>Frutos de hueso (carozo)</v>
      </c>
      <c r="G49" s="13">
        <f t="shared" si="10"/>
        <v>100103014</v>
      </c>
      <c r="H49" s="7">
        <v>14</v>
      </c>
      <c r="I49" s="8" t="s">
        <v>224</v>
      </c>
      <c r="J49" s="33" t="str">
        <f>+Categorias[[#This Row],[Categoría]]&amp;"-"&amp;Categorias[[#This Row],[Id_categoría]]</f>
        <v>Guinda Ácida-100103014</v>
      </c>
      <c r="K49" s="34" t="str">
        <f>+Categorias[[#This Row],[Descripcion]]&amp;" | "&amp;VLOOKUP(Categorias[[#This Row],[Id_producto]],Productos[[Id_producto]:[Auxiliar]],5,0)</f>
        <v>Guinda Ácida-100103014 | Prod: Perennes-100103 | Sector: Agr-1001 | Industria: AGR - 10</v>
      </c>
      <c r="L49" s="9" t="str">
        <f t="shared" si="11"/>
        <v>100103014guinda_acida</v>
      </c>
      <c r="M49" s="35" t="str">
        <f t="shared" si="12"/>
        <v>INSERT INTO categoria VALUES (100103014,'Guinda Ácida','Guinda Ácida-100103014','Guinda Ácida-100103014 | Prod: Perennes-100103 | Sector: Agr-1001 | Industria: AGR - 10',100103);</v>
      </c>
    </row>
    <row r="50" spans="1:13" ht="31.5" x14ac:dyDescent="0.35">
      <c r="A50" s="12">
        <f>+A42</f>
        <v>10</v>
      </c>
      <c r="B50" s="8" t="str">
        <f>+VLOOKUP(A50,Industria[],2,0)</f>
        <v>Agropecuario y Forestal</v>
      </c>
      <c r="C50" s="12">
        <f>+C42</f>
        <v>1001</v>
      </c>
      <c r="D50" s="8" t="str">
        <f>+VLOOKUP(C50,Sector[[Id_sector]:[Codigo]],3,0)</f>
        <v>Agricultura</v>
      </c>
      <c r="E50" s="12">
        <f>+IF(H50=1,E42+1,E42)</f>
        <v>100104</v>
      </c>
      <c r="F50" s="8" t="str">
        <f>+VLOOKUP(E50,Productos[[Id_producto]:[Codigo]],3,0)</f>
        <v>Frutos de pepita</v>
      </c>
      <c r="G50" s="13">
        <f t="shared" si="1"/>
        <v>100104001</v>
      </c>
      <c r="H50" s="7">
        <v>1</v>
      </c>
      <c r="I50" s="8" t="s">
        <v>71</v>
      </c>
      <c r="J50" s="8" t="str">
        <f>+Categorias[[#This Row],[Categoría]]&amp;"-"&amp;Categorias[[#This Row],[Id_categoría]]</f>
        <v>Granada-100104001</v>
      </c>
      <c r="K50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50" s="9" t="str">
        <f t="shared" si="2"/>
        <v>100104001granada</v>
      </c>
      <c r="M50" s="25" t="str">
        <f t="shared" si="0"/>
        <v>INSERT INTO categoria VALUES (100104001,'Granada','Granada-100104001','Granada-100104001 | Prod: Perennes-100104 | Sector: Agr-1001 | Industria: AGR - 10',100104);</v>
      </c>
    </row>
    <row r="51" spans="1:13" ht="31.5" x14ac:dyDescent="0.35">
      <c r="A51" s="12">
        <f t="shared" si="3"/>
        <v>10</v>
      </c>
      <c r="B51" s="8" t="str">
        <f>+VLOOKUP(A51,Industria[],2,0)</f>
        <v>Agropecuario y Forestal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9"/>
        <v>100104</v>
      </c>
      <c r="F51" s="8" t="str">
        <f>+VLOOKUP(E51,Productos[[Id_producto]:[Codigo]],3,0)</f>
        <v>Frutos de pepita</v>
      </c>
      <c r="G51" s="13">
        <f t="shared" si="1"/>
        <v>100104002</v>
      </c>
      <c r="H51" s="7">
        <v>2</v>
      </c>
      <c r="I51" s="8" t="s">
        <v>72</v>
      </c>
      <c r="J51" s="8" t="str">
        <f>+Categorias[[#This Row],[Categoría]]&amp;"-"&amp;Categorias[[#This Row],[Id_categoría]]</f>
        <v>Manzana-100104002</v>
      </c>
      <c r="K51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51" s="9" t="str">
        <f t="shared" si="2"/>
        <v>100104002manzana</v>
      </c>
      <c r="M51" s="25" t="str">
        <f t="shared" si="0"/>
        <v>INSERT INTO categoria VALUES (100104002,'Manzana','Manzana-100104002','Manzana-100104002 | Prod: Perennes-100104 | Sector: Agr-1001 | Industria: AGR - 10',100104);</v>
      </c>
    </row>
    <row r="52" spans="1:13" ht="31.5" x14ac:dyDescent="0.35">
      <c r="A52" s="12">
        <f t="shared" si="3"/>
        <v>10</v>
      </c>
      <c r="B52" s="8" t="str">
        <f>+VLOOKUP(A52,Industria[],2,0)</f>
        <v>Agropecuario y Forestal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9"/>
        <v>100104</v>
      </c>
      <c r="F52" s="8" t="str">
        <f>+VLOOKUP(E52,Productos[[Id_producto]:[Codigo]],3,0)</f>
        <v>Frutos de pepita</v>
      </c>
      <c r="G52" s="13">
        <f t="shared" si="1"/>
        <v>100104003</v>
      </c>
      <c r="H52" s="7">
        <v>3</v>
      </c>
      <c r="I52" s="8" t="s">
        <v>73</v>
      </c>
      <c r="J52" s="8" t="str">
        <f>+Categorias[[#This Row],[Categoría]]&amp;"-"&amp;Categorias[[#This Row],[Id_categoría]]</f>
        <v>Membrillo-100104003</v>
      </c>
      <c r="K52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52" s="9" t="str">
        <f t="shared" si="2"/>
        <v>100104003membrillo</v>
      </c>
      <c r="M52" s="25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1.5" x14ac:dyDescent="0.35">
      <c r="A53" s="12">
        <f t="shared" si="3"/>
        <v>10</v>
      </c>
      <c r="B53" s="8" t="str">
        <f>+VLOOKUP(A53,Industria[],2,0)</f>
        <v>Agropecuario y Forestal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9"/>
        <v>100104</v>
      </c>
      <c r="F53" s="8" t="str">
        <f>+VLOOKUP(E53,Productos[[Id_producto]:[Codigo]],3,0)</f>
        <v>Frutos de pepita</v>
      </c>
      <c r="G53" s="13">
        <f t="shared" si="1"/>
        <v>100104004</v>
      </c>
      <c r="H53" s="7">
        <v>4</v>
      </c>
      <c r="I53" s="8" t="s">
        <v>74</v>
      </c>
      <c r="J53" s="8" t="str">
        <f>+Categorias[[#This Row],[Categoría]]&amp;"-"&amp;Categorias[[#This Row],[Id_categoría]]</f>
        <v>Níspero-100104004</v>
      </c>
      <c r="K53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53" s="9" t="str">
        <f t="shared" si="2"/>
        <v>100104004nispero</v>
      </c>
      <c r="M53" s="25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1.5" x14ac:dyDescent="0.35">
      <c r="A54" s="12">
        <f t="shared" si="3"/>
        <v>10</v>
      </c>
      <c r="B54" s="8" t="str">
        <f>+VLOOKUP(A54,Industria[],2,0)</f>
        <v>Agropecuario y Forestal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9"/>
        <v>100104</v>
      </c>
      <c r="F54" s="8" t="str">
        <f>+VLOOKUP(E54,Productos[[Id_producto]:[Codigo]],3,0)</f>
        <v>Frutos de pepita</v>
      </c>
      <c r="G54" s="13">
        <f t="shared" si="1"/>
        <v>100104005</v>
      </c>
      <c r="H54" s="7">
        <v>5</v>
      </c>
      <c r="I54" s="8" t="s">
        <v>75</v>
      </c>
      <c r="J54" s="8" t="str">
        <f>+Categorias[[#This Row],[Categoría]]&amp;"-"&amp;Categorias[[#This Row],[Id_categoría]]</f>
        <v>Pera-100104005</v>
      </c>
      <c r="K54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54" s="9" t="str">
        <f t="shared" si="2"/>
        <v>100104005pera</v>
      </c>
      <c r="M54" s="25" t="str">
        <f t="shared" si="0"/>
        <v>INSERT INTO categoria VALUES (100104005,'Pera','Pera-100104005','Pera-100104005 | Prod: Perennes-100104 | Sector: Agr-1001 | Industria: AGR - 10',100104);</v>
      </c>
    </row>
    <row r="55" spans="1:13" ht="31.5" x14ac:dyDescent="0.35">
      <c r="A55" s="12">
        <f t="shared" si="3"/>
        <v>10</v>
      </c>
      <c r="B55" s="8" t="str">
        <f>+VLOOKUP(A55,Industria[],2,0)</f>
        <v>Agropecuario y Forestal</v>
      </c>
      <c r="C55" s="12">
        <f t="shared" si="4"/>
        <v>1001</v>
      </c>
      <c r="D55" s="8" t="str">
        <f>+VLOOKUP(C55,Sector[[Id_sector]:[Codigo]],3,0)</f>
        <v>Agricultura</v>
      </c>
      <c r="E55" s="12">
        <f t="shared" si="9"/>
        <v>100104</v>
      </c>
      <c r="F55" s="8" t="str">
        <f>+VLOOKUP(E55,Productos[[Id_producto]:[Codigo]],3,0)</f>
        <v>Frutos de pepita</v>
      </c>
      <c r="G55" s="13">
        <f t="shared" si="1"/>
        <v>100104006</v>
      </c>
      <c r="H55" s="7">
        <v>6</v>
      </c>
      <c r="I55" s="8" t="s">
        <v>76</v>
      </c>
      <c r="J55" s="8" t="str">
        <f>+Categorias[[#This Row],[Categoría]]&amp;"-"&amp;Categorias[[#This Row],[Id_categoría]]</f>
        <v>Rosa Mosqueta-100104006</v>
      </c>
      <c r="K55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55" s="9" t="str">
        <f t="shared" si="2"/>
        <v>100104006rosa_mosqueta</v>
      </c>
      <c r="M55" s="25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1.5" x14ac:dyDescent="0.35">
      <c r="A56" s="12">
        <f>+A55</f>
        <v>10</v>
      </c>
      <c r="B56" s="8" t="str">
        <f>+VLOOKUP(A56,Industria[],2,0)</f>
        <v>Agropecuario y Forestal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100104</v>
      </c>
      <c r="F56" s="8" t="str">
        <f>+VLOOKUP(E56,Productos[[Id_producto]:[Codigo]],3,0)</f>
        <v>Frutos de pepita</v>
      </c>
      <c r="G56" s="13">
        <f>+E56*1000+H56</f>
        <v>100104007</v>
      </c>
      <c r="H56" s="7">
        <v>7</v>
      </c>
      <c r="I56" s="8" t="s">
        <v>18</v>
      </c>
      <c r="J56" s="33" t="str">
        <f>+Categorias[[#This Row],[Categoría]]&amp;"-"&amp;Categorias[[#This Row],[Id_categoría]]</f>
        <v>Frutos de pepita-100104007</v>
      </c>
      <c r="K56" s="34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100104007frutos_de_pepita</v>
      </c>
      <c r="M56" s="35" t="str">
        <f>+"INSERT INTO categoria VALUES ("&amp;G56&amp;",'"&amp;I56&amp;"','"&amp;J56&amp;"','"&amp;K56&amp;"',"&amp;E56&amp;");"</f>
        <v>INSERT INTO categoria VALUES (100104007,'Frutos de pepita','Frutos de pepita-100104007','Frutos de pepita-100104007 | Prod: Perennes-100104 | Sector: Agr-1001 | Industria: AGR - 10',100104);</v>
      </c>
    </row>
    <row r="57" spans="1:13" ht="31.5" x14ac:dyDescent="0.35">
      <c r="A57" s="12">
        <f>+A55</f>
        <v>10</v>
      </c>
      <c r="B57" s="8" t="str">
        <f>+VLOOKUP(A57,Industria[],2,0)</f>
        <v>Agropecuario y Forestal</v>
      </c>
      <c r="C57" s="12">
        <f>+C55</f>
        <v>1001</v>
      </c>
      <c r="D57" s="8" t="str">
        <f>+VLOOKUP(C57,Sector[[Id_sector]:[Codigo]],3,0)</f>
        <v>Agricultura</v>
      </c>
      <c r="E57" s="12">
        <f>+IF(H57=1,E55+1,E55)</f>
        <v>100105</v>
      </c>
      <c r="F57" s="8" t="str">
        <f>+VLOOKUP(E57,Productos[[Id_producto]:[Codigo]],3,0)</f>
        <v>Frutos secos</v>
      </c>
      <c r="G57" s="13">
        <f t="shared" si="1"/>
        <v>100105001</v>
      </c>
      <c r="H57" s="7">
        <v>1</v>
      </c>
      <c r="I57" s="8" t="s">
        <v>77</v>
      </c>
      <c r="J57" s="8" t="str">
        <f>+Categorias[[#This Row],[Categoría]]&amp;"-"&amp;Categorias[[#This Row],[Id_categoría]]</f>
        <v>Almendra-100105001</v>
      </c>
      <c r="K57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7" s="9" t="str">
        <f t="shared" si="2"/>
        <v>100105001almendra</v>
      </c>
      <c r="M57" s="25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1.5" x14ac:dyDescent="0.35">
      <c r="A58" s="12">
        <f t="shared" si="3"/>
        <v>10</v>
      </c>
      <c r="B58" s="8" t="str">
        <f>+VLOOKUP(A58,Industria[],2,0)</f>
        <v>Agropecuario y Forestal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9"/>
        <v>100105</v>
      </c>
      <c r="F58" s="8" t="str">
        <f>+VLOOKUP(E58,Productos[[Id_producto]:[Codigo]],3,0)</f>
        <v>Frutos secos</v>
      </c>
      <c r="G58" s="13">
        <f t="shared" si="1"/>
        <v>100105002</v>
      </c>
      <c r="H58" s="7">
        <v>2</v>
      </c>
      <c r="I58" s="8" t="s">
        <v>78</v>
      </c>
      <c r="J58" s="8" t="str">
        <f>+Categorias[[#This Row],[Categoría]]&amp;"-"&amp;Categorias[[#This Row],[Id_categoría]]</f>
        <v>Avellana-100105002</v>
      </c>
      <c r="K58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8" s="9" t="str">
        <f t="shared" si="2"/>
        <v>100105002avellana</v>
      </c>
      <c r="M58" s="25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1.5" x14ac:dyDescent="0.35">
      <c r="A59" s="12">
        <f t="shared" si="3"/>
        <v>10</v>
      </c>
      <c r="B59" s="8" t="str">
        <f>+VLOOKUP(A59,Industria[],2,0)</f>
        <v>Agropecuario y Forestal</v>
      </c>
      <c r="C59" s="12">
        <f t="shared" si="4"/>
        <v>1001</v>
      </c>
      <c r="D59" s="8" t="str">
        <f>+VLOOKUP(C59,Sector[[Id_sector]:[Codigo]],3,0)</f>
        <v>Agricultura</v>
      </c>
      <c r="E59" s="12">
        <f t="shared" si="9"/>
        <v>100105</v>
      </c>
      <c r="F59" s="8" t="str">
        <f>+VLOOKUP(E59,Productos[[Id_producto]:[Codigo]],3,0)</f>
        <v>Frutos secos</v>
      </c>
      <c r="G59" s="13">
        <f t="shared" si="1"/>
        <v>100105003</v>
      </c>
      <c r="H59" s="7">
        <v>3</v>
      </c>
      <c r="I59" s="8" t="s">
        <v>79</v>
      </c>
      <c r="J59" s="8" t="str">
        <f>+Categorias[[#This Row],[Categoría]]&amp;"-"&amp;Categorias[[#This Row],[Id_categoría]]</f>
        <v>Castaña-100105003</v>
      </c>
      <c r="K59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9" s="9" t="str">
        <f t="shared" si="2"/>
        <v>100105003castaña</v>
      </c>
      <c r="M59" s="25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1.5" x14ac:dyDescent="0.35">
      <c r="A60" s="12">
        <f t="shared" si="3"/>
        <v>10</v>
      </c>
      <c r="B60" s="8" t="str">
        <f>+VLOOKUP(A60,Industria[],2,0)</f>
        <v>Agropecuario y Forestal</v>
      </c>
      <c r="C60" s="12">
        <f t="shared" si="4"/>
        <v>1001</v>
      </c>
      <c r="D60" s="8" t="str">
        <f>+VLOOKUP(C60,Sector[[Id_sector]:[Codigo]],3,0)</f>
        <v>Agricultura</v>
      </c>
      <c r="E60" s="12">
        <f t="shared" si="9"/>
        <v>100105</v>
      </c>
      <c r="F60" s="8" t="str">
        <f>+VLOOKUP(E60,Productos[[Id_producto]:[Codigo]],3,0)</f>
        <v>Frutos secos</v>
      </c>
      <c r="G60" s="13">
        <f t="shared" si="1"/>
        <v>100105004</v>
      </c>
      <c r="H60" s="7">
        <v>4</v>
      </c>
      <c r="I60" s="8" t="s">
        <v>80</v>
      </c>
      <c r="J60" s="8" t="str">
        <f>+Categorias[[#This Row],[Categoría]]&amp;"-"&amp;Categorias[[#This Row],[Id_categoría]]</f>
        <v>Nuez-100105004</v>
      </c>
      <c r="K60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60" s="9" t="str">
        <f t="shared" si="2"/>
        <v>100105004nuez</v>
      </c>
      <c r="M60" s="25" t="str">
        <f t="shared" si="0"/>
        <v>INSERT INTO categoria VALUES (100105004,'Nuez','Nuez-100105004','Nuez-100105004 | Prod: Perennes-100105 | Sector: Agr-1001 | Industria: AGR - 10',100105);</v>
      </c>
    </row>
    <row r="61" spans="1:13" ht="31.5" x14ac:dyDescent="0.35">
      <c r="A61" s="12">
        <f t="shared" si="3"/>
        <v>10</v>
      </c>
      <c r="B61" s="8" t="str">
        <f>+VLOOKUP(A61,Industria[],2,0)</f>
        <v>Agropecuario y Forestal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9"/>
        <v>100105</v>
      </c>
      <c r="F61" s="8" t="str">
        <f>+VLOOKUP(E61,Productos[[Id_producto]:[Codigo]],3,0)</f>
        <v>Frutos secos</v>
      </c>
      <c r="G61" s="13">
        <f t="shared" si="1"/>
        <v>100105005</v>
      </c>
      <c r="H61" s="7">
        <v>5</v>
      </c>
      <c r="I61" s="8" t="s">
        <v>81</v>
      </c>
      <c r="J61" s="8" t="str">
        <f>+Categorias[[#This Row],[Categoría]]&amp;"-"&amp;Categorias[[#This Row],[Id_categoría]]</f>
        <v>Pistacho-100105005</v>
      </c>
      <c r="K61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61" s="9" t="str">
        <f t="shared" si="2"/>
        <v>100105005pistacho</v>
      </c>
      <c r="M61" s="25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1.5" x14ac:dyDescent="0.35">
      <c r="A62" s="12">
        <f>+A61</f>
        <v>10</v>
      </c>
      <c r="B62" s="8" t="str">
        <f>+VLOOKUP(A62,Industria[],2,0)</f>
        <v>Agropecuario y Forestal</v>
      </c>
      <c r="C62" s="12">
        <f>+C61</f>
        <v>1001</v>
      </c>
      <c r="D62" s="8" t="str">
        <f>+VLOOKUP(C62,Sector[[Id_sector]:[Codigo]],3,0)</f>
        <v>Agricultura</v>
      </c>
      <c r="E62" s="12">
        <f>+IF(H62=1,E61+1,E61)</f>
        <v>100105</v>
      </c>
      <c r="F62" s="8" t="str">
        <f>+VLOOKUP(E62,Productos[[Id_producto]:[Codigo]],3,0)</f>
        <v>Frutos secos</v>
      </c>
      <c r="G62" s="13">
        <f>+E62*1000+H62</f>
        <v>100105006</v>
      </c>
      <c r="H62" s="7">
        <v>6</v>
      </c>
      <c r="I62" s="8" t="s">
        <v>82</v>
      </c>
      <c r="J62" s="33" t="str">
        <f>+Categorias[[#This Row],[Categoría]]&amp;"-"&amp;Categorias[[#This Row],[Id_categoría]]</f>
        <v>Otros frutos secos-100105006</v>
      </c>
      <c r="K62" s="34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62" s="9" t="str">
        <f>+SUBSTITUTE(G62&amp;LOWER(SUBSTITUTE( SUBSTITUTE( SUBSTITUTE( SUBSTITUTE( SUBSTITUTE( SUBSTITUTE( SUBSTITUTE( SUBSTITUTE( SUBSTITUTE( SUBSTITUTE(I62, "á", "a"), "é", "e"), "í", "i"), "ó", "o"), "ú", "u"), "Á", "A"), "É", "E"), "Í", "I"), "Ó", "O"), "Ú", "U"))," ","_")</f>
        <v>100105006otros_frutos_secos</v>
      </c>
      <c r="M62" s="35" t="str">
        <f>+"INSERT INTO categoria VALUES ("&amp;G62&amp;",'"&amp;I62&amp;"','"&amp;J62&amp;"','"&amp;K62&amp;"',"&amp;E62&amp;");"</f>
        <v>INSERT INTO categoria VALUES (100105006,'Otros frutos secos','Otros frutos secos-100105006','Otros frutos secos-100105006 | Prod: Perennes-100105 | Sector: Agr-1001 | Industria: AGR - 10',100105);</v>
      </c>
    </row>
    <row r="63" spans="1:13" ht="31.5" x14ac:dyDescent="0.35">
      <c r="A63" s="12">
        <f>+A62</f>
        <v>10</v>
      </c>
      <c r="B63" s="8" t="str">
        <f>+VLOOKUP(A63,Industria[],2,0)</f>
        <v>Agropecuario y Forestal</v>
      </c>
      <c r="C63" s="12">
        <f>+C62</f>
        <v>1001</v>
      </c>
      <c r="D63" s="8" t="str">
        <f>+VLOOKUP(C63,Sector[[Id_sector]:[Codigo]],3,0)</f>
        <v>Agricultura</v>
      </c>
      <c r="E63" s="12">
        <f>+IF(H63=1,E62+1,E62)</f>
        <v>100105</v>
      </c>
      <c r="F63" s="8" t="str">
        <f>+VLOOKUP(E63,Productos[[Id_producto]:[Codigo]],3,0)</f>
        <v>Frutos secos</v>
      </c>
      <c r="G63" s="13">
        <f>+E63*1000+H63</f>
        <v>100105007</v>
      </c>
      <c r="H63" s="7">
        <v>7</v>
      </c>
      <c r="I63" s="8" t="s">
        <v>83</v>
      </c>
      <c r="J63" s="33" t="str">
        <f>+Categorias[[#This Row],[Categoría]]&amp;"-"&amp;Categorias[[#This Row],[Id_categoría]]</f>
        <v>Nuez de Macadamia-100105007</v>
      </c>
      <c r="K63" s="34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63" s="9" t="str">
        <f>+SUBSTITUTE(G63&amp;LOWER(SUBSTITUTE( SUBSTITUTE( SUBSTITUTE( SUBSTITUTE( SUBSTITUTE( SUBSTITUTE( SUBSTITUTE( SUBSTITUTE( SUBSTITUTE( SUBSTITUTE(I63, "á", "a"), "é", "e"), "í", "i"), "ó", "o"), "ú", "u"), "Á", "A"), "É", "E"), "Í", "I"), "Ó", "O"), "Ú", "U"))," ","_")</f>
        <v>100105007nuez_de_macadamia</v>
      </c>
      <c r="M63" s="35" t="str">
        <f>+"INSERT INTO categoria VALUES ("&amp;G63&amp;",'"&amp;I63&amp;"','"&amp;J63&amp;"','"&amp;K63&amp;"',"&amp;E63&amp;");"</f>
        <v>INSERT INTO categoria VALUES (100105007,'Nuez de Macadamia','Nuez de Macadamia-100105007','Nuez de Macadamia-100105007 | Prod: Perennes-100105 | Sector: Agr-1001 | Industria: AGR - 10',100105);</v>
      </c>
    </row>
    <row r="64" spans="1:13" ht="31.5" x14ac:dyDescent="0.35">
      <c r="A64" s="12">
        <f>+A61</f>
        <v>10</v>
      </c>
      <c r="B64" s="8" t="str">
        <f>+VLOOKUP(A64,Industria[],2,0)</f>
        <v>Agropecuario y Forestal</v>
      </c>
      <c r="C64" s="12">
        <f>+C61</f>
        <v>1001</v>
      </c>
      <c r="D64" s="8" t="str">
        <f>+VLOOKUP(C64,Sector[[Id_sector]:[Codigo]],3,0)</f>
        <v>Agricultura</v>
      </c>
      <c r="E64" s="12">
        <f>+IF(H64=1,E61+1,E61)</f>
        <v>100106</v>
      </c>
      <c r="F64" s="8" t="str">
        <f>+VLOOKUP(E64,Productos[[Id_producto]:[Codigo]],3,0)</f>
        <v>Frutos oleaginosos</v>
      </c>
      <c r="G64" s="13">
        <f t="shared" si="1"/>
        <v>100106001</v>
      </c>
      <c r="H64" s="7">
        <v>1</v>
      </c>
      <c r="I64" s="8" t="s">
        <v>84</v>
      </c>
      <c r="J64" s="8" t="str">
        <f>+Categorias[[#This Row],[Categoría]]&amp;"-"&amp;Categorias[[#This Row],[Id_categoría]]</f>
        <v>Olivo-100106001</v>
      </c>
      <c r="K64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64" s="9" t="str">
        <f t="shared" si="2"/>
        <v>100106001olivo</v>
      </c>
      <c r="M64" s="25" t="str">
        <f t="shared" si="0"/>
        <v>INSERT INTO categoria VALUES (100106001,'Olivo','Olivo-100106001','Olivo-100106001 | Prod: Perennes-100106 | Sector: Agr-1001 | Industria: AGR - 10',100106);</v>
      </c>
    </row>
    <row r="65" spans="1:13" ht="31.5" x14ac:dyDescent="0.35">
      <c r="A65" s="12">
        <f t="shared" si="3"/>
        <v>10</v>
      </c>
      <c r="B65" s="8" t="str">
        <f>+VLOOKUP(A65,Industria[],2,0)</f>
        <v>Agropecuario y Forestal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9"/>
        <v>100106</v>
      </c>
      <c r="F65" s="8" t="str">
        <f>+VLOOKUP(E65,Productos[[Id_producto]:[Codigo]],3,0)</f>
        <v>Frutos oleaginosos</v>
      </c>
      <c r="G65" s="13">
        <f t="shared" si="1"/>
        <v>100106002</v>
      </c>
      <c r="H65" s="7">
        <v>2</v>
      </c>
      <c r="I65" s="8" t="s">
        <v>85</v>
      </c>
      <c r="J65" s="8" t="str">
        <f>+Categorias[[#This Row],[Categoría]]&amp;"-"&amp;Categorias[[#This Row],[Id_categoría]]</f>
        <v>Palta-100106002</v>
      </c>
      <c r="K65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65" s="9" t="str">
        <f t="shared" si="2"/>
        <v>100106002palta</v>
      </c>
      <c r="M65" s="25" t="str">
        <f t="shared" si="0"/>
        <v>INSERT INTO categoria VALUES (100106002,'Palta','Palta-100106002','Palta-100106002 | Prod: Perennes-100106 | Sector: Agr-1001 | Industria: AGR - 10',100106);</v>
      </c>
    </row>
    <row r="66" spans="1:13" ht="31.5" x14ac:dyDescent="0.35">
      <c r="A66" s="12">
        <f>+A65</f>
        <v>10</v>
      </c>
      <c r="B66" s="8" t="str">
        <f>+VLOOKUP(A66,Industria[],2,0)</f>
        <v>Agropecuario y Forestal</v>
      </c>
      <c r="C66" s="12">
        <f>+C65</f>
        <v>1001</v>
      </c>
      <c r="D66" s="8" t="str">
        <f>+VLOOKUP(C66,Sector[[Id_sector]:[Codigo]],3,0)</f>
        <v>Agricultura</v>
      </c>
      <c r="E66" s="12">
        <f>+IF(H66=1,E65+1,E65)</f>
        <v>100106</v>
      </c>
      <c r="F66" s="8" t="str">
        <f>+VLOOKUP(E66,Productos[[Id_producto]:[Codigo]],3,0)</f>
        <v>Frutos oleaginosos</v>
      </c>
      <c r="G66" s="13">
        <f>+E66*1000+H66</f>
        <v>100106003</v>
      </c>
      <c r="H66" s="7">
        <v>3</v>
      </c>
      <c r="I66" s="8" t="s">
        <v>20</v>
      </c>
      <c r="J66" s="33" t="str">
        <f>+Categorias[[#This Row],[Categoría]]&amp;"-"&amp;Categorias[[#This Row],[Id_categoría]]</f>
        <v>Frutos oleaginosos-100106003</v>
      </c>
      <c r="K66" s="34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100106003frutos_oleaginosos</v>
      </c>
      <c r="M66" s="35" t="str">
        <f>+"INSERT INTO categoria VALUES ("&amp;G66&amp;",'"&amp;I66&amp;"','"&amp;J66&amp;"','"&amp;K66&amp;"',"&amp;E66&amp;");"</f>
        <v>INSERT INTO categoria VALUES (100106003,'Frutos oleaginosos','Frutos oleaginosos-100106003','Frutos oleaginosos-100106003 | Prod: Perennes-100106 | Sector: Agr-1001 | Industria: AGR - 10',100106);</v>
      </c>
    </row>
    <row r="67" spans="1:13" ht="31.5" x14ac:dyDescent="0.35">
      <c r="A67" s="12">
        <f>+A65</f>
        <v>10</v>
      </c>
      <c r="B67" s="8" t="str">
        <f>+VLOOKUP(A67,Industria[],2,0)</f>
        <v>Agropecuario y Forestal</v>
      </c>
      <c r="C67" s="12">
        <f>+C65</f>
        <v>1001</v>
      </c>
      <c r="D67" s="8" t="str">
        <f>+VLOOKUP(C67,Sector[[Id_sector]:[Codigo]],3,0)</f>
        <v>Agricultura</v>
      </c>
      <c r="E67" s="12">
        <f>+IF(H67=1,E65+1,E65)</f>
        <v>100107</v>
      </c>
      <c r="F67" s="8" t="str">
        <f>+VLOOKUP(E67,Productos[[Id_producto]:[Codigo]],3,0)</f>
        <v>Otros</v>
      </c>
      <c r="G67" s="13">
        <f t="shared" si="1"/>
        <v>100107001</v>
      </c>
      <c r="H67" s="7">
        <v>1</v>
      </c>
      <c r="I67" s="8" t="s">
        <v>86</v>
      </c>
      <c r="J67" s="8" t="str">
        <f>+Categorias[[#This Row],[Categoría]]&amp;"-"&amp;Categorias[[#This Row],[Id_categoría]]</f>
        <v>Caqui-100107001</v>
      </c>
      <c r="K67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7" s="9" t="str">
        <f t="shared" si="2"/>
        <v>100107001caqui</v>
      </c>
      <c r="M67" s="25" t="str">
        <f t="shared" si="0"/>
        <v>INSERT INTO categoria VALUES (100107001,'Caqui','Caqui-100107001','Caqui-100107001 | Prod: Perennes-100107 | Sector: Agr-1001 | Industria: AGR - 10',100107);</v>
      </c>
    </row>
    <row r="68" spans="1:13" ht="31.5" x14ac:dyDescent="0.35">
      <c r="A68" s="12">
        <f t="shared" si="3"/>
        <v>10</v>
      </c>
      <c r="B68" s="8" t="str">
        <f>+VLOOKUP(A68,Industria[],2,0)</f>
        <v>Agropecuario y Forestal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9"/>
        <v>100107</v>
      </c>
      <c r="F68" s="8" t="str">
        <f>+VLOOKUP(E68,Productos[[Id_producto]:[Codigo]],3,0)</f>
        <v>Otros</v>
      </c>
      <c r="G68" s="13">
        <f t="shared" si="1"/>
        <v>100107002</v>
      </c>
      <c r="H68" s="7">
        <v>2</v>
      </c>
      <c r="I68" s="8" t="s">
        <v>87</v>
      </c>
      <c r="J68" s="8" t="str">
        <f>+Categorias[[#This Row],[Categoría]]&amp;"-"&amp;Categorias[[#This Row],[Id_categoría]]</f>
        <v>Chirimoya-100107002</v>
      </c>
      <c r="K68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8" s="9" t="str">
        <f t="shared" si="2"/>
        <v>100107002chirimoya</v>
      </c>
      <c r="M68" s="25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1.5" x14ac:dyDescent="0.35">
      <c r="A69" s="12">
        <f t="shared" si="3"/>
        <v>10</v>
      </c>
      <c r="B69" s="8" t="str">
        <f>+VLOOKUP(A69,Industria[],2,0)</f>
        <v>Agropecuario y Forestal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9"/>
        <v>100107</v>
      </c>
      <c r="F69" s="8" t="str">
        <f>+VLOOKUP(E69,Productos[[Id_producto]:[Codigo]],3,0)</f>
        <v>Otros</v>
      </c>
      <c r="G69" s="13">
        <f t="shared" si="1"/>
        <v>100107003</v>
      </c>
      <c r="H69" s="7">
        <v>3</v>
      </c>
      <c r="I69" s="8" t="s">
        <v>88</v>
      </c>
      <c r="J69" s="8" t="str">
        <f>+Categorias[[#This Row],[Categoría]]&amp;"-"&amp;Categorias[[#This Row],[Id_categoría]]</f>
        <v>Dátil-100107003</v>
      </c>
      <c r="K69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9" s="9" t="str">
        <f t="shared" si="2"/>
        <v>100107003datil</v>
      </c>
      <c r="M69" s="25" t="str">
        <f t="shared" si="0"/>
        <v>INSERT INTO categoria VALUES (100107003,'Dátil','Dátil-100107003','Dátil-100107003 | Prod: Perennes-100107 | Sector: Agr-1001 | Industria: AGR - 10',100107);</v>
      </c>
    </row>
    <row r="70" spans="1:13" ht="31.5" x14ac:dyDescent="0.35">
      <c r="A70" s="12">
        <f t="shared" si="3"/>
        <v>10</v>
      </c>
      <c r="B70" s="8" t="str">
        <f>+VLOOKUP(A70,Industria[],2,0)</f>
        <v>Agropecuario y Forestal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9"/>
        <v>100107</v>
      </c>
      <c r="F70" s="8" t="str">
        <f>+VLOOKUP(E70,Productos[[Id_producto]:[Codigo]],3,0)</f>
        <v>Otros</v>
      </c>
      <c r="G70" s="13">
        <f t="shared" si="1"/>
        <v>100107004</v>
      </c>
      <c r="H70" s="7">
        <v>4</v>
      </c>
      <c r="I70" s="8" t="s">
        <v>89</v>
      </c>
      <c r="J70" s="8" t="str">
        <f>+Categorias[[#This Row],[Categoría]]&amp;"-"&amp;Categorias[[#This Row],[Id_categoría]]</f>
        <v>Feijoa-100107004</v>
      </c>
      <c r="K70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70" s="9" t="str">
        <f t="shared" si="2"/>
        <v>100107004feijoa</v>
      </c>
      <c r="M70" s="25" t="str">
        <f t="shared" si="0"/>
        <v>INSERT INTO categoria VALUES (100107004,'Feijoa','Feijoa-100107004','Feijoa-100107004 | Prod: Perennes-100107 | Sector: Agr-1001 | Industria: AGR - 10',100107);</v>
      </c>
    </row>
    <row r="71" spans="1:13" ht="31.5" x14ac:dyDescent="0.35">
      <c r="A71" s="12">
        <f t="shared" si="3"/>
        <v>10</v>
      </c>
      <c r="B71" s="8" t="str">
        <f>+VLOOKUP(A71,Industria[],2,0)</f>
        <v>Agropecuario y Forestal</v>
      </c>
      <c r="C71" s="12">
        <f t="shared" si="4"/>
        <v>1001</v>
      </c>
      <c r="D71" s="8" t="str">
        <f>+VLOOKUP(C71,Sector[[Id_sector]:[Codigo]],3,0)</f>
        <v>Agricultura</v>
      </c>
      <c r="E71" s="12">
        <f t="shared" si="9"/>
        <v>100107</v>
      </c>
      <c r="F71" s="8" t="str">
        <f>+VLOOKUP(E71,Productos[[Id_producto]:[Codigo]],3,0)</f>
        <v>Otros</v>
      </c>
      <c r="G71" s="13">
        <f t="shared" si="1"/>
        <v>100107005</v>
      </c>
      <c r="H71" s="7">
        <v>5</v>
      </c>
      <c r="I71" s="8" t="s">
        <v>90</v>
      </c>
      <c r="J71" s="8" t="str">
        <f>+Categorias[[#This Row],[Categoría]]&amp;"-"&amp;Categorias[[#This Row],[Id_categoría]]</f>
        <v>Grosella-100107005</v>
      </c>
      <c r="K71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71" s="9" t="str">
        <f t="shared" si="2"/>
        <v>100107005grosella</v>
      </c>
      <c r="M71" s="25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1.5" x14ac:dyDescent="0.35">
      <c r="A72" s="12">
        <f t="shared" si="3"/>
        <v>10</v>
      </c>
      <c r="B72" s="8" t="str">
        <f>+VLOOKUP(A72,Industria[],2,0)</f>
        <v>Agropecuario y Forestal</v>
      </c>
      <c r="C72" s="12">
        <f t="shared" si="4"/>
        <v>1001</v>
      </c>
      <c r="D72" s="8" t="str">
        <f>+VLOOKUP(C72,Sector[[Id_sector]:[Codigo]],3,0)</f>
        <v>Agricultura</v>
      </c>
      <c r="E72" s="12">
        <f t="shared" si="9"/>
        <v>100107</v>
      </c>
      <c r="F72" s="8" t="str">
        <f>+VLOOKUP(E72,Productos[[Id_producto]:[Codigo]],3,0)</f>
        <v>Otros</v>
      </c>
      <c r="G72" s="13">
        <f t="shared" si="1"/>
        <v>100107006</v>
      </c>
      <c r="H72" s="7">
        <v>6</v>
      </c>
      <c r="I72" s="8" t="s">
        <v>91</v>
      </c>
      <c r="J72" s="8" t="str">
        <f>+Categorias[[#This Row],[Categoría]]&amp;"-"&amp;Categorias[[#This Row],[Id_categoría]]</f>
        <v>Jojoba-100107006</v>
      </c>
      <c r="K72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72" s="9" t="str">
        <f t="shared" si="2"/>
        <v>100107006jojoba</v>
      </c>
      <c r="M72" s="25" t="str">
        <f t="shared" si="0"/>
        <v>INSERT INTO categoria VALUES (100107006,'Jojoba','Jojoba-100107006','Jojoba-100107006 | Prod: Perennes-100107 | Sector: Agr-1001 | Industria: AGR - 10',100107);</v>
      </c>
    </row>
    <row r="73" spans="1:13" ht="31.5" x14ac:dyDescent="0.35">
      <c r="A73" s="12">
        <f t="shared" si="3"/>
        <v>10</v>
      </c>
      <c r="B73" s="8" t="str">
        <f>+VLOOKUP(A73,Industria[],2,0)</f>
        <v>Agropecuario y Forestal</v>
      </c>
      <c r="C73" s="12">
        <f t="shared" si="4"/>
        <v>1001</v>
      </c>
      <c r="D73" s="8" t="str">
        <f>+VLOOKUP(C73,Sector[[Id_sector]:[Codigo]],3,0)</f>
        <v>Agricultura</v>
      </c>
      <c r="E73" s="12">
        <f t="shared" si="9"/>
        <v>100107</v>
      </c>
      <c r="F73" s="8" t="str">
        <f>+VLOOKUP(E73,Productos[[Id_producto]:[Codigo]],3,0)</f>
        <v>Otros</v>
      </c>
      <c r="G73" s="13">
        <f t="shared" si="1"/>
        <v>100107007</v>
      </c>
      <c r="H73" s="7">
        <v>7</v>
      </c>
      <c r="I73" s="8" t="s">
        <v>92</v>
      </c>
      <c r="J73" s="8" t="str">
        <f>+Categorias[[#This Row],[Categoría]]&amp;"-"&amp;Categorias[[#This Row],[Id_categoría]]</f>
        <v>Lúcuma-100107007</v>
      </c>
      <c r="K73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73" s="9" t="str">
        <f t="shared" si="2"/>
        <v>100107007lucuma</v>
      </c>
      <c r="M73" s="25" t="str">
        <f t="shared" si="0"/>
        <v>INSERT INTO categoria VALUES (100107007,'Lúcuma','Lúcuma-100107007','Lúcuma-100107007 | Prod: Perennes-100107 | Sector: Agr-1001 | Industria: AGR - 10',100107);</v>
      </c>
    </row>
    <row r="74" spans="1:13" ht="31.5" x14ac:dyDescent="0.35">
      <c r="A74" s="12">
        <f t="shared" si="3"/>
        <v>10</v>
      </c>
      <c r="B74" s="8" t="str">
        <f>+VLOOKUP(A74,Industria[],2,0)</f>
        <v>Agropecuario y Forestal</v>
      </c>
      <c r="C74" s="12">
        <f t="shared" si="4"/>
        <v>1001</v>
      </c>
      <c r="D74" s="8" t="str">
        <f>+VLOOKUP(C74,Sector[[Id_sector]:[Codigo]],3,0)</f>
        <v>Agricultura</v>
      </c>
      <c r="E74" s="12">
        <f t="shared" si="9"/>
        <v>100107</v>
      </c>
      <c r="F74" s="8" t="str">
        <f>+VLOOKUP(E74,Productos[[Id_producto]:[Codigo]],3,0)</f>
        <v>Otros</v>
      </c>
      <c r="G74" s="13">
        <f t="shared" si="1"/>
        <v>100107008</v>
      </c>
      <c r="H74" s="7">
        <v>8</v>
      </c>
      <c r="I74" s="8" t="s">
        <v>93</v>
      </c>
      <c r="J74" s="8" t="str">
        <f>+Categorias[[#This Row],[Categoría]]&amp;"-"&amp;Categorias[[#This Row],[Id_categoría]]</f>
        <v>Maqui-100107008</v>
      </c>
      <c r="K74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74" s="9" t="str">
        <f t="shared" si="2"/>
        <v>100107008maqui</v>
      </c>
      <c r="M74" s="25" t="str">
        <f t="shared" si="0"/>
        <v>INSERT INTO categoria VALUES (100107008,'Maqui','Maqui-100107008','Maqui-100107008 | Prod: Perennes-100107 | Sector: Agr-1001 | Industria: AGR - 10',100107);</v>
      </c>
    </row>
    <row r="75" spans="1:13" ht="31.5" x14ac:dyDescent="0.35">
      <c r="A75" s="12">
        <f t="shared" si="3"/>
        <v>10</v>
      </c>
      <c r="B75" s="8" t="str">
        <f>+VLOOKUP(A75,Industria[],2,0)</f>
        <v>Agropecuario y Forestal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9"/>
        <v>100107</v>
      </c>
      <c r="F75" s="8" t="str">
        <f>+VLOOKUP(E75,Productos[[Id_producto]:[Codigo]],3,0)</f>
        <v>Otros</v>
      </c>
      <c r="G75" s="13">
        <f t="shared" si="1"/>
        <v>100107009</v>
      </c>
      <c r="H75" s="7">
        <v>9</v>
      </c>
      <c r="I75" s="8" t="s">
        <v>94</v>
      </c>
      <c r="J75" s="8" t="str">
        <f>+Categorias[[#This Row],[Categoría]]&amp;"-"&amp;Categorias[[#This Row],[Id_categoría]]</f>
        <v>Michay-100107009</v>
      </c>
      <c r="K75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75" s="9" t="str">
        <f t="shared" si="2"/>
        <v>100107009michay</v>
      </c>
      <c r="M75" s="25" t="str">
        <f t="shared" si="0"/>
        <v>INSERT INTO categoria VALUES (100107009,'Michay','Michay-100107009','Michay-100107009 | Prod: Perennes-100107 | Sector: Agr-1001 | Industria: AGR - 10',100107);</v>
      </c>
    </row>
    <row r="76" spans="1:13" ht="31.5" x14ac:dyDescent="0.35">
      <c r="A76" s="12">
        <f t="shared" si="3"/>
        <v>10</v>
      </c>
      <c r="B76" s="8" t="str">
        <f>+VLOOKUP(A76,Industria[],2,0)</f>
        <v>Agropecuario y Forestal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9"/>
        <v>100107</v>
      </c>
      <c r="F76" s="8" t="str">
        <f>+VLOOKUP(E76,Productos[[Id_producto]:[Codigo]],3,0)</f>
        <v>Otros</v>
      </c>
      <c r="G76" s="13">
        <f t="shared" si="1"/>
        <v>100107010</v>
      </c>
      <c r="H76" s="7">
        <v>10</v>
      </c>
      <c r="I76" s="8" t="s">
        <v>95</v>
      </c>
      <c r="J76" s="8" t="str">
        <f>+Categorias[[#This Row],[Categoría]]&amp;"-"&amp;Categorias[[#This Row],[Id_categoría]]</f>
        <v>Sauco-100107010</v>
      </c>
      <c r="K76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76" s="9" t="str">
        <f t="shared" si="2"/>
        <v>100107010sauco</v>
      </c>
      <c r="M76" s="25" t="str">
        <f t="shared" si="0"/>
        <v>INSERT INTO categoria VALUES (100107010,'Sauco','Sauco-100107010','Sauco-100107010 | Prod: Perennes-100107 | Sector: Agr-1001 | Industria: AGR - 10',100107);</v>
      </c>
    </row>
    <row r="77" spans="1:13" ht="31.5" x14ac:dyDescent="0.35">
      <c r="A77" s="12">
        <f t="shared" si="3"/>
        <v>10</v>
      </c>
      <c r="B77" s="8" t="str">
        <f>+VLOOKUP(A77,Industria[],2,0)</f>
        <v>Agropecuario y Forestal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9"/>
        <v>100107</v>
      </c>
      <c r="F77" s="8" t="str">
        <f>+VLOOKUP(E77,Productos[[Id_producto]:[Codigo]],3,0)</f>
        <v>Otros</v>
      </c>
      <c r="G77" s="13">
        <f t="shared" si="1"/>
        <v>100107011</v>
      </c>
      <c r="H77" s="7">
        <v>11</v>
      </c>
      <c r="I77" s="8" t="s">
        <v>96</v>
      </c>
      <c r="J77" s="8" t="str">
        <f>+Categorias[[#This Row],[Categoría]]&amp;"-"&amp;Categorias[[#This Row],[Id_categoría]]</f>
        <v>Tuna-100107011</v>
      </c>
      <c r="K77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7" s="9" t="str">
        <f t="shared" si="2"/>
        <v>100107011tuna</v>
      </c>
      <c r="M77" s="25" t="str">
        <f t="shared" si="0"/>
        <v>INSERT INTO categoria VALUES (100107011,'Tuna','Tuna-100107011','Tuna-100107011 | Prod: Perennes-100107 | Sector: Agr-1001 | Industria: AGR - 10',100107);</v>
      </c>
    </row>
    <row r="78" spans="1:13" ht="31.5" x14ac:dyDescent="0.35">
      <c r="A78" s="12">
        <f>+A77</f>
        <v>10</v>
      </c>
      <c r="B78" s="8" t="str">
        <f>+VLOOKUP(A78,Industria[],2,0)</f>
        <v>Agropecuario y Forestal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100107</v>
      </c>
      <c r="F78" s="8" t="str">
        <f>+VLOOKUP(E78,Productos[[Id_producto]:[Codigo]],3,0)</f>
        <v>Otros</v>
      </c>
      <c r="G78" s="13">
        <f>+E78*1000+H78</f>
        <v>100107012</v>
      </c>
      <c r="H78" s="7">
        <v>12</v>
      </c>
      <c r="I78" s="8" t="s">
        <v>97</v>
      </c>
      <c r="J78" s="33" t="str">
        <f>+Categorias[[#This Row],[Categoría]]&amp;"-"&amp;Categorias[[#This Row],[Id_categoría]]</f>
        <v>Otros frutos-100107012</v>
      </c>
      <c r="K78" s="34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8" s="9" t="str">
        <f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100107012otros_frutos</v>
      </c>
      <c r="M78" s="35" t="str">
        <f>+"INSERT INTO categoria VALUES ("&amp;G78&amp;",'"&amp;I78&amp;"','"&amp;J78&amp;"','"&amp;K78&amp;"',"&amp;E78&amp;");"</f>
        <v>INSERT INTO categoria VALUES (100107012,'Otros frutos','Otros frutos-100107012','Otros frutos-100107012 | Prod: Perennes-100107 | Sector: Agr-1001 | Industria: AGR - 10',100107);</v>
      </c>
    </row>
    <row r="79" spans="1:13" ht="31.5" x14ac:dyDescent="0.35">
      <c r="A79" s="12">
        <f>+A77</f>
        <v>10</v>
      </c>
      <c r="B79" s="8" t="str">
        <f>+VLOOKUP(A79,Industria[],2,0)</f>
        <v>Agropecuario y Forestal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100107</v>
      </c>
      <c r="F79" s="8" t="str">
        <f>+VLOOKUP(E79,Productos[[Id_producto]:[Codigo]],3,0)</f>
        <v>Otros</v>
      </c>
      <c r="G79" s="13">
        <f>+E79*1000+H79</f>
        <v>100107013</v>
      </c>
      <c r="H79" s="7">
        <v>13</v>
      </c>
      <c r="I79" s="8" t="s">
        <v>98</v>
      </c>
      <c r="J79" s="33" t="str">
        <f>+Categorias[[#This Row],[Categoría]]&amp;"-"&amp;Categorias[[#This Row],[Id_categoría]]</f>
        <v>Plumcots-100107013</v>
      </c>
      <c r="K79" s="34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9" s="9" t="str">
        <f>+SUBSTITUTE(G79&amp;LOWER(SUBSTITUTE( SUBSTITUTE( SUBSTITUTE( SUBSTITUTE( SUBSTITUTE( SUBSTITUTE( SUBSTITUTE( SUBSTITUTE( SUBSTITUTE( SUBSTITUTE(I79, "á", "a"), "é", "e"), "í", "i"), "ó", "o"), "ú", "u"), "Á", "A"), "É", "E"), "Í", "I"), "Ó", "O"), "Ú", "U"))," ","_")</f>
        <v>100107013plumcots</v>
      </c>
      <c r="M79" s="35" t="str">
        <f>+"INSERT INTO categoria VALUES ("&amp;G79&amp;",'"&amp;I79&amp;"','"&amp;J79&amp;"','"&amp;K79&amp;"',"&amp;E79&amp;");"</f>
        <v>INSERT INTO categoria VALUES (100107013,'Plumcots','Plumcots-100107013','Plumcots-100107013 | Prod: Perennes-100107 | Sector: Agr-1001 | Industria: AGR - 10',100107);</v>
      </c>
    </row>
    <row r="80" spans="1:13" ht="31.5" x14ac:dyDescent="0.35">
      <c r="A80" s="12">
        <f>+A79</f>
        <v>10</v>
      </c>
      <c r="B80" s="8" t="str">
        <f>+VLOOKUP(A80,Industria[],2,0)</f>
        <v>Agropecuario y Forestal</v>
      </c>
      <c r="C80" s="12">
        <f>+C79</f>
        <v>1001</v>
      </c>
      <c r="D80" s="8" t="str">
        <f>+VLOOKUP(C80,Sector[[Id_sector]:[Codigo]],3,0)</f>
        <v>Agricultura</v>
      </c>
      <c r="E80" s="12">
        <f>+IF(H80=1,E79+1,E79)</f>
        <v>100107</v>
      </c>
      <c r="F80" s="8" t="str">
        <f>+VLOOKUP(E80,Productos[[Id_producto]:[Codigo]],3,0)</f>
        <v>Otros</v>
      </c>
      <c r="G80" s="13">
        <f>+E80*1000+H80</f>
        <v>100107014</v>
      </c>
      <c r="H80" s="7">
        <v>14</v>
      </c>
      <c r="I80" s="8" t="s">
        <v>99</v>
      </c>
      <c r="J80" s="33" t="str">
        <f>+Categorias[[#This Row],[Categoría]]&amp;"-"&amp;Categorias[[#This Row],[Id_categoría]]</f>
        <v>Ruibarbo-100107014</v>
      </c>
      <c r="K80" s="34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80" s="9" t="str">
        <f>+SUBSTITUTE(G80&amp;LOWER(SUBSTITUTE( SUBSTITUTE( SUBSTITUTE( SUBSTITUTE( SUBSTITUTE( SUBSTITUTE( SUBSTITUTE( SUBSTITUTE( SUBSTITUTE( SUBSTITUTE(I80, "á", "a"), "é", "e"), "í", "i"), "ó", "o"), "ú", "u"), "Á", "A"), "É", "E"), "Í", "I"), "Ó", "O"), "Ú", "U"))," ","_")</f>
        <v>100107014ruibarbo</v>
      </c>
      <c r="M80" s="35" t="str">
        <f>+"INSERT INTO categoria VALUES ("&amp;G80&amp;",'"&amp;I80&amp;"','"&amp;J80&amp;"','"&amp;K80&amp;"',"&amp;E80&amp;");"</f>
        <v>INSERT INTO categoria VALUES (100107014,'Ruibarbo','Ruibarbo-100107014','Ruibarbo-100107014 | Prod: Perennes-100107 | Sector: Agr-1001 | Industria: AGR - 10',100107);</v>
      </c>
    </row>
    <row r="81" spans="1:13" ht="31.5" x14ac:dyDescent="0.35">
      <c r="A81" s="12">
        <f>+A80</f>
        <v>10</v>
      </c>
      <c r="B81" s="8" t="str">
        <f>+VLOOKUP(A81,Industria[],2,0)</f>
        <v>Agropecuario y Forestal</v>
      </c>
      <c r="C81" s="12">
        <f>+C80</f>
        <v>1001</v>
      </c>
      <c r="D81" s="8" t="str">
        <f>+VLOOKUP(C81,Sector[[Id_sector]:[Codigo]],3,0)</f>
        <v>Agricultura</v>
      </c>
      <c r="E81" s="12">
        <f>+IF(H81=1,E80+1,E80)</f>
        <v>100107</v>
      </c>
      <c r="F81" s="8" t="str">
        <f>+VLOOKUP(E81,Productos[[Id_producto]:[Codigo]],3,0)</f>
        <v>Otros</v>
      </c>
      <c r="G81" s="13">
        <f>+E81*1000+H81</f>
        <v>100107015</v>
      </c>
      <c r="H81" s="7">
        <v>15</v>
      </c>
      <c r="I81" s="8" t="s">
        <v>21</v>
      </c>
      <c r="J81" s="33" t="str">
        <f>+Categorias[[#This Row],[Categoría]]&amp;"-"&amp;Categorias[[#This Row],[Id_categoría]]</f>
        <v>Otros-100107015</v>
      </c>
      <c r="K81" s="34" t="str">
        <f>+Categorias[[#This Row],[Descripcion]]&amp;" | "&amp;VLOOKUP(Categorias[[#This Row],[Id_producto]],Productos[[Id_producto]:[Auxiliar]],5,0)</f>
        <v>Otros-100107015 | Prod: Perennes-100107 | Sector: Agr-1001 | Industria: AGR - 10</v>
      </c>
      <c r="L81" s="9" t="str">
        <f>+SUBSTITUTE(G81&amp;LOWER(SUBSTITUTE( SUBSTITUTE( SUBSTITUTE( SUBSTITUTE( SUBSTITUTE( SUBSTITUTE( SUBSTITUTE( SUBSTITUTE( SUBSTITUTE( SUBSTITUTE(I81, "á", "a"), "é", "e"), "í", "i"), "ó", "o"), "ú", "u"), "Á", "A"), "É", "E"), "Í", "I"), "Ó", "O"), "Ú", "U"))," ","_")</f>
        <v>100107015otros</v>
      </c>
      <c r="M81" s="35" t="str">
        <f>+"INSERT INTO categoria VALUES ("&amp;G81&amp;",'"&amp;I81&amp;"','"&amp;J81&amp;"','"&amp;K81&amp;"',"&amp;E81&amp;");"</f>
        <v>INSERT INTO categoria VALUES (100107015,'Otros','Otros-100107015','Otros-100107015 | Prod: Perennes-100107 | Sector: Agr-1001 | Industria: AGR - 10',100107);</v>
      </c>
    </row>
    <row r="82" spans="1:13" ht="31.5" x14ac:dyDescent="0.35">
      <c r="A82" s="12">
        <f>+A77</f>
        <v>10</v>
      </c>
      <c r="B82" s="8" t="str">
        <f>+VLOOKUP(A82,Industria[],2,0)</f>
        <v>Agropecuario y Forestal</v>
      </c>
      <c r="C82" s="12">
        <f>+C77</f>
        <v>1001</v>
      </c>
      <c r="D82" s="8" t="str">
        <f>+VLOOKUP(C82,Sector[[Id_sector]:[Codigo]],3,0)</f>
        <v>Agricultura</v>
      </c>
      <c r="E82" s="12">
        <f>+IF(H82=1,E77+1,E77)</f>
        <v>100108</v>
      </c>
      <c r="F82" s="8" t="str">
        <f>+VLOOKUP(E82,Productos[[Id_producto]:[Codigo]],3,0)</f>
        <v>Tropicales y subtropicales</v>
      </c>
      <c r="G82" s="13">
        <f t="shared" si="1"/>
        <v>100108001</v>
      </c>
      <c r="H82" s="7">
        <v>1</v>
      </c>
      <c r="I82" s="8" t="s">
        <v>100</v>
      </c>
      <c r="J82" s="8" t="str">
        <f>+Categorias[[#This Row],[Categoría]]&amp;"-"&amp;Categorias[[#This Row],[Id_categoría]]</f>
        <v>Guayaba-100108001</v>
      </c>
      <c r="K82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82" s="9" t="str">
        <f t="shared" si="2"/>
        <v>100108001guayaba</v>
      </c>
      <c r="M82" s="25" t="str">
        <f t="shared" si="0"/>
        <v>INSERT INTO categoria VALUES (100108001,'Guayaba','Guayaba-100108001','Guayaba-100108001 | Prod: Perennes-100108 | Sector: Agr-1001 | Industria: AGR - 10',100108);</v>
      </c>
    </row>
    <row r="83" spans="1:13" ht="31.5" x14ac:dyDescent="0.35">
      <c r="A83" s="12">
        <f t="shared" si="3"/>
        <v>10</v>
      </c>
      <c r="B83" s="8" t="str">
        <f>+VLOOKUP(A83,Industria[],2,0)</f>
        <v>Agropecuario y Forestal</v>
      </c>
      <c r="C83" s="12">
        <f t="shared" si="4"/>
        <v>1001</v>
      </c>
      <c r="D83" s="8" t="str">
        <f>+VLOOKUP(C83,Sector[[Id_sector]:[Codigo]],3,0)</f>
        <v>Agricultura</v>
      </c>
      <c r="E83" s="12">
        <f t="shared" si="9"/>
        <v>100108</v>
      </c>
      <c r="F83" s="8" t="str">
        <f>+VLOOKUP(E83,Productos[[Id_producto]:[Codigo]],3,0)</f>
        <v>Tropicales y subtropicales</v>
      </c>
      <c r="G83" s="13">
        <f t="shared" si="1"/>
        <v>100108002</v>
      </c>
      <c r="H83" s="7">
        <v>2</v>
      </c>
      <c r="I83" s="8" t="s">
        <v>101</v>
      </c>
      <c r="J83" s="8" t="str">
        <f>+Categorias[[#This Row],[Categoría]]&amp;"-"&amp;Categorias[[#This Row],[Id_categoría]]</f>
        <v>Mango-100108002</v>
      </c>
      <c r="K83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83" s="9" t="str">
        <f t="shared" si="2"/>
        <v>100108002mango</v>
      </c>
      <c r="M83" s="25" t="str">
        <f t="shared" si="0"/>
        <v>INSERT INTO categoria VALUES (100108002,'Mango','Mango-100108002','Mango-100108002 | Prod: Perennes-100108 | Sector: Agr-1001 | Industria: AGR - 10',100108);</v>
      </c>
    </row>
    <row r="84" spans="1:13" ht="31.5" x14ac:dyDescent="0.35">
      <c r="A84" s="12">
        <f t="shared" si="3"/>
        <v>10</v>
      </c>
      <c r="B84" s="8" t="str">
        <f>+VLOOKUP(A84,Industria[],2,0)</f>
        <v>Agropecuario y Forestal</v>
      </c>
      <c r="C84" s="12">
        <f t="shared" si="4"/>
        <v>1001</v>
      </c>
      <c r="D84" s="8" t="str">
        <f>+VLOOKUP(C84,Sector[[Id_sector]:[Codigo]],3,0)</f>
        <v>Agricultura</v>
      </c>
      <c r="E84" s="12">
        <f t="shared" si="9"/>
        <v>100108</v>
      </c>
      <c r="F84" s="8" t="str">
        <f>+VLOOKUP(E84,Productos[[Id_producto]:[Codigo]],3,0)</f>
        <v>Tropicales y subtropicales</v>
      </c>
      <c r="G84" s="13">
        <f t="shared" si="1"/>
        <v>100108003</v>
      </c>
      <c r="H84" s="7">
        <v>3</v>
      </c>
      <c r="I84" s="8" t="s">
        <v>102</v>
      </c>
      <c r="J84" s="8" t="str">
        <f>+Categorias[[#This Row],[Categoría]]&amp;"-"&amp;Categorias[[#This Row],[Id_categoría]]</f>
        <v>Maracuyá-100108003</v>
      </c>
      <c r="K84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84" s="9" t="str">
        <f t="shared" si="2"/>
        <v>100108003maracuya</v>
      </c>
      <c r="M84" s="25" t="str">
        <f t="shared" si="0"/>
        <v>INSERT INTO categoria VALUES (100108003,'Maracuyá','Maracuyá-100108003','Maracuyá-100108003 | Prod: Perennes-100108 | Sector: Agr-1001 | Industria: AGR - 10',100108);</v>
      </c>
    </row>
    <row r="85" spans="1:13" ht="31.5" x14ac:dyDescent="0.35">
      <c r="A85" s="12">
        <f t="shared" si="3"/>
        <v>10</v>
      </c>
      <c r="B85" s="8" t="str">
        <f>+VLOOKUP(A85,Industria[],2,0)</f>
        <v>Agropecuario y Forestal</v>
      </c>
      <c r="C85" s="12">
        <f t="shared" si="4"/>
        <v>1001</v>
      </c>
      <c r="D85" s="8" t="str">
        <f>+VLOOKUP(C85,Sector[[Id_sector]:[Codigo]],3,0)</f>
        <v>Agricultura</v>
      </c>
      <c r="E85" s="12">
        <f t="shared" si="9"/>
        <v>100108</v>
      </c>
      <c r="F85" s="8" t="str">
        <f>+VLOOKUP(E85,Productos[[Id_producto]:[Codigo]],3,0)</f>
        <v>Tropicales y subtropicales</v>
      </c>
      <c r="G85" s="13">
        <f t="shared" si="1"/>
        <v>100108004</v>
      </c>
      <c r="H85" s="7">
        <v>4</v>
      </c>
      <c r="I85" s="8" t="s">
        <v>103</v>
      </c>
      <c r="J85" s="8" t="str">
        <f>+Categorias[[#This Row],[Categoría]]&amp;"-"&amp;Categorias[[#This Row],[Id_categoría]]</f>
        <v>Papaya-100108004</v>
      </c>
      <c r="K85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85" s="9" t="str">
        <f t="shared" si="2"/>
        <v>100108004papaya</v>
      </c>
      <c r="M85" s="25" t="str">
        <f t="shared" si="0"/>
        <v>INSERT INTO categoria VALUES (100108004,'Papaya','Papaya-100108004','Papaya-100108004 | Prod: Perennes-100108 | Sector: Agr-1001 | Industria: AGR - 10',100108);</v>
      </c>
    </row>
    <row r="86" spans="1:13" ht="31.5" x14ac:dyDescent="0.35">
      <c r="A86" s="12">
        <f>+A85</f>
        <v>10</v>
      </c>
      <c r="B86" s="8" t="str">
        <f>+VLOOKUP(A86,Industria[],2,0)</f>
        <v>Agropecuario y Forestal</v>
      </c>
      <c r="C86" s="12">
        <f>+C85</f>
        <v>1001</v>
      </c>
      <c r="D86" s="8" t="str">
        <f>+VLOOKUP(C86,Sector[[Id_sector]:[Codigo]],3,0)</f>
        <v>Agricultura</v>
      </c>
      <c r="E86" s="12">
        <f>+IF(H86=1,E85+1,E85)</f>
        <v>100108</v>
      </c>
      <c r="F86" s="8" t="str">
        <f>+VLOOKUP(E86,Productos[[Id_producto]:[Codigo]],3,0)</f>
        <v>Tropicales y subtropicales</v>
      </c>
      <c r="G86" s="13">
        <f t="shared" ref="G86:G92" si="13">+E86*1000+H86</f>
        <v>100108005</v>
      </c>
      <c r="H86" s="7">
        <v>5</v>
      </c>
      <c r="I86" s="8" t="s">
        <v>104</v>
      </c>
      <c r="J86" s="33" t="str">
        <f>+Categorias[[#This Row],[Categoría]]&amp;"-"&amp;Categorias[[#This Row],[Id_categoría]]</f>
        <v>Piña-100108005</v>
      </c>
      <c r="K86" s="34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86" s="9" t="str">
        <f t="shared" ref="L86:L92" si="14">+SUBSTITUTE(G86&amp;LOWER(SUBSTITUTE( SUBSTITUTE( SUBSTITUTE( SUBSTITUTE( SUBSTITUTE( SUBSTITUTE( SUBSTITUTE( SUBSTITUTE( SUBSTITUTE( SUBSTITUTE(I86, "á", "a"), "é", "e"), "í", "i"), "ó", "o"), "ú", "u"), "Á", "A"), "É", "E"), "Í", "I"), "Ó", "O"), "Ú", "U"))," ","_")</f>
        <v>100108005piña</v>
      </c>
      <c r="M86" s="35" t="str">
        <f t="shared" ref="M86:M92" si="15">+"INSERT INTO categoria VALUES ("&amp;G86&amp;",'"&amp;I86&amp;"','"&amp;J86&amp;"','"&amp;K86&amp;"',"&amp;E86&amp;");"</f>
        <v>INSERT INTO categoria VALUES (100108005,'Piña','Piña-100108005','Piña-100108005 | Prod: Perennes-100108 | Sector: Agr-1001 | Industria: AGR - 10',100108);</v>
      </c>
    </row>
    <row r="87" spans="1:13" ht="31.5" x14ac:dyDescent="0.35">
      <c r="A87" s="12">
        <f>+A85</f>
        <v>10</v>
      </c>
      <c r="B87" s="8" t="str">
        <f>+VLOOKUP(A87,Industria[],2,0)</f>
        <v>Agropecuario y Forestal</v>
      </c>
      <c r="C87" s="12">
        <f>+C85</f>
        <v>1001</v>
      </c>
      <c r="D87" s="8" t="str">
        <f>+VLOOKUP(C87,Sector[[Id_sector]:[Codigo]],3,0)</f>
        <v>Agricultura</v>
      </c>
      <c r="E87" s="12">
        <f>+IF(H87=1,E85+1,E85)</f>
        <v>100108</v>
      </c>
      <c r="F87" s="8" t="str">
        <f>+VLOOKUP(E87,Productos[[Id_producto]:[Codigo]],3,0)</f>
        <v>Tropicales y subtropicales</v>
      </c>
      <c r="G87" s="13">
        <f t="shared" si="13"/>
        <v>100108006</v>
      </c>
      <c r="H87" s="7">
        <v>6</v>
      </c>
      <c r="I87" s="8" t="s">
        <v>105</v>
      </c>
      <c r="J87" s="33" t="str">
        <f>+Categorias[[#This Row],[Categoría]]&amp;"-"&amp;Categorias[[#This Row],[Id_categoría]]</f>
        <v>Plátano-100108006</v>
      </c>
      <c r="K87" s="34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87" s="9" t="str">
        <f t="shared" si="14"/>
        <v>100108006platano</v>
      </c>
      <c r="M87" s="35" t="str">
        <f t="shared" si="15"/>
        <v>INSERT INTO categoria VALUES (100108006,'Plátano','Plátano-100108006','Plátano-100108006 | Prod: Perennes-100108 | Sector: Agr-1001 | Industria: AGR - 10',100108);</v>
      </c>
    </row>
    <row r="88" spans="1:13" ht="31.5" x14ac:dyDescent="0.35">
      <c r="A88" s="12">
        <f>+A85</f>
        <v>10</v>
      </c>
      <c r="B88" s="8" t="str">
        <f>+VLOOKUP(A88,Industria[],2,0)</f>
        <v>Agropecuario y Forestal</v>
      </c>
      <c r="C88" s="12">
        <f>+C85</f>
        <v>1001</v>
      </c>
      <c r="D88" s="8" t="str">
        <f>+VLOOKUP(C88,Sector[[Id_sector]:[Codigo]],3,0)</f>
        <v>Agricultura</v>
      </c>
      <c r="E88" s="12">
        <f>+IF(H88=1,E85+1,E85)</f>
        <v>100108</v>
      </c>
      <c r="F88" s="8" t="str">
        <f>+VLOOKUP(E88,Productos[[Id_producto]:[Codigo]],3,0)</f>
        <v>Tropicales y subtropicales</v>
      </c>
      <c r="G88" s="13">
        <f t="shared" si="13"/>
        <v>100108007</v>
      </c>
      <c r="H88" s="7">
        <v>7</v>
      </c>
      <c r="I88" s="8" t="s">
        <v>106</v>
      </c>
      <c r="J88" s="33" t="str">
        <f>+Categorias[[#This Row],[Categoría]]&amp;"-"&amp;Categorias[[#This Row],[Id_categoría]]</f>
        <v>Coco-100108007</v>
      </c>
      <c r="K88" s="34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8" s="9" t="str">
        <f t="shared" si="14"/>
        <v>100108007coco</v>
      </c>
      <c r="M88" s="35" t="str">
        <f t="shared" si="15"/>
        <v>INSERT INTO categoria VALUES (100108007,'Coco','Coco-100108007','Coco-100108007 | Prod: Perennes-100108 | Sector: Agr-1001 | Industria: AGR - 10',100108);</v>
      </c>
    </row>
    <row r="89" spans="1:13" ht="42" x14ac:dyDescent="0.35">
      <c r="A89" s="12">
        <f>+A88</f>
        <v>10</v>
      </c>
      <c r="B89" s="8" t="str">
        <f>+VLOOKUP(A89,Industria[],2,0)</f>
        <v>Agropecuario y Forestal</v>
      </c>
      <c r="C89" s="12">
        <f>+C88</f>
        <v>1001</v>
      </c>
      <c r="D89" s="8" t="str">
        <f>+VLOOKUP(C89,Sector[[Id_sector]:[Codigo]],3,0)</f>
        <v>Agricultura</v>
      </c>
      <c r="E89" s="12">
        <f>+IF(H89=1,E88+1,E88)</f>
        <v>100108</v>
      </c>
      <c r="F89" s="8" t="str">
        <f>+VLOOKUP(E89,Productos[[Id_producto]:[Codigo]],3,0)</f>
        <v>Tropicales y subtropicales</v>
      </c>
      <c r="G89" s="13">
        <f t="shared" si="13"/>
        <v>100108008</v>
      </c>
      <c r="H89" s="7">
        <v>8</v>
      </c>
      <c r="I89" s="8" t="s">
        <v>107</v>
      </c>
      <c r="J89" s="33" t="str">
        <f>+Categorias[[#This Row],[Categoría]]&amp;"-"&amp;Categorias[[#This Row],[Id_categoría]]</f>
        <v>Frutas tropicales y subtropicales-100108008</v>
      </c>
      <c r="K89" s="34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9" s="9" t="str">
        <f t="shared" si="14"/>
        <v>100108008frutas_tropicales_y_subtropicales</v>
      </c>
      <c r="M89" s="35" t="str">
        <f t="shared" si="15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2" x14ac:dyDescent="0.35">
      <c r="A90" s="12">
        <f>+A88</f>
        <v>10</v>
      </c>
      <c r="B90" s="8" t="str">
        <f>+VLOOKUP(A90,Industria[],2,0)</f>
        <v>Agropecuario y Forestal</v>
      </c>
      <c r="C90" s="12">
        <f>+C88</f>
        <v>1001</v>
      </c>
      <c r="D90" s="8" t="str">
        <f>+VLOOKUP(C90,Sector[[Id_sector]:[Codigo]],3,0)</f>
        <v>Agricultura</v>
      </c>
      <c r="E90" s="12">
        <f>+IF(H90=1,E88+1,E88)</f>
        <v>100108</v>
      </c>
      <c r="F90" s="8" t="str">
        <f>+VLOOKUP(E90,Productos[[Id_producto]:[Codigo]],3,0)</f>
        <v>Tropicales y subtropicales</v>
      </c>
      <c r="G90" s="13">
        <f t="shared" si="13"/>
        <v>100108009</v>
      </c>
      <c r="H90" s="7">
        <v>9</v>
      </c>
      <c r="I90" s="8" t="s">
        <v>108</v>
      </c>
      <c r="J90" s="33" t="str">
        <f>+Categorias[[#This Row],[Categoría]]&amp;"-"&amp;Categorias[[#This Row],[Id_categoría]]</f>
        <v>Otras frutas tropicales y subtropicales-100108009</v>
      </c>
      <c r="K90" s="34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90" s="9" t="str">
        <f t="shared" si="14"/>
        <v>100108009otras_frutas_tropicales_y_subtropicales</v>
      </c>
      <c r="M90" s="35" t="str">
        <f t="shared" si="15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1.5" x14ac:dyDescent="0.35">
      <c r="A91" s="12">
        <f>+A88</f>
        <v>10</v>
      </c>
      <c r="B91" s="8" t="str">
        <f>+VLOOKUP(A91,Industria[],2,0)</f>
        <v>Agropecuario y Forestal</v>
      </c>
      <c r="C91" s="12">
        <f>+C88</f>
        <v>1001</v>
      </c>
      <c r="D91" s="8" t="str">
        <f>+VLOOKUP(C91,Sector[[Id_sector]:[Codigo]],3,0)</f>
        <v>Agricultura</v>
      </c>
      <c r="E91" s="12">
        <f>+IF(H91=1,E88+1,E88)</f>
        <v>100108</v>
      </c>
      <c r="F91" s="8" t="str">
        <f>+VLOOKUP(E91,Productos[[Id_producto]:[Codigo]],3,0)</f>
        <v>Tropicales y subtropicales</v>
      </c>
      <c r="G91" s="13">
        <f t="shared" si="13"/>
        <v>100108010</v>
      </c>
      <c r="H91" s="7">
        <v>10</v>
      </c>
      <c r="I91" s="8" t="s">
        <v>109</v>
      </c>
      <c r="J91" s="33" t="str">
        <f>+Categorias[[#This Row],[Categoría]]&amp;"-"&amp;Categorias[[#This Row],[Id_categoría]]</f>
        <v>Babaco-100108010</v>
      </c>
      <c r="K91" s="34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91" s="9" t="str">
        <f t="shared" si="14"/>
        <v>100108010babaco</v>
      </c>
      <c r="M91" s="35" t="str">
        <f t="shared" si="15"/>
        <v>INSERT INTO categoria VALUES (100108010,'Babaco','Babaco-100108010','Babaco-100108010 | Prod: Perennes-100108 | Sector: Agr-1001 | Industria: AGR - 10',100108);</v>
      </c>
    </row>
    <row r="92" spans="1:13" ht="31.5" x14ac:dyDescent="0.35">
      <c r="A92" s="12">
        <f>+A88</f>
        <v>10</v>
      </c>
      <c r="B92" s="8" t="str">
        <f>+VLOOKUP(A92,Industria[],2,0)</f>
        <v>Agropecuario y Forestal</v>
      </c>
      <c r="C92" s="12">
        <f>+C88</f>
        <v>1001</v>
      </c>
      <c r="D92" s="8" t="str">
        <f>+VLOOKUP(C92,Sector[[Id_sector]:[Codigo]],3,0)</f>
        <v>Agricultura</v>
      </c>
      <c r="E92" s="12">
        <f>+IF(H92=1,E88+1,E88)</f>
        <v>100108</v>
      </c>
      <c r="F92" s="8" t="str">
        <f>+VLOOKUP(E92,Productos[[Id_producto]:[Codigo]],3,0)</f>
        <v>Tropicales y subtropicales</v>
      </c>
      <c r="G92" s="13">
        <f t="shared" si="13"/>
        <v>100108011</v>
      </c>
      <c r="H92" s="7">
        <v>11</v>
      </c>
      <c r="I92" s="8" t="s">
        <v>110</v>
      </c>
      <c r="J92" s="33" t="str">
        <f>+Categorias[[#This Row],[Categoría]]&amp;"-"&amp;Categorias[[#This Row],[Id_categoría]]</f>
        <v>Tumbo-100108011</v>
      </c>
      <c r="K92" s="34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92" s="9" t="str">
        <f t="shared" si="14"/>
        <v>100108011tumbo</v>
      </c>
      <c r="M92" s="35" t="str">
        <f t="shared" si="15"/>
        <v>INSERT INTO categoria VALUES (100108011,'Tumbo','Tumbo-100108011','Tumbo-100108011 | Prod: Perennes-100108 | Sector: Agr-1001 | Industria: AGR - 10',100108);</v>
      </c>
    </row>
    <row r="93" spans="1:13" ht="31.5" x14ac:dyDescent="0.35">
      <c r="A93" s="12">
        <f>+A85</f>
        <v>10</v>
      </c>
      <c r="B93" s="8" t="str">
        <f>+VLOOKUP(A93,Industria[],2,0)</f>
        <v>Agropecuario y Forestal</v>
      </c>
      <c r="C93" s="12">
        <f>+C85</f>
        <v>1001</v>
      </c>
      <c r="D93" s="8" t="str">
        <f>+VLOOKUP(C93,Sector[[Id_sector]:[Codigo]],3,0)</f>
        <v>Agricultura</v>
      </c>
      <c r="E93" s="12">
        <f>+IF(H93=1,E85+1,E85)</f>
        <v>100109</v>
      </c>
      <c r="F93" s="8" t="str">
        <f>+VLOOKUP(E93,Productos[[Id_producto]:[Codigo]],3,0)</f>
        <v>Uva</v>
      </c>
      <c r="G93" s="13">
        <f t="shared" si="1"/>
        <v>100109001</v>
      </c>
      <c r="H93" s="7">
        <v>1</v>
      </c>
      <c r="I93" s="8" t="s">
        <v>23</v>
      </c>
      <c r="J93" s="8" t="str">
        <f>+Categorias[[#This Row],[Categoría]]&amp;"-"&amp;Categorias[[#This Row],[Id_categoría]]</f>
        <v>Uva-100109001</v>
      </c>
      <c r="K93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93" s="9" t="str">
        <f t="shared" si="2"/>
        <v>100109001uva</v>
      </c>
      <c r="M93" s="25" t="str">
        <f t="shared" si="0"/>
        <v>INSERT INTO categoria VALUES (100109001,'Uva','Uva-100109001','Uva-100109001 | Prod: Perennes-100109 | Sector: Agr-1001 | Industria: AGR - 10',100109);</v>
      </c>
    </row>
    <row r="94" spans="1:13" ht="31.5" x14ac:dyDescent="0.35">
      <c r="A94" s="12">
        <f t="shared" si="3"/>
        <v>10</v>
      </c>
      <c r="B94" s="8" t="str">
        <f>+VLOOKUP(A94,Industria[],2,0)</f>
        <v>Agropecuario y Forestal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9"/>
        <v>100110</v>
      </c>
      <c r="F94" s="8" t="str">
        <f>+VLOOKUP(E94,Productos[[Id_producto]:[Codigo]],3,0)</f>
        <v>Legumbres</v>
      </c>
      <c r="G94" s="13">
        <f t="shared" si="1"/>
        <v>100110001</v>
      </c>
      <c r="H94" s="7">
        <v>1</v>
      </c>
      <c r="I94" s="8" t="s">
        <v>111</v>
      </c>
      <c r="J94" s="8" t="str">
        <f>+Categorias[[#This Row],[Categoría]]&amp;"-"&amp;Categorias[[#This Row],[Id_categoría]]</f>
        <v>Maní-100110001</v>
      </c>
      <c r="K94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94" s="9" t="str">
        <f t="shared" si="2"/>
        <v>100110001mani</v>
      </c>
      <c r="M94" s="25" t="str">
        <f t="shared" si="0"/>
        <v>INSERT INTO categoria VALUES (100110001,'Maní','Maní-100110001','Maní-100110001 | Prod: Anuales-100110 | Sector: Agr-1001 | Industria: AGR - 10',100110);</v>
      </c>
    </row>
    <row r="95" spans="1:13" ht="31.5" x14ac:dyDescent="0.35">
      <c r="A95" s="12">
        <f t="shared" si="3"/>
        <v>10</v>
      </c>
      <c r="B95" s="8" t="str">
        <f>+VLOOKUP(A95,Industria[],2,0)</f>
        <v>Agropecuario y Forestal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9"/>
        <v>100110</v>
      </c>
      <c r="F95" s="8" t="str">
        <f>+VLOOKUP(E95,Productos[[Id_producto]:[Codigo]],3,0)</f>
        <v>Legumbres</v>
      </c>
      <c r="G95" s="13">
        <f t="shared" si="1"/>
        <v>100110002</v>
      </c>
      <c r="H95" s="7">
        <v>2</v>
      </c>
      <c r="I95" s="8" t="s">
        <v>112</v>
      </c>
      <c r="J95" s="8" t="str">
        <f>+Categorias[[#This Row],[Categoría]]&amp;"-"&amp;Categorias[[#This Row],[Id_categoría]]</f>
        <v>Porotos-100110002</v>
      </c>
      <c r="K95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95" s="9" t="str">
        <f t="shared" si="2"/>
        <v>100110002porotos</v>
      </c>
      <c r="M95" s="25" t="str">
        <f t="shared" si="0"/>
        <v>INSERT INTO categoria VALUES (100110002,'Porotos','Porotos-100110002','Porotos-100110002 | Prod: Anuales-100110 | Sector: Agr-1001 | Industria: AGR - 10',100110);</v>
      </c>
    </row>
    <row r="96" spans="1:13" ht="31.5" x14ac:dyDescent="0.35">
      <c r="A96" s="12">
        <f t="shared" si="3"/>
        <v>10</v>
      </c>
      <c r="B96" s="8" t="str">
        <f>+VLOOKUP(A96,Industria[],2,0)</f>
        <v>Agropecuario y Forestal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9"/>
        <v>100110</v>
      </c>
      <c r="F96" s="8" t="str">
        <f>+VLOOKUP(E96,Productos[[Id_producto]:[Codigo]],3,0)</f>
        <v>Legumbres</v>
      </c>
      <c r="G96" s="13">
        <f t="shared" si="1"/>
        <v>100110003</v>
      </c>
      <c r="H96" s="7">
        <v>3</v>
      </c>
      <c r="I96" s="8" t="s">
        <v>113</v>
      </c>
      <c r="J96" s="8" t="str">
        <f>+Categorias[[#This Row],[Categoría]]&amp;"-"&amp;Categorias[[#This Row],[Id_categoría]]</f>
        <v>Lentejas-100110003</v>
      </c>
      <c r="K96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96" s="9" t="str">
        <f t="shared" si="2"/>
        <v>100110003lentejas</v>
      </c>
      <c r="M96" s="25" t="str">
        <f t="shared" si="0"/>
        <v>INSERT INTO categoria VALUES (100110003,'Lentejas','Lentejas-100110003','Lentejas-100110003 | Prod: Anuales-100110 | Sector: Agr-1001 | Industria: AGR - 10',100110);</v>
      </c>
    </row>
    <row r="97" spans="1:13" ht="31.5" x14ac:dyDescent="0.35">
      <c r="A97" s="12">
        <f t="shared" si="3"/>
        <v>10</v>
      </c>
      <c r="B97" s="8" t="str">
        <f>+VLOOKUP(A97,Industria[],2,0)</f>
        <v>Agropecuario y Forestal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9"/>
        <v>100110</v>
      </c>
      <c r="F97" s="8" t="str">
        <f>+VLOOKUP(E97,Productos[[Id_producto]:[Codigo]],3,0)</f>
        <v>Legumbres</v>
      </c>
      <c r="G97" s="13">
        <f t="shared" si="1"/>
        <v>100110004</v>
      </c>
      <c r="H97" s="7">
        <v>4</v>
      </c>
      <c r="I97" s="8" t="s">
        <v>114</v>
      </c>
      <c r="J97" s="8" t="str">
        <f>+Categorias[[#This Row],[Categoría]]&amp;"-"&amp;Categorias[[#This Row],[Id_categoría]]</f>
        <v>Soya-100110004</v>
      </c>
      <c r="K97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97" s="9" t="str">
        <f t="shared" si="2"/>
        <v>100110004soya</v>
      </c>
      <c r="M97" s="25" t="str">
        <f t="shared" si="0"/>
        <v>INSERT INTO categoria VALUES (100110004,'Soya','Soya-100110004','Soya-100110004 | Prod: Anuales-100110 | Sector: Agr-1001 | Industria: AGR - 10',100110);</v>
      </c>
    </row>
    <row r="98" spans="1:13" ht="31.5" x14ac:dyDescent="0.35">
      <c r="A98" s="12">
        <f t="shared" si="3"/>
        <v>10</v>
      </c>
      <c r="B98" s="8" t="str">
        <f>+VLOOKUP(A98,Industria[],2,0)</f>
        <v>Agropecuario y Forestal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9"/>
        <v>100110</v>
      </c>
      <c r="F98" s="8" t="str">
        <f>+VLOOKUP(E98,Productos[[Id_producto]:[Codigo]],3,0)</f>
        <v>Legumbres</v>
      </c>
      <c r="G98" s="13">
        <f t="shared" si="1"/>
        <v>100110005</v>
      </c>
      <c r="H98" s="7">
        <v>5</v>
      </c>
      <c r="I98" s="8" t="s">
        <v>115</v>
      </c>
      <c r="J98" s="8" t="str">
        <f>+Categorias[[#This Row],[Categoría]]&amp;"-"&amp;Categorias[[#This Row],[Id_categoría]]</f>
        <v>Garbanzos-100110005</v>
      </c>
      <c r="K98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8" s="9" t="str">
        <f t="shared" si="2"/>
        <v>100110005garbanzos</v>
      </c>
      <c r="M98" s="25" t="str">
        <f t="shared" si="0"/>
        <v>INSERT INTO categoria VALUES (100110005,'Garbanzos','Garbanzos-100110005','Garbanzos-100110005 | Prod: Anuales-100110 | Sector: Agr-1001 | Industria: AGR - 10',100110);</v>
      </c>
    </row>
    <row r="99" spans="1:13" ht="31.5" x14ac:dyDescent="0.35">
      <c r="A99" s="12">
        <f t="shared" si="3"/>
        <v>10</v>
      </c>
      <c r="B99" s="8" t="str">
        <f>+VLOOKUP(A99,Industria[],2,0)</f>
        <v>Agropecuario y Forestal</v>
      </c>
      <c r="C99" s="12">
        <f t="shared" si="4"/>
        <v>1001</v>
      </c>
      <c r="D99" s="8" t="str">
        <f>+VLOOKUP(C99,Sector[[Id_sector]:[Codigo]],3,0)</f>
        <v>Agricultura</v>
      </c>
      <c r="E99" s="12">
        <f t="shared" si="9"/>
        <v>100110</v>
      </c>
      <c r="F99" s="8" t="str">
        <f>+VLOOKUP(E99,Productos[[Id_producto]:[Codigo]],3,0)</f>
        <v>Legumbres</v>
      </c>
      <c r="G99" s="13">
        <f t="shared" si="1"/>
        <v>100110006</v>
      </c>
      <c r="H99" s="7">
        <v>6</v>
      </c>
      <c r="I99" s="8" t="s">
        <v>116</v>
      </c>
      <c r="J99" s="8" t="str">
        <f>+Categorias[[#This Row],[Categoría]]&amp;"-"&amp;Categorias[[#This Row],[Id_categoría]]</f>
        <v>Arvejas-100110006</v>
      </c>
      <c r="K99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9" s="9" t="str">
        <f t="shared" si="2"/>
        <v>100110006arvejas</v>
      </c>
      <c r="M99" s="25" t="str">
        <f t="shared" si="0"/>
        <v>INSERT INTO categoria VALUES (100110006,'Arvejas','Arvejas-100110006','Arvejas-100110006 | Prod: Anuales-100110 | Sector: Agr-1001 | Industria: AGR - 10',100110);</v>
      </c>
    </row>
    <row r="100" spans="1:13" ht="31.5" x14ac:dyDescent="0.35">
      <c r="A100" s="12">
        <f>+A99</f>
        <v>10</v>
      </c>
      <c r="B100" s="8" t="str">
        <f>+VLOOKUP(A100,Industria[],2,0)</f>
        <v>Agropecuario y Forestal</v>
      </c>
      <c r="C100" s="12">
        <f>+C99</f>
        <v>1001</v>
      </c>
      <c r="D100" s="8" t="str">
        <f>+VLOOKUP(C100,Sector[[Id_sector]:[Codigo]],3,0)</f>
        <v>Agricultura</v>
      </c>
      <c r="E100" s="12">
        <f>+IF(H100=1,E99+1,E99)</f>
        <v>100110</v>
      </c>
      <c r="F100" s="8" t="str">
        <f>+VLOOKUP(E100,Productos[[Id_producto]:[Codigo]],3,0)</f>
        <v>Legumbres</v>
      </c>
      <c r="G100" s="13">
        <f>+E100*1000+H100</f>
        <v>100110007</v>
      </c>
      <c r="H100" s="7">
        <v>7</v>
      </c>
      <c r="I100" s="8" t="s">
        <v>117</v>
      </c>
      <c r="J100" s="33" t="str">
        <f>+Categorias[[#This Row],[Categoría]]&amp;"-"&amp;Categorias[[#This Row],[Id_categoría]]</f>
        <v>Otras Legumbres-100110007</v>
      </c>
      <c r="K100" s="34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100" s="9" t="str">
        <f>+SUBSTITUTE(G100&amp;LOWER(SUBSTITUTE( SUBSTITUTE( SUBSTITUTE( SUBSTITUTE( SUBSTITUTE( SUBSTITUTE( SUBSTITUTE( SUBSTITUTE( SUBSTITUTE( SUBSTITUTE(I100, "á", "a"), "é", "e"), "í", "i"), "ó", "o"), "ú", "u"), "Á", "A"), "É", "E"), "Í", "I"), "Ó", "O"), "Ú", "U"))," ","_")</f>
        <v>100110007otras_legumbres</v>
      </c>
      <c r="M100" s="35" t="str">
        <f>+"INSERT INTO categoria VALUES ("&amp;G100&amp;",'"&amp;I100&amp;"','"&amp;J100&amp;"','"&amp;K100&amp;"',"&amp;E100&amp;");"</f>
        <v>INSERT INTO categoria VALUES (100110007,'Otras Legumbres','Otras Legumbres-100110007','Otras Legumbres-100110007 | Prod: Anuales-100110 | Sector: Agr-1001 | Industria: AGR - 10',100110);</v>
      </c>
    </row>
    <row r="101" spans="1:13" ht="31.5" x14ac:dyDescent="0.35">
      <c r="A101" s="12">
        <f>+A99</f>
        <v>10</v>
      </c>
      <c r="B101" s="8" t="str">
        <f>+VLOOKUP(A101,Industria[],2,0)</f>
        <v>Agropecuario y Forestal</v>
      </c>
      <c r="C101" s="12">
        <f>+C99</f>
        <v>1001</v>
      </c>
      <c r="D101" s="8" t="str">
        <f>+VLOOKUP(C101,Sector[[Id_sector]:[Codigo]],3,0)</f>
        <v>Agricultura</v>
      </c>
      <c r="E101" s="12">
        <f>+IF(H101=1,E99+1,E99)</f>
        <v>100111</v>
      </c>
      <c r="F101" s="8" t="str">
        <f>+VLOOKUP(E101,Productos[[Id_producto]:[Codigo]],3,0)</f>
        <v>Cereales</v>
      </c>
      <c r="G101" s="13">
        <f t="shared" si="1"/>
        <v>100111001</v>
      </c>
      <c r="H101" s="7">
        <v>1</v>
      </c>
      <c r="I101" s="8" t="s">
        <v>118</v>
      </c>
      <c r="J101" s="8" t="str">
        <f>+Categorias[[#This Row],[Categoría]]&amp;"-"&amp;Categorias[[#This Row],[Id_categoría]]</f>
        <v>Arroz-100111001</v>
      </c>
      <c r="K101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101" s="9" t="str">
        <f t="shared" si="2"/>
        <v>100111001arroz</v>
      </c>
      <c r="M101" s="25" t="str">
        <f t="shared" si="0"/>
        <v>INSERT INTO categoria VALUES (100111001,'Arroz','Arroz-100111001','Arroz-100111001 | Prod: Anuales-100111 | Sector: Agr-1001 | Industria: AGR - 10',100111);</v>
      </c>
    </row>
    <row r="102" spans="1:13" ht="31.5" x14ac:dyDescent="0.35">
      <c r="A102" s="12">
        <f t="shared" si="3"/>
        <v>10</v>
      </c>
      <c r="B102" s="8" t="str">
        <f>+VLOOKUP(A102,Industria[],2,0)</f>
        <v>Agropecuario y Forestal</v>
      </c>
      <c r="C102" s="12">
        <f t="shared" si="4"/>
        <v>1001</v>
      </c>
      <c r="D102" s="8" t="str">
        <f>+VLOOKUP(C102,Sector[[Id_sector]:[Codigo]],3,0)</f>
        <v>Agricultura</v>
      </c>
      <c r="E102" s="12">
        <f t="shared" si="9"/>
        <v>100111</v>
      </c>
      <c r="F102" s="8" t="str">
        <f>+VLOOKUP(E102,Productos[[Id_producto]:[Codigo]],3,0)</f>
        <v>Cereales</v>
      </c>
      <c r="G102" s="13">
        <f t="shared" si="1"/>
        <v>100111002</v>
      </c>
      <c r="H102" s="7">
        <v>2</v>
      </c>
      <c r="I102" s="8" t="s">
        <v>119</v>
      </c>
      <c r="J102" s="8" t="str">
        <f>+Categorias[[#This Row],[Categoría]]&amp;"-"&amp;Categorias[[#This Row],[Id_categoría]]</f>
        <v>Trigo-100111002</v>
      </c>
      <c r="K102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102" s="9" t="str">
        <f t="shared" si="2"/>
        <v>100111002trigo</v>
      </c>
      <c r="M102" s="25" t="str">
        <f t="shared" si="0"/>
        <v>INSERT INTO categoria VALUES (100111002,'Trigo','Trigo-100111002','Trigo-100111002 | Prod: Anuales-100111 | Sector: Agr-1001 | Industria: AGR - 10',100111);</v>
      </c>
    </row>
    <row r="103" spans="1:13" ht="31.5" x14ac:dyDescent="0.35">
      <c r="A103" s="12">
        <f t="shared" si="3"/>
        <v>10</v>
      </c>
      <c r="B103" s="8" t="str">
        <f>+VLOOKUP(A103,Industria[],2,0)</f>
        <v>Agropecuario y Forestal</v>
      </c>
      <c r="C103" s="12">
        <f t="shared" si="4"/>
        <v>1001</v>
      </c>
      <c r="D103" s="8" t="str">
        <f>+VLOOKUP(C103,Sector[[Id_sector]:[Codigo]],3,0)</f>
        <v>Agricultura</v>
      </c>
      <c r="E103" s="12">
        <f t="shared" si="9"/>
        <v>100111</v>
      </c>
      <c r="F103" s="8" t="str">
        <f>+VLOOKUP(E103,Productos[[Id_producto]:[Codigo]],3,0)</f>
        <v>Cereales</v>
      </c>
      <c r="G103" s="13">
        <f t="shared" si="1"/>
        <v>100111003</v>
      </c>
      <c r="H103" s="7">
        <v>3</v>
      </c>
      <c r="I103" s="8" t="s">
        <v>120</v>
      </c>
      <c r="J103" s="8" t="str">
        <f>+Categorias[[#This Row],[Categoría]]&amp;"-"&amp;Categorias[[#This Row],[Id_categoría]]</f>
        <v>Maíz-100111003</v>
      </c>
      <c r="K103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103" s="9" t="str">
        <f t="shared" si="2"/>
        <v>100111003maiz</v>
      </c>
      <c r="M103" s="25" t="str">
        <f t="shared" si="0"/>
        <v>INSERT INTO categoria VALUES (100111003,'Maíz','Maíz-100111003','Maíz-100111003 | Prod: Anuales-100111 | Sector: Agr-1001 | Industria: AGR - 10',100111);</v>
      </c>
    </row>
    <row r="104" spans="1:13" ht="31.5" x14ac:dyDescent="0.35">
      <c r="A104" s="12">
        <f t="shared" si="3"/>
        <v>10</v>
      </c>
      <c r="B104" s="8" t="str">
        <f>+VLOOKUP(A104,Industria[],2,0)</f>
        <v>Agropecuario y Forestal</v>
      </c>
      <c r="C104" s="12">
        <f t="shared" si="4"/>
        <v>1001</v>
      </c>
      <c r="D104" s="8" t="str">
        <f>+VLOOKUP(C104,Sector[[Id_sector]:[Codigo]],3,0)</f>
        <v>Agricultura</v>
      </c>
      <c r="E104" s="12">
        <f t="shared" si="9"/>
        <v>100111</v>
      </c>
      <c r="F104" s="8" t="str">
        <f>+VLOOKUP(E104,Productos[[Id_producto]:[Codigo]],3,0)</f>
        <v>Cereales</v>
      </c>
      <c r="G104" s="13">
        <f t="shared" si="1"/>
        <v>100111004</v>
      </c>
      <c r="H104" s="7">
        <v>4</v>
      </c>
      <c r="I104" s="8" t="s">
        <v>121</v>
      </c>
      <c r="J104" s="8" t="str">
        <f>+Categorias[[#This Row],[Categoría]]&amp;"-"&amp;Categorias[[#This Row],[Id_categoría]]</f>
        <v>Cebada-100111004</v>
      </c>
      <c r="K104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104" s="9" t="str">
        <f t="shared" si="2"/>
        <v>100111004cebada</v>
      </c>
      <c r="M104" s="25" t="str">
        <f t="shared" si="0"/>
        <v>INSERT INTO categoria VALUES (100111004,'Cebada','Cebada-100111004','Cebada-100111004 | Prod: Anuales-100111 | Sector: Agr-1001 | Industria: AGR - 10',100111);</v>
      </c>
    </row>
    <row r="105" spans="1:13" ht="31.5" x14ac:dyDescent="0.35">
      <c r="A105" s="12">
        <f t="shared" si="3"/>
        <v>10</v>
      </c>
      <c r="B105" s="8" t="str">
        <f>+VLOOKUP(A105,Industria[],2,0)</f>
        <v>Agropecuario y Forestal</v>
      </c>
      <c r="C105" s="12">
        <f t="shared" si="4"/>
        <v>1001</v>
      </c>
      <c r="D105" s="8" t="str">
        <f>+VLOOKUP(C105,Sector[[Id_sector]:[Codigo]],3,0)</f>
        <v>Agricultura</v>
      </c>
      <c r="E105" s="12">
        <f t="shared" si="9"/>
        <v>100111</v>
      </c>
      <c r="F105" s="8" t="str">
        <f>+VLOOKUP(E105,Productos[[Id_producto]:[Codigo]],3,0)</f>
        <v>Cereales</v>
      </c>
      <c r="G105" s="13">
        <f t="shared" si="1"/>
        <v>100111005</v>
      </c>
      <c r="H105" s="7">
        <v>5</v>
      </c>
      <c r="I105" s="8" t="s">
        <v>122</v>
      </c>
      <c r="J105" s="8" t="str">
        <f>+Categorias[[#This Row],[Categoría]]&amp;"-"&amp;Categorias[[#This Row],[Id_categoría]]</f>
        <v>Avena-100111005</v>
      </c>
      <c r="K105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105" s="9" t="str">
        <f t="shared" si="2"/>
        <v>100111005avena</v>
      </c>
      <c r="M105" s="25" t="str">
        <f t="shared" si="0"/>
        <v>INSERT INTO categoria VALUES (100111005,'Avena','Avena-100111005','Avena-100111005 | Prod: Anuales-100111 | Sector: Agr-1001 | Industria: AGR - 10',100111);</v>
      </c>
    </row>
    <row r="106" spans="1:13" ht="31.5" x14ac:dyDescent="0.35">
      <c r="A106" s="12">
        <f t="shared" si="3"/>
        <v>10</v>
      </c>
      <c r="B106" s="8" t="str">
        <f>+VLOOKUP(A106,Industria[],2,0)</f>
        <v>Agropecuario y Forestal</v>
      </c>
      <c r="C106" s="12">
        <f t="shared" si="4"/>
        <v>1001</v>
      </c>
      <c r="D106" s="8" t="str">
        <f>+VLOOKUP(C106,Sector[[Id_sector]:[Codigo]],3,0)</f>
        <v>Agricultura</v>
      </c>
      <c r="E106" s="12">
        <f t="shared" si="9"/>
        <v>100111</v>
      </c>
      <c r="F106" s="8" t="str">
        <f>+VLOOKUP(E106,Productos[[Id_producto]:[Codigo]],3,0)</f>
        <v>Cereales</v>
      </c>
      <c r="G106" s="13">
        <f t="shared" si="1"/>
        <v>100111006</v>
      </c>
      <c r="H106" s="7">
        <v>6</v>
      </c>
      <c r="I106" s="8" t="s">
        <v>123</v>
      </c>
      <c r="J106" s="8" t="str">
        <f>+Categorias[[#This Row],[Categoría]]&amp;"-"&amp;Categorias[[#This Row],[Id_categoría]]</f>
        <v>Centeno-100111006</v>
      </c>
      <c r="K106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106" s="9" t="str">
        <f t="shared" si="2"/>
        <v>100111006centeno</v>
      </c>
      <c r="M106" s="25" t="str">
        <f t="shared" ref="M106:M194" si="16">+"INSERT INTO categoria VALUES ("&amp;G106&amp;",'"&amp;I106&amp;"','"&amp;J106&amp;"','"&amp;K106&amp;"',"&amp;E106&amp;");"</f>
        <v>INSERT INTO categoria VALUES (100111006,'Centeno','Centeno-100111006','Centeno-100111006 | Prod: Anuales-100111 | Sector: Agr-1001 | Industria: AGR - 10',100111);</v>
      </c>
    </row>
    <row r="107" spans="1:13" ht="31.5" x14ac:dyDescent="0.35">
      <c r="A107" s="12">
        <f t="shared" si="3"/>
        <v>10</v>
      </c>
      <c r="B107" s="8" t="str">
        <f>+VLOOKUP(A107,Industria[],2,0)</f>
        <v>Agropecuario y Forestal</v>
      </c>
      <c r="C107" s="12">
        <f t="shared" si="4"/>
        <v>1001</v>
      </c>
      <c r="D107" s="8" t="str">
        <f>+VLOOKUP(C107,Sector[[Id_sector]:[Codigo]],3,0)</f>
        <v>Agricultura</v>
      </c>
      <c r="E107" s="12">
        <f t="shared" si="9"/>
        <v>100111</v>
      </c>
      <c r="F107" s="8" t="str">
        <f>+VLOOKUP(E107,Productos[[Id_producto]:[Codigo]],3,0)</f>
        <v>Cereales</v>
      </c>
      <c r="G107" s="13">
        <f t="shared" ref="G107:G194" si="17">+E107*1000+H107</f>
        <v>100111007</v>
      </c>
      <c r="H107" s="7">
        <v>7</v>
      </c>
      <c r="I107" s="8" t="s">
        <v>124</v>
      </c>
      <c r="J107" s="8" t="str">
        <f>+Categorias[[#This Row],[Categoría]]&amp;"-"&amp;Categorias[[#This Row],[Id_categoría]]</f>
        <v>Mote-100111007</v>
      </c>
      <c r="K107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107" s="9" t="str">
        <f t="shared" ref="L107:L194" si="18">+SUBSTITUTE(G107&amp;LOWER(SUBSTITUTE( SUBSTITUTE( SUBSTITUTE( SUBSTITUTE( SUBSTITUTE( SUBSTITUTE( SUBSTITUTE( SUBSTITUTE( SUBSTITUTE( SUBSTITUTE(I107, "á", "a"), "é", "e"), "í", "i"), "ó", "o"), "ú", "u"), "Á", "A"), "É", "E"), "Í", "I"), "Ó", "O"), "Ú", "U"))," ","_")</f>
        <v>100111007mote</v>
      </c>
      <c r="M107" s="25" t="str">
        <f t="shared" si="16"/>
        <v>INSERT INTO categoria VALUES (100111007,'Mote','Mote-100111007','Mote-100111007 | Prod: Anuales-100111 | Sector: Agr-1001 | Industria: AGR - 10',100111);</v>
      </c>
    </row>
    <row r="108" spans="1:13" ht="31.5" x14ac:dyDescent="0.35">
      <c r="A108" s="12">
        <f t="shared" ref="A108:A194" si="19">+A107</f>
        <v>10</v>
      </c>
      <c r="B108" s="8" t="str">
        <f>+VLOOKUP(A108,Industria[],2,0)</f>
        <v>Agropecuario y Forestal</v>
      </c>
      <c r="C108" s="12">
        <f t="shared" ref="C108:C194" si="20">+C107</f>
        <v>1001</v>
      </c>
      <c r="D108" s="8" t="str">
        <f>+VLOOKUP(C108,Sector[[Id_sector]:[Codigo]],3,0)</f>
        <v>Agricultura</v>
      </c>
      <c r="E108" s="12">
        <f t="shared" si="9"/>
        <v>100111</v>
      </c>
      <c r="F108" s="8" t="str">
        <f>+VLOOKUP(E108,Productos[[Id_producto]:[Codigo]],3,0)</f>
        <v>Cereales</v>
      </c>
      <c r="G108" s="13">
        <f t="shared" si="17"/>
        <v>100111008</v>
      </c>
      <c r="H108" s="7">
        <v>8</v>
      </c>
      <c r="I108" s="8" t="s">
        <v>125</v>
      </c>
      <c r="J108" s="8" t="str">
        <f>+Categorias[[#This Row],[Categoría]]&amp;"-"&amp;Categorias[[#This Row],[Id_categoría]]</f>
        <v>Quinoa-100111008</v>
      </c>
      <c r="K108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8" s="9" t="str">
        <f t="shared" si="18"/>
        <v>100111008quinoa</v>
      </c>
      <c r="M108" s="25" t="str">
        <f t="shared" si="16"/>
        <v>INSERT INTO categoria VALUES (100111008,'Quinoa','Quinoa-100111008','Quinoa-100111008 | Prod: Anuales-100111 | Sector: Agr-1001 | Industria: AGR - 10',100111);</v>
      </c>
    </row>
    <row r="109" spans="1:13" ht="31.5" x14ac:dyDescent="0.35">
      <c r="A109" s="12">
        <f t="shared" si="19"/>
        <v>10</v>
      </c>
      <c r="B109" s="8" t="str">
        <f>+VLOOKUP(A109,Industria[],2,0)</f>
        <v>Agropecuario y Forestal</v>
      </c>
      <c r="C109" s="12">
        <f t="shared" si="20"/>
        <v>1001</v>
      </c>
      <c r="D109" s="8" t="str">
        <f>+VLOOKUP(C109,Sector[[Id_sector]:[Codigo]],3,0)</f>
        <v>Agricultura</v>
      </c>
      <c r="E109" s="12">
        <f t="shared" si="9"/>
        <v>100111</v>
      </c>
      <c r="F109" s="8" t="str">
        <f>+VLOOKUP(E109,Productos[[Id_producto]:[Codigo]],3,0)</f>
        <v>Cereales</v>
      </c>
      <c r="G109" s="13">
        <f t="shared" si="17"/>
        <v>100111009</v>
      </c>
      <c r="H109" s="7">
        <v>9</v>
      </c>
      <c r="I109" s="8" t="s">
        <v>126</v>
      </c>
      <c r="J109" s="8" t="str">
        <f>+Categorias[[#This Row],[Categoría]]&amp;"-"&amp;Categorias[[#This Row],[Id_categoría]]</f>
        <v>Amaranto-100111009</v>
      </c>
      <c r="K109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9" s="9" t="str">
        <f t="shared" si="18"/>
        <v>100111009amaranto</v>
      </c>
      <c r="M109" s="25" t="str">
        <f t="shared" si="16"/>
        <v>INSERT INTO categoria VALUES (100111009,'Amaranto','Amaranto-100111009','Amaranto-100111009 | Prod: Anuales-100111 | Sector: Agr-1001 | Industria: AGR - 10',100111);</v>
      </c>
    </row>
    <row r="110" spans="1:13" ht="31.5" x14ac:dyDescent="0.35">
      <c r="A110" s="12">
        <f t="shared" si="19"/>
        <v>10</v>
      </c>
      <c r="B110" s="8" t="str">
        <f>+VLOOKUP(A110,Industria[],2,0)</f>
        <v>Agropecuario y Forestal</v>
      </c>
      <c r="C110" s="12">
        <f t="shared" si="20"/>
        <v>1001</v>
      </c>
      <c r="D110" s="8" t="str">
        <f>+VLOOKUP(C110,Sector[[Id_sector]:[Codigo]],3,0)</f>
        <v>Agricultura</v>
      </c>
      <c r="E110" s="12">
        <f t="shared" si="9"/>
        <v>100111</v>
      </c>
      <c r="F110" s="8" t="str">
        <f>+VLOOKUP(E110,Productos[[Id_producto]:[Codigo]],3,0)</f>
        <v>Cereales</v>
      </c>
      <c r="G110" s="13">
        <f t="shared" si="17"/>
        <v>100111010</v>
      </c>
      <c r="H110" s="7">
        <v>10</v>
      </c>
      <c r="I110" s="8" t="s">
        <v>127</v>
      </c>
      <c r="J110" s="8" t="str">
        <f>+Categorias[[#This Row],[Categoría]]&amp;"-"&amp;Categorias[[#This Row],[Id_categoría]]</f>
        <v>Mijo-100111010</v>
      </c>
      <c r="K110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10" s="9" t="str">
        <f t="shared" si="18"/>
        <v>100111010mijo</v>
      </c>
      <c r="M110" s="25" t="str">
        <f t="shared" si="16"/>
        <v>INSERT INTO categoria VALUES (100111010,'Mijo','Mijo-100111010','Mijo-100111010 | Prod: Anuales-100111 | Sector: Agr-1001 | Industria: AGR - 10',100111);</v>
      </c>
    </row>
    <row r="111" spans="1:13" ht="31.5" x14ac:dyDescent="0.35">
      <c r="A111" s="12">
        <f>+A110</f>
        <v>10</v>
      </c>
      <c r="B111" s="8" t="str">
        <f>+VLOOKUP(A111,Industria[],2,0)</f>
        <v>Agropecuario y Forestal</v>
      </c>
      <c r="C111" s="12">
        <f>+C110</f>
        <v>1001</v>
      </c>
      <c r="D111" s="8" t="str">
        <f>+VLOOKUP(C111,Sector[[Id_sector]:[Codigo]],3,0)</f>
        <v>Agricultura</v>
      </c>
      <c r="E111" s="12">
        <f>+IF(H111=1,E110+1,E110)</f>
        <v>100111</v>
      </c>
      <c r="F111" s="8" t="str">
        <f>+VLOOKUP(E111,Productos[[Id_producto]:[Codigo]],3,0)</f>
        <v>Cereales</v>
      </c>
      <c r="G111" s="13">
        <f>+E111*1000+H111</f>
        <v>100111011</v>
      </c>
      <c r="H111" s="7">
        <v>11</v>
      </c>
      <c r="I111" s="8" t="s">
        <v>128</v>
      </c>
      <c r="J111" s="33" t="str">
        <f>+Categorias[[#This Row],[Categoría]]&amp;"-"&amp;Categorias[[#This Row],[Id_categoría]]</f>
        <v>Otros cereales-100111011</v>
      </c>
      <c r="K111" s="34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11" s="9" t="str">
        <f>+SUBSTITUTE(G111&amp;LOWER(SUBSTITUTE( SUBSTITUTE( SUBSTITUTE( SUBSTITUTE( SUBSTITUTE( SUBSTITUTE( SUBSTITUTE( SUBSTITUTE( SUBSTITUTE( SUBSTITUTE(I111, "á", "a"), "é", "e"), "í", "i"), "ó", "o"), "ú", "u"), "Á", "A"), "É", "E"), "Í", "I"), "Ó", "O"), "Ú", "U"))," ","_")</f>
        <v>100111011otros_cereales</v>
      </c>
      <c r="M111" s="35" t="str">
        <f>+"INSERT INTO categoria VALUES ("&amp;G111&amp;",'"&amp;I111&amp;"','"&amp;J111&amp;"','"&amp;K111&amp;"',"&amp;E111&amp;");"</f>
        <v>INSERT INTO categoria VALUES (100111011,'Otros cereales','Otros cereales-100111011','Otros cereales-100111011 | Prod: Anuales-100111 | Sector: Agr-1001 | Industria: AGR - 10',100111);</v>
      </c>
    </row>
    <row r="112" spans="1:13" ht="31.5" x14ac:dyDescent="0.35">
      <c r="A112" s="12">
        <f>+A110</f>
        <v>10</v>
      </c>
      <c r="B112" s="8" t="str">
        <f>+VLOOKUP(A112,Industria[],2,0)</f>
        <v>Agropecuario y Forestal</v>
      </c>
      <c r="C112" s="12">
        <f>+C110</f>
        <v>1001</v>
      </c>
      <c r="D112" s="8" t="str">
        <f>+VLOOKUP(C112,Sector[[Id_sector]:[Codigo]],3,0)</f>
        <v>Agricultura</v>
      </c>
      <c r="E112" s="12">
        <f>+IF(H112=1,E110+1,E110)</f>
        <v>100111</v>
      </c>
      <c r="F112" s="8" t="str">
        <f>+VLOOKUP(E112,Productos[[Id_producto]:[Codigo]],3,0)</f>
        <v>Cereales</v>
      </c>
      <c r="G112" s="13">
        <f>+E112*1000+H112</f>
        <v>100111012</v>
      </c>
      <c r="H112" s="7">
        <v>12</v>
      </c>
      <c r="I112" s="8" t="s">
        <v>129</v>
      </c>
      <c r="J112" s="33" t="str">
        <f>+Categorias[[#This Row],[Categoría]]&amp;"-"&amp;Categorias[[#This Row],[Id_categoría]]</f>
        <v>Triticale-100111012</v>
      </c>
      <c r="K112" s="34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12" s="9" t="str">
        <f>+SUBSTITUTE(G112&amp;LOWER(SUBSTITUTE( SUBSTITUTE( SUBSTITUTE( SUBSTITUTE( SUBSTITUTE( SUBSTITUTE( SUBSTITUTE( SUBSTITUTE( SUBSTITUTE( SUBSTITUTE(I112, "á", "a"), "é", "e"), "í", "i"), "ó", "o"), "ú", "u"), "Á", "A"), "É", "E"), "Í", "I"), "Ó", "O"), "Ú", "U"))," ","_")</f>
        <v>100111012triticale</v>
      </c>
      <c r="M112" s="35" t="str">
        <f>+"INSERT INTO categoria VALUES ("&amp;G112&amp;",'"&amp;I112&amp;"','"&amp;J112&amp;"','"&amp;K112&amp;"',"&amp;E112&amp;");"</f>
        <v>INSERT INTO categoria VALUES (100111012,'Triticale','Triticale-100111012','Triticale-100111012 | Prod: Anuales-100111 | Sector: Agr-1001 | Industria: AGR - 10',100111);</v>
      </c>
    </row>
    <row r="113" spans="1:13" ht="31.5" x14ac:dyDescent="0.35">
      <c r="A113" s="12">
        <f>+A110</f>
        <v>10</v>
      </c>
      <c r="B113" s="8" t="str">
        <f>+VLOOKUP(A113,Industria[],2,0)</f>
        <v>Agropecuario y Forestal</v>
      </c>
      <c r="C113" s="12">
        <f>+C110</f>
        <v>1001</v>
      </c>
      <c r="D113" s="8" t="str">
        <f>+VLOOKUP(C113,Sector[[Id_sector]:[Codigo]],3,0)</f>
        <v>Agricultura</v>
      </c>
      <c r="E113" s="12">
        <f>+IF(H113=1,E110+1,E110)</f>
        <v>100112</v>
      </c>
      <c r="F113" s="8" t="str">
        <f>+VLOOKUP(E113,Productos[[Id_producto]:[Codigo]],3,0)</f>
        <v>Hortalizas</v>
      </c>
      <c r="G113" s="13">
        <f t="shared" si="17"/>
        <v>100112001</v>
      </c>
      <c r="H113" s="7">
        <v>1</v>
      </c>
      <c r="I113" s="8" t="s">
        <v>130</v>
      </c>
      <c r="J113" s="8" t="str">
        <f>+Categorias[[#This Row],[Categoría]]&amp;"-"&amp;Categorias[[#This Row],[Id_categoría]]</f>
        <v>Berenjena-100112001</v>
      </c>
      <c r="K113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13" s="9" t="str">
        <f t="shared" si="18"/>
        <v>100112001berenjena</v>
      </c>
      <c r="M113" s="25" t="str">
        <f t="shared" si="16"/>
        <v>INSERT INTO categoria VALUES (100112001,'Berenjena','Berenjena-100112001','Berenjena-100112001 | Prod: Anuales-100112 | Sector: Agr-1001 | Industria: AGR - 10',100112);</v>
      </c>
    </row>
    <row r="114" spans="1:13" ht="31.5" x14ac:dyDescent="0.35">
      <c r="A114" s="12">
        <f t="shared" si="19"/>
        <v>10</v>
      </c>
      <c r="B114" s="8" t="str">
        <f>+VLOOKUP(A114,Industria[],2,0)</f>
        <v>Agropecuario y Forestal</v>
      </c>
      <c r="C114" s="12">
        <f t="shared" si="20"/>
        <v>1001</v>
      </c>
      <c r="D114" s="8" t="str">
        <f>+VLOOKUP(C114,Sector[[Id_sector]:[Codigo]],3,0)</f>
        <v>Agricultura</v>
      </c>
      <c r="E114" s="12">
        <f t="shared" si="9"/>
        <v>100112</v>
      </c>
      <c r="F114" s="8" t="str">
        <f>+VLOOKUP(E114,Productos[[Id_producto]:[Codigo]],3,0)</f>
        <v>Hortalizas</v>
      </c>
      <c r="G114" s="13">
        <f t="shared" si="17"/>
        <v>100112002</v>
      </c>
      <c r="H114" s="7">
        <v>2</v>
      </c>
      <c r="I114" s="8" t="s">
        <v>131</v>
      </c>
      <c r="J114" s="8" t="str">
        <f>+Categorias[[#This Row],[Categoría]]&amp;"-"&amp;Categorias[[#This Row],[Id_categoría]]</f>
        <v>Pimiento-100112002</v>
      </c>
      <c r="K114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14" s="9" t="str">
        <f t="shared" si="18"/>
        <v>100112002pimiento</v>
      </c>
      <c r="M114" s="25" t="str">
        <f t="shared" si="16"/>
        <v>INSERT INTO categoria VALUES (100112002,'Pimiento','Pimiento-100112002','Pimiento-100112002 | Prod: Anuales-100112 | Sector: Agr-1001 | Industria: AGR - 10',100112);</v>
      </c>
    </row>
    <row r="115" spans="1:13" ht="31.5" x14ac:dyDescent="0.35">
      <c r="A115" s="12">
        <f t="shared" si="19"/>
        <v>10</v>
      </c>
      <c r="B115" s="8" t="str">
        <f>+VLOOKUP(A115,Industria[],2,0)</f>
        <v>Agropecuario y Forestal</v>
      </c>
      <c r="C115" s="12">
        <f t="shared" si="20"/>
        <v>1001</v>
      </c>
      <c r="D115" s="8" t="str">
        <f>+VLOOKUP(C115,Sector[[Id_sector]:[Codigo]],3,0)</f>
        <v>Agricultura</v>
      </c>
      <c r="E115" s="12">
        <f t="shared" si="9"/>
        <v>100112</v>
      </c>
      <c r="F115" s="8" t="str">
        <f>+VLOOKUP(E115,Productos[[Id_producto]:[Codigo]],3,0)</f>
        <v>Hortalizas</v>
      </c>
      <c r="G115" s="13">
        <f t="shared" si="17"/>
        <v>100112003</v>
      </c>
      <c r="H115" s="7">
        <v>3</v>
      </c>
      <c r="I115" s="8" t="s">
        <v>132</v>
      </c>
      <c r="J115" s="8" t="str">
        <f>+Categorias[[#This Row],[Categoría]]&amp;"-"&amp;Categorias[[#This Row],[Id_categoría]]</f>
        <v>Ajo-100112003</v>
      </c>
      <c r="K115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15" s="9" t="str">
        <f t="shared" si="18"/>
        <v>100112003ajo</v>
      </c>
      <c r="M115" s="25" t="str">
        <f t="shared" si="16"/>
        <v>INSERT INTO categoria VALUES (100112003,'Ajo','Ajo-100112003','Ajo-100112003 | Prod: Anuales-100112 | Sector: Agr-1001 | Industria: AGR - 10',100112);</v>
      </c>
    </row>
    <row r="116" spans="1:13" ht="31.5" x14ac:dyDescent="0.35">
      <c r="A116" s="12">
        <f t="shared" si="19"/>
        <v>10</v>
      </c>
      <c r="B116" s="8" t="str">
        <f>+VLOOKUP(A116,Industria[],2,0)</f>
        <v>Agropecuario y Forestal</v>
      </c>
      <c r="C116" s="12">
        <f t="shared" si="20"/>
        <v>1001</v>
      </c>
      <c r="D116" s="8" t="str">
        <f>+VLOOKUP(C116,Sector[[Id_sector]:[Codigo]],3,0)</f>
        <v>Agricultura</v>
      </c>
      <c r="E116" s="12">
        <f t="shared" si="9"/>
        <v>100112</v>
      </c>
      <c r="F116" s="8" t="str">
        <f>+VLOOKUP(E116,Productos[[Id_producto]:[Codigo]],3,0)</f>
        <v>Hortalizas</v>
      </c>
      <c r="G116" s="13">
        <f t="shared" si="17"/>
        <v>100112004</v>
      </c>
      <c r="H116" s="7">
        <v>4</v>
      </c>
      <c r="I116" s="8" t="s">
        <v>133</v>
      </c>
      <c r="J116" s="8" t="str">
        <f>+Categorias[[#This Row],[Categoría]]&amp;"-"&amp;Categorias[[#This Row],[Id_categoría]]</f>
        <v>Cebolla-100112004</v>
      </c>
      <c r="K116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16" s="9" t="str">
        <f t="shared" si="18"/>
        <v>100112004cebolla</v>
      </c>
      <c r="M116" s="25" t="str">
        <f t="shared" si="16"/>
        <v>INSERT INTO categoria VALUES (100112004,'Cebolla','Cebolla-100112004','Cebolla-100112004 | Prod: Anuales-100112 | Sector: Agr-1001 | Industria: AGR - 10',100112);</v>
      </c>
    </row>
    <row r="117" spans="1:13" ht="31.5" x14ac:dyDescent="0.35">
      <c r="A117" s="12">
        <f t="shared" si="19"/>
        <v>10</v>
      </c>
      <c r="B117" s="8" t="str">
        <f>+VLOOKUP(A117,Industria[],2,0)</f>
        <v>Agropecuario y Forestal</v>
      </c>
      <c r="C117" s="12">
        <f t="shared" si="20"/>
        <v>1001</v>
      </c>
      <c r="D117" s="8" t="str">
        <f>+VLOOKUP(C117,Sector[[Id_sector]:[Codigo]],3,0)</f>
        <v>Agricultura</v>
      </c>
      <c r="E117" s="12">
        <f t="shared" si="9"/>
        <v>100112</v>
      </c>
      <c r="F117" s="8" t="str">
        <f>+VLOOKUP(E117,Productos[[Id_producto]:[Codigo]],3,0)</f>
        <v>Hortalizas</v>
      </c>
      <c r="G117" s="13">
        <f t="shared" si="17"/>
        <v>100112005</v>
      </c>
      <c r="H117" s="7">
        <v>5</v>
      </c>
      <c r="I117" s="8" t="s">
        <v>134</v>
      </c>
      <c r="J117" s="8" t="str">
        <f>+Categorias[[#This Row],[Categoría]]&amp;"-"&amp;Categorias[[#This Row],[Id_categoría]]</f>
        <v>Puerro-100112005</v>
      </c>
      <c r="K117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17" s="9" t="str">
        <f t="shared" si="18"/>
        <v>100112005puerro</v>
      </c>
      <c r="M117" s="25" t="str">
        <f t="shared" si="16"/>
        <v>INSERT INTO categoria VALUES (100112005,'Puerro','Puerro-100112005','Puerro-100112005 | Prod: Anuales-100112 | Sector: Agr-1001 | Industria: AGR - 10',100112);</v>
      </c>
    </row>
    <row r="118" spans="1:13" ht="31.5" x14ac:dyDescent="0.35">
      <c r="A118" s="12">
        <f t="shared" si="19"/>
        <v>10</v>
      </c>
      <c r="B118" s="8" t="str">
        <f>+VLOOKUP(A118,Industria[],2,0)</f>
        <v>Agropecuario y Forestal</v>
      </c>
      <c r="C118" s="12">
        <f t="shared" si="20"/>
        <v>1001</v>
      </c>
      <c r="D118" s="8" t="str">
        <f>+VLOOKUP(C118,Sector[[Id_sector]:[Codigo]],3,0)</f>
        <v>Agricultura</v>
      </c>
      <c r="E118" s="12">
        <f t="shared" si="9"/>
        <v>100112</v>
      </c>
      <c r="F118" s="8" t="str">
        <f>+VLOOKUP(E118,Productos[[Id_producto]:[Codigo]],3,0)</f>
        <v>Hortalizas</v>
      </c>
      <c r="G118" s="13">
        <f t="shared" si="17"/>
        <v>100112006</v>
      </c>
      <c r="H118" s="7">
        <v>6</v>
      </c>
      <c r="I118" s="8" t="s">
        <v>135</v>
      </c>
      <c r="J118" s="8" t="str">
        <f>+Categorias[[#This Row],[Categoría]]&amp;"-"&amp;Categorias[[#This Row],[Id_categoría]]</f>
        <v>Repollo-100112006</v>
      </c>
      <c r="K118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8" s="9" t="str">
        <f t="shared" si="18"/>
        <v>100112006repollo</v>
      </c>
      <c r="M118" s="25" t="str">
        <f t="shared" si="16"/>
        <v>INSERT INTO categoria VALUES (100112006,'Repollo','Repollo-100112006','Repollo-100112006 | Prod: Anuales-100112 | Sector: Agr-1001 | Industria: AGR - 10',100112);</v>
      </c>
    </row>
    <row r="119" spans="1:13" ht="31.5" x14ac:dyDescent="0.35">
      <c r="A119" s="12">
        <f t="shared" si="19"/>
        <v>10</v>
      </c>
      <c r="B119" s="8" t="str">
        <f>+VLOOKUP(A119,Industria[],2,0)</f>
        <v>Agropecuario y Forestal</v>
      </c>
      <c r="C119" s="12">
        <f t="shared" si="20"/>
        <v>1001</v>
      </c>
      <c r="D119" s="8" t="str">
        <f>+VLOOKUP(C119,Sector[[Id_sector]:[Codigo]],3,0)</f>
        <v>Agricultura</v>
      </c>
      <c r="E119" s="12">
        <f t="shared" ref="E119:E194" si="21">+IF(H119=1,E118+1,E118)</f>
        <v>100112</v>
      </c>
      <c r="F119" s="8" t="str">
        <f>+VLOOKUP(E119,Productos[[Id_producto]:[Codigo]],3,0)</f>
        <v>Hortalizas</v>
      </c>
      <c r="G119" s="13">
        <f t="shared" si="17"/>
        <v>100112007</v>
      </c>
      <c r="H119" s="7">
        <v>7</v>
      </c>
      <c r="I119" s="8" t="s">
        <v>136</v>
      </c>
      <c r="J119" s="8" t="str">
        <f>+Categorias[[#This Row],[Categoría]]&amp;"-"&amp;Categorias[[#This Row],[Id_categoría]]</f>
        <v>Coles de Bruselas-100112007</v>
      </c>
      <c r="K119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9" s="9" t="str">
        <f t="shared" si="18"/>
        <v>100112007coles_de_bruselas</v>
      </c>
      <c r="M119" s="25" t="str">
        <f t="shared" si="16"/>
        <v>INSERT INTO categoria VALUES (100112007,'Coles de Bruselas','Coles de Bruselas-100112007','Coles de Bruselas-100112007 | Prod: Anuales-100112 | Sector: Agr-1001 | Industria: AGR - 10',100112);</v>
      </c>
    </row>
    <row r="120" spans="1:13" ht="31.5" x14ac:dyDescent="0.35">
      <c r="A120" s="12">
        <f t="shared" si="19"/>
        <v>10</v>
      </c>
      <c r="B120" s="8" t="str">
        <f>+VLOOKUP(A120,Industria[],2,0)</f>
        <v>Agropecuario y Forestal</v>
      </c>
      <c r="C120" s="12">
        <f t="shared" si="20"/>
        <v>1001</v>
      </c>
      <c r="D120" s="8" t="str">
        <f>+VLOOKUP(C120,Sector[[Id_sector]:[Codigo]],3,0)</f>
        <v>Agricultura</v>
      </c>
      <c r="E120" s="12">
        <f t="shared" si="21"/>
        <v>100112</v>
      </c>
      <c r="F120" s="8" t="str">
        <f>+VLOOKUP(E120,Productos[[Id_producto]:[Codigo]],3,0)</f>
        <v>Hortalizas</v>
      </c>
      <c r="G120" s="13">
        <f t="shared" si="17"/>
        <v>100112008</v>
      </c>
      <c r="H120" s="7">
        <v>8</v>
      </c>
      <c r="I120" s="8" t="s">
        <v>137</v>
      </c>
      <c r="J120" s="8" t="str">
        <f>+Categorias[[#This Row],[Categoría]]&amp;"-"&amp;Categorias[[#This Row],[Id_categoría]]</f>
        <v>Coliflor-100112008</v>
      </c>
      <c r="K120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20" s="9" t="str">
        <f t="shared" si="18"/>
        <v>100112008coliflor</v>
      </c>
      <c r="M120" s="25" t="str">
        <f t="shared" si="16"/>
        <v>INSERT INTO categoria VALUES (100112008,'Coliflor','Coliflor-100112008','Coliflor-100112008 | Prod: Anuales-100112 | Sector: Agr-1001 | Industria: AGR - 10',100112);</v>
      </c>
    </row>
    <row r="121" spans="1:13" ht="31.5" x14ac:dyDescent="0.35">
      <c r="A121" s="12">
        <f t="shared" si="19"/>
        <v>10</v>
      </c>
      <c r="B121" s="8" t="str">
        <f>+VLOOKUP(A121,Industria[],2,0)</f>
        <v>Agropecuario y Forestal</v>
      </c>
      <c r="C121" s="12">
        <f t="shared" si="20"/>
        <v>1001</v>
      </c>
      <c r="D121" s="8" t="str">
        <f>+VLOOKUP(C121,Sector[[Id_sector]:[Codigo]],3,0)</f>
        <v>Agricultura</v>
      </c>
      <c r="E121" s="12">
        <f t="shared" si="21"/>
        <v>100112</v>
      </c>
      <c r="F121" s="8" t="str">
        <f>+VLOOKUP(E121,Productos[[Id_producto]:[Codigo]],3,0)</f>
        <v>Hortalizas</v>
      </c>
      <c r="G121" s="13">
        <f t="shared" si="17"/>
        <v>100112009</v>
      </c>
      <c r="H121" s="7">
        <v>9</v>
      </c>
      <c r="I121" s="8" t="s">
        <v>138</v>
      </c>
      <c r="J121" s="8" t="str">
        <f>+Categorias[[#This Row],[Categoría]]&amp;"-"&amp;Categorias[[#This Row],[Id_categoría]]</f>
        <v>Acelga-100112009</v>
      </c>
      <c r="K121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21" s="9" t="str">
        <f t="shared" si="18"/>
        <v>100112009acelga</v>
      </c>
      <c r="M121" s="25" t="str">
        <f t="shared" si="16"/>
        <v>INSERT INTO categoria VALUES (100112009,'Acelga','Acelga-100112009','Acelga-100112009 | Prod: Anuales-100112 | Sector: Agr-1001 | Industria: AGR - 10',100112);</v>
      </c>
    </row>
    <row r="122" spans="1:13" ht="31.5" x14ac:dyDescent="0.35">
      <c r="A122" s="12">
        <f t="shared" si="19"/>
        <v>10</v>
      </c>
      <c r="B122" s="8" t="str">
        <f>+VLOOKUP(A122,Industria[],2,0)</f>
        <v>Agropecuario y Forestal</v>
      </c>
      <c r="C122" s="12">
        <f t="shared" si="20"/>
        <v>1001</v>
      </c>
      <c r="D122" s="8" t="str">
        <f>+VLOOKUP(C122,Sector[[Id_sector]:[Codigo]],3,0)</f>
        <v>Agricultura</v>
      </c>
      <c r="E122" s="12">
        <f t="shared" si="21"/>
        <v>100112</v>
      </c>
      <c r="F122" s="8" t="str">
        <f>+VLOOKUP(E122,Productos[[Id_producto]:[Codigo]],3,0)</f>
        <v>Hortalizas</v>
      </c>
      <c r="G122" s="13">
        <f t="shared" si="17"/>
        <v>100112010</v>
      </c>
      <c r="H122" s="7">
        <v>10</v>
      </c>
      <c r="I122" s="8" t="s">
        <v>139</v>
      </c>
      <c r="J122" s="8" t="str">
        <f>+Categorias[[#This Row],[Categoría]]&amp;"-"&amp;Categorias[[#This Row],[Id_categoría]]</f>
        <v>Achicoria-100112010</v>
      </c>
      <c r="K122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22" s="9" t="str">
        <f t="shared" si="18"/>
        <v>100112010achicoria</v>
      </c>
      <c r="M122" s="25" t="str">
        <f t="shared" si="16"/>
        <v>INSERT INTO categoria VALUES (100112010,'Achicoria','Achicoria-100112010','Achicoria-100112010 | Prod: Anuales-100112 | Sector: Agr-1001 | Industria: AGR - 10',100112);</v>
      </c>
    </row>
    <row r="123" spans="1:13" ht="31.5" x14ac:dyDescent="0.35">
      <c r="A123" s="12">
        <f t="shared" si="19"/>
        <v>10</v>
      </c>
      <c r="B123" s="8" t="str">
        <f>+VLOOKUP(A123,Industria[],2,0)</f>
        <v>Agropecuario y Forestal</v>
      </c>
      <c r="C123" s="12">
        <f t="shared" si="20"/>
        <v>1001</v>
      </c>
      <c r="D123" s="8" t="str">
        <f>+VLOOKUP(C123,Sector[[Id_sector]:[Codigo]],3,0)</f>
        <v>Agricultura</v>
      </c>
      <c r="E123" s="12">
        <f t="shared" si="21"/>
        <v>100112</v>
      </c>
      <c r="F123" s="8" t="str">
        <f>+VLOOKUP(E123,Productos[[Id_producto]:[Codigo]],3,0)</f>
        <v>Hortalizas</v>
      </c>
      <c r="G123" s="13">
        <f t="shared" si="17"/>
        <v>100112011</v>
      </c>
      <c r="H123" s="7">
        <v>11</v>
      </c>
      <c r="I123" s="8" t="s">
        <v>140</v>
      </c>
      <c r="J123" s="8" t="str">
        <f>+Categorias[[#This Row],[Categoría]]&amp;"-"&amp;Categorias[[#This Row],[Id_categoría]]</f>
        <v>Escarola-100112011</v>
      </c>
      <c r="K123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23" s="9" t="str">
        <f t="shared" si="18"/>
        <v>100112011escarola</v>
      </c>
      <c r="M123" s="25" t="str">
        <f t="shared" si="16"/>
        <v>INSERT INTO categoria VALUES (100112011,'Escarola','Escarola-100112011','Escarola-100112011 | Prod: Anuales-100112 | Sector: Agr-1001 | Industria: AGR - 10',100112);</v>
      </c>
    </row>
    <row r="124" spans="1:13" ht="31.5" x14ac:dyDescent="0.35">
      <c r="A124" s="12">
        <f t="shared" si="19"/>
        <v>10</v>
      </c>
      <c r="B124" s="8" t="str">
        <f>+VLOOKUP(A124,Industria[],2,0)</f>
        <v>Agropecuario y Forestal</v>
      </c>
      <c r="C124" s="12">
        <f t="shared" si="20"/>
        <v>1001</v>
      </c>
      <c r="D124" s="8" t="str">
        <f>+VLOOKUP(C124,Sector[[Id_sector]:[Codigo]],3,0)</f>
        <v>Agricultura</v>
      </c>
      <c r="E124" s="12">
        <f t="shared" si="21"/>
        <v>100112</v>
      </c>
      <c r="F124" s="8" t="str">
        <f>+VLOOKUP(E124,Productos[[Id_producto]:[Codigo]],3,0)</f>
        <v>Hortalizas</v>
      </c>
      <c r="G124" s="13">
        <f t="shared" si="17"/>
        <v>100112012</v>
      </c>
      <c r="H124" s="7">
        <v>12</v>
      </c>
      <c r="I124" s="8" t="s">
        <v>141</v>
      </c>
      <c r="J124" s="8" t="str">
        <f>+Categorias[[#This Row],[Categoría]]&amp;"-"&amp;Categorias[[#This Row],[Id_categoría]]</f>
        <v>Espinaca-100112012</v>
      </c>
      <c r="K124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24" s="9" t="str">
        <f t="shared" si="18"/>
        <v>100112012espinaca</v>
      </c>
      <c r="M124" s="25" t="str">
        <f t="shared" si="16"/>
        <v>INSERT INTO categoria VALUES (100112012,'Espinaca','Espinaca-100112012','Espinaca-100112012 | Prod: Anuales-100112 | Sector: Agr-1001 | Industria: AGR - 10',100112);</v>
      </c>
    </row>
    <row r="125" spans="1:13" ht="31.5" x14ac:dyDescent="0.35">
      <c r="A125" s="12">
        <f t="shared" si="19"/>
        <v>10</v>
      </c>
      <c r="B125" s="8" t="str">
        <f>+VLOOKUP(A125,Industria[],2,0)</f>
        <v>Agropecuario y Forestal</v>
      </c>
      <c r="C125" s="12">
        <f t="shared" si="20"/>
        <v>1001</v>
      </c>
      <c r="D125" s="8" t="str">
        <f>+VLOOKUP(C125,Sector[[Id_sector]:[Codigo]],3,0)</f>
        <v>Agricultura</v>
      </c>
      <c r="E125" s="12">
        <f t="shared" si="21"/>
        <v>100112</v>
      </c>
      <c r="F125" s="8" t="str">
        <f>+VLOOKUP(E125,Productos[[Id_producto]:[Codigo]],3,0)</f>
        <v>Hortalizas</v>
      </c>
      <c r="G125" s="13">
        <f t="shared" si="17"/>
        <v>100112013</v>
      </c>
      <c r="H125" s="7">
        <v>13</v>
      </c>
      <c r="I125" s="8" t="s">
        <v>142</v>
      </c>
      <c r="J125" s="8" t="str">
        <f>+Categorias[[#This Row],[Categoría]]&amp;"-"&amp;Categorias[[#This Row],[Id_categoría]]</f>
        <v>Alcachofa-100112013</v>
      </c>
      <c r="K125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25" s="9" t="str">
        <f t="shared" si="18"/>
        <v>100112013alcachofa</v>
      </c>
      <c r="M125" s="25" t="str">
        <f t="shared" si="16"/>
        <v>INSERT INTO categoria VALUES (100112013,'Alcachofa','Alcachofa-100112013','Alcachofa-100112013 | Prod: Anuales-100112 | Sector: Agr-1001 | Industria: AGR - 10',100112);</v>
      </c>
    </row>
    <row r="126" spans="1:13" ht="31.5" x14ac:dyDescent="0.35">
      <c r="A126" s="12">
        <f t="shared" si="19"/>
        <v>10</v>
      </c>
      <c r="B126" s="8" t="str">
        <f>+VLOOKUP(A126,Industria[],2,0)</f>
        <v>Agropecuario y Forestal</v>
      </c>
      <c r="C126" s="12">
        <f t="shared" si="20"/>
        <v>1001</v>
      </c>
      <c r="D126" s="8" t="str">
        <f>+VLOOKUP(C126,Sector[[Id_sector]:[Codigo]],3,0)</f>
        <v>Agricultura</v>
      </c>
      <c r="E126" s="12">
        <f t="shared" si="21"/>
        <v>100112</v>
      </c>
      <c r="F126" s="8" t="str">
        <f>+VLOOKUP(E126,Productos[[Id_producto]:[Codigo]],3,0)</f>
        <v>Hortalizas</v>
      </c>
      <c r="G126" s="13">
        <f t="shared" si="17"/>
        <v>100112014</v>
      </c>
      <c r="H126" s="7">
        <v>14</v>
      </c>
      <c r="I126" s="8" t="s">
        <v>143</v>
      </c>
      <c r="J126" s="8" t="str">
        <f>+Categorias[[#This Row],[Categoría]]&amp;"-"&amp;Categorias[[#This Row],[Id_categoría]]</f>
        <v>Calabacín-100112014</v>
      </c>
      <c r="K126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26" s="9" t="str">
        <f t="shared" si="18"/>
        <v>100112014calabacin</v>
      </c>
      <c r="M126" s="25" t="str">
        <f t="shared" si="16"/>
        <v>INSERT INTO categoria VALUES (100112014,'Calabacín','Calabacín-100112014','Calabacín-100112014 | Prod: Anuales-100112 | Sector: Agr-1001 | Industria: AGR - 10',100112);</v>
      </c>
    </row>
    <row r="127" spans="1:13" ht="31.5" x14ac:dyDescent="0.35">
      <c r="A127" s="12">
        <f t="shared" si="19"/>
        <v>10</v>
      </c>
      <c r="B127" s="8" t="str">
        <f>+VLOOKUP(A127,Industria[],2,0)</f>
        <v>Agropecuario y Forestal</v>
      </c>
      <c r="C127" s="12">
        <f t="shared" si="20"/>
        <v>1001</v>
      </c>
      <c r="D127" s="8" t="str">
        <f>+VLOOKUP(C127,Sector[[Id_sector]:[Codigo]],3,0)</f>
        <v>Agricultura</v>
      </c>
      <c r="E127" s="12">
        <f t="shared" si="21"/>
        <v>100112</v>
      </c>
      <c r="F127" s="8" t="str">
        <f>+VLOOKUP(E127,Productos[[Id_producto]:[Codigo]],3,0)</f>
        <v>Hortalizas</v>
      </c>
      <c r="G127" s="13">
        <f t="shared" si="17"/>
        <v>100112015</v>
      </c>
      <c r="H127" s="7">
        <v>15</v>
      </c>
      <c r="I127" s="8" t="s">
        <v>144</v>
      </c>
      <c r="J127" s="8" t="str">
        <f>+Categorias[[#This Row],[Categoría]]&amp;"-"&amp;Categorias[[#This Row],[Id_categoría]]</f>
        <v>Calabaza-100112015</v>
      </c>
      <c r="K127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27" s="9" t="str">
        <f t="shared" si="18"/>
        <v>100112015calabaza</v>
      </c>
      <c r="M127" s="25" t="str">
        <f t="shared" si="16"/>
        <v>INSERT INTO categoria VALUES (100112015,'Calabaza','Calabaza-100112015','Calabaza-100112015 | Prod: Anuales-100112 | Sector: Agr-1001 | Industria: AGR - 10',100112);</v>
      </c>
    </row>
    <row r="128" spans="1:13" ht="31.5" x14ac:dyDescent="0.35">
      <c r="A128" s="12">
        <f t="shared" si="19"/>
        <v>10</v>
      </c>
      <c r="B128" s="8" t="str">
        <f>+VLOOKUP(A128,Industria[],2,0)</f>
        <v>Agropecuario y Forestal</v>
      </c>
      <c r="C128" s="12">
        <f t="shared" si="20"/>
        <v>1001</v>
      </c>
      <c r="D128" s="8" t="str">
        <f>+VLOOKUP(C128,Sector[[Id_sector]:[Codigo]],3,0)</f>
        <v>Agricultura</v>
      </c>
      <c r="E128" s="12">
        <f t="shared" si="21"/>
        <v>100112</v>
      </c>
      <c r="F128" s="8" t="str">
        <f>+VLOOKUP(E128,Productos[[Id_producto]:[Codigo]],3,0)</f>
        <v>Hortalizas</v>
      </c>
      <c r="G128" s="13">
        <f t="shared" si="17"/>
        <v>100112016</v>
      </c>
      <c r="H128" s="7">
        <v>16</v>
      </c>
      <c r="I128" s="8" t="s">
        <v>145</v>
      </c>
      <c r="J128" s="8" t="str">
        <f>+Categorias[[#This Row],[Categoría]]&amp;"-"&amp;Categorias[[#This Row],[Id_categoría]]</f>
        <v>Pepino-100112016</v>
      </c>
      <c r="K128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8" s="9" t="str">
        <f t="shared" si="18"/>
        <v>100112016pepino</v>
      </c>
      <c r="M128" s="25" t="str">
        <f t="shared" si="16"/>
        <v>INSERT INTO categoria VALUES (100112016,'Pepino','Pepino-100112016','Pepino-100112016 | Prod: Anuales-100112 | Sector: Agr-1001 | Industria: AGR - 10',100112);</v>
      </c>
    </row>
    <row r="129" spans="1:13" ht="31.5" x14ac:dyDescent="0.35">
      <c r="A129" s="12">
        <f t="shared" si="19"/>
        <v>10</v>
      </c>
      <c r="B129" s="8" t="str">
        <f>+VLOOKUP(A129,Industria[],2,0)</f>
        <v>Agropecuario y Forestal</v>
      </c>
      <c r="C129" s="12">
        <f t="shared" si="20"/>
        <v>1001</v>
      </c>
      <c r="D129" s="8" t="str">
        <f>+VLOOKUP(C129,Sector[[Id_sector]:[Codigo]],3,0)</f>
        <v>Agricultura</v>
      </c>
      <c r="E129" s="12">
        <f t="shared" si="21"/>
        <v>100112</v>
      </c>
      <c r="F129" s="8" t="str">
        <f>+VLOOKUP(E129,Productos[[Id_producto]:[Codigo]],3,0)</f>
        <v>Hortalizas</v>
      </c>
      <c r="G129" s="13">
        <f t="shared" si="17"/>
        <v>100112017</v>
      </c>
      <c r="H129" s="7">
        <v>17</v>
      </c>
      <c r="I129" s="8" t="s">
        <v>146</v>
      </c>
      <c r="J129" s="8" t="str">
        <f>+Categorias[[#This Row],[Categoría]]&amp;"-"&amp;Categorias[[#This Row],[Id_categoría]]</f>
        <v>Apio-100112017</v>
      </c>
      <c r="K129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9" s="9" t="str">
        <f t="shared" si="18"/>
        <v>100112017apio</v>
      </c>
      <c r="M129" s="25" t="str">
        <f t="shared" si="16"/>
        <v>INSERT INTO categoria VALUES (100112017,'Apio','Apio-100112017','Apio-100112017 | Prod: Anuales-100112 | Sector: Agr-1001 | Industria: AGR - 10',100112);</v>
      </c>
    </row>
    <row r="130" spans="1:13" ht="31.5" x14ac:dyDescent="0.35">
      <c r="A130" s="12">
        <f t="shared" si="19"/>
        <v>10</v>
      </c>
      <c r="B130" s="8" t="str">
        <f>+VLOOKUP(A130,Industria[],2,0)</f>
        <v>Agropecuario y Forestal</v>
      </c>
      <c r="C130" s="12">
        <f t="shared" si="20"/>
        <v>1001</v>
      </c>
      <c r="D130" s="8" t="str">
        <f>+VLOOKUP(C130,Sector[[Id_sector]:[Codigo]],3,0)</f>
        <v>Agricultura</v>
      </c>
      <c r="E130" s="12">
        <f t="shared" si="21"/>
        <v>100112</v>
      </c>
      <c r="F130" s="8" t="str">
        <f>+VLOOKUP(E130,Productos[[Id_producto]:[Codigo]],3,0)</f>
        <v>Hortalizas</v>
      </c>
      <c r="G130" s="13">
        <f t="shared" si="17"/>
        <v>100112018</v>
      </c>
      <c r="H130" s="7">
        <v>18</v>
      </c>
      <c r="I130" s="8" t="s">
        <v>147</v>
      </c>
      <c r="J130" s="8" t="str">
        <f>+Categorias[[#This Row],[Categoría]]&amp;"-"&amp;Categorias[[#This Row],[Id_categoría]]</f>
        <v>Espárrago-100112018</v>
      </c>
      <c r="K130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30" s="9" t="str">
        <f t="shared" si="18"/>
        <v>100112018esparrago</v>
      </c>
      <c r="M130" s="25" t="str">
        <f t="shared" si="16"/>
        <v>INSERT INTO categoria VALUES (100112018,'Espárrago','Espárrago-100112018','Espárrago-100112018 | Prod: Anuales-100112 | Sector: Agr-1001 | Industria: AGR - 10',100112);</v>
      </c>
    </row>
    <row r="131" spans="1:13" ht="31.5" x14ac:dyDescent="0.35">
      <c r="A131" s="12">
        <f t="shared" si="19"/>
        <v>10</v>
      </c>
      <c r="B131" s="8" t="str">
        <f>+VLOOKUP(A131,Industria[],2,0)</f>
        <v>Agropecuario y Forestal</v>
      </c>
      <c r="C131" s="12">
        <f t="shared" si="20"/>
        <v>1001</v>
      </c>
      <c r="D131" s="8" t="str">
        <f>+VLOOKUP(C131,Sector[[Id_sector]:[Codigo]],3,0)</f>
        <v>Agricultura</v>
      </c>
      <c r="E131" s="12">
        <f t="shared" si="21"/>
        <v>100112</v>
      </c>
      <c r="F131" s="8" t="str">
        <f>+VLOOKUP(E131,Productos[[Id_producto]:[Codigo]],3,0)</f>
        <v>Hortalizas</v>
      </c>
      <c r="G131" s="13">
        <f t="shared" si="17"/>
        <v>100112019</v>
      </c>
      <c r="H131" s="7">
        <v>19</v>
      </c>
      <c r="I131" s="8" t="s">
        <v>148</v>
      </c>
      <c r="J131" s="8" t="str">
        <f>+Categorias[[#This Row],[Categoría]]&amp;"-"&amp;Categorias[[#This Row],[Id_categoría]]</f>
        <v>Kale-100112019</v>
      </c>
      <c r="K131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31" s="9" t="str">
        <f t="shared" si="18"/>
        <v>100112019kale</v>
      </c>
      <c r="M131" s="25" t="str">
        <f t="shared" si="16"/>
        <v>INSERT INTO categoria VALUES (100112019,'Kale','Kale-100112019','Kale-100112019 | Prod: Anuales-100112 | Sector: Agr-1001 | Industria: AGR - 10',100112);</v>
      </c>
    </row>
    <row r="132" spans="1:13" ht="31.5" x14ac:dyDescent="0.35">
      <c r="A132" s="12">
        <f t="shared" si="19"/>
        <v>10</v>
      </c>
      <c r="B132" s="8" t="str">
        <f>+VLOOKUP(A132,Industria[],2,0)</f>
        <v>Agropecuario y Forestal</v>
      </c>
      <c r="C132" s="12">
        <f t="shared" si="20"/>
        <v>1001</v>
      </c>
      <c r="D132" s="8" t="str">
        <f>+VLOOKUP(C132,Sector[[Id_sector]:[Codigo]],3,0)</f>
        <v>Agricultura</v>
      </c>
      <c r="E132" s="12">
        <f t="shared" si="21"/>
        <v>100112</v>
      </c>
      <c r="F132" s="8" t="str">
        <f>+VLOOKUP(E132,Productos[[Id_producto]:[Codigo]],3,0)</f>
        <v>Hortalizas</v>
      </c>
      <c r="G132" s="13">
        <f t="shared" si="17"/>
        <v>100112020</v>
      </c>
      <c r="H132" s="7">
        <v>20</v>
      </c>
      <c r="I132" s="8" t="s">
        <v>149</v>
      </c>
      <c r="J132" s="8" t="str">
        <f>+Categorias[[#This Row],[Categoría]]&amp;"-"&amp;Categorias[[#This Row],[Id_categoría]]</f>
        <v>Tomate-100112020</v>
      </c>
      <c r="K132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32" s="9" t="str">
        <f t="shared" si="18"/>
        <v>100112020tomate</v>
      </c>
      <c r="M132" s="25" t="str">
        <f t="shared" si="16"/>
        <v>INSERT INTO categoria VALUES (100112020,'Tomate','Tomate-100112020','Tomate-100112020 | Prod: Anuales-100112 | Sector: Agr-1001 | Industria: AGR - 10',100112);</v>
      </c>
    </row>
    <row r="133" spans="1:13" ht="21" x14ac:dyDescent="0.35">
      <c r="A133" s="12">
        <f t="shared" si="19"/>
        <v>10</v>
      </c>
      <c r="B133" s="8" t="str">
        <f>+VLOOKUP(A133,Industria[],2,0)</f>
        <v>Agropecuario y Forestal</v>
      </c>
      <c r="C133" s="12">
        <f t="shared" si="20"/>
        <v>1001</v>
      </c>
      <c r="D133" s="8" t="str">
        <f>+VLOOKUP(C133,Sector[[Id_sector]:[Codigo]],3,0)</f>
        <v>Agricultura</v>
      </c>
      <c r="E133" s="12">
        <f t="shared" si="21"/>
        <v>100112</v>
      </c>
      <c r="F133" s="8" t="str">
        <f>+VLOOKUP(E133,Productos[[Id_producto]:[Codigo]],3,0)</f>
        <v>Hortalizas</v>
      </c>
      <c r="G133" s="13">
        <f t="shared" si="17"/>
        <v>100112021</v>
      </c>
      <c r="H133" s="7">
        <v>21</v>
      </c>
      <c r="I133" s="8" t="s">
        <v>150</v>
      </c>
      <c r="J133" s="8" t="str">
        <f>+Categorias[[#This Row],[Categoría]]&amp;"-"&amp;Categorias[[#This Row],[Id_categoría]]</f>
        <v>Ají-100112021</v>
      </c>
      <c r="K133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33" s="9" t="str">
        <f t="shared" si="18"/>
        <v>100112021aji</v>
      </c>
      <c r="M133" s="25" t="str">
        <f t="shared" si="16"/>
        <v>INSERT INTO categoria VALUES (100112021,'Ají','Ají-100112021','Ají-100112021 | Prod: Anuales-100112 | Sector: Agr-1001 | Industria: AGR - 10',100112);</v>
      </c>
    </row>
    <row r="134" spans="1:13" ht="31.5" x14ac:dyDescent="0.35">
      <c r="A134" s="12">
        <f t="shared" si="19"/>
        <v>10</v>
      </c>
      <c r="B134" s="8" t="str">
        <f>+VLOOKUP(A134,Industria[],2,0)</f>
        <v>Agropecuario y Forestal</v>
      </c>
      <c r="C134" s="12">
        <f t="shared" si="20"/>
        <v>1001</v>
      </c>
      <c r="D134" s="8" t="str">
        <f>+VLOOKUP(C134,Sector[[Id_sector]:[Codigo]],3,0)</f>
        <v>Agricultura</v>
      </c>
      <c r="E134" s="12">
        <f t="shared" si="21"/>
        <v>100112</v>
      </c>
      <c r="F134" s="8" t="str">
        <f>+VLOOKUP(E134,Productos[[Id_producto]:[Codigo]],3,0)</f>
        <v>Hortalizas</v>
      </c>
      <c r="G134" s="13">
        <f t="shared" si="17"/>
        <v>100112022</v>
      </c>
      <c r="H134" s="7">
        <v>22</v>
      </c>
      <c r="I134" s="8" t="s">
        <v>151</v>
      </c>
      <c r="J134" s="8" t="str">
        <f>+Categorias[[#This Row],[Categoría]]&amp;"-"&amp;Categorias[[#This Row],[Id_categoría]]</f>
        <v>Arveja Verde-100112022</v>
      </c>
      <c r="K134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34" s="9" t="str">
        <f t="shared" si="18"/>
        <v>100112022arveja_verde</v>
      </c>
      <c r="M134" s="25" t="str">
        <f t="shared" si="16"/>
        <v>INSERT INTO categoria VALUES (100112022,'Arveja Verde','Arveja Verde-100112022','Arveja Verde-100112022 | Prod: Anuales-100112 | Sector: Agr-1001 | Industria: AGR - 10',100112);</v>
      </c>
    </row>
    <row r="135" spans="1:13" ht="31.5" x14ac:dyDescent="0.35">
      <c r="A135" s="12">
        <f t="shared" si="19"/>
        <v>10</v>
      </c>
      <c r="B135" s="8" t="str">
        <f>+VLOOKUP(A135,Industria[],2,0)</f>
        <v>Agropecuario y Forestal</v>
      </c>
      <c r="C135" s="12">
        <f t="shared" si="20"/>
        <v>1001</v>
      </c>
      <c r="D135" s="8" t="str">
        <f>+VLOOKUP(C135,Sector[[Id_sector]:[Codigo]],3,0)</f>
        <v>Agricultura</v>
      </c>
      <c r="E135" s="12">
        <f t="shared" si="21"/>
        <v>100112</v>
      </c>
      <c r="F135" s="8" t="str">
        <f>+VLOOKUP(E135,Productos[[Id_producto]:[Codigo]],3,0)</f>
        <v>Hortalizas</v>
      </c>
      <c r="G135" s="13">
        <f t="shared" si="17"/>
        <v>100112023</v>
      </c>
      <c r="H135" s="7">
        <v>23</v>
      </c>
      <c r="I135" s="8" t="s">
        <v>152</v>
      </c>
      <c r="J135" s="8" t="str">
        <f>+Categorias[[#This Row],[Categoría]]&amp;"-"&amp;Categorias[[#This Row],[Id_categoría]]</f>
        <v>Brócoli-100112023</v>
      </c>
      <c r="K135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35" s="9" t="str">
        <f t="shared" si="18"/>
        <v>100112023brocoli</v>
      </c>
      <c r="M135" s="25" t="str">
        <f t="shared" si="16"/>
        <v>INSERT INTO categoria VALUES (100112023,'Brócoli','Brócoli-100112023','Brócoli-100112023 | Prod: Anuales-100112 | Sector: Agr-1001 | Industria: AGR - 10',100112);</v>
      </c>
    </row>
    <row r="136" spans="1:13" ht="31.5" x14ac:dyDescent="0.35">
      <c r="A136" s="12">
        <f t="shared" si="19"/>
        <v>10</v>
      </c>
      <c r="B136" s="8" t="str">
        <f>+VLOOKUP(A136,Industria[],2,0)</f>
        <v>Agropecuario y Forestal</v>
      </c>
      <c r="C136" s="12">
        <f t="shared" si="20"/>
        <v>1001</v>
      </c>
      <c r="D136" s="8" t="str">
        <f>+VLOOKUP(C136,Sector[[Id_sector]:[Codigo]],3,0)</f>
        <v>Agricultura</v>
      </c>
      <c r="E136" s="12">
        <f t="shared" si="21"/>
        <v>100112</v>
      </c>
      <c r="F136" s="8" t="str">
        <f>+VLOOKUP(E136,Productos[[Id_producto]:[Codigo]],3,0)</f>
        <v>Hortalizas</v>
      </c>
      <c r="G136" s="13">
        <f t="shared" si="17"/>
        <v>100112024</v>
      </c>
      <c r="H136" s="7">
        <v>24</v>
      </c>
      <c r="I136" s="10" t="s">
        <v>153</v>
      </c>
      <c r="J136" s="10" t="str">
        <f>+Categorias[[#This Row],[Categoría]]&amp;"-"&amp;Categorias[[#This Row],[Id_categoría]]</f>
        <v>Choclo-100112024</v>
      </c>
      <c r="K136" s="20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36" s="9" t="str">
        <f t="shared" si="18"/>
        <v>100112024choclo</v>
      </c>
      <c r="M136" s="25" t="str">
        <f t="shared" si="16"/>
        <v>INSERT INTO categoria VALUES (100112024,'Choclo','Choclo-100112024','Choclo-100112024 | Prod: Anuales-100112 | Sector: Agr-1001 | Industria: AGR - 10',100112);</v>
      </c>
    </row>
    <row r="137" spans="1:13" ht="31.5" x14ac:dyDescent="0.35">
      <c r="A137" s="12">
        <f t="shared" si="19"/>
        <v>10</v>
      </c>
      <c r="B137" s="8" t="str">
        <f>+VLOOKUP(A137,Industria[],2,0)</f>
        <v>Agropecuario y Forestal</v>
      </c>
      <c r="C137" s="12">
        <f t="shared" si="20"/>
        <v>1001</v>
      </c>
      <c r="D137" s="8" t="str">
        <f>+VLOOKUP(C137,Sector[[Id_sector]:[Codigo]],3,0)</f>
        <v>Agricultura</v>
      </c>
      <c r="E137" s="12">
        <f t="shared" si="21"/>
        <v>100112</v>
      </c>
      <c r="F137" s="8" t="str">
        <f>+VLOOKUP(E137,Productos[[Id_producto]:[Codigo]],3,0)</f>
        <v>Hortalizas</v>
      </c>
      <c r="G137" s="13">
        <f t="shared" si="17"/>
        <v>100112025</v>
      </c>
      <c r="H137" s="41">
        <v>25</v>
      </c>
      <c r="I137" s="10" t="s">
        <v>154</v>
      </c>
      <c r="J137" s="10" t="str">
        <f>+Categorias[[#This Row],[Categoría]]&amp;"-"&amp;Categorias[[#This Row],[Id_categoría]]</f>
        <v>Frutilla-100112025</v>
      </c>
      <c r="K137" s="20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37" s="9" t="str">
        <f t="shared" si="18"/>
        <v>100112025frutilla</v>
      </c>
      <c r="M137" s="25" t="str">
        <f t="shared" si="16"/>
        <v>INSERT INTO categoria VALUES (100112025,'Frutilla','Frutilla-100112025','Frutilla-100112025 | Prod: Anuales-100112 | Sector: Agr-1001 | Industria: AGR - 10',100112);</v>
      </c>
    </row>
    <row r="138" spans="1:13" ht="31.5" x14ac:dyDescent="0.35">
      <c r="A138" s="12">
        <f t="shared" si="19"/>
        <v>10</v>
      </c>
      <c r="B138" s="8" t="str">
        <f>+VLOOKUP(A138,Industria[],2,0)</f>
        <v>Agropecuario y Forestal</v>
      </c>
      <c r="C138" s="12">
        <f t="shared" si="20"/>
        <v>1001</v>
      </c>
      <c r="D138" s="8" t="str">
        <f>+VLOOKUP(C138,Sector[[Id_sector]:[Codigo]],3,0)</f>
        <v>Agricultura</v>
      </c>
      <c r="E138" s="12">
        <f t="shared" si="21"/>
        <v>100112</v>
      </c>
      <c r="F138" s="8" t="str">
        <f>+VLOOKUP(E138,Productos[[Id_producto]:[Codigo]],3,0)</f>
        <v>Hortalizas</v>
      </c>
      <c r="G138" s="13">
        <f t="shared" si="17"/>
        <v>100112026</v>
      </c>
      <c r="H138" s="7">
        <v>26</v>
      </c>
      <c r="I138" s="10" t="s">
        <v>155</v>
      </c>
      <c r="J138" s="10" t="str">
        <f>+Categorias[[#This Row],[Categoría]]&amp;"-"&amp;Categorias[[#This Row],[Id_categoría]]</f>
        <v>Habas-100112026</v>
      </c>
      <c r="K138" s="20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8" s="9" t="str">
        <f t="shared" si="18"/>
        <v>100112026habas</v>
      </c>
      <c r="M138" s="25" t="str">
        <f t="shared" si="16"/>
        <v>INSERT INTO categoria VALUES (100112026,'Habas','Habas-100112026','Habas-100112026 | Prod: Anuales-100112 | Sector: Agr-1001 | Industria: AGR - 10',100112);</v>
      </c>
    </row>
    <row r="139" spans="1:13" ht="31.5" x14ac:dyDescent="0.35">
      <c r="A139" s="12">
        <f t="shared" si="19"/>
        <v>10</v>
      </c>
      <c r="B139" s="8" t="str">
        <f>+VLOOKUP(A139,Industria[],2,0)</f>
        <v>Agropecuario y Forestal</v>
      </c>
      <c r="C139" s="12">
        <f t="shared" si="20"/>
        <v>1001</v>
      </c>
      <c r="D139" s="8" t="str">
        <f>+VLOOKUP(C139,Sector[[Id_sector]:[Codigo]],3,0)</f>
        <v>Agricultura</v>
      </c>
      <c r="E139" s="12">
        <f t="shared" si="21"/>
        <v>100112</v>
      </c>
      <c r="F139" s="8" t="str">
        <f>+VLOOKUP(E139,Productos[[Id_producto]:[Codigo]],3,0)</f>
        <v>Hortalizas</v>
      </c>
      <c r="G139" s="13">
        <f t="shared" si="17"/>
        <v>100112027</v>
      </c>
      <c r="H139" s="41">
        <v>27</v>
      </c>
      <c r="I139" s="10" t="s">
        <v>156</v>
      </c>
      <c r="J139" s="10" t="str">
        <f>+Categorias[[#This Row],[Categoría]]&amp;"-"&amp;Categorias[[#This Row],[Id_categoría]]</f>
        <v>Melón-100112027</v>
      </c>
      <c r="K139" s="21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9" s="9" t="str">
        <f t="shared" si="18"/>
        <v>100112027melon</v>
      </c>
      <c r="M139" s="25" t="str">
        <f t="shared" si="16"/>
        <v>INSERT INTO categoria VALUES (100112027,'Melón','Melón-100112027','Melón-100112027 | Prod: Anuales-100112 | Sector: Agr-1001 | Industria: AGR - 10',100112);</v>
      </c>
    </row>
    <row r="140" spans="1:13" ht="31.5" x14ac:dyDescent="0.35">
      <c r="A140" s="12">
        <f t="shared" si="19"/>
        <v>10</v>
      </c>
      <c r="B140" s="8" t="str">
        <f>+VLOOKUP(A140,Industria[],2,0)</f>
        <v>Agropecuario y Forestal</v>
      </c>
      <c r="C140" s="12">
        <f t="shared" si="20"/>
        <v>1001</v>
      </c>
      <c r="D140" s="8" t="str">
        <f>+VLOOKUP(C140,Sector[[Id_sector]:[Codigo]],3,0)</f>
        <v>Agricultura</v>
      </c>
      <c r="E140" s="12">
        <f t="shared" si="21"/>
        <v>100112</v>
      </c>
      <c r="F140" s="8" t="str">
        <f>+VLOOKUP(E140,Productos[[Id_producto]:[Codigo]],3,0)</f>
        <v>Hortalizas</v>
      </c>
      <c r="G140" s="13">
        <f t="shared" si="17"/>
        <v>100112028</v>
      </c>
      <c r="H140" s="41">
        <v>28</v>
      </c>
      <c r="I140" s="10" t="s">
        <v>157</v>
      </c>
      <c r="J140" s="10" t="str">
        <f>+Categorias[[#This Row],[Categoría]]&amp;"-"&amp;Categorias[[#This Row],[Id_categoría]]</f>
        <v>Sandía-100112028</v>
      </c>
      <c r="K140" s="21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40" s="9" t="str">
        <f t="shared" si="18"/>
        <v>100112028sandia</v>
      </c>
      <c r="M140" s="25" t="str">
        <f t="shared" si="16"/>
        <v>INSERT INTO categoria VALUES (100112028,'Sandía','Sandía-100112028','Sandía-100112028 | Prod: Anuales-100112 | Sector: Agr-1001 | Industria: AGR - 10',100112);</v>
      </c>
    </row>
    <row r="141" spans="1:13" ht="31.5" x14ac:dyDescent="0.35">
      <c r="A141" s="12">
        <f t="shared" si="19"/>
        <v>10</v>
      </c>
      <c r="B141" s="8" t="str">
        <f>+VLOOKUP(A141,Industria[],2,0)</f>
        <v>Agropecuario y Forestal</v>
      </c>
      <c r="C141" s="12">
        <f t="shared" si="20"/>
        <v>1001</v>
      </c>
      <c r="D141" s="8" t="str">
        <f>+VLOOKUP(C141,Sector[[Id_sector]:[Codigo]],3,0)</f>
        <v>Agricultura</v>
      </c>
      <c r="E141" s="12">
        <f t="shared" si="21"/>
        <v>100112</v>
      </c>
      <c r="F141" s="8" t="str">
        <f>+VLOOKUP(E141,Productos[[Id_producto]:[Codigo]],3,0)</f>
        <v>Hortalizas</v>
      </c>
      <c r="G141" s="13">
        <f t="shared" si="17"/>
        <v>100112029</v>
      </c>
      <c r="H141" s="7">
        <v>29</v>
      </c>
      <c r="I141" s="11" t="s">
        <v>158</v>
      </c>
      <c r="J141" s="11" t="str">
        <f>+Categorias[[#This Row],[Categoría]]&amp;"-"&amp;Categorias[[#This Row],[Id_categoría]]</f>
        <v>Orégano-100112029</v>
      </c>
      <c r="K141" s="21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41" s="9" t="str">
        <f t="shared" si="18"/>
        <v>100112029oregano</v>
      </c>
      <c r="M141" s="25" t="str">
        <f t="shared" si="16"/>
        <v>INSERT INTO categoria VALUES (100112029,'Orégano','Orégano-100112029','Orégano-100112029 | Prod: Anuales-100112 | Sector: Agr-1001 | Industria: AGR - 10',100112);</v>
      </c>
    </row>
    <row r="142" spans="1:13" ht="31.5" x14ac:dyDescent="0.35">
      <c r="A142" s="12">
        <f t="shared" si="19"/>
        <v>10</v>
      </c>
      <c r="B142" s="8" t="str">
        <f>+VLOOKUP(A142,Industria[],2,0)</f>
        <v>Agropecuario y Forestal</v>
      </c>
      <c r="C142" s="12">
        <f t="shared" si="20"/>
        <v>1001</v>
      </c>
      <c r="D142" s="8" t="str">
        <f>+VLOOKUP(C142,Sector[[Id_sector]:[Codigo]],3,0)</f>
        <v>Agricultura</v>
      </c>
      <c r="E142" s="12">
        <f t="shared" si="21"/>
        <v>100112</v>
      </c>
      <c r="F142" s="8" t="str">
        <f>+VLOOKUP(E142,Productos[[Id_producto]:[Codigo]],3,0)</f>
        <v>Hortalizas</v>
      </c>
      <c r="G142" s="13">
        <f t="shared" si="17"/>
        <v>100112030</v>
      </c>
      <c r="H142" s="7">
        <v>30</v>
      </c>
      <c r="I142" s="11" t="s">
        <v>159</v>
      </c>
      <c r="J142" s="11" t="str">
        <f>+Categorias[[#This Row],[Categoría]]&amp;"-"&amp;Categorias[[#This Row],[Id_categoría]]</f>
        <v>Poroto granado-100112030</v>
      </c>
      <c r="K142" s="21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42" s="9" t="str">
        <f t="shared" si="18"/>
        <v>100112030poroto_granado</v>
      </c>
      <c r="M142" s="25" t="str">
        <f t="shared" si="16"/>
        <v>INSERT INTO categoria VALUES (100112030,'Poroto granado','Poroto granado-100112030','Poroto granado-100112030 | Prod: Anuales-100112 | Sector: Agr-1001 | Industria: AGR - 10',100112);</v>
      </c>
    </row>
    <row r="143" spans="1:13" ht="31.5" x14ac:dyDescent="0.35">
      <c r="A143" s="12">
        <f t="shared" si="19"/>
        <v>10</v>
      </c>
      <c r="B143" s="8" t="str">
        <f>+VLOOKUP(A143,Industria[],2,0)</f>
        <v>Agropecuario y Forestal</v>
      </c>
      <c r="C143" s="12">
        <f t="shared" si="20"/>
        <v>1001</v>
      </c>
      <c r="D143" s="8" t="str">
        <f>+VLOOKUP(C143,Sector[[Id_sector]:[Codigo]],3,0)</f>
        <v>Agricultura</v>
      </c>
      <c r="E143" s="12">
        <f t="shared" si="21"/>
        <v>100112</v>
      </c>
      <c r="F143" s="8" t="str">
        <f>+VLOOKUP(E143,Productos[[Id_producto]:[Codigo]],3,0)</f>
        <v>Hortalizas</v>
      </c>
      <c r="G143" s="13">
        <f t="shared" si="17"/>
        <v>100112031</v>
      </c>
      <c r="H143" s="7">
        <v>31</v>
      </c>
      <c r="I143" s="11" t="s">
        <v>160</v>
      </c>
      <c r="J143" s="11" t="str">
        <f>+Categorias[[#This Row],[Categoría]]&amp;"-"&amp;Categorias[[#This Row],[Id_categoría]]</f>
        <v>Poroto verde-100112031</v>
      </c>
      <c r="K143" s="21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43" s="9" t="str">
        <f t="shared" si="18"/>
        <v>100112031poroto_verde</v>
      </c>
      <c r="M143" s="25" t="str">
        <f t="shared" si="16"/>
        <v>INSERT INTO categoria VALUES (100112031,'Poroto verde','Poroto verde-100112031','Poroto verde-100112031 | Prod: Anuales-100112 | Sector: Agr-1001 | Industria: AGR - 10',100112);</v>
      </c>
    </row>
    <row r="144" spans="1:13" ht="31.5" x14ac:dyDescent="0.35">
      <c r="A144" s="12">
        <f t="shared" si="19"/>
        <v>10</v>
      </c>
      <c r="B144" s="8" t="str">
        <f>+VLOOKUP(A144,Industria[],2,0)</f>
        <v>Agropecuario y Forestal</v>
      </c>
      <c r="C144" s="12">
        <f t="shared" si="20"/>
        <v>1001</v>
      </c>
      <c r="D144" s="8" t="str">
        <f>+VLOOKUP(C144,Sector[[Id_sector]:[Codigo]],3,0)</f>
        <v>Agricultura</v>
      </c>
      <c r="E144" s="12">
        <f t="shared" si="21"/>
        <v>100112</v>
      </c>
      <c r="F144" s="8" t="str">
        <f>+VLOOKUP(E144,Productos[[Id_producto]:[Codigo]],3,0)</f>
        <v>Hortalizas</v>
      </c>
      <c r="G144" s="13">
        <f t="shared" si="17"/>
        <v>100112032</v>
      </c>
      <c r="H144" s="7">
        <v>32</v>
      </c>
      <c r="I144" s="11" t="s">
        <v>161</v>
      </c>
      <c r="J144" s="11" t="str">
        <f>+Categorias[[#This Row],[Categoría]]&amp;"-"&amp;Categorias[[#This Row],[Id_categoría]]</f>
        <v>Zapallo italiano-100112032</v>
      </c>
      <c r="K144" s="21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44" s="9" t="str">
        <f t="shared" si="18"/>
        <v>100112032zapallo_italiano</v>
      </c>
      <c r="M144" s="25" t="str">
        <f t="shared" si="16"/>
        <v>INSERT INTO categoria VALUES (100112032,'Zapallo italiano','Zapallo italiano-100112032','Zapallo italiano-100112032 | Prod: Anuales-100112 | Sector: Agr-1001 | Industria: AGR - 10',100112);</v>
      </c>
    </row>
    <row r="145" spans="1:13" ht="31.5" x14ac:dyDescent="0.35">
      <c r="A145" s="12">
        <f>+A144</f>
        <v>10</v>
      </c>
      <c r="B145" s="8" t="str">
        <f>+VLOOKUP(A145,Industria[],2,0)</f>
        <v>Agropecuario y Forestal</v>
      </c>
      <c r="C145" s="12">
        <f>+C144</f>
        <v>1001</v>
      </c>
      <c r="D145" s="8" t="str">
        <f>+VLOOKUP(C145,Sector[[Id_sector]:[Codigo]],3,0)</f>
        <v>Agricultura</v>
      </c>
      <c r="E145" s="12">
        <f>+IF(H145=1,E144+1,E144)</f>
        <v>100112</v>
      </c>
      <c r="F145" s="8" t="str">
        <f>+VLOOKUP(E145,Productos[[Id_producto]:[Codigo]],3,0)</f>
        <v>Hortalizas</v>
      </c>
      <c r="G145" s="13">
        <f t="shared" ref="G145:G157" si="22">+E145*1000+H145</f>
        <v>100112033</v>
      </c>
      <c r="H145" s="7">
        <v>33</v>
      </c>
      <c r="I145" s="11" t="s">
        <v>162</v>
      </c>
      <c r="J145" s="36" t="str">
        <f>+Categorias[[#This Row],[Categoría]]&amp;"-"&amp;Categorias[[#This Row],[Id_categoría]]</f>
        <v>Lechuga-100112033</v>
      </c>
      <c r="K145" s="37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45" s="9" t="str">
        <f t="shared" ref="L145:L157" si="23">+SUBSTITUTE(G145&amp;LOWER(SUBSTITUTE( SUBSTITUTE( SUBSTITUTE( SUBSTITUTE( SUBSTITUTE( SUBSTITUTE( SUBSTITUTE( SUBSTITUTE( SUBSTITUTE( SUBSTITUTE(I145, "á", "a"), "é", "e"), "í", "i"), "ó", "o"), "ú", "u"), "Á", "A"), "É", "E"), "Í", "I"), "Ó", "O"), "Ú", "U"))," ","_")</f>
        <v>100112033lechuga</v>
      </c>
      <c r="M145" s="35" t="str">
        <f t="shared" ref="M145:M157" si="24">+"INSERT INTO categoria VALUES ("&amp;G145&amp;",'"&amp;I145&amp;"','"&amp;J145&amp;"','"&amp;K145&amp;"',"&amp;E145&amp;");"</f>
        <v>INSERT INTO categoria VALUES (100112033,'Lechuga','Lechuga-100112033','Lechuga-100112033 | Prod: Anuales-100112 | Sector: Agr-1001 | Industria: AGR - 10',100112);</v>
      </c>
    </row>
    <row r="146" spans="1:13" ht="31.5" x14ac:dyDescent="0.35">
      <c r="A146" s="12">
        <f>+A145</f>
        <v>10</v>
      </c>
      <c r="B146" s="8" t="str">
        <f>+VLOOKUP(A146,Industria[],2,0)</f>
        <v>Agropecuario y Forestal</v>
      </c>
      <c r="C146" s="12">
        <f>+C145</f>
        <v>1001</v>
      </c>
      <c r="D146" s="8" t="str">
        <f>+VLOOKUP(C146,Sector[[Id_sector]:[Codigo]],3,0)</f>
        <v>Agricultura</v>
      </c>
      <c r="E146" s="12">
        <f>+IF(H146=1,E145+1,E145)</f>
        <v>100112</v>
      </c>
      <c r="F146" s="8" t="str">
        <f>+VLOOKUP(E146,Productos[[Id_producto]:[Codigo]],3,0)</f>
        <v>Hortalizas</v>
      </c>
      <c r="G146" s="13">
        <f t="shared" si="22"/>
        <v>100112034</v>
      </c>
      <c r="H146" s="7">
        <v>34</v>
      </c>
      <c r="I146" s="11" t="s">
        <v>163</v>
      </c>
      <c r="J146" s="36" t="str">
        <f>+Categorias[[#This Row],[Categoría]]&amp;"-"&amp;Categorias[[#This Row],[Id_categoría]]</f>
        <v>Albahaca-100112034</v>
      </c>
      <c r="K146" s="37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46" s="9" t="str">
        <f t="shared" si="23"/>
        <v>100112034albahaca</v>
      </c>
      <c r="M146" s="35" t="str">
        <f t="shared" si="24"/>
        <v>INSERT INTO categoria VALUES (100112034,'Albahaca','Albahaca-100112034','Albahaca-100112034 | Prod: Anuales-100112 | Sector: Agr-1001 | Industria: AGR - 10',100112);</v>
      </c>
    </row>
    <row r="147" spans="1:13" ht="31.5" x14ac:dyDescent="0.35">
      <c r="A147" s="12">
        <f>+A145</f>
        <v>10</v>
      </c>
      <c r="B147" s="8" t="str">
        <f>+VLOOKUP(A147,Industria[],2,0)</f>
        <v>Agropecuario y Forestal</v>
      </c>
      <c r="C147" s="12">
        <f>+C145</f>
        <v>1001</v>
      </c>
      <c r="D147" s="8" t="str">
        <f>+VLOOKUP(C147,Sector[[Id_sector]:[Codigo]],3,0)</f>
        <v>Agricultura</v>
      </c>
      <c r="E147" s="12">
        <f>+IF(H147=1,E145+1,E145)</f>
        <v>100112</v>
      </c>
      <c r="F147" s="8" t="str">
        <f>+VLOOKUP(E147,Productos[[Id_producto]:[Codigo]],3,0)</f>
        <v>Hortalizas</v>
      </c>
      <c r="G147" s="13">
        <f t="shared" si="22"/>
        <v>100112035</v>
      </c>
      <c r="H147" s="7">
        <v>35</v>
      </c>
      <c r="I147" s="11" t="s">
        <v>164</v>
      </c>
      <c r="J147" s="36" t="str">
        <f>+Categorias[[#This Row],[Categoría]]&amp;"-"&amp;Categorias[[#This Row],[Id_categoría]]</f>
        <v>Bruselas (repollito)-100112035</v>
      </c>
      <c r="K147" s="37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47" s="9" t="str">
        <f t="shared" si="23"/>
        <v>100112035bruselas_(repollito)</v>
      </c>
      <c r="M147" s="35" t="str">
        <f t="shared" si="24"/>
        <v>INSERT INTO categoria VALUES (100112035,'Bruselas (repollito)','Bruselas (repollito)-100112035','Bruselas (repollito)-100112035 | Prod: Anuales-100112 | Sector: Agr-1001 | Industria: AGR - 10',100112);</v>
      </c>
    </row>
    <row r="148" spans="1:13" ht="31.5" x14ac:dyDescent="0.35">
      <c r="A148" s="12">
        <f>+A145</f>
        <v>10</v>
      </c>
      <c r="B148" s="8" t="str">
        <f>+VLOOKUP(A148,Industria[],2,0)</f>
        <v>Agropecuario y Forestal</v>
      </c>
      <c r="C148" s="12">
        <f>+C145</f>
        <v>1001</v>
      </c>
      <c r="D148" s="8" t="str">
        <f>+VLOOKUP(C148,Sector[[Id_sector]:[Codigo]],3,0)</f>
        <v>Agricultura</v>
      </c>
      <c r="E148" s="12">
        <f>+IF(H148=1,E145+1,E145)</f>
        <v>100112</v>
      </c>
      <c r="F148" s="8" t="str">
        <f>+VLOOKUP(E148,Productos[[Id_producto]:[Codigo]],3,0)</f>
        <v>Hortalizas</v>
      </c>
      <c r="G148" s="13">
        <f t="shared" si="22"/>
        <v>100112036</v>
      </c>
      <c r="H148" s="7">
        <v>36</v>
      </c>
      <c r="I148" s="11" t="s">
        <v>165</v>
      </c>
      <c r="J148" s="36" t="str">
        <f>+Categorias[[#This Row],[Categoría]]&amp;"-"&amp;Categorias[[#This Row],[Id_categoría]]</f>
        <v>Caigua-100112036</v>
      </c>
      <c r="K148" s="37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8" s="9" t="str">
        <f t="shared" si="23"/>
        <v>100112036caigua</v>
      </c>
      <c r="M148" s="35" t="str">
        <f t="shared" si="24"/>
        <v>INSERT INTO categoria VALUES (100112036,'Caigua','Caigua-100112036','Caigua-100112036 | Prod: Anuales-100112 | Sector: Agr-1001 | Industria: AGR - 10',100112);</v>
      </c>
    </row>
    <row r="149" spans="1:13" ht="31.5" x14ac:dyDescent="0.35">
      <c r="A149" s="12">
        <f>+A145</f>
        <v>10</v>
      </c>
      <c r="B149" s="8" t="str">
        <f>+VLOOKUP(A149,Industria[],2,0)</f>
        <v>Agropecuario y Forestal</v>
      </c>
      <c r="C149" s="12">
        <f>+C145</f>
        <v>1001</v>
      </c>
      <c r="D149" s="8" t="str">
        <f>+VLOOKUP(C149,Sector[[Id_sector]:[Codigo]],3,0)</f>
        <v>Agricultura</v>
      </c>
      <c r="E149" s="12">
        <f>+IF(H149=1,E145+1,E145)</f>
        <v>100112</v>
      </c>
      <c r="F149" s="8" t="str">
        <f>+VLOOKUP(E149,Productos[[Id_producto]:[Codigo]],3,0)</f>
        <v>Hortalizas</v>
      </c>
      <c r="G149" s="13">
        <f t="shared" si="22"/>
        <v>100112037</v>
      </c>
      <c r="H149" s="7">
        <v>37</v>
      </c>
      <c r="I149" s="11" t="s">
        <v>166</v>
      </c>
      <c r="J149" s="36" t="str">
        <f>+Categorias[[#This Row],[Categoría]]&amp;"-"&amp;Categorias[[#This Row],[Id_categoría]]</f>
        <v>Cebollín-100112037</v>
      </c>
      <c r="K149" s="37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9" s="9" t="str">
        <f t="shared" si="23"/>
        <v>100112037cebollin</v>
      </c>
      <c r="M149" s="35" t="str">
        <f t="shared" si="24"/>
        <v>INSERT INTO categoria VALUES (100112037,'Cebollín','Cebollín-100112037','Cebollín-100112037 | Prod: Anuales-100112 | Sector: Agr-1001 | Industria: AGR - 10',100112);</v>
      </c>
    </row>
    <row r="150" spans="1:13" ht="31.5" x14ac:dyDescent="0.35">
      <c r="A150" s="12">
        <f>+A145</f>
        <v>10</v>
      </c>
      <c r="B150" s="8" t="str">
        <f>+VLOOKUP(A150,Industria[],2,0)</f>
        <v>Agropecuario y Forestal</v>
      </c>
      <c r="C150" s="12">
        <f>+C145</f>
        <v>1001</v>
      </c>
      <c r="D150" s="8" t="str">
        <f>+VLOOKUP(C150,Sector[[Id_sector]:[Codigo]],3,0)</f>
        <v>Agricultura</v>
      </c>
      <c r="E150" s="12">
        <f>+IF(H150=1,E145+1,E145)</f>
        <v>100112</v>
      </c>
      <c r="F150" s="8" t="str">
        <f>+VLOOKUP(E150,Productos[[Id_producto]:[Codigo]],3,0)</f>
        <v>Hortalizas</v>
      </c>
      <c r="G150" s="13">
        <f t="shared" si="22"/>
        <v>100112038</v>
      </c>
      <c r="H150" s="7">
        <v>38</v>
      </c>
      <c r="I150" s="11" t="s">
        <v>167</v>
      </c>
      <c r="J150" s="36" t="str">
        <f>+Categorias[[#This Row],[Categoría]]&amp;"-"&amp;Categorias[[#This Row],[Id_categoría]]</f>
        <v>Cebollín baby-100112038</v>
      </c>
      <c r="K150" s="37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50" s="9" t="str">
        <f t="shared" si="23"/>
        <v>100112038cebollin_baby</v>
      </c>
      <c r="M150" s="35" t="str">
        <f t="shared" si="24"/>
        <v>INSERT INTO categoria VALUES (100112038,'Cebollín baby','Cebollín baby-100112038','Cebollín baby-100112038 | Prod: Anuales-100112 | Sector: Agr-1001 | Industria: AGR - 10',100112);</v>
      </c>
    </row>
    <row r="151" spans="1:13" ht="31.5" x14ac:dyDescent="0.35">
      <c r="A151" s="12">
        <f>+A145</f>
        <v>10</v>
      </c>
      <c r="B151" s="8" t="str">
        <f>+VLOOKUP(A151,Industria[],2,0)</f>
        <v>Agropecuario y Forestal</v>
      </c>
      <c r="C151" s="12">
        <f>+C145</f>
        <v>1001</v>
      </c>
      <c r="D151" s="8" t="str">
        <f>+VLOOKUP(C151,Sector[[Id_sector]:[Codigo]],3,0)</f>
        <v>Agricultura</v>
      </c>
      <c r="E151" s="12">
        <f>+IF(H151=1,E145+1,E145)</f>
        <v>100112</v>
      </c>
      <c r="F151" s="8" t="str">
        <f>+VLOOKUP(E151,Productos[[Id_producto]:[Codigo]],3,0)</f>
        <v>Hortalizas</v>
      </c>
      <c r="G151" s="13">
        <f t="shared" si="22"/>
        <v>100112039</v>
      </c>
      <c r="H151" s="7">
        <v>39</v>
      </c>
      <c r="I151" s="11" t="s">
        <v>168</v>
      </c>
      <c r="J151" s="36" t="str">
        <f>+Categorias[[#This Row],[Categoría]]&amp;"-"&amp;Categorias[[#This Row],[Id_categoría]]</f>
        <v>Ciboulette-100112039</v>
      </c>
      <c r="K151" s="37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51" s="9" t="str">
        <f t="shared" si="23"/>
        <v>100112039ciboulette</v>
      </c>
      <c r="M151" s="35" t="str">
        <f t="shared" si="24"/>
        <v>INSERT INTO categoria VALUES (100112039,'Ciboulette','Ciboulette-100112039','Ciboulette-100112039 | Prod: Anuales-100112 | Sector: Agr-1001 | Industria: AGR - 10',100112);</v>
      </c>
    </row>
    <row r="152" spans="1:13" ht="31.5" x14ac:dyDescent="0.35">
      <c r="A152" s="12">
        <f>+A145</f>
        <v>10</v>
      </c>
      <c r="B152" s="8" t="str">
        <f>+VLOOKUP(A152,Industria[],2,0)</f>
        <v>Agropecuario y Forestal</v>
      </c>
      <c r="C152" s="12">
        <f>+C145</f>
        <v>1001</v>
      </c>
      <c r="D152" s="8" t="str">
        <f>+VLOOKUP(C152,Sector[[Id_sector]:[Codigo]],3,0)</f>
        <v>Agricultura</v>
      </c>
      <c r="E152" s="12">
        <f>+IF(H152=1,E145+1,E145)</f>
        <v>100112</v>
      </c>
      <c r="F152" s="8" t="str">
        <f>+VLOOKUP(E152,Productos[[Id_producto]:[Codigo]],3,0)</f>
        <v>Hortalizas</v>
      </c>
      <c r="G152" s="13">
        <f t="shared" si="22"/>
        <v>100112040</v>
      </c>
      <c r="H152" s="7">
        <v>40</v>
      </c>
      <c r="I152" s="11" t="s">
        <v>169</v>
      </c>
      <c r="J152" s="36" t="str">
        <f>+Categorias[[#This Row],[Categoría]]&amp;"-"&amp;Categorias[[#This Row],[Id_categoría]]</f>
        <v>Cilantro-100112040</v>
      </c>
      <c r="K152" s="37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52" s="9" t="str">
        <f t="shared" si="23"/>
        <v>100112040cilantro</v>
      </c>
      <c r="M152" s="35" t="str">
        <f t="shared" si="24"/>
        <v>INSERT INTO categoria VALUES (100112040,'Cilantro','Cilantro-100112040','Cilantro-100112040 | Prod: Anuales-100112 | Sector: Agr-1001 | Industria: AGR - 10',100112);</v>
      </c>
    </row>
    <row r="153" spans="1:13" ht="31.5" x14ac:dyDescent="0.35">
      <c r="A153" s="12">
        <f>+A145</f>
        <v>10</v>
      </c>
      <c r="B153" s="8" t="str">
        <f>+VLOOKUP(A153,Industria[],2,0)</f>
        <v>Agropecuario y Forestal</v>
      </c>
      <c r="C153" s="12">
        <f>+C145</f>
        <v>1001</v>
      </c>
      <c r="D153" s="8" t="str">
        <f>+VLOOKUP(C153,Sector[[Id_sector]:[Codigo]],3,0)</f>
        <v>Agricultura</v>
      </c>
      <c r="E153" s="12">
        <f>+IF(H153=1,E145+1,E145)</f>
        <v>100112</v>
      </c>
      <c r="F153" s="8" t="str">
        <f>+VLOOKUP(E153,Productos[[Id_producto]:[Codigo]],3,0)</f>
        <v>Hortalizas</v>
      </c>
      <c r="G153" s="13">
        <f t="shared" si="22"/>
        <v>100112041</v>
      </c>
      <c r="H153" s="41">
        <v>41</v>
      </c>
      <c r="I153" s="10" t="s">
        <v>170</v>
      </c>
      <c r="J153" s="42" t="str">
        <f>+Categorias[[#This Row],[Categoría]]&amp;"-"&amp;Categorias[[#This Row],[Id_categoría]]</f>
        <v>Fruto del paraíso-100112041</v>
      </c>
      <c r="K153" s="37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53" s="9" t="str">
        <f t="shared" si="23"/>
        <v>100112041fruto_del_paraiso</v>
      </c>
      <c r="M153" s="35" t="str">
        <f t="shared" si="24"/>
        <v>INSERT INTO categoria VALUES (100112041,'Fruto del paraíso','Fruto del paraíso-100112041','Fruto del paraíso-100112041 | Prod: Anuales-100112 | Sector: Agr-1001 | Industria: AGR - 10',100112);</v>
      </c>
    </row>
    <row r="154" spans="1:13" ht="31.5" x14ac:dyDescent="0.35">
      <c r="A154" s="12">
        <f>+A145</f>
        <v>10</v>
      </c>
      <c r="B154" s="8" t="str">
        <f>+VLOOKUP(A154,Industria[],2,0)</f>
        <v>Agropecuario y Forestal</v>
      </c>
      <c r="C154" s="12">
        <f>+C145</f>
        <v>1001</v>
      </c>
      <c r="D154" s="8" t="str">
        <f>+VLOOKUP(C154,Sector[[Id_sector]:[Codigo]],3,0)</f>
        <v>Agricultura</v>
      </c>
      <c r="E154" s="12">
        <f>+IF(H154=1,E145+1,E145)</f>
        <v>100112</v>
      </c>
      <c r="F154" s="8" t="str">
        <f>+VLOOKUP(E154,Productos[[Id_producto]:[Codigo]],3,0)</f>
        <v>Hortalizas</v>
      </c>
      <c r="G154" s="13">
        <f t="shared" si="22"/>
        <v>100112042</v>
      </c>
      <c r="H154" s="7">
        <v>42</v>
      </c>
      <c r="I154" s="11" t="s">
        <v>171</v>
      </c>
      <c r="J154" s="36" t="str">
        <f>+Categorias[[#This Row],[Categoría]]&amp;"-"&amp;Categorias[[#This Row],[Id_categoría]]</f>
        <v>Locoto-100112042</v>
      </c>
      <c r="K154" s="37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54" s="9" t="str">
        <f t="shared" si="23"/>
        <v>100112042locoto</v>
      </c>
      <c r="M154" s="35" t="str">
        <f t="shared" si="24"/>
        <v>INSERT INTO categoria VALUES (100112042,'Locoto','Locoto-100112042','Locoto-100112042 | Prod: Anuales-100112 | Sector: Agr-1001 | Industria: AGR - 10',100112);</v>
      </c>
    </row>
    <row r="155" spans="1:13" ht="31.5" x14ac:dyDescent="0.35">
      <c r="A155" s="12">
        <f>+A145</f>
        <v>10</v>
      </c>
      <c r="B155" s="8" t="str">
        <f>+VLOOKUP(A155,Industria[],2,0)</f>
        <v>Agropecuario y Forestal</v>
      </c>
      <c r="C155" s="12">
        <f>+C145</f>
        <v>1001</v>
      </c>
      <c r="D155" s="8" t="str">
        <f>+VLOOKUP(C155,Sector[[Id_sector]:[Codigo]],3,0)</f>
        <v>Agricultura</v>
      </c>
      <c r="E155" s="12">
        <f>+IF(H155=1,E145+1,E145)</f>
        <v>100112</v>
      </c>
      <c r="F155" s="8" t="str">
        <f>+VLOOKUP(E155,Productos[[Id_producto]:[Codigo]],3,0)</f>
        <v>Hortalizas</v>
      </c>
      <c r="G155" s="13">
        <f t="shared" si="22"/>
        <v>100112043</v>
      </c>
      <c r="H155" s="41">
        <v>43</v>
      </c>
      <c r="I155" s="10" t="s">
        <v>172</v>
      </c>
      <c r="J155" s="42" t="str">
        <f>+Categorias[[#This Row],[Categoría]]&amp;"-"&amp;Categorias[[#This Row],[Id_categoría]]</f>
        <v>Pepino dulce-100112043</v>
      </c>
      <c r="K155" s="37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55" s="9" t="str">
        <f t="shared" si="23"/>
        <v>100112043pepino_dulce</v>
      </c>
      <c r="M155" s="35" t="str">
        <f t="shared" si="24"/>
        <v>INSERT INTO categoria VALUES (100112043,'Pepino dulce','Pepino dulce-100112043','Pepino dulce-100112043 | Prod: Anuales-100112 | Sector: Agr-1001 | Industria: AGR - 10',100112);</v>
      </c>
    </row>
    <row r="156" spans="1:13" ht="31.5" x14ac:dyDescent="0.35">
      <c r="A156" s="12">
        <f>+A145</f>
        <v>10</v>
      </c>
      <c r="B156" s="8" t="str">
        <f>+VLOOKUP(A156,Industria[],2,0)</f>
        <v>Agropecuario y Forestal</v>
      </c>
      <c r="C156" s="12">
        <f>+C145</f>
        <v>1001</v>
      </c>
      <c r="D156" s="8" t="str">
        <f>+VLOOKUP(C156,Sector[[Id_sector]:[Codigo]],3,0)</f>
        <v>Agricultura</v>
      </c>
      <c r="E156" s="12">
        <f>+IF(H156=1,E145+1,E145)</f>
        <v>100112</v>
      </c>
      <c r="F156" s="8" t="str">
        <f>+VLOOKUP(E156,Productos[[Id_producto]:[Codigo]],3,0)</f>
        <v>Hortalizas</v>
      </c>
      <c r="G156" s="13">
        <f t="shared" si="22"/>
        <v>100112044</v>
      </c>
      <c r="H156" s="7">
        <v>44</v>
      </c>
      <c r="I156" s="11" t="s">
        <v>173</v>
      </c>
      <c r="J156" s="36" t="str">
        <f>+Categorias[[#This Row],[Categoría]]&amp;"-"&amp;Categorias[[#This Row],[Id_categoría]]</f>
        <v>Perejil-100112044</v>
      </c>
      <c r="K156" s="37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56" s="9" t="str">
        <f t="shared" si="23"/>
        <v>100112044perejil</v>
      </c>
      <c r="M156" s="35" t="str">
        <f t="shared" si="24"/>
        <v>INSERT INTO categoria VALUES (100112044,'Perejil','Perejil-100112044','Perejil-100112044 | Prod: Anuales-100112 | Sector: Agr-1001 | Industria: AGR - 10',100112);</v>
      </c>
    </row>
    <row r="157" spans="1:13" ht="31.5" x14ac:dyDescent="0.35">
      <c r="A157" s="12">
        <f>+A145</f>
        <v>10</v>
      </c>
      <c r="B157" s="8" t="str">
        <f>+VLOOKUP(A157,Industria[],2,0)</f>
        <v>Agropecuario y Forestal</v>
      </c>
      <c r="C157" s="12">
        <f>+C145</f>
        <v>1001</v>
      </c>
      <c r="D157" s="8" t="str">
        <f>+VLOOKUP(C157,Sector[[Id_sector]:[Codigo]],3,0)</f>
        <v>Agricultura</v>
      </c>
      <c r="E157" s="12">
        <f>+IF(H157=1,E145+1,E145)</f>
        <v>100112</v>
      </c>
      <c r="F157" s="8" t="str">
        <f>+VLOOKUP(E157,Productos[[Id_producto]:[Codigo]],3,0)</f>
        <v>Hortalizas</v>
      </c>
      <c r="G157" s="13">
        <f t="shared" si="22"/>
        <v>100112045</v>
      </c>
      <c r="H157" s="7">
        <v>45</v>
      </c>
      <c r="I157" s="11" t="s">
        <v>174</v>
      </c>
      <c r="J157" s="36" t="str">
        <f>+Categorias[[#This Row],[Categoría]]&amp;"-"&amp;Categorias[[#This Row],[Id_categoría]]</f>
        <v>Zapallo-100112045</v>
      </c>
      <c r="K157" s="37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57" s="9" t="str">
        <f t="shared" si="23"/>
        <v>100112045zapallo</v>
      </c>
      <c r="M157" s="35" t="str">
        <f t="shared" si="24"/>
        <v>INSERT INTO categoria VALUES (100112045,'Zapallo','Zapallo-100112045','Zapallo-100112045 | Prod: Anuales-100112 | Sector: Agr-1001 | Industria: AGR - 10',100112);</v>
      </c>
    </row>
    <row r="158" spans="1:13" ht="31.5" x14ac:dyDescent="0.35">
      <c r="A158" s="12">
        <f>+A157</f>
        <v>10</v>
      </c>
      <c r="B158" s="8" t="str">
        <f>+VLOOKUP(A158,Industria[],2,0)</f>
        <v>Agropecuario y Forestal</v>
      </c>
      <c r="C158" s="12">
        <f>+C157</f>
        <v>1001</v>
      </c>
      <c r="D158" s="8" t="str">
        <f>+VLOOKUP(C158,Sector[[Id_sector]:[Codigo]],3,0)</f>
        <v>Agricultura</v>
      </c>
      <c r="E158" s="12">
        <f>+IF(H158=1,E157+1,E157)</f>
        <v>100112</v>
      </c>
      <c r="F158" s="8" t="str">
        <f>+VLOOKUP(E158,Productos[[Id_producto]:[Codigo]],3,0)</f>
        <v>Hortalizas</v>
      </c>
      <c r="G158" s="13">
        <f t="shared" ref="G158:G165" si="25">+E158*1000+H158</f>
        <v>100112046</v>
      </c>
      <c r="H158" s="7">
        <v>46</v>
      </c>
      <c r="I158" s="11" t="s">
        <v>27</v>
      </c>
      <c r="J158" s="36" t="str">
        <f>+Categorias[[#This Row],[Categoría]]&amp;"-"&amp;Categorias[[#This Row],[Id_categoría]]</f>
        <v>Hortalizas-100112046</v>
      </c>
      <c r="K158" s="37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8" s="9" t="str">
        <f t="shared" ref="L158:L165" si="26">+SUBSTITUTE(G158&amp;LOWER(SUBSTITUTE( SUBSTITUTE( SUBSTITUTE( SUBSTITUTE( SUBSTITUTE( SUBSTITUTE( SUBSTITUTE( SUBSTITUTE( SUBSTITUTE( SUBSTITUTE(I158, "á", "a"), "é", "e"), "í", "i"), "ó", "o"), "ú", "u"), "Á", "A"), "É", "E"), "Í", "I"), "Ó", "O"), "Ú", "U"))," ","_")</f>
        <v>100112046hortalizas</v>
      </c>
      <c r="M158" s="35" t="str">
        <f t="shared" ref="M158:M165" si="27">+"INSERT INTO categoria VALUES ("&amp;G158&amp;",'"&amp;I158&amp;"','"&amp;J158&amp;"','"&amp;K158&amp;"',"&amp;E158&amp;");"</f>
        <v>INSERT INTO categoria VALUES (100112046,'Hortalizas','Hortalizas-100112046','Hortalizas-100112046 | Prod: Anuales-100112 | Sector: Agr-1001 | Industria: AGR - 10',100112);</v>
      </c>
    </row>
    <row r="159" spans="1:13" ht="31.5" x14ac:dyDescent="0.35">
      <c r="A159" s="12">
        <f>+A157</f>
        <v>10</v>
      </c>
      <c r="B159" s="8" t="str">
        <f>+VLOOKUP(A159,Industria[],2,0)</f>
        <v>Agropecuario y Forestal</v>
      </c>
      <c r="C159" s="12">
        <f>+C157</f>
        <v>1001</v>
      </c>
      <c r="D159" s="8" t="str">
        <f>+VLOOKUP(C159,Sector[[Id_sector]:[Codigo]],3,0)</f>
        <v>Agricultura</v>
      </c>
      <c r="E159" s="12">
        <f>+IF(H159=1,E157+1,E157)</f>
        <v>100112</v>
      </c>
      <c r="F159" s="8" t="str">
        <f>+VLOOKUP(E159,Productos[[Id_producto]:[Codigo]],3,0)</f>
        <v>Hortalizas</v>
      </c>
      <c r="G159" s="13">
        <f t="shared" si="25"/>
        <v>100112047</v>
      </c>
      <c r="H159" s="7">
        <v>47</v>
      </c>
      <c r="I159" s="11" t="s">
        <v>175</v>
      </c>
      <c r="J159" s="36" t="str">
        <f>+Categorias[[#This Row],[Categoría]]&amp;"-"&amp;Categorias[[#This Row],[Id_categoría]]</f>
        <v>Hakusai-100112047</v>
      </c>
      <c r="K159" s="37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9" s="9" t="str">
        <f t="shared" si="26"/>
        <v>100112047hakusai</v>
      </c>
      <c r="M159" s="35" t="str">
        <f t="shared" si="27"/>
        <v>INSERT INTO categoria VALUES (100112047,'Hakusai','Hakusai-100112047','Hakusai-100112047 | Prod: Anuales-100112 | Sector: Agr-1001 | Industria: AGR - 10',100112);</v>
      </c>
    </row>
    <row r="160" spans="1:13" ht="31.5" x14ac:dyDescent="0.35">
      <c r="A160" s="12">
        <f>+A157</f>
        <v>10</v>
      </c>
      <c r="B160" s="8" t="str">
        <f>+VLOOKUP(A160,Industria[],2,0)</f>
        <v>Agropecuario y Forestal</v>
      </c>
      <c r="C160" s="12">
        <f>+C157</f>
        <v>1001</v>
      </c>
      <c r="D160" s="8" t="str">
        <f>+VLOOKUP(C160,Sector[[Id_sector]:[Codigo]],3,0)</f>
        <v>Agricultura</v>
      </c>
      <c r="E160" s="12">
        <f>+IF(H160=1,E157+1,E157)</f>
        <v>100112</v>
      </c>
      <c r="F160" s="8" t="str">
        <f>+VLOOKUP(E160,Productos[[Id_producto]:[Codigo]],3,0)</f>
        <v>Hortalizas</v>
      </c>
      <c r="G160" s="13">
        <f t="shared" si="25"/>
        <v>100112048</v>
      </c>
      <c r="H160" s="7">
        <v>48</v>
      </c>
      <c r="I160" s="11" t="s">
        <v>176</v>
      </c>
      <c r="J160" s="36" t="str">
        <f>+Categorias[[#This Row],[Categoría]]&amp;"-"&amp;Categorias[[#This Row],[Id_categoría]]</f>
        <v>Petit Vert-100112048</v>
      </c>
      <c r="K160" s="37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60" s="9" t="str">
        <f t="shared" si="26"/>
        <v>100112048petit_vert</v>
      </c>
      <c r="M160" s="35" t="str">
        <f t="shared" si="27"/>
        <v>INSERT INTO categoria VALUES (100112048,'Petit Vert','Petit Vert-100112048','Petit Vert-100112048 | Prod: Anuales-100112 | Sector: Agr-1001 | Industria: AGR - 10',100112);</v>
      </c>
    </row>
    <row r="161" spans="1:13" ht="31.5" x14ac:dyDescent="0.35">
      <c r="A161" s="12">
        <f>+A157</f>
        <v>10</v>
      </c>
      <c r="B161" s="8" t="str">
        <f>+VLOOKUP(A161,Industria[],2,0)</f>
        <v>Agropecuario y Forestal</v>
      </c>
      <c r="C161" s="12">
        <f>+C157</f>
        <v>1001</v>
      </c>
      <c r="D161" s="8" t="str">
        <f>+VLOOKUP(C161,Sector[[Id_sector]:[Codigo]],3,0)</f>
        <v>Agricultura</v>
      </c>
      <c r="E161" s="12">
        <f>+IF(H161=1,E157+1,E157)</f>
        <v>100112</v>
      </c>
      <c r="F161" s="8" t="str">
        <f>+VLOOKUP(E161,Productos[[Id_producto]:[Codigo]],3,0)</f>
        <v>Hortalizas</v>
      </c>
      <c r="G161" s="13">
        <f t="shared" si="25"/>
        <v>100112049</v>
      </c>
      <c r="H161" s="7">
        <v>49</v>
      </c>
      <c r="I161" s="11" t="s">
        <v>177</v>
      </c>
      <c r="J161" s="36" t="str">
        <f>+Categorias[[#This Row],[Categoría]]&amp;"-"&amp;Categorias[[#This Row],[Id_categoría]]</f>
        <v>Champiñón-100112049</v>
      </c>
      <c r="K161" s="37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61" s="9" t="str">
        <f t="shared" si="26"/>
        <v>100112049champiñon</v>
      </c>
      <c r="M161" s="35" t="str">
        <f t="shared" si="27"/>
        <v>INSERT INTO categoria VALUES (100112049,'Champiñón','Champiñón-100112049','Champiñón-100112049 | Prod: Anuales-100112 | Sector: Agr-1001 | Industria: AGR - 10',100112);</v>
      </c>
    </row>
    <row r="162" spans="1:13" ht="31.5" x14ac:dyDescent="0.35">
      <c r="A162" s="12">
        <f>+A157</f>
        <v>10</v>
      </c>
      <c r="B162" s="8" t="str">
        <f>+VLOOKUP(A162,Industria[],2,0)</f>
        <v>Agropecuario y Forestal</v>
      </c>
      <c r="C162" s="12">
        <f>+C157</f>
        <v>1001</v>
      </c>
      <c r="D162" s="8" t="str">
        <f>+VLOOKUP(C162,Sector[[Id_sector]:[Codigo]],3,0)</f>
        <v>Agricultura</v>
      </c>
      <c r="E162" s="12">
        <f>+IF(H162=1,E157+1,E157)</f>
        <v>100112</v>
      </c>
      <c r="F162" s="8" t="str">
        <f>+VLOOKUP(E162,Productos[[Id_producto]:[Codigo]],3,0)</f>
        <v>Hortalizas</v>
      </c>
      <c r="G162" s="13">
        <f t="shared" si="25"/>
        <v>100112050</v>
      </c>
      <c r="H162" s="7">
        <v>50</v>
      </c>
      <c r="I162" s="11" t="s">
        <v>178</v>
      </c>
      <c r="J162" s="36" t="str">
        <f>+Categorias[[#This Row],[Categoría]]&amp;"-"&amp;Categorias[[#This Row],[Id_categoría]]</f>
        <v>Hongo-100112050</v>
      </c>
      <c r="K162" s="37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62" s="9" t="str">
        <f t="shared" si="26"/>
        <v>100112050hongo</v>
      </c>
      <c r="M162" s="35" t="str">
        <f t="shared" si="27"/>
        <v>INSERT INTO categoria VALUES (100112050,'Hongo','Hongo-100112050','Hongo-100112050 | Prod: Anuales-100112 | Sector: Agr-1001 | Industria: AGR - 10',100112);</v>
      </c>
    </row>
    <row r="163" spans="1:13" ht="31.5" x14ac:dyDescent="0.35">
      <c r="A163" s="12">
        <f>+A157</f>
        <v>10</v>
      </c>
      <c r="B163" s="8" t="str">
        <f>+VLOOKUP(A163,Industria[],2,0)</f>
        <v>Agropecuario y Forestal</v>
      </c>
      <c r="C163" s="12">
        <f>+C157</f>
        <v>1001</v>
      </c>
      <c r="D163" s="8" t="str">
        <f>+VLOOKUP(C163,Sector[[Id_sector]:[Codigo]],3,0)</f>
        <v>Agricultura</v>
      </c>
      <c r="E163" s="12">
        <f>+IF(H163=1,E157+1,E157)</f>
        <v>100112</v>
      </c>
      <c r="F163" s="8" t="str">
        <f>+VLOOKUP(E163,Productos[[Id_producto]:[Codigo]],3,0)</f>
        <v>Hortalizas</v>
      </c>
      <c r="G163" s="13">
        <f t="shared" si="25"/>
        <v>100112051</v>
      </c>
      <c r="H163" s="7">
        <v>51</v>
      </c>
      <c r="I163" s="11" t="s">
        <v>179</v>
      </c>
      <c r="J163" s="36" t="str">
        <f>+Categorias[[#This Row],[Categoría]]&amp;"-"&amp;Categorias[[#This Row],[Id_categoría]]</f>
        <v>Berro-100112051</v>
      </c>
      <c r="K163" s="37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63" s="9" t="str">
        <f t="shared" si="26"/>
        <v>100112051berro</v>
      </c>
      <c r="M163" s="35" t="str">
        <f t="shared" si="27"/>
        <v>INSERT INTO categoria VALUES (100112051,'Berro','Berro-100112051','Berro-100112051 | Prod: Anuales-100112 | Sector: Agr-1001 | Industria: AGR - 10',100112);</v>
      </c>
    </row>
    <row r="164" spans="1:13" ht="31.5" x14ac:dyDescent="0.35">
      <c r="A164" s="12">
        <f>+A157</f>
        <v>10</v>
      </c>
      <c r="B164" s="8" t="str">
        <f>+VLOOKUP(A164,Industria[],2,0)</f>
        <v>Agropecuario y Forestal</v>
      </c>
      <c r="C164" s="12">
        <f>+C157</f>
        <v>1001</v>
      </c>
      <c r="D164" s="8" t="str">
        <f>+VLOOKUP(C164,Sector[[Id_sector]:[Codigo]],3,0)</f>
        <v>Agricultura</v>
      </c>
      <c r="E164" s="12">
        <f>+IF(H164=1,E157+1,E157)</f>
        <v>100112</v>
      </c>
      <c r="F164" s="8" t="str">
        <f>+VLOOKUP(E164,Productos[[Id_producto]:[Codigo]],3,0)</f>
        <v>Hortalizas</v>
      </c>
      <c r="G164" s="13">
        <f t="shared" si="25"/>
        <v>100112052</v>
      </c>
      <c r="H164" s="7">
        <v>52</v>
      </c>
      <c r="I164" s="11" t="s">
        <v>163</v>
      </c>
      <c r="J164" s="36" t="str">
        <f>+Categorias[[#This Row],[Categoría]]&amp;"-"&amp;Categorias[[#This Row],[Id_categoría]]</f>
        <v>Albahaca-100112052</v>
      </c>
      <c r="K164" s="37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64" s="9" t="str">
        <f t="shared" si="26"/>
        <v>100112052albahaca</v>
      </c>
      <c r="M164" s="35" t="str">
        <f t="shared" si="27"/>
        <v>INSERT INTO categoria VALUES (100112052,'Albahaca','Albahaca-100112052','Albahaca-100112052 | Prod: Anuales-100112 | Sector: Agr-1001 | Industria: AGR - 10',100112);</v>
      </c>
    </row>
    <row r="165" spans="1:13" ht="31.5" x14ac:dyDescent="0.35">
      <c r="A165" s="12">
        <f>+A157</f>
        <v>10</v>
      </c>
      <c r="B165" s="8" t="str">
        <f>+VLOOKUP(A165,Industria[],2,0)</f>
        <v>Agropecuario y Forestal</v>
      </c>
      <c r="C165" s="12">
        <f>+C157</f>
        <v>1001</v>
      </c>
      <c r="D165" s="8" t="str">
        <f>+VLOOKUP(C165,Sector[[Id_sector]:[Codigo]],3,0)</f>
        <v>Agricultura</v>
      </c>
      <c r="E165" s="12">
        <f>+IF(H165=1,E157+1,E157)</f>
        <v>100112</v>
      </c>
      <c r="F165" s="8" t="str">
        <f>+VLOOKUP(E165,Productos[[Id_producto]:[Codigo]],3,0)</f>
        <v>Hortalizas</v>
      </c>
      <c r="G165" s="13">
        <f t="shared" si="25"/>
        <v>100112053</v>
      </c>
      <c r="H165" s="41">
        <v>53</v>
      </c>
      <c r="I165" s="10" t="s">
        <v>180</v>
      </c>
      <c r="J165" s="42" t="str">
        <f>+Categorias[[#This Row],[Categoría]]&amp;"-"&amp;Categorias[[#This Row],[Id_categoría]]</f>
        <v>Alcayota-100112053</v>
      </c>
      <c r="K165" s="37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65" s="9" t="str">
        <f t="shared" si="26"/>
        <v>100112053alcayota</v>
      </c>
      <c r="M165" s="35" t="str">
        <f t="shared" si="27"/>
        <v>INSERT INTO categoria VALUES (100112053,'Alcayota','Alcayota-100112053','Alcayota-100112053 | Prod: Anuales-100112 | Sector: Agr-1001 | Industria: AGR - 10',100112);</v>
      </c>
    </row>
    <row r="166" spans="1:13" ht="31.5" x14ac:dyDescent="0.35">
      <c r="A166" s="12">
        <f>+A165</f>
        <v>10</v>
      </c>
      <c r="B166" s="8" t="str">
        <f>+VLOOKUP(A166,Industria[],2,0)</f>
        <v>Agropecuario y Forestal</v>
      </c>
      <c r="C166" s="12">
        <f>+C165</f>
        <v>1001</v>
      </c>
      <c r="D166" s="8" t="str">
        <f>+VLOOKUP(C166,Sector[[Id_sector]:[Codigo]],3,0)</f>
        <v>Agricultura</v>
      </c>
      <c r="E166" s="12">
        <f>+IF(H166=1,E165+1,E165)</f>
        <v>100112</v>
      </c>
      <c r="F166" s="8" t="str">
        <f>+VLOOKUP(E166,Productos[[Id_producto]:[Codigo]],3,0)</f>
        <v>Hortalizas</v>
      </c>
      <c r="G166" s="13">
        <f>+E166*1000+H166</f>
        <v>100112054</v>
      </c>
      <c r="H166" s="7">
        <v>54</v>
      </c>
      <c r="I166" s="11" t="s">
        <v>181</v>
      </c>
      <c r="J166" s="36" t="str">
        <f>+Categorias[[#This Row],[Categoría]]&amp;"-"&amp;Categorias[[#This Row],[Id_categoría]]</f>
        <v>Otras Hortalizas-100112054</v>
      </c>
      <c r="K166" s="37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66" s="9" t="str">
        <f>+SUBSTITUTE(G166&amp;LOWER(SUBSTITUTE( SUBSTITUTE( SUBSTITUTE( SUBSTITUTE( SUBSTITUTE( SUBSTITUTE( SUBSTITUTE( SUBSTITUTE( SUBSTITUTE( SUBSTITUTE(I166, "á", "a"), "é", "e"), "í", "i"), "ó", "o"), "ú", "u"), "Á", "A"), "É", "E"), "Í", "I"), "Ó", "O"), "Ú", "U"))," ","_")</f>
        <v>100112054otras_hortalizas</v>
      </c>
      <c r="M166" s="35" t="str">
        <f>+"INSERT INTO categoria VALUES ("&amp;G166&amp;",'"&amp;I166&amp;"','"&amp;J166&amp;"','"&amp;K166&amp;"',"&amp;E166&amp;");"</f>
        <v>INSERT INTO categoria VALUES (100112054,'Otras Hortalizas','Otras Hortalizas-100112054','Otras Hortalizas-100112054 | Prod: Anuales-100112 | Sector: Agr-1001 | Industria: AGR - 10',100112);</v>
      </c>
    </row>
    <row r="167" spans="1:13" ht="31.5" x14ac:dyDescent="0.35">
      <c r="A167" s="12">
        <f>+A166</f>
        <v>10</v>
      </c>
      <c r="B167" s="8" t="str">
        <f>+VLOOKUP(A167,Industria[],2,0)</f>
        <v>Agropecuario y Forestal</v>
      </c>
      <c r="C167" s="12">
        <f>+C166</f>
        <v>1001</v>
      </c>
      <c r="D167" s="8" t="str">
        <f>+VLOOKUP(C167,Sector[[Id_sector]:[Codigo]],3,0)</f>
        <v>Agricultura</v>
      </c>
      <c r="E167" s="12">
        <f>+IF(H167=1,E166+1,E166)</f>
        <v>100112</v>
      </c>
      <c r="F167" s="8" t="str">
        <f>+VLOOKUP(E167,Productos[[Id_producto]:[Codigo]],3,0)</f>
        <v>Hortalizas</v>
      </c>
      <c r="G167" s="13">
        <f>+E167*1000+H167</f>
        <v>100112055</v>
      </c>
      <c r="H167" s="7">
        <v>55</v>
      </c>
      <c r="I167" s="11" t="s">
        <v>225</v>
      </c>
      <c r="J167" s="36" t="str">
        <f>+Categorias[[#This Row],[Categoría]]&amp;"-"&amp;Categorias[[#This Row],[Id_categoría]]</f>
        <v>Hongo Silvestre-100112055</v>
      </c>
      <c r="K167" s="37" t="str">
        <f>+Categorias[[#This Row],[Descripcion]]&amp;" | "&amp;VLOOKUP(Categorias[[#This Row],[Id_producto]],Productos[[Id_producto]:[Auxiliar]],5,0)</f>
        <v>Hongo Silvestre-100112055 | Prod: Anuales-100112 | Sector: Agr-1001 | Industria: AGR - 10</v>
      </c>
      <c r="L167" s="9" t="str">
        <f>+SUBSTITUTE(G167&amp;LOWER(SUBSTITUTE( SUBSTITUTE( SUBSTITUTE( SUBSTITUTE( SUBSTITUTE( SUBSTITUTE( SUBSTITUTE( SUBSTITUTE( SUBSTITUTE( SUBSTITUTE(I167, "á", "a"), "é", "e"), "í", "i"), "ó", "o"), "ú", "u"), "Á", "A"), "É", "E"), "Í", "I"), "Ó", "O"), "Ú", "U"))," ","_")</f>
        <v>100112055hongo_silvestre</v>
      </c>
      <c r="M167" s="35" t="str">
        <f>+"INSERT INTO categoria VALUES ("&amp;G167&amp;",'"&amp;I167&amp;"','"&amp;J167&amp;"','"&amp;K167&amp;"',"&amp;E167&amp;");"</f>
        <v>INSERT INTO categoria VALUES (100112055,'Hongo Silvestre','Hongo Silvestre-100112055','Hongo Silvestre-100112055 | Prod: Anuales-100112 | Sector: Agr-1001 | Industria: AGR - 10',100112);</v>
      </c>
    </row>
    <row r="168" spans="1:13" ht="31.5" x14ac:dyDescent="0.35">
      <c r="A168" s="12">
        <f>+A166</f>
        <v>10</v>
      </c>
      <c r="B168" s="8" t="str">
        <f>+VLOOKUP(A168,Industria[],2,0)</f>
        <v>Agropecuario y Forestal</v>
      </c>
      <c r="C168" s="12">
        <f>+C166</f>
        <v>1001</v>
      </c>
      <c r="D168" s="8" t="str">
        <f>+VLOOKUP(C168,Sector[[Id_sector]:[Codigo]],3,0)</f>
        <v>Agricultura</v>
      </c>
      <c r="E168" s="12">
        <f>+IF(H168=1,E166+1,E166)</f>
        <v>100112</v>
      </c>
      <c r="F168" s="8" t="str">
        <f>+VLOOKUP(E168,Productos[[Id_producto]:[Codigo]],3,0)</f>
        <v>Hortalizas</v>
      </c>
      <c r="G168" s="13">
        <f>+E168*1000+H168</f>
        <v>100112056</v>
      </c>
      <c r="H168" s="41">
        <v>56</v>
      </c>
      <c r="I168" s="10" t="s">
        <v>226</v>
      </c>
      <c r="J168" s="42" t="str">
        <f>+Categorias[[#This Row],[Categoría]]&amp;"-"&amp;Categorias[[#This Row],[Id_categoría]]</f>
        <v>Melón Calameño-100112056</v>
      </c>
      <c r="K168" s="37" t="str">
        <f>+Categorias[[#This Row],[Descripcion]]&amp;" | "&amp;VLOOKUP(Categorias[[#This Row],[Id_producto]],Productos[[Id_producto]:[Auxiliar]],5,0)</f>
        <v>Melón Calameño-100112056 | Prod: Anuales-100112 | Sector: Agr-1001 | Industria: AGR - 10</v>
      </c>
      <c r="L168" s="9" t="str">
        <f>+SUBSTITUTE(G168&amp;LOWER(SUBSTITUTE( SUBSTITUTE( SUBSTITUTE( SUBSTITUTE( SUBSTITUTE( SUBSTITUTE( SUBSTITUTE( SUBSTITUTE( SUBSTITUTE( SUBSTITUTE(I168, "á", "a"), "é", "e"), "í", "i"), "ó", "o"), "ú", "u"), "Á", "A"), "É", "E"), "Í", "I"), "Ó", "O"), "Ú", "U"))," ","_")</f>
        <v>100112056melon_calameño</v>
      </c>
      <c r="M168" s="35" t="str">
        <f>+"INSERT INTO categoria VALUES ("&amp;G168&amp;",'"&amp;I168&amp;"','"&amp;J168&amp;"','"&amp;K168&amp;"',"&amp;E168&amp;");"</f>
        <v>INSERT INTO categoria VALUES (100112056,'Melón Calameño','Melón Calameño-100112056','Melón Calameño-100112056 | Prod: Anuales-100112 | Sector: Agr-1001 | Industria: AGR - 10',100112);</v>
      </c>
    </row>
    <row r="169" spans="1:13" ht="31.5" x14ac:dyDescent="0.35">
      <c r="A169" s="12">
        <f>+A166</f>
        <v>10</v>
      </c>
      <c r="B169" s="8" t="str">
        <f>+VLOOKUP(A169,Industria[],2,0)</f>
        <v>Agropecuario y Forestal</v>
      </c>
      <c r="C169" s="12">
        <f>+C166</f>
        <v>1001</v>
      </c>
      <c r="D169" s="8" t="str">
        <f>+VLOOKUP(C169,Sector[[Id_sector]:[Codigo]],3,0)</f>
        <v>Agricultura</v>
      </c>
      <c r="E169" s="12">
        <f>+IF(H169=1,E166+1,E166)</f>
        <v>100112</v>
      </c>
      <c r="F169" s="8" t="str">
        <f>+VLOOKUP(E169,Productos[[Id_producto]:[Codigo]],3,0)</f>
        <v>Hortalizas</v>
      </c>
      <c r="G169" s="13">
        <f>+E169*1000+H169</f>
        <v>100112057</v>
      </c>
      <c r="H169" s="41">
        <v>57</v>
      </c>
      <c r="I169" s="10" t="s">
        <v>227</v>
      </c>
      <c r="J169" s="42" t="str">
        <f>+Categorias[[#This Row],[Categoría]]&amp;"-"&amp;Categorias[[#This Row],[Id_categoría]]</f>
        <v>Melón Tuna-100112057</v>
      </c>
      <c r="K169" s="37" t="str">
        <f>+Categorias[[#This Row],[Descripcion]]&amp;" | "&amp;VLOOKUP(Categorias[[#This Row],[Id_producto]],Productos[[Id_producto]:[Auxiliar]],5,0)</f>
        <v>Melón Tuna-100112057 | Prod: Anuales-100112 | Sector: Agr-1001 | Industria: AGR - 10</v>
      </c>
      <c r="L169" s="9" t="str">
        <f>+SUBSTITUTE(G169&amp;LOWER(SUBSTITUTE( SUBSTITUTE( SUBSTITUTE( SUBSTITUTE( SUBSTITUTE( SUBSTITUTE( SUBSTITUTE( SUBSTITUTE( SUBSTITUTE( SUBSTITUTE(I169, "á", "a"), "é", "e"), "í", "i"), "ó", "o"), "ú", "u"), "Á", "A"), "É", "E"), "Í", "I"), "Ó", "O"), "Ú", "U"))," ","_")</f>
        <v>100112057melon_tuna</v>
      </c>
      <c r="M169" s="35" t="str">
        <f>+"INSERT INTO categoria VALUES ("&amp;G169&amp;",'"&amp;I169&amp;"','"&amp;J169&amp;"','"&amp;K169&amp;"',"&amp;E169&amp;");"</f>
        <v>INSERT INTO categoria VALUES (100112057,'Melón Tuna','Melón Tuna-100112057','Melón Tuna-100112057 | Prod: Anuales-100112 | Sector: Agr-1001 | Industria: AGR - 10',100112);</v>
      </c>
    </row>
    <row r="170" spans="1:13" ht="31.5" x14ac:dyDescent="0.35">
      <c r="A170" s="12">
        <f>+A166</f>
        <v>10</v>
      </c>
      <c r="B170" s="8" t="str">
        <f>+VLOOKUP(A170,Industria[],2,0)</f>
        <v>Agropecuario y Forestal</v>
      </c>
      <c r="C170" s="12">
        <f>+C166</f>
        <v>1001</v>
      </c>
      <c r="D170" s="8" t="str">
        <f>+VLOOKUP(C170,Sector[[Id_sector]:[Codigo]],3,0)</f>
        <v>Agricultura</v>
      </c>
      <c r="E170" s="12">
        <f>+IF(H170=1,E166+1,E166)</f>
        <v>100112</v>
      </c>
      <c r="F170" s="8" t="str">
        <f>+VLOOKUP(E170,Productos[[Id_producto]:[Codigo]],3,0)</f>
        <v>Hortalizas</v>
      </c>
      <c r="G170" s="13">
        <f>+E170*1000+H170</f>
        <v>100112058</v>
      </c>
      <c r="H170" s="7">
        <v>58</v>
      </c>
      <c r="I170" s="11" t="s">
        <v>228</v>
      </c>
      <c r="J170" s="36" t="str">
        <f>+Categorias[[#This Row],[Categoría]]&amp;"-"&amp;Categorias[[#This Row],[Id_categoría]]</f>
        <v>Zapallo Camote-100112058</v>
      </c>
      <c r="K170" s="37" t="str">
        <f>+Categorias[[#This Row],[Descripcion]]&amp;" | "&amp;VLOOKUP(Categorias[[#This Row],[Id_producto]],Productos[[Id_producto]:[Auxiliar]],5,0)</f>
        <v>Zapallo Camote-100112058 | Prod: Anuales-100112 | Sector: Agr-1001 | Industria: AGR - 10</v>
      </c>
      <c r="L170" s="9" t="str">
        <f>+SUBSTITUTE(G170&amp;LOWER(SUBSTITUTE( SUBSTITUTE( SUBSTITUTE( SUBSTITUTE( SUBSTITUTE( SUBSTITUTE( SUBSTITUTE( SUBSTITUTE( SUBSTITUTE( SUBSTITUTE(I170, "á", "a"), "é", "e"), "í", "i"), "ó", "o"), "ú", "u"), "Á", "A"), "É", "E"), "Í", "I"), "Ó", "O"), "Ú", "U"))," ","_")</f>
        <v>100112058zapallo_camote</v>
      </c>
      <c r="M170" s="35" t="str">
        <f>+"INSERT INTO categoria VALUES ("&amp;G170&amp;",'"&amp;I170&amp;"','"&amp;J170&amp;"','"&amp;K170&amp;"',"&amp;E170&amp;");"</f>
        <v>INSERT INTO categoria VALUES (100112058,'Zapallo Camote','Zapallo Camote-100112058','Zapallo Camote-100112058 | Prod: Anuales-100112 | Sector: Agr-1001 | Industria: AGR - 10',100112);</v>
      </c>
    </row>
    <row r="171" spans="1:13" ht="31.5" x14ac:dyDescent="0.35">
      <c r="A171" s="12">
        <f>+A144</f>
        <v>10</v>
      </c>
      <c r="B171" s="8" t="str">
        <f>+VLOOKUP(A171,Industria[],2,0)</f>
        <v>Agropecuario y Forestal</v>
      </c>
      <c r="C171" s="12">
        <f>+C144</f>
        <v>1001</v>
      </c>
      <c r="D171" s="8" t="str">
        <f>+VLOOKUP(C171,Sector[[Id_sector]:[Codigo]],3,0)</f>
        <v>Agricultura</v>
      </c>
      <c r="E171" s="12">
        <f>+IF(H171=1,E144+1,E144)</f>
        <v>100113</v>
      </c>
      <c r="F171" s="8" t="str">
        <f>+VLOOKUP(E171,Productos[[Id_producto]:[Codigo]],3,0)</f>
        <v>Industriales</v>
      </c>
      <c r="G171" s="13">
        <f t="shared" si="17"/>
        <v>100113001</v>
      </c>
      <c r="H171" s="7">
        <v>1</v>
      </c>
      <c r="I171" s="11" t="s">
        <v>182</v>
      </c>
      <c r="J171" s="11" t="str">
        <f>+Categorias[[#This Row],[Categoría]]&amp;"-"&amp;Categorias[[#This Row],[Id_categoría]]</f>
        <v>Lupino-100113001</v>
      </c>
      <c r="K171" s="21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71" s="9" t="str">
        <f t="shared" si="18"/>
        <v>100113001lupino</v>
      </c>
      <c r="M171" s="25" t="str">
        <f t="shared" si="16"/>
        <v>INSERT INTO categoria VALUES (100113001,'Lupino','Lupino-100113001','Lupino-100113001 | Prod: Anuales-100113 | Sector: Agr-1001 | Industria: AGR - 10',100113);</v>
      </c>
    </row>
    <row r="172" spans="1:13" ht="31.5" x14ac:dyDescent="0.35">
      <c r="A172" s="12">
        <f t="shared" si="19"/>
        <v>10</v>
      </c>
      <c r="B172" s="8" t="str">
        <f>+VLOOKUP(A172,Industria[],2,0)</f>
        <v>Agropecuario y Forestal</v>
      </c>
      <c r="C172" s="12">
        <f t="shared" si="20"/>
        <v>1001</v>
      </c>
      <c r="D172" s="8" t="str">
        <f>+VLOOKUP(C172,Sector[[Id_sector]:[Codigo]],3,0)</f>
        <v>Agricultura</v>
      </c>
      <c r="E172" s="12">
        <f t="shared" si="21"/>
        <v>100113</v>
      </c>
      <c r="F172" s="8" t="str">
        <f>+VLOOKUP(E172,Productos[[Id_producto]:[Codigo]],3,0)</f>
        <v>Industriales</v>
      </c>
      <c r="G172" s="13">
        <f t="shared" si="17"/>
        <v>100113002</v>
      </c>
      <c r="H172" s="7">
        <v>2</v>
      </c>
      <c r="I172" s="11" t="s">
        <v>183</v>
      </c>
      <c r="J172" s="11" t="str">
        <f>+Categorias[[#This Row],[Categoría]]&amp;"-"&amp;Categorias[[#This Row],[Id_categoría]]</f>
        <v>Maravilla-100113002</v>
      </c>
      <c r="K172" s="21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72" s="9" t="str">
        <f t="shared" si="18"/>
        <v>100113002maravilla</v>
      </c>
      <c r="M172" s="25" t="str">
        <f t="shared" si="16"/>
        <v>INSERT INTO categoria VALUES (100113002,'Maravilla','Maravilla-100113002','Maravilla-100113002 | Prod: Anuales-100113 | Sector: Agr-1001 | Industria: AGR - 10',100113);</v>
      </c>
    </row>
    <row r="173" spans="1:13" ht="31.5" x14ac:dyDescent="0.35">
      <c r="A173" s="12">
        <f t="shared" si="19"/>
        <v>10</v>
      </c>
      <c r="B173" s="8" t="str">
        <f>+VLOOKUP(A173,Industria[],2,0)</f>
        <v>Agropecuario y Forestal</v>
      </c>
      <c r="C173" s="12">
        <f t="shared" si="20"/>
        <v>1001</v>
      </c>
      <c r="D173" s="8" t="str">
        <f>+VLOOKUP(C173,Sector[[Id_sector]:[Codigo]],3,0)</f>
        <v>Agricultura</v>
      </c>
      <c r="E173" s="12">
        <f t="shared" si="21"/>
        <v>100113</v>
      </c>
      <c r="F173" s="8" t="str">
        <f>+VLOOKUP(E173,Productos[[Id_producto]:[Codigo]],3,0)</f>
        <v>Industriales</v>
      </c>
      <c r="G173" s="13">
        <f t="shared" si="17"/>
        <v>100113003</v>
      </c>
      <c r="H173" s="7">
        <v>3</v>
      </c>
      <c r="I173" s="11" t="s">
        <v>184</v>
      </c>
      <c r="J173" s="11" t="str">
        <f>+Categorias[[#This Row],[Categoría]]&amp;"-"&amp;Categorias[[#This Row],[Id_categoría]]</f>
        <v>Raps-100113003</v>
      </c>
      <c r="K173" s="21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73" s="9" t="str">
        <f t="shared" si="18"/>
        <v>100113003raps</v>
      </c>
      <c r="M173" s="25" t="str">
        <f t="shared" si="16"/>
        <v>INSERT INTO categoria VALUES (100113003,'Raps','Raps-100113003','Raps-100113003 | Prod: Anuales-100113 | Sector: Agr-1001 | Industria: AGR - 10',100113);</v>
      </c>
    </row>
    <row r="174" spans="1:13" ht="42" x14ac:dyDescent="0.35">
      <c r="A174" s="12">
        <f t="shared" si="19"/>
        <v>10</v>
      </c>
      <c r="B174" s="8" t="str">
        <f>+VLOOKUP(A174,Industria[],2,0)</f>
        <v>Agropecuario y Forestal</v>
      </c>
      <c r="C174" s="12">
        <f t="shared" si="20"/>
        <v>1001</v>
      </c>
      <c r="D174" s="8" t="str">
        <f>+VLOOKUP(C174,Sector[[Id_sector]:[Codigo]],3,0)</f>
        <v>Agricultura</v>
      </c>
      <c r="E174" s="12">
        <f t="shared" si="21"/>
        <v>100113</v>
      </c>
      <c r="F174" s="8" t="str">
        <f>+VLOOKUP(E174,Productos[[Id_producto]:[Codigo]],3,0)</f>
        <v>Industriales</v>
      </c>
      <c r="G174" s="13">
        <f t="shared" si="17"/>
        <v>100113004</v>
      </c>
      <c r="H174" s="7">
        <v>4</v>
      </c>
      <c r="I174" s="11" t="s">
        <v>185</v>
      </c>
      <c r="J174" s="11" t="str">
        <f>+Categorias[[#This Row],[Categoría]]&amp;"-"&amp;Categorias[[#This Row],[Id_categoría]]</f>
        <v>Remolacha (caña de azúcar)-100113004</v>
      </c>
      <c r="K174" s="21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74" s="9" t="str">
        <f t="shared" si="18"/>
        <v>100113004remolacha_(caña_de_azucar)</v>
      </c>
      <c r="M174" s="25" t="str">
        <f t="shared" si="16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1.5" x14ac:dyDescent="0.35">
      <c r="A175" s="12">
        <f t="shared" si="19"/>
        <v>10</v>
      </c>
      <c r="B175" s="8" t="str">
        <f>+VLOOKUP(A175,Industria[],2,0)</f>
        <v>Agropecuario y Forestal</v>
      </c>
      <c r="C175" s="12">
        <f t="shared" si="20"/>
        <v>1001</v>
      </c>
      <c r="D175" s="8" t="str">
        <f>+VLOOKUP(C175,Sector[[Id_sector]:[Codigo]],3,0)</f>
        <v>Agricultura</v>
      </c>
      <c r="E175" s="12">
        <f t="shared" si="21"/>
        <v>100113</v>
      </c>
      <c r="F175" s="8" t="str">
        <f>+VLOOKUP(E175,Productos[[Id_producto]:[Codigo]],3,0)</f>
        <v>Industriales</v>
      </c>
      <c r="G175" s="13">
        <f t="shared" si="17"/>
        <v>100113005</v>
      </c>
      <c r="H175" s="7">
        <v>5</v>
      </c>
      <c r="I175" s="11" t="s">
        <v>186</v>
      </c>
      <c r="J175" s="11" t="str">
        <f>+Categorias[[#This Row],[Categoría]]&amp;"-"&amp;Categorias[[#This Row],[Id_categoría]]</f>
        <v>Tabaco-100113005</v>
      </c>
      <c r="K175" s="21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75" s="9" t="str">
        <f t="shared" si="18"/>
        <v>100113005tabaco</v>
      </c>
      <c r="M175" s="25" t="str">
        <f t="shared" si="16"/>
        <v>INSERT INTO categoria VALUES (100113005,'Tabaco','Tabaco-100113005','Tabaco-100113005 | Prod: Anuales-100113 | Sector: Agr-1001 | Industria: AGR - 10',100113);</v>
      </c>
    </row>
    <row r="176" spans="1:13" ht="31.5" x14ac:dyDescent="0.35">
      <c r="A176" s="12">
        <f>+A175</f>
        <v>10</v>
      </c>
      <c r="B176" s="8" t="str">
        <f>+VLOOKUP(A176,Industria[],2,0)</f>
        <v>Agropecuario y Forestal</v>
      </c>
      <c r="C176" s="12">
        <f>+C175</f>
        <v>1001</v>
      </c>
      <c r="D176" s="8" t="str">
        <f>+VLOOKUP(C176,Sector[[Id_sector]:[Codigo]],3,0)</f>
        <v>Agricultura</v>
      </c>
      <c r="E176" s="12">
        <f>+IF(H176=1,E175+1,E175)</f>
        <v>100113</v>
      </c>
      <c r="F176" s="8" t="str">
        <f>+VLOOKUP(E176,Productos[[Id_producto]:[Codigo]],3,0)</f>
        <v>Industriales</v>
      </c>
      <c r="G176" s="13">
        <f t="shared" ref="G176:G181" si="28">+E176*1000+H176</f>
        <v>100113006</v>
      </c>
      <c r="H176" s="7">
        <v>6</v>
      </c>
      <c r="I176" s="11" t="s">
        <v>187</v>
      </c>
      <c r="J176" s="36" t="str">
        <f>+Categorias[[#This Row],[Categoría]]&amp;"-"&amp;Categorias[[#This Row],[Id_categoría]]</f>
        <v>Otras industriales-100113006</v>
      </c>
      <c r="K176" s="37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76" s="9" t="str">
        <f t="shared" ref="L176:L181" si="29">+SUBSTITUTE(G176&amp;LOWER(SUBSTITUTE( SUBSTITUTE( SUBSTITUTE( SUBSTITUTE( SUBSTITUTE( SUBSTITUTE( SUBSTITUTE( SUBSTITUTE( SUBSTITUTE( SUBSTITUTE(I176, "á", "a"), "é", "e"), "í", "i"), "ó", "o"), "ú", "u"), "Á", "A"), "É", "E"), "Í", "I"), "Ó", "O"), "Ú", "U"))," ","_")</f>
        <v>100113006otras_industriales</v>
      </c>
      <c r="M176" s="35" t="str">
        <f t="shared" ref="M176:M181" si="30">+"INSERT INTO categoria VALUES ("&amp;G176&amp;",'"&amp;I176&amp;"','"&amp;J176&amp;"','"&amp;K176&amp;"',"&amp;E176&amp;");"</f>
        <v>INSERT INTO categoria VALUES (100113006,'Otras industriales','Otras industriales-100113006','Otras industriales-100113006 | Prod: Anuales-100113 | Sector: Agr-1001 | Industria: AGR - 10',100113);</v>
      </c>
    </row>
    <row r="177" spans="1:13" ht="31.5" x14ac:dyDescent="0.35">
      <c r="A177" s="12">
        <f>+A175</f>
        <v>10</v>
      </c>
      <c r="B177" s="8" t="str">
        <f>+VLOOKUP(A177,Industria[],2,0)</f>
        <v>Agropecuario y Forestal</v>
      </c>
      <c r="C177" s="12">
        <f>+C175</f>
        <v>1001</v>
      </c>
      <c r="D177" s="8" t="str">
        <f>+VLOOKUP(C177,Sector[[Id_sector]:[Codigo]],3,0)</f>
        <v>Agricultura</v>
      </c>
      <c r="E177" s="12">
        <f>+IF(H177=1,E175+1,E175)</f>
        <v>100113</v>
      </c>
      <c r="F177" s="8" t="str">
        <f>+VLOOKUP(E177,Productos[[Id_producto]:[Codigo]],3,0)</f>
        <v>Industriales</v>
      </c>
      <c r="G177" s="13">
        <f t="shared" si="28"/>
        <v>100113007</v>
      </c>
      <c r="H177" s="7">
        <v>7</v>
      </c>
      <c r="I177" s="11" t="s">
        <v>188</v>
      </c>
      <c r="J177" s="36" t="str">
        <f>+Categorias[[#This Row],[Categoría]]&amp;"-"&amp;Categorias[[#This Row],[Id_categoría]]</f>
        <v>Sésamo-100113007</v>
      </c>
      <c r="K177" s="37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77" s="9" t="str">
        <f t="shared" si="29"/>
        <v>100113007sesamo</v>
      </c>
      <c r="M177" s="35" t="str">
        <f t="shared" si="30"/>
        <v>INSERT INTO categoria VALUES (100113007,'Sésamo','Sésamo-100113007','Sésamo-100113007 | Prod: Anuales-100113 | Sector: Agr-1001 | Industria: AGR - 10',100113);</v>
      </c>
    </row>
    <row r="178" spans="1:13" ht="31.5" x14ac:dyDescent="0.35">
      <c r="A178" s="12">
        <f>+A175</f>
        <v>10</v>
      </c>
      <c r="B178" s="8" t="str">
        <f>+VLOOKUP(A178,Industria[],2,0)</f>
        <v>Agropecuario y Forestal</v>
      </c>
      <c r="C178" s="12">
        <f>+C175</f>
        <v>1001</v>
      </c>
      <c r="D178" s="8" t="str">
        <f>+VLOOKUP(C178,Sector[[Id_sector]:[Codigo]],3,0)</f>
        <v>Agricultura</v>
      </c>
      <c r="E178" s="12">
        <f>+IF(H178=1,E175+1,E175)</f>
        <v>100113</v>
      </c>
      <c r="F178" s="8" t="str">
        <f>+VLOOKUP(E178,Productos[[Id_producto]:[Codigo]],3,0)</f>
        <v>Industriales</v>
      </c>
      <c r="G178" s="13">
        <f t="shared" si="28"/>
        <v>100113008</v>
      </c>
      <c r="H178" s="7">
        <v>8</v>
      </c>
      <c r="I178" s="11" t="s">
        <v>189</v>
      </c>
      <c r="J178" s="36" t="str">
        <f>+Categorias[[#This Row],[Categoría]]&amp;"-"&amp;Categorias[[#This Row],[Id_categoría]]</f>
        <v>Chía-100113008</v>
      </c>
      <c r="K178" s="37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78" s="9" t="str">
        <f t="shared" si="29"/>
        <v>100113008chia</v>
      </c>
      <c r="M178" s="35" t="str">
        <f t="shared" si="30"/>
        <v>INSERT INTO categoria VALUES (100113008,'Chía','Chía-100113008','Chía-100113008 | Prod: Anuales-100113 | Sector: Agr-1001 | Industria: AGR - 10',100113);</v>
      </c>
    </row>
    <row r="179" spans="1:13" ht="31.5" x14ac:dyDescent="0.35">
      <c r="A179" s="12">
        <f>+A175</f>
        <v>10</v>
      </c>
      <c r="B179" s="8" t="str">
        <f>+VLOOKUP(A179,Industria[],2,0)</f>
        <v>Agropecuario y Forestal</v>
      </c>
      <c r="C179" s="12">
        <f>+C175</f>
        <v>1001</v>
      </c>
      <c r="D179" s="8" t="str">
        <f>+VLOOKUP(C179,Sector[[Id_sector]:[Codigo]],3,0)</f>
        <v>Agricultura</v>
      </c>
      <c r="E179" s="12">
        <f>+IF(H179=1,E175+1,E175)</f>
        <v>100113</v>
      </c>
      <c r="F179" s="8" t="str">
        <f>+VLOOKUP(E179,Productos[[Id_producto]:[Codigo]],3,0)</f>
        <v>Industriales</v>
      </c>
      <c r="G179" s="13">
        <f t="shared" si="28"/>
        <v>100113009</v>
      </c>
      <c r="H179" s="7">
        <v>9</v>
      </c>
      <c r="I179" s="11" t="s">
        <v>190</v>
      </c>
      <c r="J179" s="36" t="str">
        <f>+Categorias[[#This Row],[Categoría]]&amp;"-"&amp;Categorias[[#This Row],[Id_categoría]]</f>
        <v>Linaza-100113009</v>
      </c>
      <c r="K179" s="37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79" s="9" t="str">
        <f t="shared" si="29"/>
        <v>100113009linaza</v>
      </c>
      <c r="M179" s="35" t="str">
        <f t="shared" si="30"/>
        <v>INSERT INTO categoria VALUES (100113009,'Linaza','Linaza-100113009','Linaza-100113009 | Prod: Anuales-100113 | Sector: Agr-1001 | Industria: AGR - 10',100113);</v>
      </c>
    </row>
    <row r="180" spans="1:13" ht="31.5" x14ac:dyDescent="0.35">
      <c r="A180" s="12">
        <f>+A175</f>
        <v>10</v>
      </c>
      <c r="B180" s="8" t="str">
        <f>+VLOOKUP(A180,Industria[],2,0)</f>
        <v>Agropecuario y Forestal</v>
      </c>
      <c r="C180" s="12">
        <f>+C175</f>
        <v>1001</v>
      </c>
      <c r="D180" s="8" t="str">
        <f>+VLOOKUP(C180,Sector[[Id_sector]:[Codigo]],3,0)</f>
        <v>Agricultura</v>
      </c>
      <c r="E180" s="12">
        <f>+IF(H180=1,E175+1,E175)</f>
        <v>100113</v>
      </c>
      <c r="F180" s="8" t="str">
        <f>+VLOOKUP(E180,Productos[[Id_producto]:[Codigo]],3,0)</f>
        <v>Industriales</v>
      </c>
      <c r="G180" s="13">
        <f t="shared" si="28"/>
        <v>100113010</v>
      </c>
      <c r="H180" s="7">
        <v>10</v>
      </c>
      <c r="I180" s="11" t="s">
        <v>191</v>
      </c>
      <c r="J180" s="36" t="str">
        <f>+Categorias[[#This Row],[Categoría]]&amp;"-"&amp;Categorias[[#This Row],[Id_categoría]]</f>
        <v>Pepa de Zapallo-100113010</v>
      </c>
      <c r="K180" s="37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80" s="9" t="str">
        <f t="shared" si="29"/>
        <v>100113010pepa_de_zapallo</v>
      </c>
      <c r="M180" s="35" t="str">
        <f t="shared" si="30"/>
        <v>INSERT INTO categoria VALUES (100113010,'Pepa de Zapallo','Pepa de Zapallo-100113010','Pepa de Zapallo-100113010 | Prod: Anuales-100113 | Sector: Agr-1001 | Industria: AGR - 10',100113);</v>
      </c>
    </row>
    <row r="181" spans="1:13" ht="31.5" x14ac:dyDescent="0.35">
      <c r="A181" s="12">
        <f>+A175</f>
        <v>10</v>
      </c>
      <c r="B181" s="8" t="str">
        <f>+VLOOKUP(A181,Industria[],2,0)</f>
        <v>Agropecuario y Forestal</v>
      </c>
      <c r="C181" s="12">
        <f>+C175</f>
        <v>1001</v>
      </c>
      <c r="D181" s="8" t="str">
        <f>+VLOOKUP(C181,Sector[[Id_sector]:[Codigo]],3,0)</f>
        <v>Agricultura</v>
      </c>
      <c r="E181" s="12">
        <f>+IF(H181=1,E175+1,E175)</f>
        <v>100113</v>
      </c>
      <c r="F181" s="8" t="str">
        <f>+VLOOKUP(E181,Productos[[Id_producto]:[Codigo]],3,0)</f>
        <v>Industriales</v>
      </c>
      <c r="G181" s="13">
        <f t="shared" si="28"/>
        <v>100113011</v>
      </c>
      <c r="H181" s="7">
        <v>11</v>
      </c>
      <c r="I181" s="11" t="s">
        <v>192</v>
      </c>
      <c r="J181" s="36" t="str">
        <f>+Categorias[[#This Row],[Categoría]]&amp;"-"&amp;Categorias[[#This Row],[Id_categoría]]</f>
        <v>Pepa de Uva-100113011</v>
      </c>
      <c r="K181" s="37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81" s="9" t="str">
        <f t="shared" si="29"/>
        <v>100113011pepa_de_uva</v>
      </c>
      <c r="M181" s="35" t="str">
        <f t="shared" si="30"/>
        <v>INSERT INTO categoria VALUES (100113011,'Pepa de Uva','Pepa de Uva-100113011','Pepa de Uva-100113011 | Prod: Anuales-100113 | Sector: Agr-1001 | Industria: AGR - 10',100113);</v>
      </c>
    </row>
    <row r="182" spans="1:13" ht="31.5" x14ac:dyDescent="0.35">
      <c r="A182" s="12">
        <f>+A175</f>
        <v>10</v>
      </c>
      <c r="B182" s="8" t="str">
        <f>+VLOOKUP(A182,Industria[],2,0)</f>
        <v>Agropecuario y Forestal</v>
      </c>
      <c r="C182" s="12">
        <f>+C175</f>
        <v>1001</v>
      </c>
      <c r="D182" s="8" t="str">
        <f>+VLOOKUP(C182,Sector[[Id_sector]:[Codigo]],3,0)</f>
        <v>Agricultura</v>
      </c>
      <c r="E182" s="12">
        <f>+IF(H182=1,E175+1,E175)</f>
        <v>100114</v>
      </c>
      <c r="F182" s="8" t="str">
        <f>+VLOOKUP(E182,Productos[[Id_producto]:[Codigo]],3,0)</f>
        <v>Tubérculos</v>
      </c>
      <c r="G182" s="13">
        <f t="shared" si="17"/>
        <v>100114001</v>
      </c>
      <c r="H182" s="7">
        <v>1</v>
      </c>
      <c r="I182" s="11" t="s">
        <v>193</v>
      </c>
      <c r="J182" s="11" t="str">
        <f>+Categorias[[#This Row],[Categoría]]&amp;"-"&amp;Categorias[[#This Row],[Id_categoría]]</f>
        <v>Papa-100114001</v>
      </c>
      <c r="K182" s="21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82" s="9" t="str">
        <f t="shared" si="18"/>
        <v>100114001papa</v>
      </c>
      <c r="M182" s="25" t="str">
        <f t="shared" si="16"/>
        <v>INSERT INTO categoria VALUES (100114001,'Papa','Papa-100114001','Papa-100114001 | Prod: Anuales-100114 | Sector: Agr-1001 | Industria: AGR - 10',100114);</v>
      </c>
    </row>
    <row r="183" spans="1:13" ht="31.5" x14ac:dyDescent="0.35">
      <c r="A183" s="12">
        <f t="shared" si="19"/>
        <v>10</v>
      </c>
      <c r="B183" s="8" t="str">
        <f>+VLOOKUP(A183,Industria[],2,0)</f>
        <v>Agropecuario y Forestal</v>
      </c>
      <c r="C183" s="12">
        <f t="shared" si="20"/>
        <v>1001</v>
      </c>
      <c r="D183" s="8" t="str">
        <f>+VLOOKUP(C183,Sector[[Id_sector]:[Codigo]],3,0)</f>
        <v>Agricultura</v>
      </c>
      <c r="E183" s="12">
        <f t="shared" si="21"/>
        <v>100114</v>
      </c>
      <c r="F183" s="8" t="str">
        <f>+VLOOKUP(E183,Productos[[Id_producto]:[Codigo]],3,0)</f>
        <v>Tubérculos</v>
      </c>
      <c r="G183" s="13">
        <f t="shared" si="17"/>
        <v>100114002</v>
      </c>
      <c r="H183" s="7">
        <v>2</v>
      </c>
      <c r="I183" s="11" t="s">
        <v>194</v>
      </c>
      <c r="J183" s="11" t="str">
        <f>+Categorias[[#This Row],[Categoría]]&amp;"-"&amp;Categorias[[#This Row],[Id_categoría]]</f>
        <v>Camote-100114002</v>
      </c>
      <c r="K183" s="21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83" s="9" t="str">
        <f t="shared" si="18"/>
        <v>100114002camote</v>
      </c>
      <c r="M183" s="25" t="str">
        <f t="shared" si="16"/>
        <v>INSERT INTO categoria VALUES (100114002,'Camote','Camote-100114002','Camote-100114002 | Prod: Anuales-100114 | Sector: Agr-1001 | Industria: AGR - 10',100114);</v>
      </c>
    </row>
    <row r="184" spans="1:13" ht="31.5" x14ac:dyDescent="0.35">
      <c r="A184" s="12">
        <f t="shared" si="19"/>
        <v>10</v>
      </c>
      <c r="B184" s="8" t="str">
        <f>+VLOOKUP(A184,Industria[],2,0)</f>
        <v>Agropecuario y Forestal</v>
      </c>
      <c r="C184" s="12">
        <f t="shared" si="20"/>
        <v>1001</v>
      </c>
      <c r="D184" s="8" t="str">
        <f>+VLOOKUP(C184,Sector[[Id_sector]:[Codigo]],3,0)</f>
        <v>Agricultura</v>
      </c>
      <c r="E184" s="12">
        <f t="shared" si="21"/>
        <v>100114</v>
      </c>
      <c r="F184" s="8" t="str">
        <f>+VLOOKUP(E184,Productos[[Id_producto]:[Codigo]],3,0)</f>
        <v>Tubérculos</v>
      </c>
      <c r="G184" s="13">
        <f t="shared" si="17"/>
        <v>100114003</v>
      </c>
      <c r="H184" s="7">
        <v>3</v>
      </c>
      <c r="I184" s="11" t="s">
        <v>195</v>
      </c>
      <c r="J184" s="11" t="str">
        <f>+Categorias[[#This Row],[Categoría]]&amp;"-"&amp;Categorias[[#This Row],[Id_categoría]]</f>
        <v>Ñame-100114003</v>
      </c>
      <c r="K184" s="21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84" s="9" t="str">
        <f t="shared" si="18"/>
        <v>100114003ñame</v>
      </c>
      <c r="M184" s="25" t="str">
        <f t="shared" si="16"/>
        <v>INSERT INTO categoria VALUES (100114003,'Ñame','Ñame-100114003','Ñame-100114003 | Prod: Anuales-100114 | Sector: Agr-1001 | Industria: AGR - 10',100114);</v>
      </c>
    </row>
    <row r="185" spans="1:13" ht="31.5" x14ac:dyDescent="0.35">
      <c r="A185" s="12">
        <f t="shared" si="19"/>
        <v>10</v>
      </c>
      <c r="B185" s="8" t="str">
        <f>+VLOOKUP(A185,Industria[],2,0)</f>
        <v>Agropecuario y Forestal</v>
      </c>
      <c r="C185" s="12">
        <f t="shared" si="20"/>
        <v>1001</v>
      </c>
      <c r="D185" s="8" t="str">
        <f>+VLOOKUP(C185,Sector[[Id_sector]:[Codigo]],3,0)</f>
        <v>Agricultura</v>
      </c>
      <c r="E185" s="12">
        <f t="shared" si="21"/>
        <v>100114</v>
      </c>
      <c r="F185" s="8" t="str">
        <f>+VLOOKUP(E185,Productos[[Id_producto]:[Codigo]],3,0)</f>
        <v>Tubérculos</v>
      </c>
      <c r="G185" s="13">
        <f t="shared" si="17"/>
        <v>100114004</v>
      </c>
      <c r="H185" s="7">
        <v>4</v>
      </c>
      <c r="I185" s="11" t="s">
        <v>196</v>
      </c>
      <c r="J185" s="11" t="str">
        <f>+Categorias[[#This Row],[Categoría]]&amp;"-"&amp;Categorias[[#This Row],[Id_categoría]]</f>
        <v>Ginsen-100114004</v>
      </c>
      <c r="K185" s="21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85" s="9" t="str">
        <f t="shared" si="18"/>
        <v>100114004ginsen</v>
      </c>
      <c r="M185" s="25" t="str">
        <f t="shared" si="16"/>
        <v>INSERT INTO categoria VALUES (100114004,'Ginsen','Ginsen-100114004','Ginsen-100114004 | Prod: Anuales-100114 | Sector: Agr-1001 | Industria: AGR - 10',100114);</v>
      </c>
    </row>
    <row r="186" spans="1:13" ht="31.5" x14ac:dyDescent="0.35">
      <c r="A186" s="12">
        <f t="shared" si="19"/>
        <v>10</v>
      </c>
      <c r="B186" s="8" t="str">
        <f>+VLOOKUP(A186,Industria[],2,0)</f>
        <v>Agropecuario y Forestal</v>
      </c>
      <c r="C186" s="12">
        <f t="shared" si="20"/>
        <v>1001</v>
      </c>
      <c r="D186" s="8" t="str">
        <f>+VLOOKUP(C186,Sector[[Id_sector]:[Codigo]],3,0)</f>
        <v>Agricultura</v>
      </c>
      <c r="E186" s="12">
        <f t="shared" si="21"/>
        <v>100114</v>
      </c>
      <c r="F186" s="8" t="str">
        <f>+VLOOKUP(E186,Productos[[Id_producto]:[Codigo]],3,0)</f>
        <v>Tubérculos</v>
      </c>
      <c r="G186" s="13">
        <f t="shared" si="17"/>
        <v>100114005</v>
      </c>
      <c r="H186" s="7">
        <v>5</v>
      </c>
      <c r="I186" s="11" t="s">
        <v>197</v>
      </c>
      <c r="J186" s="11" t="str">
        <f>+Categorias[[#This Row],[Categoría]]&amp;"-"&amp;Categorias[[#This Row],[Id_categoría]]</f>
        <v>Nabo-100114005</v>
      </c>
      <c r="K186" s="21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86" s="9" t="str">
        <f t="shared" si="18"/>
        <v>100114005nabo</v>
      </c>
      <c r="M186" s="25" t="str">
        <f t="shared" si="16"/>
        <v>INSERT INTO categoria VALUES (100114005,'Nabo','Nabo-100114005','Nabo-100114005 | Prod: Anuales-100114 | Sector: Agr-1001 | Industria: AGR - 10',100114);</v>
      </c>
    </row>
    <row r="187" spans="1:13" ht="31.5" x14ac:dyDescent="0.35">
      <c r="A187" s="12">
        <f t="shared" si="19"/>
        <v>10</v>
      </c>
      <c r="B187" s="8" t="str">
        <f>+VLOOKUP(A187,Industria[],2,0)</f>
        <v>Agropecuario y Forestal</v>
      </c>
      <c r="C187" s="12">
        <f t="shared" si="20"/>
        <v>1001</v>
      </c>
      <c r="D187" s="8" t="str">
        <f>+VLOOKUP(C187,Sector[[Id_sector]:[Codigo]],3,0)</f>
        <v>Agricultura</v>
      </c>
      <c r="E187" s="12">
        <f t="shared" si="21"/>
        <v>100114</v>
      </c>
      <c r="F187" s="8" t="str">
        <f>+VLOOKUP(E187,Productos[[Id_producto]:[Codigo]],3,0)</f>
        <v>Tubérculos</v>
      </c>
      <c r="G187" s="13">
        <f t="shared" si="17"/>
        <v>100114006</v>
      </c>
      <c r="H187" s="7">
        <v>6</v>
      </c>
      <c r="I187" s="11" t="s">
        <v>198</v>
      </c>
      <c r="J187" s="11" t="str">
        <f>+Categorias[[#This Row],[Categoría]]&amp;"-"&amp;Categorias[[#This Row],[Id_categoría]]</f>
        <v>Cúrcuma-100114006</v>
      </c>
      <c r="K187" s="21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87" s="9" t="str">
        <f t="shared" si="18"/>
        <v>100114006curcuma</v>
      </c>
      <c r="M187" s="25" t="str">
        <f t="shared" si="16"/>
        <v>INSERT INTO categoria VALUES (100114006,'Cúrcuma','Cúrcuma-100114006','Cúrcuma-100114006 | Prod: Anuales-100114 | Sector: Agr-1001 | Industria: AGR - 10',100114);</v>
      </c>
    </row>
    <row r="188" spans="1:13" ht="31.5" x14ac:dyDescent="0.35">
      <c r="A188" s="12">
        <f t="shared" si="19"/>
        <v>10</v>
      </c>
      <c r="B188" s="8" t="str">
        <f>+VLOOKUP(A188,Industria[],2,0)</f>
        <v>Agropecuario y Forestal</v>
      </c>
      <c r="C188" s="12">
        <f t="shared" si="20"/>
        <v>1001</v>
      </c>
      <c r="D188" s="8" t="str">
        <f>+VLOOKUP(C188,Sector[[Id_sector]:[Codigo]],3,0)</f>
        <v>Agricultura</v>
      </c>
      <c r="E188" s="12">
        <f t="shared" si="21"/>
        <v>100114</v>
      </c>
      <c r="F188" s="8" t="str">
        <f>+VLOOKUP(E188,Productos[[Id_producto]:[Codigo]],3,0)</f>
        <v>Tubérculos</v>
      </c>
      <c r="G188" s="13">
        <f t="shared" si="17"/>
        <v>100114007</v>
      </c>
      <c r="H188" s="7">
        <v>7</v>
      </c>
      <c r="I188" s="11" t="s">
        <v>199</v>
      </c>
      <c r="J188" s="11" t="str">
        <f>+Categorias[[#This Row],[Categoría]]&amp;"-"&amp;Categorias[[#This Row],[Id_categoría]]</f>
        <v>Jengibre-100114007</v>
      </c>
      <c r="K188" s="21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88" s="9" t="str">
        <f t="shared" si="18"/>
        <v>100114007jengibre</v>
      </c>
      <c r="M188" s="25" t="str">
        <f t="shared" si="16"/>
        <v>INSERT INTO categoria VALUES (100114007,'Jengibre','Jengibre-100114007','Jengibre-100114007 | Prod: Anuales-100114 | Sector: Agr-1001 | Industria: AGR - 10',100114);</v>
      </c>
    </row>
    <row r="189" spans="1:13" ht="31.5" x14ac:dyDescent="0.35">
      <c r="A189" s="12">
        <f t="shared" si="19"/>
        <v>10</v>
      </c>
      <c r="B189" s="8" t="str">
        <f>+VLOOKUP(A189,Industria[],2,0)</f>
        <v>Agropecuario y Forestal</v>
      </c>
      <c r="C189" s="12">
        <f t="shared" si="20"/>
        <v>1001</v>
      </c>
      <c r="D189" s="8" t="str">
        <f>+VLOOKUP(C189,Sector[[Id_sector]:[Codigo]],3,0)</f>
        <v>Agricultura</v>
      </c>
      <c r="E189" s="12">
        <f t="shared" si="21"/>
        <v>100114</v>
      </c>
      <c r="F189" s="8" t="str">
        <f>+VLOOKUP(E189,Productos[[Id_producto]:[Codigo]],3,0)</f>
        <v>Tubérculos</v>
      </c>
      <c r="G189" s="13">
        <f t="shared" si="17"/>
        <v>100114008</v>
      </c>
      <c r="H189" s="7">
        <v>8</v>
      </c>
      <c r="I189" s="11" t="s">
        <v>200</v>
      </c>
      <c r="J189" s="11" t="str">
        <f>+Categorias[[#This Row],[Categoría]]&amp;"-"&amp;Categorias[[#This Row],[Id_categoría]]</f>
        <v>Yuca-100114008</v>
      </c>
      <c r="K189" s="21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89" s="9" t="str">
        <f t="shared" si="18"/>
        <v>100114008yuca</v>
      </c>
      <c r="M189" s="25" t="str">
        <f t="shared" si="16"/>
        <v>INSERT INTO categoria VALUES (100114008,'Yuca','Yuca-100114008','Yuca-100114008 | Prod: Anuales-100114 | Sector: Agr-1001 | Industria: AGR - 10',100114);</v>
      </c>
    </row>
    <row r="190" spans="1:13" ht="31.5" x14ac:dyDescent="0.35">
      <c r="A190" s="12">
        <f t="shared" si="19"/>
        <v>10</v>
      </c>
      <c r="B190" s="8" t="str">
        <f>+VLOOKUP(A190,Industria[],2,0)</f>
        <v>Agropecuario y Forestal</v>
      </c>
      <c r="C190" s="12">
        <f t="shared" si="20"/>
        <v>1001</v>
      </c>
      <c r="D190" s="8" t="str">
        <f>+VLOOKUP(C190,Sector[[Id_sector]:[Codigo]],3,0)</f>
        <v>Agricultura</v>
      </c>
      <c r="E190" s="12">
        <f t="shared" si="21"/>
        <v>100114</v>
      </c>
      <c r="F190" s="8" t="str">
        <f>+VLOOKUP(E190,Productos[[Id_producto]:[Codigo]],3,0)</f>
        <v>Tubérculos</v>
      </c>
      <c r="G190" s="13">
        <f t="shared" si="17"/>
        <v>100114009</v>
      </c>
      <c r="H190" s="7">
        <v>9</v>
      </c>
      <c r="I190" s="11" t="s">
        <v>201</v>
      </c>
      <c r="J190" s="11" t="str">
        <f>+Categorias[[#This Row],[Categoría]]&amp;"-"&amp;Categorias[[#This Row],[Id_categoría]]</f>
        <v>Olluca-100114009</v>
      </c>
      <c r="K190" s="21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90" s="9" t="str">
        <f t="shared" si="18"/>
        <v>100114009olluca</v>
      </c>
      <c r="M190" s="25" t="str">
        <f t="shared" si="16"/>
        <v>INSERT INTO categoria VALUES (100114009,'Olluca','Olluca-100114009','Olluca-100114009 | Prod: Anuales-100114 | Sector: Agr-1001 | Industria: AGR - 10',100114);</v>
      </c>
    </row>
    <row r="191" spans="1:13" ht="31.5" x14ac:dyDescent="0.35">
      <c r="A191" s="12">
        <f t="shared" si="19"/>
        <v>10</v>
      </c>
      <c r="B191" s="8" t="str">
        <f>+VLOOKUP(A191,Industria[],2,0)</f>
        <v>Agropecuario y Forestal</v>
      </c>
      <c r="C191" s="12">
        <f t="shared" si="20"/>
        <v>1001</v>
      </c>
      <c r="D191" s="8" t="str">
        <f>+VLOOKUP(C191,Sector[[Id_sector]:[Codigo]],3,0)</f>
        <v>Agricultura</v>
      </c>
      <c r="E191" s="12">
        <f t="shared" si="21"/>
        <v>100114</v>
      </c>
      <c r="F191" s="8" t="str">
        <f>+VLOOKUP(E191,Productos[[Id_producto]:[Codigo]],3,0)</f>
        <v>Tubérculos</v>
      </c>
      <c r="G191" s="13">
        <f t="shared" si="17"/>
        <v>100114010</v>
      </c>
      <c r="H191" s="7">
        <v>10</v>
      </c>
      <c r="I191" s="11" t="s">
        <v>202</v>
      </c>
      <c r="J191" s="11" t="str">
        <f>+Categorias[[#This Row],[Categoría]]&amp;"-"&amp;Categorias[[#This Row],[Id_categoría]]</f>
        <v>Rábano-100114010</v>
      </c>
      <c r="K191" s="21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91" s="9" t="str">
        <f t="shared" si="18"/>
        <v>100114010rabano</v>
      </c>
      <c r="M191" s="25" t="str">
        <f t="shared" si="16"/>
        <v>INSERT INTO categoria VALUES (100114010,'Rábano','Rábano-100114010','Rábano-100114010 | Prod: Anuales-100114 | Sector: Agr-1001 | Industria: AGR - 10',100114);</v>
      </c>
    </row>
    <row r="192" spans="1:13" ht="31.5" x14ac:dyDescent="0.35">
      <c r="A192" s="12">
        <f t="shared" si="19"/>
        <v>10</v>
      </c>
      <c r="B192" s="8" t="str">
        <f>+VLOOKUP(A192,Industria[],2,0)</f>
        <v>Agropecuario y Forestal</v>
      </c>
      <c r="C192" s="12">
        <f t="shared" si="20"/>
        <v>1001</v>
      </c>
      <c r="D192" s="8" t="str">
        <f>+VLOOKUP(C192,Sector[[Id_sector]:[Codigo]],3,0)</f>
        <v>Agricultura</v>
      </c>
      <c r="E192" s="12">
        <f t="shared" si="21"/>
        <v>100114</v>
      </c>
      <c r="F192" s="8" t="str">
        <f>+VLOOKUP(E192,Productos[[Id_producto]:[Codigo]],3,0)</f>
        <v>Tubérculos</v>
      </c>
      <c r="G192" s="13">
        <f t="shared" si="17"/>
        <v>100114011</v>
      </c>
      <c r="H192" s="7">
        <v>11</v>
      </c>
      <c r="I192" s="11" t="s">
        <v>203</v>
      </c>
      <c r="J192" s="11" t="str">
        <f>+Categorias[[#This Row],[Categoría]]&amp;"-"&amp;Categorias[[#This Row],[Id_categoría]]</f>
        <v>Remolacha-100114011</v>
      </c>
      <c r="K192" s="21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92" s="9" t="str">
        <f t="shared" si="18"/>
        <v>100114011remolacha</v>
      </c>
      <c r="M192" s="25" t="str">
        <f t="shared" si="16"/>
        <v>INSERT INTO categoria VALUES (100114011,'Remolacha','Remolacha-100114011','Remolacha-100114011 | Prod: Anuales-100114 | Sector: Agr-1001 | Industria: AGR - 10',100114);</v>
      </c>
    </row>
    <row r="193" spans="1:13" ht="31.5" x14ac:dyDescent="0.35">
      <c r="A193" s="12">
        <f>+A192</f>
        <v>10</v>
      </c>
      <c r="B193" s="8" t="str">
        <f>+VLOOKUP(A193,Industria[],2,0)</f>
        <v>Agropecuario y Forestal</v>
      </c>
      <c r="C193" s="12">
        <f>+C192</f>
        <v>1001</v>
      </c>
      <c r="D193" s="8" t="str">
        <f>+VLOOKUP(C193,Sector[[Id_sector]:[Codigo]],3,0)</f>
        <v>Agricultura</v>
      </c>
      <c r="E193" s="12">
        <f>+IF(H193=1,E192+1,E192)</f>
        <v>100114</v>
      </c>
      <c r="F193" s="8" t="str">
        <f>+VLOOKUP(E193,Productos[[Id_producto]:[Codigo]],3,0)</f>
        <v>Tubérculos</v>
      </c>
      <c r="G193" s="13">
        <f t="shared" si="17"/>
        <v>100114012</v>
      </c>
      <c r="H193" s="7">
        <v>12</v>
      </c>
      <c r="I193" s="11" t="s">
        <v>204</v>
      </c>
      <c r="J193" s="11" t="str">
        <f>+Categorias[[#This Row],[Categoría]]&amp;"-"&amp;Categorias[[#This Row],[Id_categoría]]</f>
        <v>Wasabi-100114012</v>
      </c>
      <c r="K193" s="21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93" s="9" t="str">
        <f t="shared" si="18"/>
        <v>100114012wasabi</v>
      </c>
      <c r="M193" s="25" t="str">
        <f t="shared" si="16"/>
        <v>INSERT INTO categoria VALUES (100114012,'Wasabi','Wasabi-100114012','Wasabi-100114012 | Prod: Anuales-100114 | Sector: Agr-1001 | Industria: AGR - 10',100114);</v>
      </c>
    </row>
    <row r="194" spans="1:13" ht="31.5" x14ac:dyDescent="0.35">
      <c r="A194" s="12">
        <f t="shared" si="19"/>
        <v>10</v>
      </c>
      <c r="B194" s="8" t="str">
        <f>+VLOOKUP(A194,Industria[],2,0)</f>
        <v>Agropecuario y Forestal</v>
      </c>
      <c r="C194" s="12">
        <f t="shared" si="20"/>
        <v>1001</v>
      </c>
      <c r="D194" s="8" t="str">
        <f>+VLOOKUP(C194,Sector[[Id_sector]:[Codigo]],3,0)</f>
        <v>Agricultura</v>
      </c>
      <c r="E194" s="12">
        <f t="shared" si="21"/>
        <v>100114</v>
      </c>
      <c r="F194" s="8" t="str">
        <f>+VLOOKUP(E194,Productos[[Id_producto]:[Codigo]],3,0)</f>
        <v>Tubérculos</v>
      </c>
      <c r="G194" s="13">
        <f t="shared" si="17"/>
        <v>100114013</v>
      </c>
      <c r="H194" s="7">
        <v>13</v>
      </c>
      <c r="I194" s="11" t="s">
        <v>205</v>
      </c>
      <c r="J194" s="11" t="str">
        <f>+Categorias[[#This Row],[Categoría]]&amp;"-"&amp;Categorias[[#This Row],[Id_categoría]]</f>
        <v>Zanahoria-100114013</v>
      </c>
      <c r="K194" s="21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94" s="9" t="str">
        <f t="shared" si="18"/>
        <v>100114013zanahoria</v>
      </c>
      <c r="M194" s="25" t="str">
        <f t="shared" si="16"/>
        <v>INSERT INTO categoria VALUES (100114013,'Zanahoria','Zanahoria-100114013','Zanahoria-100114013 | Prod: Anuales-100114 | Sector: Agr-1001 | Industria: AGR - 10',100114);</v>
      </c>
    </row>
    <row r="195" spans="1:13" ht="31.5" x14ac:dyDescent="0.35">
      <c r="A195" s="12">
        <f>+A194</f>
        <v>10</v>
      </c>
      <c r="B195" s="8" t="str">
        <f>+VLOOKUP(A195,Industria[],2,0)</f>
        <v>Agropecuario y Forestal</v>
      </c>
      <c r="C195" s="12">
        <f>+C194</f>
        <v>1001</v>
      </c>
      <c r="D195" s="8" t="str">
        <f>+VLOOKUP(C195,Sector[[Id_sector]:[Codigo]],3,0)</f>
        <v>Agricultura</v>
      </c>
      <c r="E195" s="12">
        <f>+IF(H195=1,E194+1,E194)</f>
        <v>100114</v>
      </c>
      <c r="F195" s="8" t="str">
        <f>+VLOOKUP(E195,Productos[[Id_producto]:[Codigo]],3,0)</f>
        <v>Tubérculos</v>
      </c>
      <c r="G195" s="13">
        <f t="shared" ref="G195:G209" si="31">+E195*1000+H195</f>
        <v>100114014</v>
      </c>
      <c r="H195" s="7">
        <v>14</v>
      </c>
      <c r="I195" s="11" t="s">
        <v>206</v>
      </c>
      <c r="J195" s="36" t="str">
        <f>+Categorias[[#This Row],[Categoría]]&amp;"-"&amp;Categorias[[#This Row],[Id_categoría]]</f>
        <v>Betarraga-100114014</v>
      </c>
      <c r="K195" s="37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95" s="9" t="str">
        <f t="shared" ref="L195:L209" si="32">+SUBSTITUTE(G195&amp;LOWER(SUBSTITUTE( SUBSTITUTE( SUBSTITUTE( SUBSTITUTE( SUBSTITUTE( SUBSTITUTE( SUBSTITUTE( SUBSTITUTE( SUBSTITUTE( SUBSTITUTE(I195, "á", "a"), "é", "e"), "í", "i"), "ó", "o"), "ú", "u"), "Á", "A"), "É", "E"), "Í", "I"), "Ó", "O"), "Ú", "U"))," ","_")</f>
        <v>100114014betarraga</v>
      </c>
      <c r="M195" s="35" t="str">
        <f t="shared" ref="M195:M209" si="33">+"INSERT INTO categoria VALUES ("&amp;G195&amp;",'"&amp;I195&amp;"','"&amp;J195&amp;"','"&amp;K195&amp;"',"&amp;E195&amp;");"</f>
        <v>INSERT INTO categoria VALUES (100114014,'Betarraga','Betarraga-100114014','Betarraga-100114014 | Prod: Anuales-100114 | Sector: Agr-1001 | Industria: AGR - 10',100114);</v>
      </c>
    </row>
    <row r="196" spans="1:13" ht="31.5" x14ac:dyDescent="0.35">
      <c r="A196" s="12">
        <f>+A195</f>
        <v>10</v>
      </c>
      <c r="B196" s="8" t="str">
        <f>+VLOOKUP(A196,Industria[],2,0)</f>
        <v>Agropecuario y Forestal</v>
      </c>
      <c r="C196" s="12">
        <f>+C195</f>
        <v>1001</v>
      </c>
      <c r="D196" s="8" t="str">
        <f>+VLOOKUP(C196,Sector[[Id_sector]:[Codigo]],3,0)</f>
        <v>Agricultura</v>
      </c>
      <c r="E196" s="12">
        <f>+IF(H196=1,E195+1,E195)</f>
        <v>100114</v>
      </c>
      <c r="F196" s="8" t="str">
        <f>+VLOOKUP(E196,Productos[[Id_producto]:[Codigo]],3,0)</f>
        <v>Tubérculos</v>
      </c>
      <c r="G196" s="13">
        <f t="shared" si="31"/>
        <v>100114015</v>
      </c>
      <c r="H196" s="7">
        <v>15</v>
      </c>
      <c r="I196" s="11" t="s">
        <v>207</v>
      </c>
      <c r="J196" s="36" t="str">
        <f>+Categorias[[#This Row],[Categoría]]&amp;"-"&amp;Categorias[[#This Row],[Id_categoría]]</f>
        <v>Otros tubérculos-100114015</v>
      </c>
      <c r="K196" s="37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96" s="9" t="str">
        <f t="shared" si="32"/>
        <v>100114015otros_tuberculos</v>
      </c>
      <c r="M196" s="35" t="str">
        <f t="shared" si="33"/>
        <v>INSERT INTO categoria VALUES (100114015,'Otros tubérculos','Otros tubérculos-100114015','Otros tubérculos-100114015 | Prod: Anuales-100114 | Sector: Agr-1001 | Industria: AGR - 10',100114);</v>
      </c>
    </row>
    <row r="197" spans="1:13" ht="31.5" x14ac:dyDescent="0.35">
      <c r="A197" s="12">
        <f>+A196</f>
        <v>10</v>
      </c>
      <c r="B197" s="8" t="str">
        <f>+VLOOKUP(A197,Industria[],2,0)</f>
        <v>Agropecuario y Forestal</v>
      </c>
      <c r="C197" s="12">
        <f>+C196</f>
        <v>1001</v>
      </c>
      <c r="D197" s="8" t="str">
        <f>+VLOOKUP(C197,Sector[[Id_sector]:[Codigo]],3,0)</f>
        <v>Agricultura</v>
      </c>
      <c r="E197" s="12">
        <f>+IF(H197=1,E196+1,E196)</f>
        <v>100115</v>
      </c>
      <c r="F197" s="8" t="str">
        <f>+VLOOKUP(E197,Productos[[Id_producto]:[Codigo]],3,0)</f>
        <v>Semillas</v>
      </c>
      <c r="G197" s="13">
        <f t="shared" si="31"/>
        <v>100115001</v>
      </c>
      <c r="H197" s="7">
        <v>1</v>
      </c>
      <c r="I197" s="11" t="s">
        <v>208</v>
      </c>
      <c r="J197" s="36" t="str">
        <f>+Categorias[[#This Row],[Categoría]]&amp;"-"&amp;Categorias[[#This Row],[Id_categoría]]</f>
        <v>Semillas de hortalizas-100115001</v>
      </c>
      <c r="K197" s="37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97" s="9" t="str">
        <f t="shared" si="32"/>
        <v>100115001semillas_de_hortalizas</v>
      </c>
      <c r="M197" s="35" t="str">
        <f t="shared" si="33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1.5" x14ac:dyDescent="0.35">
      <c r="A198" s="12">
        <f>+A196</f>
        <v>10</v>
      </c>
      <c r="B198" s="8" t="str">
        <f>+VLOOKUP(A198,Industria[],2,0)</f>
        <v>Agropecuario y Forestal</v>
      </c>
      <c r="C198" s="12">
        <f>+C196</f>
        <v>1001</v>
      </c>
      <c r="D198" s="8" t="str">
        <f>+VLOOKUP(C198,Sector[[Id_sector]:[Codigo]],3,0)</f>
        <v>Agricultura</v>
      </c>
      <c r="E198" s="12">
        <f t="shared" ref="E198:E205" si="34">+IF(H198=1,E197+1,E197)</f>
        <v>100115</v>
      </c>
      <c r="F198" s="8" t="str">
        <f>+VLOOKUP(E198,Productos[[Id_producto]:[Codigo]],3,0)</f>
        <v>Semillas</v>
      </c>
      <c r="G198" s="13">
        <f t="shared" si="31"/>
        <v>100115002</v>
      </c>
      <c r="H198" s="7">
        <v>2</v>
      </c>
      <c r="I198" s="11" t="s">
        <v>209</v>
      </c>
      <c r="J198" s="36" t="str">
        <f>+Categorias[[#This Row],[Categoría]]&amp;"-"&amp;Categorias[[#This Row],[Id_categoría]]</f>
        <v>Semillas de frutas-100115002</v>
      </c>
      <c r="K198" s="37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98" s="9" t="str">
        <f t="shared" si="32"/>
        <v>100115002semillas_de_frutas</v>
      </c>
      <c r="M198" s="35" t="str">
        <f t="shared" si="33"/>
        <v>INSERT INTO categoria VALUES (100115002,'Semillas de frutas','Semillas de frutas-100115002','Semillas de frutas-100115002 | Prod: Semillas-100115 | Sector: Agr-1001 | Industria: AGR - 10',100115);</v>
      </c>
    </row>
    <row r="199" spans="1:13" ht="42" x14ac:dyDescent="0.35">
      <c r="A199" s="12">
        <f>+A196</f>
        <v>10</v>
      </c>
      <c r="B199" s="8" t="str">
        <f>+VLOOKUP(A199,Industria[],2,0)</f>
        <v>Agropecuario y Forestal</v>
      </c>
      <c r="C199" s="12">
        <f>+C196</f>
        <v>1001</v>
      </c>
      <c r="D199" s="8" t="str">
        <f>+VLOOKUP(C199,Sector[[Id_sector]:[Codigo]],3,0)</f>
        <v>Agricultura</v>
      </c>
      <c r="E199" s="12">
        <f t="shared" si="34"/>
        <v>100115</v>
      </c>
      <c r="F199" s="8" t="str">
        <f>+VLOOKUP(E199,Productos[[Id_producto]:[Codigo]],3,0)</f>
        <v>Semillas</v>
      </c>
      <c r="G199" s="13">
        <f t="shared" si="31"/>
        <v>100115003</v>
      </c>
      <c r="H199" s="7">
        <v>3</v>
      </c>
      <c r="I199" s="11" t="s">
        <v>210</v>
      </c>
      <c r="J199" s="36" t="str">
        <f>+Categorias[[#This Row],[Categoría]]&amp;"-"&amp;Categorias[[#This Row],[Id_categoría]]</f>
        <v>Otras semillas (cereales, legumbres y oleaginosas)-100115003</v>
      </c>
      <c r="K199" s="37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99" s="9" t="str">
        <f t="shared" si="32"/>
        <v>100115003otras_semillas_(cereales,_legumbres_y_oleaginosas)</v>
      </c>
      <c r="M199" s="35" t="str">
        <f t="shared" si="33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31.5" x14ac:dyDescent="0.35">
      <c r="A200" s="12">
        <f>+A199</f>
        <v>10</v>
      </c>
      <c r="B200" s="8" t="str">
        <f>+VLOOKUP(A200,Industria[],2,0)</f>
        <v>Agropecuario y Forestal</v>
      </c>
      <c r="C200" s="12">
        <f>+C199</f>
        <v>1001</v>
      </c>
      <c r="D200" s="8" t="str">
        <f>+VLOOKUP(C200,Sector[[Id_sector]:[Codigo]],3,0)</f>
        <v>Agricultura</v>
      </c>
      <c r="E200" s="12">
        <f>+IF(H200=1,E199+1,E199)</f>
        <v>100115</v>
      </c>
      <c r="F200" s="8" t="str">
        <f>+VLOOKUP(E200,Productos[[Id_producto]:[Codigo]],3,0)</f>
        <v>Semillas</v>
      </c>
      <c r="G200" s="13">
        <f>+E200*1000+H200</f>
        <v>100115004</v>
      </c>
      <c r="H200" s="7">
        <v>4</v>
      </c>
      <c r="I200" s="8" t="s">
        <v>21</v>
      </c>
      <c r="J200" s="33" t="str">
        <f>+Categorias[[#This Row],[Categoría]]&amp;"-"&amp;Categorias[[#This Row],[Id_categoría]]</f>
        <v>Otros-100115004</v>
      </c>
      <c r="K200" s="34" t="str">
        <f>+Categorias[[#This Row],[Descripcion]]&amp;" | "&amp;VLOOKUP(Categorias[[#This Row],[Id_producto]],Productos[[Id_producto]:[Auxiliar]],5,0)</f>
        <v>Otros-100115004 | Prod: Semillas-100115 | Sector: Agr-1001 | Industria: AGR - 10</v>
      </c>
      <c r="L200" s="9" t="str">
        <f>+SUBSTITUTE(G200&amp;LOWER(SUBSTITUTE( SUBSTITUTE( SUBSTITUTE( SUBSTITUTE( SUBSTITUTE( SUBSTITUTE( SUBSTITUTE( SUBSTITUTE( SUBSTITUTE( SUBSTITUTE(I200, "á", "a"), "é", "e"), "í", "i"), "ó", "o"), "ú", "u"), "Á", "A"), "É", "E"), "Í", "I"), "Ó", "O"), "Ú", "U"))," ","_")</f>
        <v>100115004otros</v>
      </c>
      <c r="M200" s="35" t="str">
        <f>+"INSERT INTO categoria VALUES ("&amp;G200&amp;",'"&amp;I200&amp;"','"&amp;J200&amp;"','"&amp;K200&amp;"',"&amp;E200&amp;");"</f>
        <v>INSERT INTO categoria VALUES (100115004,'Otros','Otros-100115004','Otros-100115004 | Prod: Semillas-100115 | Sector: Agr-1001 | Industria: AGR - 10',100115);</v>
      </c>
    </row>
    <row r="201" spans="1:13" ht="31.5" x14ac:dyDescent="0.35">
      <c r="A201" s="12">
        <f>+A196</f>
        <v>10</v>
      </c>
      <c r="B201" s="8" t="str">
        <f>+VLOOKUP(A201,Industria[],2,0)</f>
        <v>Agropecuario y Forestal</v>
      </c>
      <c r="C201" s="12">
        <f>+C196</f>
        <v>1001</v>
      </c>
      <c r="D201" s="8" t="str">
        <f>+VLOOKUP(C201,Sector[[Id_sector]:[Codigo]],3,0)</f>
        <v>Agricultura</v>
      </c>
      <c r="E201" s="12">
        <f>+IF(H201=1,E199+1,E199)</f>
        <v>100116</v>
      </c>
      <c r="F201" s="8" t="str">
        <f>+VLOOKUP(E201,Productos[[Id_producto]:[Codigo]],3,0)</f>
        <v>Especias</v>
      </c>
      <c r="G201" s="13">
        <f t="shared" si="31"/>
        <v>100116001</v>
      </c>
      <c r="H201" s="7">
        <v>1</v>
      </c>
      <c r="I201" s="11" t="s">
        <v>31</v>
      </c>
      <c r="J201" s="36" t="str">
        <f>+Categorias[[#This Row],[Categoría]]&amp;"-"&amp;Categorias[[#This Row],[Id_categoría]]</f>
        <v>Especias-100116001</v>
      </c>
      <c r="K201" s="37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201" s="9" t="str">
        <f t="shared" si="32"/>
        <v>100116001especias</v>
      </c>
      <c r="M201" s="35" t="str">
        <f t="shared" si="33"/>
        <v>INSERT INTO categoria VALUES (100116001,'Especias','Especias-100116001','Especias-100116001 | Prod: Especias-100116 | Sector: Agr-1001 | Industria: AGR - 10',100116);</v>
      </c>
    </row>
    <row r="202" spans="1:13" ht="42" x14ac:dyDescent="0.35">
      <c r="A202" s="12">
        <f>+A196</f>
        <v>10</v>
      </c>
      <c r="B202" s="8" t="str">
        <f>+VLOOKUP(A202,Industria[],2,0)</f>
        <v>Agropecuario y Forestal</v>
      </c>
      <c r="C202" s="12">
        <f>+C196</f>
        <v>1001</v>
      </c>
      <c r="D202" s="8" t="str">
        <f>+VLOOKUP(C202,Sector[[Id_sector]:[Codigo]],3,0)</f>
        <v>Agricultura</v>
      </c>
      <c r="E202" s="12">
        <f t="shared" si="34"/>
        <v>100117</v>
      </c>
      <c r="F202" s="8" t="str">
        <f>+VLOOKUP(E202,Productos[[Id_producto]:[Codigo]],3,0)</f>
        <v>Plantas y forraje</v>
      </c>
      <c r="G202" s="13">
        <f t="shared" si="31"/>
        <v>100117001</v>
      </c>
      <c r="H202" s="7">
        <v>1</v>
      </c>
      <c r="I202" s="11" t="s">
        <v>211</v>
      </c>
      <c r="J202" s="36" t="str">
        <f>+Categorias[[#This Row],[Categoría]]&amp;"-"&amp;Categorias[[#This Row],[Id_categoría]]</f>
        <v>Plantas para preparar bebidas-100117001</v>
      </c>
      <c r="K202" s="37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202" s="9" t="str">
        <f t="shared" si="32"/>
        <v>100117001plantas_para_preparar_bebidas</v>
      </c>
      <c r="M202" s="35" t="str">
        <f t="shared" si="33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1.5" x14ac:dyDescent="0.35">
      <c r="A203" s="12">
        <f>+A196</f>
        <v>10</v>
      </c>
      <c r="B203" s="8" t="str">
        <f>+VLOOKUP(A203,Industria[],2,0)</f>
        <v>Agropecuario y Forestal</v>
      </c>
      <c r="C203" s="12">
        <f>+C196</f>
        <v>1001</v>
      </c>
      <c r="D203" s="8" t="str">
        <f>+VLOOKUP(C203,Sector[[Id_sector]:[Codigo]],3,0)</f>
        <v>Agricultura</v>
      </c>
      <c r="E203" s="12">
        <f t="shared" si="34"/>
        <v>100117</v>
      </c>
      <c r="F203" s="8" t="str">
        <f>+VLOOKUP(E203,Productos[[Id_producto]:[Codigo]],3,0)</f>
        <v>Plantas y forraje</v>
      </c>
      <c r="G203" s="13">
        <f t="shared" si="31"/>
        <v>100117002</v>
      </c>
      <c r="H203" s="7">
        <v>2</v>
      </c>
      <c r="I203" s="11" t="s">
        <v>212</v>
      </c>
      <c r="J203" s="36" t="str">
        <f>+Categorias[[#This Row],[Categoría]]&amp;"-"&amp;Categorias[[#This Row],[Id_categoría]]</f>
        <v>Plantas de fibra-100117002</v>
      </c>
      <c r="K203" s="37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203" s="9" t="str">
        <f t="shared" si="32"/>
        <v>100117002plantas_de_fibra</v>
      </c>
      <c r="M203" s="35" t="str">
        <f t="shared" si="33"/>
        <v>INSERT INTO categoria VALUES (100117002,'Plantas de fibra','Plantas de fibra-100117002','Plantas de fibra-100117002 | Prod: Forraje-100117 | Sector: Agr-1001 | Industria: AGR - 10',100117);</v>
      </c>
    </row>
    <row r="204" spans="1:13" ht="42" x14ac:dyDescent="0.35">
      <c r="A204" s="12">
        <f>+A196</f>
        <v>10</v>
      </c>
      <c r="B204" s="8" t="str">
        <f>+VLOOKUP(A204,Industria[],2,0)</f>
        <v>Agropecuario y Forestal</v>
      </c>
      <c r="C204" s="12">
        <f>+C196</f>
        <v>1001</v>
      </c>
      <c r="D204" s="8" t="str">
        <f>+VLOOKUP(C204,Sector[[Id_sector]:[Codigo]],3,0)</f>
        <v>Agricultura</v>
      </c>
      <c r="E204" s="12">
        <f t="shared" si="34"/>
        <v>100117</v>
      </c>
      <c r="F204" s="8" t="str">
        <f>+VLOOKUP(E204,Productos[[Id_producto]:[Codigo]],3,0)</f>
        <v>Plantas y forraje</v>
      </c>
      <c r="G204" s="13">
        <f t="shared" si="31"/>
        <v>100117003</v>
      </c>
      <c r="H204" s="7">
        <v>3</v>
      </c>
      <c r="I204" s="11" t="s">
        <v>213</v>
      </c>
      <c r="J204" s="36" t="str">
        <f>+Categorias[[#This Row],[Categoría]]&amp;"-"&amp;Categorias[[#This Row],[Id_categoría]]</f>
        <v>Plantas aromáticas, medicinales y farmacéuticas-100117003</v>
      </c>
      <c r="K204" s="37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204" s="9" t="str">
        <f t="shared" si="32"/>
        <v>100117003plantas_aromaticas,_medicinales_y_farmaceuticas</v>
      </c>
      <c r="M204" s="35" t="str">
        <f t="shared" si="3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1.5" x14ac:dyDescent="0.35">
      <c r="A205" s="12">
        <f>+A196</f>
        <v>10</v>
      </c>
      <c r="B205" s="8" t="str">
        <f>+VLOOKUP(A205,Industria[],2,0)</f>
        <v>Agropecuario y Forestal</v>
      </c>
      <c r="C205" s="12">
        <f>+C196</f>
        <v>1001</v>
      </c>
      <c r="D205" s="8" t="str">
        <f>+VLOOKUP(C205,Sector[[Id_sector]:[Codigo]],3,0)</f>
        <v>Agricultura</v>
      </c>
      <c r="E205" s="12">
        <f t="shared" si="34"/>
        <v>100117</v>
      </c>
      <c r="F205" s="8" t="str">
        <f>+VLOOKUP(E205,Productos[[Id_producto]:[Codigo]],3,0)</f>
        <v>Plantas y forraje</v>
      </c>
      <c r="G205" s="13">
        <f t="shared" si="31"/>
        <v>100117004</v>
      </c>
      <c r="H205" s="7">
        <v>4</v>
      </c>
      <c r="I205" s="11" t="s">
        <v>214</v>
      </c>
      <c r="J205" s="36" t="str">
        <f>+Categorias[[#This Row],[Categoría]]&amp;"-"&amp;Categorias[[#This Row],[Id_categoría]]</f>
        <v>Otras plantas-100117004</v>
      </c>
      <c r="K205" s="37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205" s="9" t="str">
        <f t="shared" si="32"/>
        <v>100117004otras_plantas</v>
      </c>
      <c r="M205" s="35" t="str">
        <f t="shared" si="33"/>
        <v>INSERT INTO categoria VALUES (100117004,'Otras plantas','Otras plantas-100117004','Otras plantas-100117004 | Prod: Forraje-100117 | Sector: Agr-1001 | Industria: AGR - 10',100117);</v>
      </c>
    </row>
    <row r="206" spans="1:13" ht="31.5" x14ac:dyDescent="0.35">
      <c r="A206" s="12">
        <f>+A205</f>
        <v>10</v>
      </c>
      <c r="B206" s="8" t="str">
        <f>+VLOOKUP(A206,Industria[],2,0)</f>
        <v>Agropecuario y Forestal</v>
      </c>
      <c r="C206" s="12">
        <f>+C205</f>
        <v>1001</v>
      </c>
      <c r="D206" s="8" t="str">
        <f>+VLOOKUP(C206,Sector[[Id_sector]:[Codigo]],3,0)</f>
        <v>Agricultura</v>
      </c>
      <c r="E206" s="12">
        <f>+IF(H206=1,E205+1,E205)</f>
        <v>100117</v>
      </c>
      <c r="F206" s="8" t="str">
        <f>+VLOOKUP(E206,Productos[[Id_producto]:[Codigo]],3,0)</f>
        <v>Plantas y forraje</v>
      </c>
      <c r="G206" s="13">
        <f t="shared" si="31"/>
        <v>100117005</v>
      </c>
      <c r="H206" s="7">
        <v>5</v>
      </c>
      <c r="I206" s="11" t="s">
        <v>215</v>
      </c>
      <c r="J206" s="36" t="str">
        <f>+Categorias[[#This Row],[Categoría]]&amp;"-"&amp;Categorias[[#This Row],[Id_categoría]]</f>
        <v>Flores-100117005</v>
      </c>
      <c r="K206" s="37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206" s="9" t="str">
        <f t="shared" si="32"/>
        <v>100117005flores</v>
      </c>
      <c r="M206" s="35" t="str">
        <f t="shared" si="33"/>
        <v>INSERT INTO categoria VALUES (100117005,'Flores','Flores-100117005','Flores-100117005 | Prod: Forraje-100117 | Sector: Agr-1001 | Industria: AGR - 10',100117);</v>
      </c>
    </row>
    <row r="207" spans="1:13" ht="31.5" x14ac:dyDescent="0.35">
      <c r="A207" s="12">
        <f>+A205</f>
        <v>10</v>
      </c>
      <c r="B207" s="8" t="str">
        <f>+VLOOKUP(A207,Industria[],2,0)</f>
        <v>Agropecuario y Forestal</v>
      </c>
      <c r="C207" s="12">
        <f>+C205</f>
        <v>1001</v>
      </c>
      <c r="D207" s="8" t="str">
        <f>+VLOOKUP(C207,Sector[[Id_sector]:[Codigo]],3,0)</f>
        <v>Agricultura</v>
      </c>
      <c r="E207" s="12">
        <f t="shared" ref="E207:E209" si="35">+IF(H207=1,E206+1,E206)</f>
        <v>100117</v>
      </c>
      <c r="F207" s="8" t="str">
        <f>+VLOOKUP(E207,Productos[[Id_producto]:[Codigo]],3,0)</f>
        <v>Plantas y forraje</v>
      </c>
      <c r="G207" s="13">
        <f t="shared" si="31"/>
        <v>100117006</v>
      </c>
      <c r="H207" s="7">
        <v>6</v>
      </c>
      <c r="I207" s="11" t="s">
        <v>33</v>
      </c>
      <c r="J207" s="36" t="str">
        <f>+Categorias[[#This Row],[Categoría]]&amp;"-"&amp;Categorias[[#This Row],[Id_categoría]]</f>
        <v>Forraje-100117006</v>
      </c>
      <c r="K207" s="37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207" s="9" t="str">
        <f t="shared" si="32"/>
        <v>100117006forraje</v>
      </c>
      <c r="M207" s="35" t="str">
        <f t="shared" si="33"/>
        <v>INSERT INTO categoria VALUES (100117006,'Forraje','Forraje-100117006','Forraje-100117006 | Prod: Forraje-100117 | Sector: Agr-1001 | Industria: AGR - 10',100117);</v>
      </c>
    </row>
    <row r="208" spans="1:13" ht="42" x14ac:dyDescent="0.35">
      <c r="A208" s="12">
        <f>+A205</f>
        <v>10</v>
      </c>
      <c r="B208" s="8" t="str">
        <f>+VLOOKUP(A208,Industria[],2,0)</f>
        <v>Agropecuario y Forestal</v>
      </c>
      <c r="C208" s="12">
        <f>+C205</f>
        <v>1001</v>
      </c>
      <c r="D208" s="8" t="str">
        <f>+VLOOKUP(C208,Sector[[Id_sector]:[Codigo]],3,0)</f>
        <v>Agricultura</v>
      </c>
      <c r="E208" s="12">
        <f t="shared" si="35"/>
        <v>100118</v>
      </c>
      <c r="F208" s="8" t="str">
        <f>+VLOOKUP(E208,Productos[[Id_producto]:[Codigo]],3,0)</f>
        <v>Mano de Obra Frutícola</v>
      </c>
      <c r="G208" s="13">
        <f t="shared" si="31"/>
        <v>100118001</v>
      </c>
      <c r="H208" s="7">
        <v>1</v>
      </c>
      <c r="I208" s="11" t="s">
        <v>216</v>
      </c>
      <c r="J208" s="36" t="str">
        <f>+Categorias[[#This Row],[Categoría]]&amp;"-"&amp;Categorias[[#This Row],[Id_categoría]]</f>
        <v>Mano de Obra en Industria Frutícola-100118001</v>
      </c>
      <c r="K208" s="37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208" s="9" t="str">
        <f t="shared" si="32"/>
        <v>100118001mano_de_obra_en_industria_fruticola</v>
      </c>
      <c r="M208" s="35" t="str">
        <f t="shared" si="3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2" x14ac:dyDescent="0.35">
      <c r="A209" s="12">
        <f>+A205</f>
        <v>10</v>
      </c>
      <c r="B209" s="8" t="str">
        <f>+VLOOKUP(A209,Industria[],2,0)</f>
        <v>Agropecuario y Forestal</v>
      </c>
      <c r="C209" s="12">
        <f>+C205</f>
        <v>1001</v>
      </c>
      <c r="D209" s="8" t="str">
        <f>+VLOOKUP(C209,Sector[[Id_sector]:[Codigo]],3,0)</f>
        <v>Agricultura</v>
      </c>
      <c r="E209" s="12">
        <f t="shared" si="35"/>
        <v>100118</v>
      </c>
      <c r="F209" s="8" t="str">
        <f>+VLOOKUP(E209,Productos[[Id_producto]:[Codigo]],3,0)</f>
        <v>Mano de Obra Frutícola</v>
      </c>
      <c r="G209" s="13">
        <f t="shared" si="31"/>
        <v>100118002</v>
      </c>
      <c r="H209" s="7">
        <v>2</v>
      </c>
      <c r="I209" s="11" t="s">
        <v>217</v>
      </c>
      <c r="J209" s="36" t="str">
        <f>+Categorias[[#This Row],[Categoría]]&amp;"-"&amp;Categorias[[#This Row],[Id_categoría]]</f>
        <v>Mano de Obra en Predios Frutícolas-100118002</v>
      </c>
      <c r="K209" s="37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209" s="9" t="str">
        <f t="shared" si="32"/>
        <v>100118002mano_de_obra_en_predios_fruticolas</v>
      </c>
      <c r="M209" s="35" t="str">
        <f t="shared" si="3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</sheetData>
  <pageMargins left="0.7" right="0.7" top="0.75" bottom="0.75" header="0.3" footer="0.3"/>
  <ignoredErrors>
    <ignoredError sqref="E50:E62 E82:E165 E201:E209 E10:E23 E26:E44 E64:E80 E171:E199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Karen Farias</cp:lastModifiedBy>
  <cp:revision/>
  <dcterms:created xsi:type="dcterms:W3CDTF">2021-03-18T16:00:24Z</dcterms:created>
  <dcterms:modified xsi:type="dcterms:W3CDTF">2021-06-14T21:35:35Z</dcterms:modified>
  <cp:category/>
  <cp:contentStatus/>
</cp:coreProperties>
</file>