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15" yWindow="225" windowWidth="11145" windowHeight="9735"/>
  </bookViews>
  <sheets>
    <sheet name="puntilla de leon" sheetId="1" r:id="rId1"/>
    <sheet name="PARAMETROS COMUNITARIOS" sheetId="3" r:id="rId2"/>
    <sheet name="Tabla analisis IPL" sheetId="4" r:id="rId3"/>
  </sheets>
  <definedNames>
    <definedName name="_xlnm._FilterDatabase" localSheetId="2" hidden="1">'Tabla analisis IPL'!$H$3:$K$47</definedName>
  </definedNames>
  <calcPr calcId="145621"/>
</workbook>
</file>

<file path=xl/calcChain.xml><?xml version="1.0" encoding="utf-8"?>
<calcChain xmlns="http://schemas.openxmlformats.org/spreadsheetml/2006/main">
  <c r="M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" i="4"/>
  <c r="I41" i="4" l="1"/>
  <c r="I32" i="4"/>
  <c r="H47" i="4"/>
  <c r="I47" i="4" s="1"/>
  <c r="I46" i="4"/>
  <c r="I34" i="4"/>
  <c r="I18" i="4"/>
  <c r="I14" i="4"/>
  <c r="I45" i="4"/>
  <c r="I25" i="4"/>
  <c r="I21" i="4"/>
  <c r="I9" i="4"/>
  <c r="I35" i="4"/>
  <c r="I31" i="4"/>
  <c r="I19" i="4"/>
  <c r="I4" i="4"/>
  <c r="I15" i="4" l="1"/>
  <c r="I5" i="4"/>
  <c r="I37" i="4"/>
  <c r="I30" i="4"/>
  <c r="I16" i="4"/>
  <c r="I20" i="4"/>
  <c r="I36" i="4"/>
  <c r="I7" i="4"/>
  <c r="I23" i="4"/>
  <c r="I39" i="4"/>
  <c r="I13" i="4"/>
  <c r="I29" i="4"/>
  <c r="I6" i="4"/>
  <c r="I22" i="4"/>
  <c r="I38" i="4"/>
  <c r="I8" i="4"/>
  <c r="I24" i="4"/>
  <c r="I40" i="4"/>
  <c r="I11" i="4"/>
  <c r="I27" i="4"/>
  <c r="I43" i="4"/>
  <c r="I17" i="4"/>
  <c r="I33" i="4"/>
  <c r="I10" i="4"/>
  <c r="I26" i="4"/>
  <c r="I42" i="4"/>
  <c r="I12" i="4"/>
  <c r="I28" i="4"/>
  <c r="I44" i="4"/>
  <c r="E51" i="1"/>
  <c r="G51" i="1"/>
  <c r="I51" i="1"/>
  <c r="C51" i="1"/>
  <c r="J13" i="1" l="1"/>
  <c r="J50" i="1"/>
  <c r="J45" i="1"/>
  <c r="J46" i="1"/>
  <c r="J26" i="1"/>
  <c r="J43" i="1"/>
  <c r="J41" i="1"/>
  <c r="J39" i="1"/>
  <c r="J25" i="1"/>
  <c r="J18" i="1"/>
  <c r="J44" i="1"/>
  <c r="J37" i="1"/>
  <c r="J28" i="1"/>
  <c r="J47" i="1"/>
  <c r="J42" i="1"/>
  <c r="J38" i="1"/>
  <c r="J34" i="1"/>
  <c r="J29" i="1"/>
  <c r="J19" i="1"/>
  <c r="H14" i="1"/>
  <c r="H47" i="1"/>
  <c r="H42" i="1"/>
  <c r="H38" i="1"/>
  <c r="H34" i="1"/>
  <c r="H29" i="1"/>
  <c r="H19" i="1"/>
  <c r="H43" i="1"/>
  <c r="H39" i="1"/>
  <c r="H18" i="1"/>
  <c r="H46" i="1"/>
  <c r="H37" i="1"/>
  <c r="H28" i="1"/>
  <c r="H50" i="1"/>
  <c r="H45" i="1"/>
  <c r="H27" i="1"/>
  <c r="H41" i="1"/>
  <c r="H24" i="1"/>
  <c r="H44" i="1"/>
  <c r="H26" i="1"/>
  <c r="F10" i="1"/>
  <c r="F36" i="1"/>
  <c r="F28" i="1"/>
  <c r="F26" i="1"/>
  <c r="F23" i="1"/>
  <c r="F35" i="1"/>
  <c r="F40" i="1"/>
  <c r="F32" i="1"/>
  <c r="F24" i="1"/>
  <c r="F38" i="1"/>
  <c r="F33" i="1"/>
  <c r="F30" i="1"/>
  <c r="F22" i="1"/>
  <c r="F21" i="1"/>
  <c r="D10" i="1"/>
  <c r="D44" i="1"/>
  <c r="D40" i="1"/>
  <c r="D31" i="1"/>
  <c r="D30" i="1"/>
  <c r="D47" i="1"/>
  <c r="D36" i="1"/>
  <c r="D29" i="1"/>
  <c r="D50" i="1"/>
  <c r="D33" i="1"/>
  <c r="J30" i="1"/>
  <c r="J14" i="1"/>
  <c r="J12" i="1"/>
  <c r="J40" i="1"/>
  <c r="J21" i="1"/>
  <c r="J35" i="1"/>
  <c r="J20" i="1"/>
  <c r="J27" i="1"/>
  <c r="F46" i="1"/>
  <c r="F17" i="1"/>
  <c r="D41" i="1"/>
  <c r="F42" i="1"/>
  <c r="F9" i="1"/>
  <c r="F34" i="1"/>
  <c r="J49" i="1"/>
  <c r="J33" i="1"/>
  <c r="J24" i="1"/>
  <c r="J16" i="1"/>
  <c r="J11" i="1"/>
  <c r="F50" i="1"/>
  <c r="F25" i="1"/>
  <c r="J48" i="1"/>
  <c r="J32" i="1"/>
  <c r="J22" i="1"/>
  <c r="J15" i="1"/>
  <c r="D26" i="1"/>
  <c r="D42" i="1"/>
  <c r="D27" i="1"/>
  <c r="D48" i="1"/>
  <c r="D37" i="1"/>
  <c r="D17" i="1"/>
  <c r="D46" i="1"/>
  <c r="D35" i="1"/>
  <c r="D16" i="1"/>
  <c r="H40" i="1"/>
  <c r="H32" i="1"/>
  <c r="H23" i="1"/>
  <c r="H17" i="1"/>
  <c r="H13" i="1"/>
  <c r="F49" i="1"/>
  <c r="F45" i="1"/>
  <c r="F41" i="1"/>
  <c r="F31" i="1"/>
  <c r="F20" i="1"/>
  <c r="F16" i="1"/>
  <c r="H8" i="1"/>
  <c r="H36" i="1"/>
  <c r="H31" i="1"/>
  <c r="H22" i="1"/>
  <c r="H16" i="1"/>
  <c r="H12" i="1"/>
  <c r="D32" i="1"/>
  <c r="D45" i="1"/>
  <c r="D39" i="1"/>
  <c r="D34" i="1"/>
  <c r="D25" i="1"/>
  <c r="D13" i="1"/>
  <c r="F48" i="1"/>
  <c r="F44" i="1"/>
  <c r="F39" i="1"/>
  <c r="F29" i="1"/>
  <c r="F19" i="1"/>
  <c r="F13" i="1"/>
  <c r="H49" i="1"/>
  <c r="H35" i="1"/>
  <c r="H30" i="1"/>
  <c r="H21" i="1"/>
  <c r="H15" i="1"/>
  <c r="H11" i="1"/>
  <c r="D49" i="1"/>
  <c r="D43" i="1"/>
  <c r="D38" i="1"/>
  <c r="D28" i="1"/>
  <c r="D20" i="1"/>
  <c r="F47" i="1"/>
  <c r="F43" i="1"/>
  <c r="F37" i="1"/>
  <c r="F27" i="1"/>
  <c r="F18" i="1"/>
  <c r="H48" i="1"/>
  <c r="H33" i="1"/>
  <c r="H25" i="1"/>
  <c r="H20" i="1"/>
  <c r="J8" i="1"/>
  <c r="J36" i="1"/>
  <c r="J31" i="1"/>
  <c r="J23" i="1"/>
  <c r="J17" i="1"/>
  <c r="D51" i="1" l="1"/>
  <c r="F51" i="1"/>
  <c r="J51" i="1"/>
  <c r="H51" i="1"/>
</calcChain>
</file>

<file path=xl/sharedStrings.xml><?xml version="1.0" encoding="utf-8"?>
<sst xmlns="http://schemas.openxmlformats.org/spreadsheetml/2006/main" count="139" uniqueCount="81">
  <si>
    <t xml:space="preserve">VERANO_2012 </t>
  </si>
  <si>
    <t>(13-03-2012)</t>
  </si>
  <si>
    <t>Cel/L</t>
  </si>
  <si>
    <t>Porcentaje</t>
  </si>
  <si>
    <t>Cél/L</t>
  </si>
  <si>
    <t>CYANOPHYCEAE</t>
  </si>
  <si>
    <t>Anabaena aff planctonica (Fil/L)</t>
  </si>
  <si>
    <t>Microcystis incerta (Col/L)</t>
  </si>
  <si>
    <t>Lyngbya limnetica (Fil/L)</t>
  </si>
  <si>
    <t>BACILLARIOPHYCEAE</t>
  </si>
  <si>
    <t xml:space="preserve">Aulacoseira granulata </t>
  </si>
  <si>
    <t>Aulacoseira granulata v. angustissima</t>
  </si>
  <si>
    <t>Aulacoseira ambigua</t>
  </si>
  <si>
    <t>Fragilaria crotonensis</t>
  </si>
  <si>
    <t>DINOPHYCEAE</t>
  </si>
  <si>
    <t>Ceratium hirundinella</t>
  </si>
  <si>
    <t>CHLOROPHYCEAE</t>
  </si>
  <si>
    <t>Botryococcus braunii (Col/L)</t>
  </si>
  <si>
    <t>Elakatothrix gelatinosa</t>
  </si>
  <si>
    <t>Closterium aciculare</t>
  </si>
  <si>
    <t>Coelastrum microporum</t>
  </si>
  <si>
    <t>Closterium acutum</t>
  </si>
  <si>
    <t>Dictyosphaerium pulchellum</t>
  </si>
  <si>
    <t>Oocystis lacustris</t>
  </si>
  <si>
    <t>Oocystis sp.</t>
  </si>
  <si>
    <t>Pediastrum clathratum</t>
  </si>
  <si>
    <t>Pediastrum tetras</t>
  </si>
  <si>
    <t>Pediastrum simplex</t>
  </si>
  <si>
    <t>Scenedesmus quadricauda</t>
  </si>
  <si>
    <t>Scenedesmus ecornis</t>
  </si>
  <si>
    <t>Scenedesmus spinosus</t>
  </si>
  <si>
    <t>Sphaerocystis schroeteri</t>
  </si>
  <si>
    <t>Staurastrum leptocladum</t>
  </si>
  <si>
    <t>Staurastrum aff orbiculare</t>
  </si>
  <si>
    <t>Staurastrum tetracerum</t>
  </si>
  <si>
    <t>Staurastrum sp.</t>
  </si>
  <si>
    <t>Tetraedron trigonum</t>
  </si>
  <si>
    <t>Golenkinia radiata</t>
  </si>
  <si>
    <t>Tetraedron minumum</t>
  </si>
  <si>
    <t>Puntilla de Leon</t>
  </si>
  <si>
    <t>0m</t>
  </si>
  <si>
    <t>1m</t>
  </si>
  <si>
    <t>Anabaena spp.</t>
  </si>
  <si>
    <t>Anabaena spiroides</t>
  </si>
  <si>
    <t>(09-03-2013)</t>
  </si>
  <si>
    <t>2m</t>
  </si>
  <si>
    <t>Aff. Worinichinia spp. (cenobio)</t>
  </si>
  <si>
    <t>Microcystis spp.</t>
  </si>
  <si>
    <t>Aulacoseira distans</t>
  </si>
  <si>
    <t>Peridinium sp.</t>
  </si>
  <si>
    <t>Peridinium cf. Quadridens</t>
  </si>
  <si>
    <t>Ankistrodesmus sp.</t>
  </si>
  <si>
    <t>Desmodesmus spp.</t>
  </si>
  <si>
    <t>Monactinus simplex</t>
  </si>
  <si>
    <t>Pectinodesmus spp.</t>
  </si>
  <si>
    <t>Acutodesmus spp.</t>
  </si>
  <si>
    <t>Pseudopediastrum spp.</t>
  </si>
  <si>
    <t>VERANO_2013</t>
  </si>
  <si>
    <t>ABUNDANCIA TOTAL</t>
  </si>
  <si>
    <t>RIQUEZA ESPECIFICA</t>
  </si>
  <si>
    <t>DIVERSIDAD DE SHANON (H')</t>
  </si>
  <si>
    <t>DIVERSIDAD DE SIMPSON (D)</t>
  </si>
  <si>
    <t>EQUIDAD DE PIELOU (J)</t>
  </si>
  <si>
    <t>CLASE</t>
  </si>
  <si>
    <t>Taxa</t>
  </si>
  <si>
    <t>Estrato Hidrodinamico</t>
  </si>
  <si>
    <t>Riqueza Especifica (N° Taxa)</t>
  </si>
  <si>
    <t>Shannon (H')</t>
  </si>
  <si>
    <t>Simpson (D)</t>
  </si>
  <si>
    <t>Equidad de Pielou (J)</t>
  </si>
  <si>
    <t>Abundancia Total (Cel/L)</t>
  </si>
  <si>
    <r>
      <t>Z</t>
    </r>
    <r>
      <rPr>
        <vertAlign val="subscript"/>
        <sz val="8"/>
        <color theme="1"/>
        <rFont val="Arial"/>
        <family val="2"/>
      </rPr>
      <t>EUF</t>
    </r>
    <r>
      <rPr>
        <sz val="8"/>
        <color theme="1"/>
        <rFont val="Arial"/>
        <family val="2"/>
      </rPr>
      <t>= 3m</t>
    </r>
  </si>
  <si>
    <t>Profundidad (m)</t>
  </si>
  <si>
    <t>PROMEDIO ABUNDANCIA</t>
  </si>
  <si>
    <t>ABUNDANCIA RELATIVA</t>
  </si>
  <si>
    <t>Qi</t>
  </si>
  <si>
    <t>Aj</t>
  </si>
  <si>
    <t>IPL</t>
  </si>
  <si>
    <t>Qi*Aj</t>
  </si>
  <si>
    <t>Verano 2011_2012</t>
  </si>
  <si>
    <t>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</si>
</sst>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i/>
      <sz val="10"/>
      <color theme="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vertAlign val="subscript"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0" xfId="0" applyFont="1" applyFill="1"/>
    <xf numFmtId="0" fontId="3" fillId="0" borderId="0" xfId="0" applyFont="1"/>
    <xf numFmtId="0" fontId="5" fillId="0" borderId="0" xfId="0" applyFont="1" applyFill="1" applyBorder="1"/>
    <xf numFmtId="0" fontId="5" fillId="0" borderId="0" xfId="0" applyFont="1" applyFill="1" applyBorder="1" applyAlignment="1"/>
    <xf numFmtId="0" fontId="3" fillId="0" borderId="0" xfId="0" applyFont="1" applyFill="1" applyBorder="1"/>
    <xf numFmtId="14" fontId="5" fillId="0" borderId="0" xfId="0" applyNumberFormat="1" applyFont="1" applyFill="1" applyBorder="1" applyAlignment="1"/>
    <xf numFmtId="3" fontId="5" fillId="0" borderId="0" xfId="0" applyNumberFormat="1" applyFont="1" applyFill="1" applyBorder="1"/>
    <xf numFmtId="2" fontId="5" fillId="0" borderId="0" xfId="0" applyNumberFormat="1" applyFont="1" applyFill="1" applyBorder="1"/>
    <xf numFmtId="0" fontId="6" fillId="0" borderId="0" xfId="0" applyFont="1" applyFill="1" applyBorder="1"/>
    <xf numFmtId="0" fontId="3" fillId="0" borderId="0" xfId="0" applyNumberFormat="1" applyFont="1" applyFill="1" applyBorder="1"/>
    <xf numFmtId="9" fontId="3" fillId="0" borderId="0" xfId="0" applyNumberFormat="1" applyFont="1" applyFill="1" applyBorder="1"/>
    <xf numFmtId="0" fontId="6" fillId="0" borderId="1" xfId="0" applyFont="1" applyBorder="1"/>
    <xf numFmtId="0" fontId="6" fillId="0" borderId="1" xfId="0" applyFont="1" applyFill="1" applyBorder="1"/>
    <xf numFmtId="0" fontId="8" fillId="0" borderId="1" xfId="0" applyFont="1" applyBorder="1"/>
    <xf numFmtId="0" fontId="3" fillId="0" borderId="1" xfId="0" applyNumberFormat="1" applyFont="1" applyBorder="1" applyAlignment="1">
      <alignment horizontal="center" vertical="center"/>
    </xf>
    <xf numFmtId="10" fontId="2" fillId="0" borderId="7" xfId="0" applyNumberFormat="1" applyFont="1" applyFill="1" applyBorder="1" applyAlignment="1">
      <alignment horizontal="center" vertical="center"/>
    </xf>
    <xf numFmtId="10" fontId="2" fillId="0" borderId="17" xfId="0" applyNumberFormat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0" fontId="0" fillId="0" borderId="28" xfId="0" applyBorder="1"/>
    <xf numFmtId="0" fontId="0" fillId="0" borderId="0" xfId="0" applyBorder="1"/>
    <xf numFmtId="10" fontId="3" fillId="0" borderId="0" xfId="0" applyNumberFormat="1" applyFont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0" fontId="4" fillId="0" borderId="5" xfId="0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 vertical="center"/>
    </xf>
    <xf numFmtId="10" fontId="4" fillId="0" borderId="6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10" fontId="3" fillId="0" borderId="1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1" xfId="0" applyNumberFormat="1" applyFont="1" applyFill="1" applyBorder="1" applyAlignment="1">
      <alignment horizontal="center" vertical="center"/>
    </xf>
    <xf numFmtId="0" fontId="9" fillId="2" borderId="9" xfId="0" applyNumberFormat="1" applyFont="1" applyFill="1" applyBorder="1" applyAlignment="1">
      <alignment horizontal="center" vertical="center"/>
    </xf>
    <xf numFmtId="0" fontId="9" fillId="0" borderId="28" xfId="0" applyFont="1" applyBorder="1" applyAlignment="1">
      <alignment vertical="top"/>
    </xf>
    <xf numFmtId="164" fontId="3" fillId="0" borderId="0" xfId="0" applyNumberFormat="1" applyFont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1" fontId="9" fillId="2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0" xfId="0" applyNumberFormat="1" applyFont="1" applyFill="1" applyBorder="1" applyAlignment="1">
      <alignment horizontal="center" vertical="center"/>
    </xf>
    <xf numFmtId="0" fontId="3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14" fillId="0" borderId="11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1" fillId="0" borderId="24" xfId="0" applyNumberFormat="1" applyFont="1" applyFill="1" applyBorder="1" applyAlignment="1">
      <alignment horizontal="center" vertical="center"/>
    </xf>
    <xf numFmtId="14" fontId="1" fillId="0" borderId="10" xfId="0" applyNumberFormat="1" applyFont="1" applyFill="1" applyBorder="1" applyAlignment="1">
      <alignment horizontal="center" vertical="center"/>
    </xf>
    <xf numFmtId="14" fontId="1" fillId="0" borderId="1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10" fontId="1" fillId="0" borderId="9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10" fontId="4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10" fontId="4" fillId="0" borderId="19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" fillId="0" borderId="25" xfId="0" applyNumberFormat="1" applyFont="1" applyFill="1" applyBorder="1" applyAlignment="1">
      <alignment horizontal="center" vertical="center"/>
    </xf>
    <xf numFmtId="10" fontId="1" fillId="0" borderId="8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10" fontId="4" fillId="0" borderId="26" xfId="0" applyNumberFormat="1" applyFont="1" applyFill="1" applyBorder="1" applyAlignment="1">
      <alignment horizontal="center" vertical="center"/>
    </xf>
    <xf numFmtId="0" fontId="6" fillId="0" borderId="7" xfId="0" applyFont="1" applyFill="1" applyBorder="1"/>
    <xf numFmtId="0" fontId="2" fillId="0" borderId="7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0" fontId="3" fillId="0" borderId="7" xfId="0" applyNumberFormat="1" applyFont="1" applyFill="1" applyBorder="1" applyAlignment="1">
      <alignment horizontal="center" vertical="center"/>
    </xf>
    <xf numFmtId="0" fontId="7" fillId="0" borderId="1" xfId="0" applyFont="1" applyFill="1" applyBorder="1"/>
    <xf numFmtId="0" fontId="8" fillId="0" borderId="1" xfId="0" applyFont="1" applyFill="1" applyBorder="1"/>
    <xf numFmtId="10" fontId="3" fillId="0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8"/>
  <sheetViews>
    <sheetView tabSelected="1" zoomScale="70" zoomScaleNormal="70" workbookViewId="0">
      <selection activeCell="F60" sqref="E60:F60"/>
    </sheetView>
  </sheetViews>
  <sheetFormatPr baseColWidth="10" defaultRowHeight="12.75" x14ac:dyDescent="0.2"/>
  <cols>
    <col min="1" max="1" width="21" style="1" bestFit="1" customWidth="1"/>
    <col min="2" max="2" width="34.42578125" style="2" bestFit="1" customWidth="1"/>
    <col min="3" max="3" width="13.5703125" style="26" bestFit="1" customWidth="1"/>
    <col min="4" max="4" width="11" style="21" bestFit="1" customWidth="1"/>
    <col min="5" max="5" width="11.42578125" style="26"/>
    <col min="6" max="6" width="11.42578125" style="21"/>
    <col min="7" max="7" width="11.42578125" style="26"/>
    <col min="8" max="8" width="11.42578125" style="21"/>
    <col min="9" max="9" width="11.42578125" style="26"/>
    <col min="10" max="10" width="11.42578125" style="21"/>
    <col min="11" max="16384" width="11.42578125" style="2"/>
  </cols>
  <sheetData>
    <row r="2" spans="1:18" ht="13.5" thickBot="1" x14ac:dyDescent="0.25"/>
    <row r="3" spans="1:18" x14ac:dyDescent="0.2">
      <c r="A3" s="77" t="s">
        <v>39</v>
      </c>
      <c r="B3" s="78"/>
      <c r="C3" s="79" t="s">
        <v>0</v>
      </c>
      <c r="D3" s="80"/>
      <c r="E3" s="80"/>
      <c r="F3" s="81"/>
      <c r="G3" s="82" t="s">
        <v>57</v>
      </c>
      <c r="H3" s="82"/>
      <c r="I3" s="82"/>
      <c r="J3" s="78"/>
      <c r="K3" s="1"/>
      <c r="L3" s="1"/>
      <c r="M3" s="1"/>
    </row>
    <row r="4" spans="1:18" x14ac:dyDescent="0.2">
      <c r="A4" s="83"/>
      <c r="B4" s="84"/>
      <c r="C4" s="85" t="s">
        <v>1</v>
      </c>
      <c r="D4" s="86"/>
      <c r="E4" s="86"/>
      <c r="F4" s="87"/>
      <c r="G4" s="88" t="s">
        <v>44</v>
      </c>
      <c r="H4" s="88"/>
      <c r="I4" s="88"/>
      <c r="J4" s="89"/>
      <c r="K4" s="3"/>
      <c r="L4" s="4"/>
      <c r="M4" s="4"/>
      <c r="N4" s="4"/>
      <c r="O4" s="4"/>
      <c r="P4" s="4"/>
      <c r="Q4" s="4"/>
      <c r="R4" s="5"/>
    </row>
    <row r="5" spans="1:18" x14ac:dyDescent="0.2">
      <c r="A5" s="83"/>
      <c r="B5" s="84"/>
      <c r="C5" s="90" t="s">
        <v>40</v>
      </c>
      <c r="D5" s="75"/>
      <c r="E5" s="76" t="s">
        <v>41</v>
      </c>
      <c r="F5" s="76"/>
      <c r="G5" s="75" t="s">
        <v>40</v>
      </c>
      <c r="H5" s="75"/>
      <c r="I5" s="76" t="s">
        <v>45</v>
      </c>
      <c r="J5" s="84"/>
      <c r="K5" s="3"/>
      <c r="L5" s="4"/>
      <c r="M5" s="4"/>
      <c r="N5" s="4"/>
      <c r="O5" s="4"/>
      <c r="P5" s="4"/>
      <c r="Q5" s="4"/>
      <c r="R5" s="5"/>
    </row>
    <row r="6" spans="1:18" ht="13.5" thickBot="1" x14ac:dyDescent="0.25">
      <c r="A6" s="91"/>
      <c r="B6" s="92"/>
      <c r="C6" s="93" t="s">
        <v>2</v>
      </c>
      <c r="D6" s="94" t="s">
        <v>3</v>
      </c>
      <c r="E6" s="95" t="s">
        <v>4</v>
      </c>
      <c r="F6" s="96" t="s">
        <v>3</v>
      </c>
      <c r="G6" s="97" t="s">
        <v>2</v>
      </c>
      <c r="H6" s="94" t="s">
        <v>3</v>
      </c>
      <c r="I6" s="95" t="s">
        <v>4</v>
      </c>
      <c r="J6" s="98" t="s">
        <v>3</v>
      </c>
      <c r="K6" s="3"/>
      <c r="L6" s="6"/>
      <c r="M6" s="4"/>
      <c r="N6" s="7"/>
      <c r="O6" s="8"/>
      <c r="P6" s="7"/>
      <c r="Q6" s="8"/>
      <c r="R6" s="5"/>
    </row>
    <row r="7" spans="1:18" ht="13.5" thickBot="1" x14ac:dyDescent="0.25">
      <c r="A7" s="18" t="s">
        <v>63</v>
      </c>
      <c r="B7" s="99" t="s">
        <v>64</v>
      </c>
      <c r="C7" s="100"/>
      <c r="D7" s="101"/>
      <c r="E7" s="102"/>
      <c r="F7" s="103"/>
      <c r="G7" s="104"/>
      <c r="H7" s="101"/>
      <c r="I7" s="102"/>
      <c r="J7" s="105"/>
      <c r="K7" s="3"/>
      <c r="L7" s="6"/>
      <c r="M7" s="4"/>
      <c r="N7" s="7"/>
      <c r="O7" s="8"/>
      <c r="P7" s="7"/>
      <c r="Q7" s="8"/>
      <c r="R7" s="5"/>
    </row>
    <row r="8" spans="1:18" ht="15" customHeight="1" x14ac:dyDescent="0.2">
      <c r="A8" s="68" t="s">
        <v>5</v>
      </c>
      <c r="B8" s="106" t="s">
        <v>47</v>
      </c>
      <c r="C8" s="107">
        <v>0</v>
      </c>
      <c r="D8" s="16">
        <v>0</v>
      </c>
      <c r="E8" s="107">
        <v>0</v>
      </c>
      <c r="F8" s="16">
        <v>0</v>
      </c>
      <c r="G8" s="108">
        <v>125937.5</v>
      </c>
      <c r="H8" s="109">
        <f>G8/G$51</f>
        <v>5.2291618548862169E-3</v>
      </c>
      <c r="I8" s="108">
        <v>8687.5</v>
      </c>
      <c r="J8" s="109">
        <f>I8/I$51</f>
        <v>8.2926159922204522E-4</v>
      </c>
      <c r="K8" s="3"/>
      <c r="L8" s="3"/>
      <c r="M8" s="3"/>
      <c r="N8" s="7"/>
      <c r="O8" s="8"/>
      <c r="P8" s="7"/>
      <c r="Q8" s="8"/>
      <c r="R8" s="5"/>
    </row>
    <row r="9" spans="1:18" x14ac:dyDescent="0.2">
      <c r="A9" s="68"/>
      <c r="B9" s="13" t="s">
        <v>7</v>
      </c>
      <c r="C9" s="27">
        <v>0</v>
      </c>
      <c r="D9" s="16">
        <v>0</v>
      </c>
      <c r="E9" s="28">
        <v>16666</v>
      </c>
      <c r="F9" s="16">
        <f>E9/E$51</f>
        <v>1.6666683334016694E-3</v>
      </c>
      <c r="G9" s="28">
        <v>0</v>
      </c>
      <c r="H9" s="109">
        <v>0</v>
      </c>
      <c r="I9" s="28">
        <v>0</v>
      </c>
      <c r="J9" s="109">
        <v>0</v>
      </c>
      <c r="K9" s="3"/>
      <c r="L9" s="9"/>
      <c r="M9" s="9"/>
      <c r="N9" s="10"/>
      <c r="O9" s="11"/>
      <c r="P9" s="10"/>
      <c r="Q9" s="11"/>
      <c r="R9" s="5"/>
    </row>
    <row r="10" spans="1:18" x14ac:dyDescent="0.2">
      <c r="A10" s="68"/>
      <c r="B10" s="13" t="s">
        <v>6</v>
      </c>
      <c r="C10" s="28">
        <v>16666</v>
      </c>
      <c r="D10" s="16">
        <f>C10/C$51</f>
        <v>1.5151517906446786E-3</v>
      </c>
      <c r="E10" s="28">
        <v>33332</v>
      </c>
      <c r="F10" s="16">
        <f>E10/E$51</f>
        <v>3.3333366668033388E-3</v>
      </c>
      <c r="G10" s="28">
        <v>0</v>
      </c>
      <c r="H10" s="109">
        <v>0</v>
      </c>
      <c r="I10" s="28">
        <v>0</v>
      </c>
      <c r="J10" s="109">
        <v>0</v>
      </c>
      <c r="K10" s="3"/>
      <c r="L10" s="9"/>
      <c r="M10" s="9"/>
      <c r="N10" s="10"/>
      <c r="O10" s="11"/>
      <c r="P10" s="10"/>
      <c r="Q10" s="11"/>
      <c r="R10" s="5"/>
    </row>
    <row r="11" spans="1:18" x14ac:dyDescent="0.2">
      <c r="A11" s="68"/>
      <c r="B11" s="13" t="s">
        <v>42</v>
      </c>
      <c r="C11" s="28">
        <v>0</v>
      </c>
      <c r="D11" s="16">
        <v>0</v>
      </c>
      <c r="E11" s="28">
        <v>0</v>
      </c>
      <c r="F11" s="16">
        <v>0</v>
      </c>
      <c r="G11" s="28">
        <v>758812.5</v>
      </c>
      <c r="H11" s="109">
        <f t="shared" ref="H11:H50" si="0">G11/G$51</f>
        <v>3.1507322124155614E-2</v>
      </c>
      <c r="I11" s="28">
        <v>1273750</v>
      </c>
      <c r="J11" s="109">
        <f t="shared" ref="J11:J50" si="1">I11/I$51</f>
        <v>0.12158526181399483</v>
      </c>
      <c r="K11" s="3"/>
      <c r="L11" s="9"/>
      <c r="M11" s="9"/>
      <c r="N11" s="5"/>
      <c r="O11" s="5"/>
      <c r="P11" s="5"/>
      <c r="Q11" s="5"/>
      <c r="R11" s="5"/>
    </row>
    <row r="12" spans="1:18" x14ac:dyDescent="0.2">
      <c r="A12" s="68"/>
      <c r="B12" s="13" t="s">
        <v>43</v>
      </c>
      <c r="C12" s="28">
        <v>0</v>
      </c>
      <c r="D12" s="16">
        <v>0</v>
      </c>
      <c r="E12" s="28">
        <v>0</v>
      </c>
      <c r="F12" s="16">
        <v>0</v>
      </c>
      <c r="G12" s="28">
        <v>589250</v>
      </c>
      <c r="H12" s="109">
        <f t="shared" si="0"/>
        <v>2.4466768222266629E-2</v>
      </c>
      <c r="I12" s="28">
        <v>557500</v>
      </c>
      <c r="J12" s="109">
        <f t="shared" si="1"/>
        <v>5.3215924209069378E-2</v>
      </c>
      <c r="K12" s="3"/>
      <c r="L12" s="9"/>
      <c r="M12" s="9"/>
      <c r="N12" s="10"/>
      <c r="O12" s="11"/>
      <c r="P12" s="10"/>
      <c r="Q12" s="11"/>
      <c r="R12" s="5"/>
    </row>
    <row r="13" spans="1:18" x14ac:dyDescent="0.2">
      <c r="A13" s="68"/>
      <c r="B13" s="13" t="s">
        <v>8</v>
      </c>
      <c r="C13" s="28">
        <v>8849646</v>
      </c>
      <c r="D13" s="16">
        <f>C13/C$51</f>
        <v>0.8045456008323244</v>
      </c>
      <c r="E13" s="28">
        <v>6866392</v>
      </c>
      <c r="F13" s="16">
        <f>E13/E$51</f>
        <v>0.68666735336148788</v>
      </c>
      <c r="G13" s="28">
        <v>1365062.5</v>
      </c>
      <c r="H13" s="109">
        <f t="shared" si="0"/>
        <v>5.6679962318893232E-2</v>
      </c>
      <c r="I13" s="28">
        <v>35375</v>
      </c>
      <c r="J13" s="109">
        <f t="shared" si="1"/>
        <v>3.3767055047458821E-3</v>
      </c>
      <c r="K13" s="3"/>
      <c r="L13" s="9"/>
      <c r="M13" s="9"/>
      <c r="N13" s="10"/>
      <c r="O13" s="11"/>
      <c r="P13" s="10"/>
      <c r="Q13" s="11"/>
      <c r="R13" s="5"/>
    </row>
    <row r="14" spans="1:18" x14ac:dyDescent="0.2">
      <c r="A14" s="69"/>
      <c r="B14" s="13" t="s">
        <v>46</v>
      </c>
      <c r="C14" s="28">
        <v>0</v>
      </c>
      <c r="D14" s="16">
        <v>0</v>
      </c>
      <c r="E14" s="28">
        <v>0</v>
      </c>
      <c r="F14" s="16">
        <v>0</v>
      </c>
      <c r="G14" s="28">
        <v>4751312.5</v>
      </c>
      <c r="H14" s="109">
        <f t="shared" si="0"/>
        <v>0.19728343095300502</v>
      </c>
      <c r="I14" s="28">
        <v>132750</v>
      </c>
      <c r="J14" s="109">
        <f t="shared" si="1"/>
        <v>1.2671594508975714E-2</v>
      </c>
      <c r="K14" s="3"/>
      <c r="L14" s="9"/>
      <c r="M14" s="9"/>
      <c r="N14" s="5"/>
      <c r="O14" s="5"/>
      <c r="P14" s="5"/>
      <c r="Q14" s="5"/>
      <c r="R14" s="5"/>
    </row>
    <row r="15" spans="1:18" x14ac:dyDescent="0.2">
      <c r="A15" s="58" t="s">
        <v>9</v>
      </c>
      <c r="B15" s="13" t="s">
        <v>48</v>
      </c>
      <c r="C15" s="27">
        <v>0</v>
      </c>
      <c r="D15" s="16">
        <v>0</v>
      </c>
      <c r="E15" s="27">
        <v>0</v>
      </c>
      <c r="F15" s="16">
        <v>0</v>
      </c>
      <c r="G15" s="28">
        <v>202937.5</v>
      </c>
      <c r="H15" s="109">
        <f t="shared" si="0"/>
        <v>8.4263466713724797E-3</v>
      </c>
      <c r="I15" s="28">
        <v>75125</v>
      </c>
      <c r="J15" s="109">
        <f t="shared" si="1"/>
        <v>7.1710247644956714E-3</v>
      </c>
      <c r="K15" s="3"/>
      <c r="L15" s="9"/>
      <c r="M15" s="9"/>
      <c r="N15" s="5"/>
      <c r="O15" s="5"/>
      <c r="P15" s="5"/>
      <c r="Q15" s="5"/>
      <c r="R15" s="5"/>
    </row>
    <row r="16" spans="1:18" x14ac:dyDescent="0.2">
      <c r="A16" s="59"/>
      <c r="B16" s="13" t="s">
        <v>10</v>
      </c>
      <c r="C16" s="28">
        <v>83330</v>
      </c>
      <c r="D16" s="16">
        <f>C16/C$51</f>
        <v>7.5757589532233927E-3</v>
      </c>
      <c r="E16" s="28">
        <v>949962</v>
      </c>
      <c r="F16" s="16">
        <f t="shared" ref="F16:F40" si="2">E16/E$51</f>
        <v>9.5000095003895155E-2</v>
      </c>
      <c r="G16" s="28">
        <v>541687.5</v>
      </c>
      <c r="H16" s="109">
        <f t="shared" si="0"/>
        <v>2.2491883769875355E-2</v>
      </c>
      <c r="I16" s="28">
        <v>243375</v>
      </c>
      <c r="J16" s="109">
        <f t="shared" si="1"/>
        <v>2.3231256599788808E-2</v>
      </c>
      <c r="K16" s="3"/>
      <c r="L16" s="9"/>
      <c r="M16" s="9"/>
      <c r="N16" s="5"/>
      <c r="O16" s="5"/>
      <c r="P16" s="5"/>
      <c r="Q16" s="5"/>
      <c r="R16" s="5"/>
    </row>
    <row r="17" spans="1:18" x14ac:dyDescent="0.2">
      <c r="A17" s="59"/>
      <c r="B17" s="13" t="s">
        <v>11</v>
      </c>
      <c r="C17" s="28">
        <v>83330</v>
      </c>
      <c r="D17" s="16">
        <f>C17/C$51</f>
        <v>7.5757589532233927E-3</v>
      </c>
      <c r="E17" s="28">
        <v>133328</v>
      </c>
      <c r="F17" s="16">
        <f t="shared" si="2"/>
        <v>1.3333346667213355E-2</v>
      </c>
      <c r="G17" s="28">
        <v>157750</v>
      </c>
      <c r="H17" s="109">
        <f t="shared" si="0"/>
        <v>6.5500766857234799E-3</v>
      </c>
      <c r="I17" s="28">
        <v>99062.5</v>
      </c>
      <c r="J17" s="109">
        <f t="shared" si="1"/>
        <v>9.4559685954456237E-3</v>
      </c>
      <c r="K17" s="3"/>
      <c r="L17" s="9"/>
      <c r="M17" s="9"/>
      <c r="N17" s="5"/>
      <c r="O17" s="5"/>
      <c r="P17" s="5"/>
      <c r="Q17" s="5"/>
      <c r="R17" s="5"/>
    </row>
    <row r="18" spans="1:18" x14ac:dyDescent="0.2">
      <c r="A18" s="59"/>
      <c r="B18" s="13" t="s">
        <v>12</v>
      </c>
      <c r="C18" s="28">
        <v>0</v>
      </c>
      <c r="D18" s="16">
        <v>0</v>
      </c>
      <c r="E18" s="28">
        <v>49998</v>
      </c>
      <c r="F18" s="16">
        <f t="shared" si="2"/>
        <v>5.0000050002050088E-3</v>
      </c>
      <c r="G18" s="28">
        <v>0</v>
      </c>
      <c r="H18" s="109">
        <f t="shared" si="0"/>
        <v>0</v>
      </c>
      <c r="I18" s="28">
        <v>0</v>
      </c>
      <c r="J18" s="109">
        <f t="shared" si="1"/>
        <v>0</v>
      </c>
      <c r="K18" s="3"/>
      <c r="L18" s="9"/>
      <c r="M18" s="9"/>
      <c r="N18" s="5"/>
      <c r="O18" s="5"/>
      <c r="P18" s="5"/>
      <c r="Q18" s="5"/>
      <c r="R18" s="5"/>
    </row>
    <row r="19" spans="1:18" x14ac:dyDescent="0.2">
      <c r="A19" s="60"/>
      <c r="B19" s="13" t="s">
        <v>13</v>
      </c>
      <c r="C19" s="28">
        <v>0</v>
      </c>
      <c r="D19" s="16">
        <v>0</v>
      </c>
      <c r="E19" s="28">
        <v>83330</v>
      </c>
      <c r="F19" s="16">
        <f t="shared" si="2"/>
        <v>8.3333416670083472E-3</v>
      </c>
      <c r="G19" s="28">
        <v>0</v>
      </c>
      <c r="H19" s="109">
        <f t="shared" si="0"/>
        <v>0</v>
      </c>
      <c r="I19" s="28">
        <v>0</v>
      </c>
      <c r="J19" s="109">
        <f t="shared" si="1"/>
        <v>0</v>
      </c>
      <c r="K19" s="3"/>
      <c r="L19" s="9"/>
      <c r="M19" s="9"/>
      <c r="N19" s="5"/>
      <c r="O19" s="5"/>
      <c r="P19" s="5"/>
      <c r="Q19" s="5"/>
      <c r="R19" s="5"/>
    </row>
    <row r="20" spans="1:18" x14ac:dyDescent="0.2">
      <c r="A20" s="61" t="s">
        <v>14</v>
      </c>
      <c r="B20" s="13" t="s">
        <v>15</v>
      </c>
      <c r="C20" s="28">
        <v>16664</v>
      </c>
      <c r="D20" s="16">
        <f>C20/C$51</f>
        <v>1.5149699651567817E-3</v>
      </c>
      <c r="E20" s="28">
        <v>99996</v>
      </c>
      <c r="F20" s="16">
        <f t="shared" si="2"/>
        <v>1.0000010000410018E-2</v>
      </c>
      <c r="G20" s="28">
        <v>7062.5</v>
      </c>
      <c r="H20" s="109">
        <f t="shared" si="0"/>
        <v>2.9324828268096405E-4</v>
      </c>
      <c r="I20" s="28">
        <v>3250</v>
      </c>
      <c r="J20" s="109">
        <f t="shared" si="1"/>
        <v>3.1022736086004573E-4</v>
      </c>
      <c r="K20" s="3"/>
      <c r="L20" s="9"/>
      <c r="M20" s="9"/>
      <c r="N20" s="5"/>
      <c r="O20" s="5"/>
      <c r="P20" s="5"/>
      <c r="Q20" s="5"/>
      <c r="R20" s="5"/>
    </row>
    <row r="21" spans="1:18" x14ac:dyDescent="0.2">
      <c r="A21" s="62"/>
      <c r="B21" s="13" t="s">
        <v>49</v>
      </c>
      <c r="C21" s="28">
        <v>0</v>
      </c>
      <c r="D21" s="16">
        <v>0</v>
      </c>
      <c r="E21" s="28">
        <v>0</v>
      </c>
      <c r="F21" s="16">
        <f t="shared" si="2"/>
        <v>0</v>
      </c>
      <c r="G21" s="28">
        <v>32875</v>
      </c>
      <c r="H21" s="109">
        <f t="shared" si="0"/>
        <v>1.3650318291166998E-3</v>
      </c>
      <c r="I21" s="28">
        <v>13437.5</v>
      </c>
      <c r="J21" s="109">
        <f t="shared" si="1"/>
        <v>1.2826708189405736E-3</v>
      </c>
      <c r="K21" s="3"/>
      <c r="L21" s="9"/>
      <c r="M21" s="9"/>
      <c r="N21" s="5"/>
      <c r="O21" s="5"/>
      <c r="P21" s="5"/>
      <c r="Q21" s="5"/>
      <c r="R21" s="5"/>
    </row>
    <row r="22" spans="1:18" x14ac:dyDescent="0.2">
      <c r="A22" s="63"/>
      <c r="B22" s="13" t="s">
        <v>50</v>
      </c>
      <c r="C22" s="28">
        <v>0</v>
      </c>
      <c r="D22" s="16">
        <v>0</v>
      </c>
      <c r="E22" s="28">
        <v>0</v>
      </c>
      <c r="F22" s="16">
        <f t="shared" si="2"/>
        <v>0</v>
      </c>
      <c r="G22" s="28">
        <v>19437.5</v>
      </c>
      <c r="H22" s="109">
        <f t="shared" si="0"/>
        <v>8.0708155675911339E-4</v>
      </c>
      <c r="I22" s="28">
        <v>5500</v>
      </c>
      <c r="J22" s="109">
        <f t="shared" si="1"/>
        <v>5.2500014914776962E-4</v>
      </c>
      <c r="K22" s="3"/>
      <c r="L22" s="9"/>
      <c r="M22" s="9"/>
      <c r="N22" s="5"/>
      <c r="O22" s="5"/>
      <c r="P22" s="5"/>
      <c r="Q22" s="5"/>
      <c r="R22" s="5"/>
    </row>
    <row r="23" spans="1:18" x14ac:dyDescent="0.2">
      <c r="A23" s="58" t="s">
        <v>16</v>
      </c>
      <c r="B23" s="13" t="s">
        <v>55</v>
      </c>
      <c r="C23" s="28">
        <v>0</v>
      </c>
      <c r="D23" s="16">
        <v>0</v>
      </c>
      <c r="E23" s="28">
        <v>0</v>
      </c>
      <c r="F23" s="16">
        <f t="shared" si="2"/>
        <v>0</v>
      </c>
      <c r="G23" s="28">
        <v>22750</v>
      </c>
      <c r="H23" s="109">
        <f t="shared" si="0"/>
        <v>9.4462278668912313E-4</v>
      </c>
      <c r="I23" s="28">
        <v>10062.5</v>
      </c>
      <c r="J23" s="109">
        <f t="shared" si="1"/>
        <v>9.605116365089876E-4</v>
      </c>
      <c r="K23" s="3"/>
      <c r="L23" s="9"/>
      <c r="M23" s="9"/>
      <c r="N23" s="5"/>
      <c r="O23" s="5"/>
      <c r="P23" s="5"/>
      <c r="Q23" s="5"/>
      <c r="R23" s="5"/>
    </row>
    <row r="24" spans="1:18" x14ac:dyDescent="0.2">
      <c r="A24" s="59"/>
      <c r="B24" s="13" t="s">
        <v>51</v>
      </c>
      <c r="C24" s="27">
        <v>0</v>
      </c>
      <c r="D24" s="16">
        <v>0</v>
      </c>
      <c r="E24" s="27">
        <v>0</v>
      </c>
      <c r="F24" s="16">
        <f t="shared" si="2"/>
        <v>0</v>
      </c>
      <c r="G24" s="28">
        <v>0</v>
      </c>
      <c r="H24" s="109">
        <f t="shared" si="0"/>
        <v>0</v>
      </c>
      <c r="I24" s="28">
        <v>11000</v>
      </c>
      <c r="J24" s="109">
        <f t="shared" si="1"/>
        <v>1.0500002982955392E-3</v>
      </c>
      <c r="K24" s="3"/>
      <c r="L24" s="5"/>
      <c r="M24" s="9"/>
      <c r="N24" s="5"/>
      <c r="O24" s="5"/>
      <c r="P24" s="5"/>
      <c r="Q24" s="5"/>
      <c r="R24" s="5"/>
    </row>
    <row r="25" spans="1:18" x14ac:dyDescent="0.2">
      <c r="A25" s="59"/>
      <c r="B25" s="13" t="s">
        <v>17</v>
      </c>
      <c r="C25" s="28">
        <v>83330</v>
      </c>
      <c r="D25" s="16">
        <f t="shared" ref="D25:D50" si="3">C25/C$51</f>
        <v>7.5757589532233927E-3</v>
      </c>
      <c r="E25" s="28">
        <v>66664</v>
      </c>
      <c r="F25" s="16">
        <f t="shared" si="2"/>
        <v>6.6666733336066776E-3</v>
      </c>
      <c r="G25" s="28">
        <v>5750</v>
      </c>
      <c r="H25" s="109">
        <f t="shared" si="0"/>
        <v>2.3875081421813001E-4</v>
      </c>
      <c r="I25" s="28">
        <v>0</v>
      </c>
      <c r="J25" s="109">
        <f t="shared" si="1"/>
        <v>0</v>
      </c>
      <c r="K25" s="3"/>
      <c r="L25" s="5"/>
      <c r="M25" s="9"/>
      <c r="N25" s="5"/>
      <c r="O25" s="5"/>
      <c r="P25" s="5"/>
      <c r="Q25" s="5"/>
      <c r="R25" s="5"/>
    </row>
    <row r="26" spans="1:18" x14ac:dyDescent="0.2">
      <c r="A26" s="59"/>
      <c r="B26" s="13" t="s">
        <v>18</v>
      </c>
      <c r="C26" s="28">
        <v>16666</v>
      </c>
      <c r="D26" s="16">
        <f t="shared" si="3"/>
        <v>1.5151517906446786E-3</v>
      </c>
      <c r="E26" s="28">
        <v>0</v>
      </c>
      <c r="F26" s="16">
        <f t="shared" si="2"/>
        <v>0</v>
      </c>
      <c r="G26" s="28">
        <v>0</v>
      </c>
      <c r="H26" s="109">
        <f t="shared" si="0"/>
        <v>0</v>
      </c>
      <c r="I26" s="28">
        <v>0</v>
      </c>
      <c r="J26" s="109">
        <f t="shared" si="1"/>
        <v>0</v>
      </c>
      <c r="K26" s="3"/>
      <c r="L26" s="9"/>
      <c r="M26" s="9"/>
      <c r="N26" s="5"/>
      <c r="O26" s="5"/>
      <c r="P26" s="5"/>
      <c r="Q26" s="5"/>
      <c r="R26" s="5"/>
    </row>
    <row r="27" spans="1:18" x14ac:dyDescent="0.2">
      <c r="A27" s="59"/>
      <c r="B27" s="110" t="s">
        <v>19</v>
      </c>
      <c r="C27" s="28">
        <v>16666</v>
      </c>
      <c r="D27" s="16">
        <f t="shared" si="3"/>
        <v>1.5151517906446786E-3</v>
      </c>
      <c r="E27" s="28">
        <v>16666</v>
      </c>
      <c r="F27" s="16">
        <f t="shared" si="2"/>
        <v>1.6666683334016694E-3</v>
      </c>
      <c r="G27" s="28">
        <v>0</v>
      </c>
      <c r="H27" s="109">
        <f t="shared" si="0"/>
        <v>0</v>
      </c>
      <c r="I27" s="28">
        <v>1062.5</v>
      </c>
      <c r="J27" s="109">
        <f t="shared" si="1"/>
        <v>1.0142048335809186E-4</v>
      </c>
      <c r="K27" s="3"/>
      <c r="L27" s="5"/>
      <c r="M27" s="9"/>
      <c r="N27" s="5"/>
      <c r="O27" s="5"/>
      <c r="P27" s="5"/>
      <c r="Q27" s="5"/>
      <c r="R27" s="5"/>
    </row>
    <row r="28" spans="1:18" x14ac:dyDescent="0.2">
      <c r="A28" s="59"/>
      <c r="B28" s="111" t="s">
        <v>21</v>
      </c>
      <c r="C28" s="28">
        <v>16666</v>
      </c>
      <c r="D28" s="16">
        <f t="shared" si="3"/>
        <v>1.5151517906446786E-3</v>
      </c>
      <c r="E28" s="28">
        <v>0</v>
      </c>
      <c r="F28" s="16">
        <f t="shared" si="2"/>
        <v>0</v>
      </c>
      <c r="G28" s="28">
        <v>0</v>
      </c>
      <c r="H28" s="109">
        <f t="shared" si="0"/>
        <v>0</v>
      </c>
      <c r="I28" s="28">
        <v>0</v>
      </c>
      <c r="J28" s="109">
        <f t="shared" si="1"/>
        <v>0</v>
      </c>
      <c r="K28" s="3"/>
      <c r="L28" s="9"/>
      <c r="M28" s="9"/>
      <c r="N28" s="5"/>
      <c r="O28" s="5"/>
      <c r="P28" s="5"/>
      <c r="Q28" s="5"/>
      <c r="R28" s="5"/>
    </row>
    <row r="29" spans="1:18" x14ac:dyDescent="0.2">
      <c r="A29" s="59"/>
      <c r="B29" s="13" t="s">
        <v>20</v>
      </c>
      <c r="C29" s="28">
        <v>0</v>
      </c>
      <c r="D29" s="16">
        <f t="shared" si="3"/>
        <v>0</v>
      </c>
      <c r="E29" s="28">
        <v>16666</v>
      </c>
      <c r="F29" s="16">
        <f t="shared" si="2"/>
        <v>1.6666683334016694E-3</v>
      </c>
      <c r="G29" s="28">
        <v>0</v>
      </c>
      <c r="H29" s="109">
        <f t="shared" si="0"/>
        <v>0</v>
      </c>
      <c r="I29" s="28">
        <v>0</v>
      </c>
      <c r="J29" s="109">
        <f t="shared" si="1"/>
        <v>0</v>
      </c>
      <c r="K29" s="3"/>
      <c r="L29" s="5"/>
      <c r="M29" s="9"/>
      <c r="N29" s="5"/>
      <c r="O29" s="5"/>
      <c r="P29" s="5"/>
      <c r="Q29" s="5"/>
      <c r="R29" s="5"/>
    </row>
    <row r="30" spans="1:18" x14ac:dyDescent="0.2">
      <c r="A30" s="59"/>
      <c r="B30" s="13" t="s">
        <v>52</v>
      </c>
      <c r="C30" s="28">
        <v>0</v>
      </c>
      <c r="D30" s="16">
        <f t="shared" si="3"/>
        <v>0</v>
      </c>
      <c r="E30" s="28">
        <v>0</v>
      </c>
      <c r="F30" s="16">
        <f t="shared" si="2"/>
        <v>0</v>
      </c>
      <c r="G30" s="28">
        <v>11828125</v>
      </c>
      <c r="H30" s="109">
        <f t="shared" si="0"/>
        <v>0.49112599555196851</v>
      </c>
      <c r="I30" s="28">
        <v>5953125</v>
      </c>
      <c r="J30" s="109">
        <f t="shared" si="1"/>
        <v>0.56825300234460296</v>
      </c>
      <c r="K30" s="3"/>
      <c r="L30" s="9"/>
      <c r="M30" s="9"/>
      <c r="N30" s="10"/>
      <c r="O30" s="11"/>
      <c r="P30" s="10"/>
      <c r="Q30" s="11"/>
      <c r="R30" s="5"/>
    </row>
    <row r="31" spans="1:18" x14ac:dyDescent="0.2">
      <c r="A31" s="59"/>
      <c r="B31" s="13" t="s">
        <v>22</v>
      </c>
      <c r="C31" s="28">
        <v>0</v>
      </c>
      <c r="D31" s="16">
        <f t="shared" si="3"/>
        <v>0</v>
      </c>
      <c r="E31" s="28">
        <v>16666</v>
      </c>
      <c r="F31" s="16">
        <f t="shared" si="2"/>
        <v>1.6666683334016694E-3</v>
      </c>
      <c r="G31" s="28">
        <v>301937.5</v>
      </c>
      <c r="H31" s="109">
        <f t="shared" si="0"/>
        <v>1.2537012863997674E-2</v>
      </c>
      <c r="I31" s="28">
        <v>80500</v>
      </c>
      <c r="J31" s="109">
        <f t="shared" si="1"/>
        <v>7.6840930920719008E-3</v>
      </c>
      <c r="K31" s="3"/>
      <c r="L31" s="9"/>
      <c r="M31" s="9"/>
      <c r="N31" s="5"/>
      <c r="O31" s="5"/>
      <c r="P31" s="5"/>
      <c r="Q31" s="5"/>
      <c r="R31" s="5"/>
    </row>
    <row r="32" spans="1:18" x14ac:dyDescent="0.2">
      <c r="A32" s="59"/>
      <c r="B32" s="13" t="s">
        <v>37</v>
      </c>
      <c r="C32" s="29">
        <v>516646</v>
      </c>
      <c r="D32" s="17">
        <f t="shared" si="3"/>
        <v>4.6969705509985041E-2</v>
      </c>
      <c r="E32" s="28">
        <v>0</v>
      </c>
      <c r="F32" s="16">
        <f t="shared" si="2"/>
        <v>0</v>
      </c>
      <c r="G32" s="28">
        <v>7812.5</v>
      </c>
      <c r="H32" s="109">
        <f t="shared" si="0"/>
        <v>3.2438969323115489E-4</v>
      </c>
      <c r="I32" s="28">
        <v>3250</v>
      </c>
      <c r="J32" s="109">
        <f t="shared" si="1"/>
        <v>3.1022736086004573E-4</v>
      </c>
      <c r="K32" s="3"/>
      <c r="L32" s="9"/>
      <c r="M32" s="9"/>
      <c r="N32" s="5"/>
      <c r="O32" s="5"/>
      <c r="P32" s="5"/>
      <c r="Q32" s="5"/>
      <c r="R32" s="5"/>
    </row>
    <row r="33" spans="1:18" x14ac:dyDescent="0.2">
      <c r="A33" s="59"/>
      <c r="B33" s="13" t="s">
        <v>53</v>
      </c>
      <c r="C33" s="28">
        <v>0</v>
      </c>
      <c r="D33" s="16">
        <f t="shared" si="3"/>
        <v>0</v>
      </c>
      <c r="E33" s="28">
        <v>0</v>
      </c>
      <c r="F33" s="16">
        <f t="shared" si="2"/>
        <v>0</v>
      </c>
      <c r="G33" s="28">
        <v>2393187.5</v>
      </c>
      <c r="H33" s="109">
        <f t="shared" si="0"/>
        <v>9.9369645948113219E-2</v>
      </c>
      <c r="I33" s="28">
        <v>1336625</v>
      </c>
      <c r="J33" s="109">
        <f t="shared" si="1"/>
        <v>0.12758696806447956</v>
      </c>
      <c r="K33" s="3"/>
      <c r="L33" s="9"/>
      <c r="M33" s="9"/>
      <c r="N33" s="5"/>
      <c r="O33" s="5"/>
      <c r="P33" s="5"/>
      <c r="Q33" s="5"/>
      <c r="R33" s="5"/>
    </row>
    <row r="34" spans="1:18" x14ac:dyDescent="0.2">
      <c r="A34" s="59"/>
      <c r="B34" s="13" t="s">
        <v>23</v>
      </c>
      <c r="C34" s="28">
        <v>49998</v>
      </c>
      <c r="D34" s="16">
        <f t="shared" si="3"/>
        <v>4.545455371934036E-3</v>
      </c>
      <c r="E34" s="28">
        <v>49998</v>
      </c>
      <c r="F34" s="16">
        <f t="shared" si="2"/>
        <v>5.0000050002050088E-3</v>
      </c>
      <c r="G34" s="28">
        <v>0</v>
      </c>
      <c r="H34" s="109">
        <f t="shared" si="0"/>
        <v>0</v>
      </c>
      <c r="I34" s="28">
        <v>0</v>
      </c>
      <c r="J34" s="109">
        <f t="shared" si="1"/>
        <v>0</v>
      </c>
      <c r="K34" s="3"/>
      <c r="L34" s="9"/>
      <c r="M34" s="9"/>
      <c r="N34" s="5"/>
      <c r="O34" s="5"/>
      <c r="P34" s="5"/>
      <c r="Q34" s="5"/>
      <c r="R34" s="5"/>
    </row>
    <row r="35" spans="1:18" x14ac:dyDescent="0.2">
      <c r="A35" s="59"/>
      <c r="B35" s="13" t="s">
        <v>24</v>
      </c>
      <c r="C35" s="28">
        <v>49998</v>
      </c>
      <c r="D35" s="16">
        <f t="shared" si="3"/>
        <v>4.545455371934036E-3</v>
      </c>
      <c r="E35" s="28">
        <v>0</v>
      </c>
      <c r="F35" s="16">
        <f t="shared" si="2"/>
        <v>0</v>
      </c>
      <c r="G35" s="28">
        <v>5125</v>
      </c>
      <c r="H35" s="109">
        <f t="shared" si="0"/>
        <v>2.1279963875963761E-4</v>
      </c>
      <c r="I35" s="28">
        <v>3500</v>
      </c>
      <c r="J35" s="109">
        <f t="shared" si="1"/>
        <v>3.3409100400312613E-4</v>
      </c>
      <c r="K35" s="3"/>
      <c r="L35" s="5"/>
      <c r="M35" s="5"/>
      <c r="N35" s="10"/>
      <c r="O35" s="11"/>
      <c r="P35" s="10"/>
      <c r="Q35" s="11"/>
      <c r="R35" s="5"/>
    </row>
    <row r="36" spans="1:18" x14ac:dyDescent="0.2">
      <c r="A36" s="59"/>
      <c r="B36" s="13" t="s">
        <v>54</v>
      </c>
      <c r="C36" s="28">
        <v>0</v>
      </c>
      <c r="D36" s="16">
        <f t="shared" si="3"/>
        <v>0</v>
      </c>
      <c r="E36" s="28">
        <v>0</v>
      </c>
      <c r="F36" s="16">
        <f t="shared" si="2"/>
        <v>0</v>
      </c>
      <c r="G36" s="28">
        <v>163312.5</v>
      </c>
      <c r="H36" s="109">
        <f t="shared" si="0"/>
        <v>6.7810421473040623E-3</v>
      </c>
      <c r="I36" s="28">
        <v>50187.5</v>
      </c>
      <c r="J36" s="109">
        <f t="shared" si="1"/>
        <v>4.790626360973398E-3</v>
      </c>
      <c r="K36" s="3"/>
      <c r="L36" s="5"/>
      <c r="M36" s="5"/>
      <c r="N36" s="10"/>
      <c r="O36" s="11"/>
      <c r="P36" s="10"/>
      <c r="Q36" s="11"/>
      <c r="R36" s="5"/>
    </row>
    <row r="37" spans="1:18" x14ac:dyDescent="0.2">
      <c r="A37" s="59"/>
      <c r="B37" s="13" t="s">
        <v>25</v>
      </c>
      <c r="C37" s="28">
        <v>33332</v>
      </c>
      <c r="D37" s="16">
        <f t="shared" si="3"/>
        <v>3.0303035812893572E-3</v>
      </c>
      <c r="E37" s="28">
        <v>266656</v>
      </c>
      <c r="F37" s="16">
        <f t="shared" si="2"/>
        <v>2.666669333442671E-2</v>
      </c>
      <c r="G37" s="28">
        <v>0</v>
      </c>
      <c r="H37" s="109">
        <f t="shared" si="0"/>
        <v>0</v>
      </c>
      <c r="I37" s="28">
        <v>0</v>
      </c>
      <c r="J37" s="109">
        <f t="shared" si="1"/>
        <v>0</v>
      </c>
      <c r="K37" s="3"/>
      <c r="L37" s="5"/>
      <c r="M37" s="5"/>
      <c r="N37" s="5"/>
      <c r="O37" s="5"/>
      <c r="P37" s="5"/>
      <c r="Q37" s="5"/>
      <c r="R37" s="5"/>
    </row>
    <row r="38" spans="1:18" x14ac:dyDescent="0.2">
      <c r="A38" s="59"/>
      <c r="B38" s="13" t="s">
        <v>27</v>
      </c>
      <c r="C38" s="28">
        <v>33332</v>
      </c>
      <c r="D38" s="16">
        <f t="shared" si="3"/>
        <v>3.0303035812893572E-3</v>
      </c>
      <c r="E38" s="28">
        <v>0</v>
      </c>
      <c r="F38" s="16">
        <f t="shared" si="2"/>
        <v>0</v>
      </c>
      <c r="G38" s="28">
        <v>0</v>
      </c>
      <c r="H38" s="109">
        <f t="shared" si="0"/>
        <v>0</v>
      </c>
      <c r="I38" s="28">
        <v>0</v>
      </c>
      <c r="J38" s="109">
        <f t="shared" si="1"/>
        <v>0</v>
      </c>
      <c r="K38" s="3"/>
      <c r="L38" s="1"/>
      <c r="M38" s="1"/>
    </row>
    <row r="39" spans="1:18" x14ac:dyDescent="0.2">
      <c r="A39" s="59"/>
      <c r="B39" s="13" t="s">
        <v>26</v>
      </c>
      <c r="C39" s="28">
        <v>66664</v>
      </c>
      <c r="D39" s="16">
        <f t="shared" si="3"/>
        <v>6.0606071625787144E-3</v>
      </c>
      <c r="E39" s="28">
        <v>49998</v>
      </c>
      <c r="F39" s="16">
        <f t="shared" si="2"/>
        <v>5.0000050002050088E-3</v>
      </c>
      <c r="G39" s="28">
        <v>0</v>
      </c>
      <c r="H39" s="109">
        <f t="shared" si="0"/>
        <v>0</v>
      </c>
      <c r="I39" s="28">
        <v>0</v>
      </c>
      <c r="J39" s="109">
        <f t="shared" si="1"/>
        <v>0</v>
      </c>
      <c r="K39" s="3"/>
      <c r="L39" s="1"/>
      <c r="M39" s="1"/>
    </row>
    <row r="40" spans="1:18" x14ac:dyDescent="0.2">
      <c r="A40" s="59"/>
      <c r="B40" s="13" t="s">
        <v>56</v>
      </c>
      <c r="C40" s="28">
        <v>0</v>
      </c>
      <c r="D40" s="16">
        <f t="shared" si="3"/>
        <v>0</v>
      </c>
      <c r="E40" s="28">
        <v>0</v>
      </c>
      <c r="F40" s="16">
        <f t="shared" si="2"/>
        <v>0</v>
      </c>
      <c r="G40" s="28">
        <v>519937.5</v>
      </c>
      <c r="H40" s="109">
        <f t="shared" si="0"/>
        <v>2.1588782863919822E-2</v>
      </c>
      <c r="I40" s="28">
        <v>335000</v>
      </c>
      <c r="J40" s="109">
        <f t="shared" si="1"/>
        <v>3.1977281811727785E-2</v>
      </c>
      <c r="K40" s="3"/>
      <c r="L40" s="1"/>
      <c r="M40" s="1"/>
    </row>
    <row r="41" spans="1:18" x14ac:dyDescent="0.2">
      <c r="A41" s="59"/>
      <c r="B41" s="13" t="s">
        <v>29</v>
      </c>
      <c r="C41" s="28">
        <v>16666</v>
      </c>
      <c r="D41" s="16">
        <f t="shared" si="3"/>
        <v>1.5151517906446786E-3</v>
      </c>
      <c r="E41" s="28">
        <v>149994</v>
      </c>
      <c r="F41" s="16">
        <f t="shared" ref="F41:F50" si="4">E41/E$51</f>
        <v>1.5000015000615026E-2</v>
      </c>
      <c r="G41" s="28">
        <v>0</v>
      </c>
      <c r="H41" s="109">
        <f t="shared" si="0"/>
        <v>0</v>
      </c>
      <c r="I41" s="28">
        <v>0</v>
      </c>
      <c r="J41" s="109">
        <f t="shared" si="1"/>
        <v>0</v>
      </c>
      <c r="K41" s="3"/>
      <c r="L41" s="1"/>
      <c r="M41" s="1"/>
    </row>
    <row r="42" spans="1:18" x14ac:dyDescent="0.2">
      <c r="A42" s="59"/>
      <c r="B42" s="13" t="s">
        <v>28</v>
      </c>
      <c r="C42" s="28">
        <v>266656</v>
      </c>
      <c r="D42" s="16">
        <f t="shared" si="3"/>
        <v>2.4242428650314857E-2</v>
      </c>
      <c r="E42" s="28">
        <v>183326</v>
      </c>
      <c r="F42" s="16">
        <f t="shared" si="4"/>
        <v>1.8333351667418365E-2</v>
      </c>
      <c r="G42" s="28">
        <v>0</v>
      </c>
      <c r="H42" s="109">
        <f t="shared" si="0"/>
        <v>0</v>
      </c>
      <c r="I42" s="28">
        <v>0</v>
      </c>
      <c r="J42" s="109">
        <f t="shared" si="1"/>
        <v>0</v>
      </c>
      <c r="K42" s="3"/>
      <c r="L42" s="1"/>
      <c r="M42" s="1"/>
    </row>
    <row r="43" spans="1:18" x14ac:dyDescent="0.2">
      <c r="A43" s="59"/>
      <c r="B43" s="13" t="s">
        <v>30</v>
      </c>
      <c r="C43" s="28">
        <v>149994</v>
      </c>
      <c r="D43" s="16">
        <f t="shared" si="3"/>
        <v>1.3636366115802108E-2</v>
      </c>
      <c r="E43" s="28">
        <v>116662</v>
      </c>
      <c r="F43" s="16">
        <f t="shared" si="4"/>
        <v>1.1666678333811686E-2</v>
      </c>
      <c r="G43" s="28">
        <v>0</v>
      </c>
      <c r="H43" s="109">
        <f t="shared" si="0"/>
        <v>0</v>
      </c>
      <c r="I43" s="28">
        <v>0</v>
      </c>
      <c r="J43" s="109">
        <f t="shared" si="1"/>
        <v>0</v>
      </c>
      <c r="K43" s="3"/>
      <c r="L43" s="1"/>
      <c r="M43" s="1"/>
    </row>
    <row r="44" spans="1:18" x14ac:dyDescent="0.2">
      <c r="A44" s="59"/>
      <c r="B44" s="13" t="s">
        <v>31</v>
      </c>
      <c r="C44" s="28">
        <v>0</v>
      </c>
      <c r="D44" s="16">
        <f t="shared" si="3"/>
        <v>0</v>
      </c>
      <c r="E44" s="28">
        <v>33322</v>
      </c>
      <c r="F44" s="16">
        <f t="shared" si="4"/>
        <v>3.3323366258016579E-3</v>
      </c>
      <c r="G44" s="28">
        <v>0</v>
      </c>
      <c r="H44" s="109">
        <f t="shared" si="0"/>
        <v>0</v>
      </c>
      <c r="I44" s="28">
        <v>0</v>
      </c>
      <c r="J44" s="109">
        <f t="shared" si="1"/>
        <v>0</v>
      </c>
      <c r="K44" s="3"/>
      <c r="L44" s="1"/>
      <c r="M44" s="1"/>
    </row>
    <row r="45" spans="1:18" x14ac:dyDescent="0.2">
      <c r="A45" s="59"/>
      <c r="B45" s="13" t="s">
        <v>33</v>
      </c>
      <c r="C45" s="28">
        <v>49998</v>
      </c>
      <c r="D45" s="16">
        <f t="shared" si="3"/>
        <v>4.545455371934036E-3</v>
      </c>
      <c r="E45" s="28">
        <v>66664</v>
      </c>
      <c r="F45" s="16">
        <f t="shared" si="4"/>
        <v>6.6666733336066776E-3</v>
      </c>
      <c r="G45" s="28">
        <v>0</v>
      </c>
      <c r="H45" s="109">
        <f t="shared" si="0"/>
        <v>0</v>
      </c>
      <c r="I45" s="28">
        <v>0</v>
      </c>
      <c r="J45" s="109">
        <f t="shared" si="1"/>
        <v>0</v>
      </c>
      <c r="K45" s="3"/>
      <c r="L45" s="1"/>
      <c r="M45" s="1"/>
    </row>
    <row r="46" spans="1:18" x14ac:dyDescent="0.2">
      <c r="A46" s="59"/>
      <c r="B46" s="13" t="s">
        <v>32</v>
      </c>
      <c r="C46" s="28">
        <v>349986</v>
      </c>
      <c r="D46" s="16">
        <f t="shared" si="3"/>
        <v>3.1818187603538252E-2</v>
      </c>
      <c r="E46" s="28">
        <v>466648</v>
      </c>
      <c r="F46" s="16">
        <f t="shared" si="4"/>
        <v>4.6666713335246746E-2</v>
      </c>
      <c r="G46" s="28">
        <v>0</v>
      </c>
      <c r="H46" s="109">
        <f t="shared" si="0"/>
        <v>0</v>
      </c>
      <c r="I46" s="28">
        <v>0</v>
      </c>
      <c r="J46" s="109">
        <f t="shared" si="1"/>
        <v>0</v>
      </c>
      <c r="K46" s="3"/>
      <c r="L46" s="1"/>
      <c r="M46" s="1"/>
    </row>
    <row r="47" spans="1:18" x14ac:dyDescent="0.2">
      <c r="A47" s="59"/>
      <c r="B47" s="13" t="s">
        <v>34</v>
      </c>
      <c r="C47" s="28">
        <v>0</v>
      </c>
      <c r="D47" s="16">
        <f t="shared" si="3"/>
        <v>0</v>
      </c>
      <c r="E47" s="28">
        <v>16666</v>
      </c>
      <c r="F47" s="16">
        <f t="shared" si="4"/>
        <v>1.6666683334016694E-3</v>
      </c>
      <c r="G47" s="28">
        <v>0</v>
      </c>
      <c r="H47" s="109">
        <f t="shared" si="0"/>
        <v>0</v>
      </c>
      <c r="I47" s="28">
        <v>0</v>
      </c>
      <c r="J47" s="109">
        <f t="shared" si="1"/>
        <v>0</v>
      </c>
      <c r="K47" s="3"/>
      <c r="L47" s="1"/>
      <c r="M47" s="1"/>
    </row>
    <row r="48" spans="1:18" x14ac:dyDescent="0.2">
      <c r="A48" s="59"/>
      <c r="B48" s="13" t="s">
        <v>35</v>
      </c>
      <c r="C48" s="28">
        <v>216658</v>
      </c>
      <c r="D48" s="16">
        <f t="shared" si="3"/>
        <v>1.9696973278380821E-2</v>
      </c>
      <c r="E48" s="28">
        <v>199992</v>
      </c>
      <c r="F48" s="16">
        <f t="shared" si="4"/>
        <v>2.0000020000820035E-2</v>
      </c>
      <c r="G48" s="28">
        <v>282000</v>
      </c>
      <c r="H48" s="109">
        <f t="shared" si="0"/>
        <v>1.1709170366871767E-2</v>
      </c>
      <c r="I48" s="28">
        <v>242750</v>
      </c>
      <c r="J48" s="109">
        <f t="shared" si="1"/>
        <v>2.3171597491931106E-2</v>
      </c>
      <c r="K48" s="3"/>
      <c r="L48" s="1"/>
      <c r="M48" s="1"/>
    </row>
    <row r="49" spans="1:13" x14ac:dyDescent="0.2">
      <c r="A49" s="59"/>
      <c r="B49" s="13" t="s">
        <v>36</v>
      </c>
      <c r="C49" s="28">
        <v>16666</v>
      </c>
      <c r="D49" s="16">
        <f t="shared" si="3"/>
        <v>1.5151517906446786E-3</v>
      </c>
      <c r="E49" s="28">
        <v>33332</v>
      </c>
      <c r="F49" s="16">
        <f t="shared" si="4"/>
        <v>3.3333366668033388E-3</v>
      </c>
      <c r="G49" s="28">
        <v>1625</v>
      </c>
      <c r="H49" s="109">
        <f t="shared" si="0"/>
        <v>6.7473056192080214E-5</v>
      </c>
      <c r="I49" s="28">
        <v>1312.5</v>
      </c>
      <c r="J49" s="109">
        <f t="shared" si="1"/>
        <v>1.2528412650117231E-4</v>
      </c>
      <c r="K49" s="3"/>
      <c r="L49" s="1"/>
      <c r="M49" s="1"/>
    </row>
    <row r="50" spans="1:13" ht="13.5" thickBot="1" x14ac:dyDescent="0.25">
      <c r="A50" s="59"/>
      <c r="B50" s="13" t="s">
        <v>38</v>
      </c>
      <c r="C50" s="29">
        <v>0</v>
      </c>
      <c r="D50" s="17">
        <f t="shared" si="3"/>
        <v>0</v>
      </c>
      <c r="E50" s="29">
        <v>16666</v>
      </c>
      <c r="F50" s="17">
        <f t="shared" si="4"/>
        <v>1.6666683334016694E-3</v>
      </c>
      <c r="G50" s="29">
        <v>0</v>
      </c>
      <c r="H50" s="112">
        <f t="shared" si="0"/>
        <v>0</v>
      </c>
      <c r="I50" s="29">
        <v>0</v>
      </c>
      <c r="J50" s="112">
        <f t="shared" si="1"/>
        <v>0</v>
      </c>
      <c r="K50" s="3"/>
      <c r="L50" s="1"/>
      <c r="M50" s="1"/>
    </row>
    <row r="51" spans="1:13" x14ac:dyDescent="0.2">
      <c r="A51" s="64" t="s">
        <v>58</v>
      </c>
      <c r="B51" s="65"/>
      <c r="C51" s="31">
        <f>SUM(C8:C50)</f>
        <v>10999558</v>
      </c>
      <c r="D51" s="32">
        <f t="shared" ref="D51:J51" si="5">SUM(D8:D50)</f>
        <v>0.99999999999999989</v>
      </c>
      <c r="E51" s="33">
        <f t="shared" si="5"/>
        <v>9999590</v>
      </c>
      <c r="F51" s="32">
        <f t="shared" si="5"/>
        <v>1.0000000000000002</v>
      </c>
      <c r="G51" s="33">
        <f t="shared" si="5"/>
        <v>24083687.5</v>
      </c>
      <c r="H51" s="32">
        <f t="shared" si="5"/>
        <v>1</v>
      </c>
      <c r="I51" s="33">
        <f t="shared" si="5"/>
        <v>10476187.5</v>
      </c>
      <c r="J51" s="34">
        <f t="shared" si="5"/>
        <v>0.99999999999999989</v>
      </c>
    </row>
    <row r="52" spans="1:13" x14ac:dyDescent="0.2">
      <c r="A52" s="66" t="s">
        <v>59</v>
      </c>
      <c r="B52" s="67"/>
      <c r="C52" s="35">
        <v>22</v>
      </c>
      <c r="D52" s="22"/>
      <c r="E52" s="15">
        <v>25</v>
      </c>
      <c r="F52" s="22"/>
      <c r="G52" s="15">
        <v>22</v>
      </c>
      <c r="H52" s="22"/>
      <c r="I52" s="15">
        <v>23</v>
      </c>
      <c r="J52" s="24"/>
    </row>
    <row r="53" spans="1:13" x14ac:dyDescent="0.2">
      <c r="A53" s="66" t="s">
        <v>60</v>
      </c>
      <c r="B53" s="67"/>
      <c r="C53" s="35">
        <v>0.97389999999999999</v>
      </c>
      <c r="D53" s="30"/>
      <c r="E53" s="15">
        <v>1.399</v>
      </c>
      <c r="F53" s="30"/>
      <c r="G53" s="15">
        <v>1.702</v>
      </c>
      <c r="H53" s="30"/>
      <c r="I53" s="15">
        <v>1.54</v>
      </c>
      <c r="J53" s="24"/>
    </row>
    <row r="54" spans="1:13" x14ac:dyDescent="0.2">
      <c r="A54" s="66" t="s">
        <v>61</v>
      </c>
      <c r="B54" s="67"/>
      <c r="C54" s="35">
        <v>0.34799999999999998</v>
      </c>
      <c r="D54" s="22"/>
      <c r="E54" s="15">
        <v>0.51490000000000002</v>
      </c>
      <c r="F54" s="22"/>
      <c r="G54" s="15">
        <v>0.70369999999999999</v>
      </c>
      <c r="H54" s="22"/>
      <c r="I54" s="15">
        <v>0.64070000000000005</v>
      </c>
      <c r="J54" s="24"/>
    </row>
    <row r="55" spans="1:13" ht="13.5" thickBot="1" x14ac:dyDescent="0.25">
      <c r="A55" s="56" t="s">
        <v>62</v>
      </c>
      <c r="B55" s="57"/>
      <c r="C55" s="36">
        <v>0.31509999999999999</v>
      </c>
      <c r="D55" s="23"/>
      <c r="E55" s="37">
        <v>0.4345</v>
      </c>
      <c r="F55" s="23"/>
      <c r="G55" s="37">
        <v>0.55049999999999999</v>
      </c>
      <c r="H55" s="23"/>
      <c r="I55" s="37">
        <v>0.49109999999999998</v>
      </c>
      <c r="J55" s="25"/>
    </row>
    <row r="57" spans="1:13" x14ac:dyDescent="0.2">
      <c r="C57" s="42"/>
    </row>
    <row r="58" spans="1:13" x14ac:dyDescent="0.2">
      <c r="C58" s="42"/>
    </row>
    <row r="59" spans="1:13" x14ac:dyDescent="0.2">
      <c r="C59" s="42"/>
    </row>
    <row r="60" spans="1:13" x14ac:dyDescent="0.2">
      <c r="C60" s="42"/>
    </row>
    <row r="61" spans="1:13" x14ac:dyDescent="0.2">
      <c r="C61" s="42"/>
      <c r="D61" s="26"/>
      <c r="F61" s="26"/>
    </row>
    <row r="62" spans="1:13" x14ac:dyDescent="0.2">
      <c r="D62" s="26"/>
      <c r="F62" s="26"/>
    </row>
    <row r="63" spans="1:13" x14ac:dyDescent="0.2">
      <c r="D63" s="26"/>
      <c r="F63" s="26"/>
    </row>
    <row r="64" spans="1:13" x14ac:dyDescent="0.2">
      <c r="D64" s="26"/>
      <c r="F64" s="26"/>
    </row>
    <row r="65" spans="4:6" x14ac:dyDescent="0.2">
      <c r="D65" s="26"/>
      <c r="F65" s="26"/>
    </row>
    <row r="66" spans="4:6" x14ac:dyDescent="0.2">
      <c r="D66" s="26"/>
      <c r="F66" s="26"/>
    </row>
    <row r="67" spans="4:6" x14ac:dyDescent="0.2">
      <c r="D67" s="26"/>
      <c r="F67" s="26"/>
    </row>
    <row r="68" spans="4:6" x14ac:dyDescent="0.2">
      <c r="D68" s="26"/>
      <c r="F68" s="26"/>
    </row>
  </sheetData>
  <mergeCells count="26">
    <mergeCell ref="J6:J7"/>
    <mergeCell ref="C3:F3"/>
    <mergeCell ref="C4:F4"/>
    <mergeCell ref="A3:B6"/>
    <mergeCell ref="A52:B52"/>
    <mergeCell ref="G3:J3"/>
    <mergeCell ref="G5:H5"/>
    <mergeCell ref="I5:J5"/>
    <mergeCell ref="G4:J4"/>
    <mergeCell ref="C5:D5"/>
    <mergeCell ref="E5:F5"/>
    <mergeCell ref="A8:A14"/>
    <mergeCell ref="C6:C7"/>
    <mergeCell ref="D6:D7"/>
    <mergeCell ref="E6:E7"/>
    <mergeCell ref="F6:F7"/>
    <mergeCell ref="G6:G7"/>
    <mergeCell ref="H6:H7"/>
    <mergeCell ref="I6:I7"/>
    <mergeCell ref="A53:B53"/>
    <mergeCell ref="A54:B54"/>
    <mergeCell ref="A55:B55"/>
    <mergeCell ref="A15:A19"/>
    <mergeCell ref="A20:A22"/>
    <mergeCell ref="A23:A50"/>
    <mergeCell ref="A51:B5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8"/>
  <sheetViews>
    <sheetView workbookViewId="0">
      <selection activeCell="E23" sqref="E23"/>
    </sheetView>
  </sheetViews>
  <sheetFormatPr baseColWidth="10" defaultRowHeight="15" x14ac:dyDescent="0.25"/>
  <cols>
    <col min="2" max="2" width="20" bestFit="1" customWidth="1"/>
    <col min="3" max="3" width="12" customWidth="1"/>
    <col min="4" max="4" width="17.42578125" customWidth="1"/>
    <col min="5" max="5" width="11.85546875" customWidth="1"/>
    <col min="6" max="6" width="10.28515625" customWidth="1"/>
    <col min="7" max="7" width="8.85546875" customWidth="1"/>
    <col min="8" max="8" width="16.140625" customWidth="1"/>
  </cols>
  <sheetData>
    <row r="4" spans="2:9" x14ac:dyDescent="0.25">
      <c r="B4" s="73" t="s">
        <v>65</v>
      </c>
      <c r="C4" s="73" t="s">
        <v>72</v>
      </c>
      <c r="D4" s="74" t="s">
        <v>70</v>
      </c>
      <c r="E4" s="73" t="s">
        <v>66</v>
      </c>
      <c r="F4" s="73" t="s">
        <v>67</v>
      </c>
      <c r="G4" s="73" t="s">
        <v>68</v>
      </c>
      <c r="H4" s="73" t="s">
        <v>69</v>
      </c>
    </row>
    <row r="5" spans="2:9" ht="24.75" customHeight="1" x14ac:dyDescent="0.25">
      <c r="B5" s="73"/>
      <c r="C5" s="73"/>
      <c r="D5" s="74"/>
      <c r="E5" s="73"/>
      <c r="F5" s="73"/>
      <c r="G5" s="73"/>
      <c r="H5" s="73"/>
    </row>
    <row r="6" spans="2:9" x14ac:dyDescent="0.25">
      <c r="B6" s="70"/>
      <c r="C6" s="38">
        <v>0</v>
      </c>
      <c r="D6" s="44">
        <v>17541622.75</v>
      </c>
      <c r="E6" s="38">
        <v>22</v>
      </c>
      <c r="F6" s="43">
        <v>1.33795</v>
      </c>
      <c r="G6" s="43">
        <v>0.52584999999999993</v>
      </c>
      <c r="H6" s="43">
        <v>0.43279999999999996</v>
      </c>
    </row>
    <row r="7" spans="2:9" x14ac:dyDescent="0.25">
      <c r="B7" s="71"/>
      <c r="C7" s="38">
        <v>1</v>
      </c>
      <c r="D7" s="39">
        <v>9999590</v>
      </c>
      <c r="E7" s="39">
        <v>25</v>
      </c>
      <c r="F7" s="39">
        <v>1.399</v>
      </c>
      <c r="G7" s="39">
        <v>0.51490000000000002</v>
      </c>
      <c r="H7" s="39">
        <v>0.4345</v>
      </c>
    </row>
    <row r="8" spans="2:9" x14ac:dyDescent="0.25">
      <c r="B8" s="72"/>
      <c r="C8" s="38">
        <v>2</v>
      </c>
      <c r="D8" s="45">
        <v>10476187.5</v>
      </c>
      <c r="E8" s="40">
        <v>23</v>
      </c>
      <c r="F8" s="40">
        <v>1.54</v>
      </c>
      <c r="G8" s="40">
        <v>0.64070000000000005</v>
      </c>
      <c r="H8" s="40">
        <v>0.49109999999999998</v>
      </c>
    </row>
    <row r="9" spans="2:9" x14ac:dyDescent="0.25">
      <c r="B9" s="20"/>
      <c r="C9" s="20"/>
      <c r="D9" s="19"/>
      <c r="E9" s="19"/>
      <c r="F9" s="19"/>
      <c r="G9" s="19"/>
      <c r="H9" s="19"/>
      <c r="I9" s="41" t="s">
        <v>71</v>
      </c>
    </row>
    <row r="13" spans="2:9" ht="15" customHeight="1" x14ac:dyDescent="0.25"/>
    <row r="14" spans="2:9" ht="15" customHeight="1" x14ac:dyDescent="0.25"/>
    <row r="15" spans="2:9" ht="15" customHeight="1" x14ac:dyDescent="0.25"/>
    <row r="18" ht="15" customHeight="1" x14ac:dyDescent="0.25"/>
  </sheetData>
  <mergeCells count="8">
    <mergeCell ref="B6:B8"/>
    <mergeCell ref="H4:H5"/>
    <mergeCell ref="G4:G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workbookViewId="0">
      <selection activeCell="M4" sqref="M4"/>
    </sheetView>
  </sheetViews>
  <sheetFormatPr baseColWidth="10" defaultRowHeight="15" x14ac:dyDescent="0.25"/>
  <cols>
    <col min="2" max="2" width="21" bestFit="1" customWidth="1"/>
    <col min="3" max="3" width="33.5703125" bestFit="1" customWidth="1"/>
    <col min="8" max="8" width="13" style="48" customWidth="1"/>
    <col min="9" max="9" width="13.140625" style="48" customWidth="1"/>
  </cols>
  <sheetData>
    <row r="1" spans="2:13" x14ac:dyDescent="0.25">
      <c r="B1" t="s">
        <v>79</v>
      </c>
    </row>
    <row r="3" spans="2:13" ht="45" x14ac:dyDescent="0.25">
      <c r="B3" s="53" t="s">
        <v>80</v>
      </c>
      <c r="C3" s="53" t="s">
        <v>64</v>
      </c>
      <c r="D3" s="53" t="s">
        <v>40</v>
      </c>
      <c r="E3" s="53" t="s">
        <v>41</v>
      </c>
      <c r="F3" s="53" t="s">
        <v>40</v>
      </c>
      <c r="G3" s="53" t="s">
        <v>45</v>
      </c>
      <c r="H3" s="51" t="s">
        <v>73</v>
      </c>
      <c r="I3" s="51" t="s">
        <v>74</v>
      </c>
      <c r="J3" s="53" t="s">
        <v>75</v>
      </c>
      <c r="K3" s="53" t="s">
        <v>76</v>
      </c>
      <c r="L3" s="53" t="s">
        <v>78</v>
      </c>
      <c r="M3" s="55" t="s">
        <v>77</v>
      </c>
    </row>
    <row r="4" spans="2:13" ht="18.75" x14ac:dyDescent="0.25">
      <c r="B4" s="75" t="s">
        <v>5</v>
      </c>
      <c r="C4" s="13" t="s">
        <v>47</v>
      </c>
      <c r="D4" s="27">
        <v>0</v>
      </c>
      <c r="E4" s="27">
        <v>0</v>
      </c>
      <c r="F4" s="28">
        <v>125937.5</v>
      </c>
      <c r="G4" s="49">
        <v>8687.5</v>
      </c>
      <c r="H4" s="46">
        <f>AVERAGE(D4:G4)</f>
        <v>33656.25</v>
      </c>
      <c r="I4" s="52">
        <f>H4/H$47</f>
        <v>2.4230987647136993E-3</v>
      </c>
      <c r="J4" s="53">
        <v>16</v>
      </c>
      <c r="K4" s="53">
        <v>0</v>
      </c>
      <c r="L4" s="53">
        <f>J4*K4</f>
        <v>0</v>
      </c>
      <c r="M4" s="55">
        <f>SUM(L4:L46)</f>
        <v>56</v>
      </c>
    </row>
    <row r="5" spans="2:13" x14ac:dyDescent="0.25">
      <c r="B5" s="75"/>
      <c r="C5" s="13" t="s">
        <v>7</v>
      </c>
      <c r="D5" s="27">
        <v>0</v>
      </c>
      <c r="E5" s="28">
        <v>16666</v>
      </c>
      <c r="F5" s="28">
        <v>0</v>
      </c>
      <c r="G5" s="49">
        <v>0</v>
      </c>
      <c r="H5" s="46">
        <f t="shared" ref="H5:H46" si="0">AVERAGE(D5:G5)</f>
        <v>4166.5</v>
      </c>
      <c r="I5" s="52">
        <f t="shared" ref="I5:I46" si="1">H5/H$47</f>
        <v>2.9996927771750055E-4</v>
      </c>
      <c r="J5" s="53">
        <v>16</v>
      </c>
      <c r="K5" s="53">
        <v>0</v>
      </c>
      <c r="L5" s="53">
        <f t="shared" ref="L5:L46" si="2">J5*K5</f>
        <v>0</v>
      </c>
    </row>
    <row r="6" spans="2:13" x14ac:dyDescent="0.25">
      <c r="B6" s="75"/>
      <c r="C6" s="13" t="s">
        <v>6</v>
      </c>
      <c r="D6" s="28">
        <v>16666</v>
      </c>
      <c r="E6" s="28">
        <v>33332</v>
      </c>
      <c r="F6" s="28">
        <v>0</v>
      </c>
      <c r="G6" s="49">
        <v>0</v>
      </c>
      <c r="H6" s="46">
        <f t="shared" si="0"/>
        <v>12499.5</v>
      </c>
      <c r="I6" s="52">
        <f t="shared" si="1"/>
        <v>8.9990783315250166E-4</v>
      </c>
      <c r="J6" s="53">
        <v>16</v>
      </c>
      <c r="K6" s="53">
        <v>0</v>
      </c>
      <c r="L6" s="53">
        <f t="shared" si="2"/>
        <v>0</v>
      </c>
    </row>
    <row r="7" spans="2:13" x14ac:dyDescent="0.25">
      <c r="B7" s="75"/>
      <c r="C7" s="13" t="s">
        <v>42</v>
      </c>
      <c r="D7" s="28">
        <v>0</v>
      </c>
      <c r="E7" s="28">
        <v>0</v>
      </c>
      <c r="F7" s="28">
        <v>758812.5</v>
      </c>
      <c r="G7" s="49">
        <v>1273750</v>
      </c>
      <c r="H7" s="46">
        <f t="shared" si="0"/>
        <v>508140.625</v>
      </c>
      <c r="I7" s="52">
        <f t="shared" si="1"/>
        <v>3.6583841656106876E-2</v>
      </c>
      <c r="J7" s="53">
        <v>16</v>
      </c>
      <c r="K7" s="53">
        <v>0</v>
      </c>
      <c r="L7" s="53">
        <f t="shared" si="2"/>
        <v>0</v>
      </c>
    </row>
    <row r="8" spans="2:13" x14ac:dyDescent="0.25">
      <c r="B8" s="75"/>
      <c r="C8" s="13" t="s">
        <v>43</v>
      </c>
      <c r="D8" s="28">
        <v>0</v>
      </c>
      <c r="E8" s="28">
        <v>0</v>
      </c>
      <c r="F8" s="28">
        <v>589250</v>
      </c>
      <c r="G8" s="49">
        <v>557500</v>
      </c>
      <c r="H8" s="46">
        <f t="shared" si="0"/>
        <v>286687.5</v>
      </c>
      <c r="I8" s="52">
        <f t="shared" si="1"/>
        <v>2.0640211761823096E-2</v>
      </c>
      <c r="J8" s="53">
        <v>16</v>
      </c>
      <c r="K8" s="53">
        <v>0</v>
      </c>
      <c r="L8" s="53">
        <f t="shared" si="2"/>
        <v>0</v>
      </c>
    </row>
    <row r="9" spans="2:13" x14ac:dyDescent="0.25">
      <c r="B9" s="75"/>
      <c r="C9" s="13" t="s">
        <v>8</v>
      </c>
      <c r="D9" s="28">
        <v>8849646</v>
      </c>
      <c r="E9" s="28">
        <v>6866392</v>
      </c>
      <c r="F9" s="28">
        <v>1365062.5</v>
      </c>
      <c r="G9" s="49">
        <v>35375</v>
      </c>
      <c r="H9" s="46">
        <f t="shared" si="0"/>
        <v>4279118.875</v>
      </c>
      <c r="I9" s="52">
        <f t="shared" si="1"/>
        <v>0.30807733066148407</v>
      </c>
      <c r="J9" s="53">
        <v>16</v>
      </c>
      <c r="K9" s="53">
        <v>2</v>
      </c>
      <c r="L9" s="53">
        <f t="shared" si="2"/>
        <v>32</v>
      </c>
    </row>
    <row r="10" spans="2:13" x14ac:dyDescent="0.25">
      <c r="B10" s="75"/>
      <c r="C10" s="12" t="s">
        <v>46</v>
      </c>
      <c r="D10" s="28">
        <v>0</v>
      </c>
      <c r="E10" s="28">
        <v>0</v>
      </c>
      <c r="F10" s="15">
        <v>4751312.5</v>
      </c>
      <c r="G10" s="50">
        <v>132750</v>
      </c>
      <c r="H10" s="46">
        <f t="shared" si="0"/>
        <v>1221015.625</v>
      </c>
      <c r="I10" s="52">
        <f t="shared" si="1"/>
        <v>8.7907638332661103E-2</v>
      </c>
      <c r="J10" s="53">
        <v>16</v>
      </c>
      <c r="K10" s="53">
        <v>0</v>
      </c>
      <c r="L10" s="53">
        <f t="shared" si="2"/>
        <v>0</v>
      </c>
    </row>
    <row r="11" spans="2:13" x14ac:dyDescent="0.25">
      <c r="B11" s="75" t="s">
        <v>9</v>
      </c>
      <c r="C11" s="13" t="s">
        <v>48</v>
      </c>
      <c r="D11" s="27">
        <v>0</v>
      </c>
      <c r="E11" s="27">
        <v>0</v>
      </c>
      <c r="F11" s="15">
        <v>202937.5</v>
      </c>
      <c r="G11" s="50">
        <v>75125</v>
      </c>
      <c r="H11" s="46">
        <f t="shared" si="0"/>
        <v>69515.625</v>
      </c>
      <c r="I11" s="52">
        <f t="shared" si="1"/>
        <v>5.0048126296245348E-3</v>
      </c>
      <c r="J11" s="53">
        <v>3</v>
      </c>
      <c r="K11" s="53">
        <v>0</v>
      </c>
      <c r="L11" s="53">
        <f t="shared" si="2"/>
        <v>0</v>
      </c>
    </row>
    <row r="12" spans="2:13" x14ac:dyDescent="0.25">
      <c r="B12" s="75"/>
      <c r="C12" s="12" t="s">
        <v>10</v>
      </c>
      <c r="D12" s="28">
        <v>83330</v>
      </c>
      <c r="E12" s="28">
        <v>949962</v>
      </c>
      <c r="F12" s="15">
        <v>541687.5</v>
      </c>
      <c r="G12" s="50">
        <v>243375</v>
      </c>
      <c r="H12" s="46">
        <f t="shared" si="0"/>
        <v>454588.625</v>
      </c>
      <c r="I12" s="52">
        <f t="shared" si="1"/>
        <v>3.2728338293493753E-2</v>
      </c>
      <c r="J12" s="53">
        <v>3</v>
      </c>
      <c r="K12" s="53">
        <v>0</v>
      </c>
      <c r="L12" s="53">
        <f t="shared" si="2"/>
        <v>0</v>
      </c>
    </row>
    <row r="13" spans="2:13" x14ac:dyDescent="0.25">
      <c r="B13" s="75"/>
      <c r="C13" s="12" t="s">
        <v>11</v>
      </c>
      <c r="D13" s="28">
        <v>83330</v>
      </c>
      <c r="E13" s="28">
        <v>133328</v>
      </c>
      <c r="F13" s="15">
        <v>157750</v>
      </c>
      <c r="G13" s="50">
        <v>99062.5</v>
      </c>
      <c r="H13" s="46">
        <f t="shared" si="0"/>
        <v>118367.625</v>
      </c>
      <c r="I13" s="52">
        <f t="shared" si="1"/>
        <v>8.5219371118171027E-3</v>
      </c>
      <c r="J13" s="53">
        <v>3</v>
      </c>
      <c r="K13" s="53">
        <v>0</v>
      </c>
      <c r="L13" s="53">
        <f t="shared" si="2"/>
        <v>0</v>
      </c>
    </row>
    <row r="14" spans="2:13" x14ac:dyDescent="0.25">
      <c r="B14" s="75"/>
      <c r="C14" s="12" t="s">
        <v>12</v>
      </c>
      <c r="D14" s="28">
        <v>0</v>
      </c>
      <c r="E14" s="28">
        <v>49998</v>
      </c>
      <c r="F14" s="15">
        <v>0</v>
      </c>
      <c r="G14" s="50">
        <v>0</v>
      </c>
      <c r="H14" s="46">
        <f t="shared" si="0"/>
        <v>12499.5</v>
      </c>
      <c r="I14" s="52">
        <f t="shared" si="1"/>
        <v>8.9990783315250166E-4</v>
      </c>
      <c r="J14" s="53">
        <v>3</v>
      </c>
      <c r="K14" s="53">
        <v>0</v>
      </c>
      <c r="L14" s="53">
        <f t="shared" si="2"/>
        <v>0</v>
      </c>
    </row>
    <row r="15" spans="2:13" x14ac:dyDescent="0.25">
      <c r="B15" s="75"/>
      <c r="C15" s="12" t="s">
        <v>13</v>
      </c>
      <c r="D15" s="28">
        <v>0</v>
      </c>
      <c r="E15" s="28">
        <v>83330</v>
      </c>
      <c r="F15" s="15">
        <v>0</v>
      </c>
      <c r="G15" s="50">
        <v>0</v>
      </c>
      <c r="H15" s="46">
        <f t="shared" si="0"/>
        <v>20832.5</v>
      </c>
      <c r="I15" s="52">
        <f t="shared" si="1"/>
        <v>1.4998463885875027E-3</v>
      </c>
      <c r="J15" s="53">
        <v>3</v>
      </c>
      <c r="K15" s="53">
        <v>0</v>
      </c>
      <c r="L15" s="53">
        <f t="shared" si="2"/>
        <v>0</v>
      </c>
    </row>
    <row r="16" spans="2:13" x14ac:dyDescent="0.25">
      <c r="B16" s="76" t="s">
        <v>14</v>
      </c>
      <c r="C16" s="12" t="s">
        <v>15</v>
      </c>
      <c r="D16" s="28">
        <v>16664</v>
      </c>
      <c r="E16" s="28">
        <v>99996</v>
      </c>
      <c r="F16" s="15">
        <v>7062.5</v>
      </c>
      <c r="G16" s="50">
        <v>3250</v>
      </c>
      <c r="H16" s="46">
        <f t="shared" si="0"/>
        <v>31743.125</v>
      </c>
      <c r="I16" s="52">
        <f t="shared" si="1"/>
        <v>2.2853623613935761E-3</v>
      </c>
      <c r="J16" s="53">
        <v>9</v>
      </c>
      <c r="K16" s="53">
        <v>0</v>
      </c>
      <c r="L16" s="53">
        <f t="shared" si="2"/>
        <v>0</v>
      </c>
    </row>
    <row r="17" spans="2:12" x14ac:dyDescent="0.25">
      <c r="B17" s="76"/>
      <c r="C17" s="13" t="s">
        <v>49</v>
      </c>
      <c r="D17" s="15">
        <v>0</v>
      </c>
      <c r="E17" s="15">
        <v>0</v>
      </c>
      <c r="F17" s="15">
        <v>32875</v>
      </c>
      <c r="G17" s="50">
        <v>13437.5</v>
      </c>
      <c r="H17" s="46">
        <f t="shared" si="0"/>
        <v>11578.125</v>
      </c>
      <c r="I17" s="52">
        <f t="shared" si="1"/>
        <v>8.3357297337643965E-4</v>
      </c>
      <c r="J17" s="53">
        <v>9</v>
      </c>
      <c r="K17" s="53">
        <v>0</v>
      </c>
      <c r="L17" s="53">
        <f t="shared" si="2"/>
        <v>0</v>
      </c>
    </row>
    <row r="18" spans="2:12" x14ac:dyDescent="0.25">
      <c r="B18" s="76"/>
      <c r="C18" s="13" t="s">
        <v>50</v>
      </c>
      <c r="D18" s="15">
        <v>0</v>
      </c>
      <c r="E18" s="15">
        <v>0</v>
      </c>
      <c r="F18" s="15">
        <v>19437.5</v>
      </c>
      <c r="G18" s="50">
        <v>5500</v>
      </c>
      <c r="H18" s="46">
        <f t="shared" si="0"/>
        <v>6234.375</v>
      </c>
      <c r="I18" s="52">
        <f t="shared" si="1"/>
        <v>4.4884698566423673E-4</v>
      </c>
      <c r="J18" s="53">
        <v>9</v>
      </c>
      <c r="K18" s="53">
        <v>0</v>
      </c>
      <c r="L18" s="53">
        <f t="shared" si="2"/>
        <v>0</v>
      </c>
    </row>
    <row r="19" spans="2:12" x14ac:dyDescent="0.25">
      <c r="B19" s="75" t="s">
        <v>16</v>
      </c>
      <c r="C19" s="13" t="s">
        <v>55</v>
      </c>
      <c r="D19" s="15">
        <v>0</v>
      </c>
      <c r="E19" s="15">
        <v>0</v>
      </c>
      <c r="F19" s="15">
        <v>22750</v>
      </c>
      <c r="G19" s="50">
        <v>10062.5</v>
      </c>
      <c r="H19" s="46">
        <f t="shared" si="0"/>
        <v>8203.125</v>
      </c>
      <c r="I19" s="52">
        <f t="shared" si="1"/>
        <v>5.9058813903189046E-4</v>
      </c>
      <c r="J19" s="53">
        <v>12</v>
      </c>
      <c r="K19" s="53">
        <v>0</v>
      </c>
      <c r="L19" s="53">
        <f t="shared" si="2"/>
        <v>0</v>
      </c>
    </row>
    <row r="20" spans="2:12" x14ac:dyDescent="0.25">
      <c r="B20" s="75"/>
      <c r="C20" s="12" t="s">
        <v>51</v>
      </c>
      <c r="D20" s="27">
        <v>0</v>
      </c>
      <c r="E20" s="27">
        <v>0</v>
      </c>
      <c r="F20" s="15">
        <v>0</v>
      </c>
      <c r="G20" s="50">
        <v>11000</v>
      </c>
      <c r="H20" s="46">
        <f t="shared" si="0"/>
        <v>2750</v>
      </c>
      <c r="I20" s="52">
        <f t="shared" si="1"/>
        <v>1.9798764279926233E-4</v>
      </c>
      <c r="J20" s="53">
        <v>12</v>
      </c>
      <c r="K20" s="53">
        <v>0</v>
      </c>
      <c r="L20" s="53">
        <f t="shared" si="2"/>
        <v>0</v>
      </c>
    </row>
    <row r="21" spans="2:12" x14ac:dyDescent="0.25">
      <c r="B21" s="75"/>
      <c r="C21" s="12" t="s">
        <v>17</v>
      </c>
      <c r="D21" s="28">
        <v>83330</v>
      </c>
      <c r="E21" s="28">
        <v>66664</v>
      </c>
      <c r="F21" s="15">
        <v>5750</v>
      </c>
      <c r="G21" s="50">
        <v>0</v>
      </c>
      <c r="H21" s="46">
        <f t="shared" si="0"/>
        <v>38936</v>
      </c>
      <c r="I21" s="52">
        <f t="shared" si="1"/>
        <v>2.8032170400116648E-3</v>
      </c>
      <c r="J21" s="53">
        <v>12</v>
      </c>
      <c r="K21" s="53">
        <v>0</v>
      </c>
      <c r="L21" s="53">
        <f t="shared" si="2"/>
        <v>0</v>
      </c>
    </row>
    <row r="22" spans="2:12" x14ac:dyDescent="0.25">
      <c r="B22" s="75"/>
      <c r="C22" s="12" t="s">
        <v>18</v>
      </c>
      <c r="D22" s="28">
        <v>16666</v>
      </c>
      <c r="E22" s="28">
        <v>0</v>
      </c>
      <c r="F22" s="15">
        <v>0</v>
      </c>
      <c r="G22" s="50">
        <v>0</v>
      </c>
      <c r="H22" s="46">
        <f t="shared" si="0"/>
        <v>4166.5</v>
      </c>
      <c r="I22" s="52">
        <f t="shared" si="1"/>
        <v>2.9996927771750055E-4</v>
      </c>
      <c r="J22" s="53">
        <v>12</v>
      </c>
      <c r="K22" s="53">
        <v>0</v>
      </c>
      <c r="L22" s="53">
        <f t="shared" si="2"/>
        <v>0</v>
      </c>
    </row>
    <row r="23" spans="2:12" x14ac:dyDescent="0.25">
      <c r="B23" s="75"/>
      <c r="C23" s="14" t="s">
        <v>19</v>
      </c>
      <c r="D23" s="28">
        <v>16666</v>
      </c>
      <c r="E23" s="28">
        <v>16666</v>
      </c>
      <c r="F23" s="15">
        <v>0</v>
      </c>
      <c r="G23" s="50">
        <v>1062.5</v>
      </c>
      <c r="H23" s="46">
        <f t="shared" si="0"/>
        <v>8598.625</v>
      </c>
      <c r="I23" s="52">
        <f t="shared" si="1"/>
        <v>6.1906236184174806E-4</v>
      </c>
      <c r="J23" s="53">
        <v>12</v>
      </c>
      <c r="K23" s="53">
        <v>0</v>
      </c>
      <c r="L23" s="53">
        <f t="shared" si="2"/>
        <v>0</v>
      </c>
    </row>
    <row r="24" spans="2:12" x14ac:dyDescent="0.25">
      <c r="B24" s="75"/>
      <c r="C24" s="14" t="s">
        <v>21</v>
      </c>
      <c r="D24" s="28">
        <v>16666</v>
      </c>
      <c r="E24" s="28">
        <v>0</v>
      </c>
      <c r="F24" s="15">
        <v>0</v>
      </c>
      <c r="G24" s="50">
        <v>0</v>
      </c>
      <c r="H24" s="46">
        <f t="shared" si="0"/>
        <v>4166.5</v>
      </c>
      <c r="I24" s="52">
        <f t="shared" si="1"/>
        <v>2.9996927771750055E-4</v>
      </c>
      <c r="J24" s="53">
        <v>12</v>
      </c>
      <c r="K24" s="53">
        <v>0</v>
      </c>
      <c r="L24" s="53">
        <f t="shared" si="2"/>
        <v>0</v>
      </c>
    </row>
    <row r="25" spans="2:12" x14ac:dyDescent="0.25">
      <c r="B25" s="75"/>
      <c r="C25" s="12" t="s">
        <v>20</v>
      </c>
      <c r="D25" s="28">
        <v>0</v>
      </c>
      <c r="E25" s="28">
        <v>16666</v>
      </c>
      <c r="F25" s="15">
        <v>0</v>
      </c>
      <c r="G25" s="50">
        <v>0</v>
      </c>
      <c r="H25" s="46">
        <f t="shared" si="0"/>
        <v>4166.5</v>
      </c>
      <c r="I25" s="52">
        <f t="shared" si="1"/>
        <v>2.9996927771750055E-4</v>
      </c>
      <c r="J25" s="53">
        <v>12</v>
      </c>
      <c r="K25" s="53">
        <v>0</v>
      </c>
      <c r="L25" s="53">
        <f t="shared" si="2"/>
        <v>0</v>
      </c>
    </row>
    <row r="26" spans="2:12" x14ac:dyDescent="0.25">
      <c r="B26" s="75"/>
      <c r="C26" s="12" t="s">
        <v>52</v>
      </c>
      <c r="D26" s="28">
        <v>0</v>
      </c>
      <c r="E26" s="28">
        <v>0</v>
      </c>
      <c r="F26" s="15">
        <v>11828125</v>
      </c>
      <c r="G26" s="50">
        <v>5953125</v>
      </c>
      <c r="H26" s="46">
        <f t="shared" si="0"/>
        <v>4445312.5</v>
      </c>
      <c r="I26" s="52">
        <f t="shared" si="1"/>
        <v>0.320042524865853</v>
      </c>
      <c r="J26" s="53">
        <v>12</v>
      </c>
      <c r="K26" s="53">
        <v>2</v>
      </c>
      <c r="L26" s="53">
        <f t="shared" si="2"/>
        <v>24</v>
      </c>
    </row>
    <row r="27" spans="2:12" x14ac:dyDescent="0.25">
      <c r="B27" s="75"/>
      <c r="C27" s="12" t="s">
        <v>22</v>
      </c>
      <c r="D27" s="28">
        <v>0</v>
      </c>
      <c r="E27" s="28">
        <v>16666</v>
      </c>
      <c r="F27" s="15">
        <v>301937.5</v>
      </c>
      <c r="G27" s="50">
        <v>80500</v>
      </c>
      <c r="H27" s="46">
        <f t="shared" si="0"/>
        <v>99775.875</v>
      </c>
      <c r="I27" s="52">
        <f t="shared" si="1"/>
        <v>7.1834146543577632E-3</v>
      </c>
      <c r="J27" s="53">
        <v>12</v>
      </c>
      <c r="K27" s="53">
        <v>0</v>
      </c>
      <c r="L27" s="53">
        <f t="shared" si="2"/>
        <v>0</v>
      </c>
    </row>
    <row r="28" spans="2:12" x14ac:dyDescent="0.25">
      <c r="B28" s="75"/>
      <c r="C28" s="12" t="s">
        <v>37</v>
      </c>
      <c r="D28" s="28">
        <v>516646</v>
      </c>
      <c r="E28" s="28">
        <v>0</v>
      </c>
      <c r="F28" s="15">
        <v>7812.5</v>
      </c>
      <c r="G28" s="50">
        <v>3250</v>
      </c>
      <c r="H28" s="46">
        <f t="shared" si="0"/>
        <v>131927.125</v>
      </c>
      <c r="I28" s="52">
        <f t="shared" si="1"/>
        <v>9.4981601818304104E-3</v>
      </c>
      <c r="J28" s="53">
        <v>12</v>
      </c>
      <c r="K28" s="53">
        <v>0</v>
      </c>
      <c r="L28" s="53">
        <f t="shared" si="2"/>
        <v>0</v>
      </c>
    </row>
    <row r="29" spans="2:12" x14ac:dyDescent="0.25">
      <c r="B29" s="75"/>
      <c r="C29" s="12" t="s">
        <v>53</v>
      </c>
      <c r="D29" s="28">
        <v>0</v>
      </c>
      <c r="E29" s="28">
        <v>0</v>
      </c>
      <c r="F29" s="15">
        <v>2393187.5</v>
      </c>
      <c r="G29" s="50">
        <v>1336625</v>
      </c>
      <c r="H29" s="46">
        <f t="shared" si="0"/>
        <v>932453.125</v>
      </c>
      <c r="I29" s="52">
        <f t="shared" si="1"/>
        <v>6.7132434996202153E-2</v>
      </c>
      <c r="J29" s="53">
        <v>12</v>
      </c>
      <c r="K29" s="53">
        <v>0</v>
      </c>
      <c r="L29" s="53">
        <f t="shared" si="2"/>
        <v>0</v>
      </c>
    </row>
    <row r="30" spans="2:12" x14ac:dyDescent="0.25">
      <c r="B30" s="75"/>
      <c r="C30" s="12" t="s">
        <v>23</v>
      </c>
      <c r="D30" s="28">
        <v>49998</v>
      </c>
      <c r="E30" s="28">
        <v>49998</v>
      </c>
      <c r="F30" s="15">
        <v>0</v>
      </c>
      <c r="G30" s="50">
        <v>0</v>
      </c>
      <c r="H30" s="46">
        <f t="shared" si="0"/>
        <v>24999</v>
      </c>
      <c r="I30" s="52">
        <f t="shared" si="1"/>
        <v>1.7998156663050033E-3</v>
      </c>
      <c r="J30" s="53">
        <v>12</v>
      </c>
      <c r="K30" s="53">
        <v>0</v>
      </c>
      <c r="L30" s="53">
        <f t="shared" si="2"/>
        <v>0</v>
      </c>
    </row>
    <row r="31" spans="2:12" x14ac:dyDescent="0.25">
      <c r="B31" s="75"/>
      <c r="C31" s="12" t="s">
        <v>24</v>
      </c>
      <c r="D31" s="28">
        <v>49998</v>
      </c>
      <c r="E31" s="28">
        <v>0</v>
      </c>
      <c r="F31" s="15">
        <v>5125</v>
      </c>
      <c r="G31" s="50">
        <v>3500</v>
      </c>
      <c r="H31" s="46">
        <f t="shared" si="0"/>
        <v>14655.75</v>
      </c>
      <c r="I31" s="52">
        <f t="shared" si="1"/>
        <v>1.0551481439837415E-3</v>
      </c>
      <c r="J31" s="53">
        <v>12</v>
      </c>
      <c r="K31" s="53">
        <v>0</v>
      </c>
      <c r="L31" s="53">
        <f t="shared" si="2"/>
        <v>0</v>
      </c>
    </row>
    <row r="32" spans="2:12" x14ac:dyDescent="0.25">
      <c r="B32" s="75"/>
      <c r="C32" s="12" t="s">
        <v>54</v>
      </c>
      <c r="D32" s="28">
        <v>0</v>
      </c>
      <c r="E32" s="28">
        <v>0</v>
      </c>
      <c r="F32" s="15">
        <v>163312.5</v>
      </c>
      <c r="G32" s="50">
        <v>50187.5</v>
      </c>
      <c r="H32" s="46">
        <f t="shared" si="0"/>
        <v>53375</v>
      </c>
      <c r="I32" s="52">
        <f t="shared" si="1"/>
        <v>3.8427601579675008E-3</v>
      </c>
      <c r="J32" s="53">
        <v>12</v>
      </c>
      <c r="K32" s="53">
        <v>0</v>
      </c>
      <c r="L32" s="53">
        <f t="shared" si="2"/>
        <v>0</v>
      </c>
    </row>
    <row r="33" spans="2:12" x14ac:dyDescent="0.25">
      <c r="B33" s="75"/>
      <c r="C33" s="12" t="s">
        <v>25</v>
      </c>
      <c r="D33" s="28">
        <v>33332</v>
      </c>
      <c r="E33" s="28">
        <v>266656</v>
      </c>
      <c r="F33" s="15">
        <v>0</v>
      </c>
      <c r="G33" s="50">
        <v>0</v>
      </c>
      <c r="H33" s="46">
        <f t="shared" si="0"/>
        <v>74997</v>
      </c>
      <c r="I33" s="52">
        <f t="shared" si="1"/>
        <v>5.3994469989150093E-3</v>
      </c>
      <c r="J33" s="53">
        <v>12</v>
      </c>
      <c r="K33" s="53">
        <v>0</v>
      </c>
      <c r="L33" s="53">
        <f t="shared" si="2"/>
        <v>0</v>
      </c>
    </row>
    <row r="34" spans="2:12" x14ac:dyDescent="0.25">
      <c r="B34" s="75"/>
      <c r="C34" s="12" t="s">
        <v>27</v>
      </c>
      <c r="D34" s="28">
        <v>33332</v>
      </c>
      <c r="E34" s="28">
        <v>0</v>
      </c>
      <c r="F34" s="15">
        <v>0</v>
      </c>
      <c r="G34" s="50">
        <v>0</v>
      </c>
      <c r="H34" s="46">
        <f t="shared" si="0"/>
        <v>8333</v>
      </c>
      <c r="I34" s="52">
        <f t="shared" si="1"/>
        <v>5.9993855543500111E-4</v>
      </c>
      <c r="J34" s="53">
        <v>12</v>
      </c>
      <c r="K34" s="53">
        <v>0</v>
      </c>
      <c r="L34" s="53">
        <f t="shared" si="2"/>
        <v>0</v>
      </c>
    </row>
    <row r="35" spans="2:12" x14ac:dyDescent="0.25">
      <c r="B35" s="75"/>
      <c r="C35" s="12" t="s">
        <v>26</v>
      </c>
      <c r="D35" s="28">
        <v>66664</v>
      </c>
      <c r="E35" s="28">
        <v>49998</v>
      </c>
      <c r="F35" s="15">
        <v>0</v>
      </c>
      <c r="G35" s="50">
        <v>0</v>
      </c>
      <c r="H35" s="46">
        <f t="shared" si="0"/>
        <v>29165.5</v>
      </c>
      <c r="I35" s="52">
        <f t="shared" si="1"/>
        <v>2.0997849440225038E-3</v>
      </c>
      <c r="J35" s="53">
        <v>12</v>
      </c>
      <c r="K35" s="53">
        <v>0</v>
      </c>
      <c r="L35" s="53">
        <f t="shared" si="2"/>
        <v>0</v>
      </c>
    </row>
    <row r="36" spans="2:12" x14ac:dyDescent="0.25">
      <c r="B36" s="75"/>
      <c r="C36" s="12" t="s">
        <v>56</v>
      </c>
      <c r="D36" s="28">
        <v>0</v>
      </c>
      <c r="E36" s="28">
        <v>0</v>
      </c>
      <c r="F36" s="15">
        <v>519937.5</v>
      </c>
      <c r="G36" s="50">
        <v>335000</v>
      </c>
      <c r="H36" s="46">
        <f t="shared" si="0"/>
        <v>213734.375</v>
      </c>
      <c r="I36" s="52">
        <f t="shared" si="1"/>
        <v>1.5387914578699485E-2</v>
      </c>
      <c r="J36" s="53">
        <v>12</v>
      </c>
      <c r="K36" s="53">
        <v>0</v>
      </c>
      <c r="L36" s="53">
        <f t="shared" si="2"/>
        <v>0</v>
      </c>
    </row>
    <row r="37" spans="2:12" x14ac:dyDescent="0.25">
      <c r="B37" s="75"/>
      <c r="C37" s="12" t="s">
        <v>29</v>
      </c>
      <c r="D37" s="28">
        <v>16666</v>
      </c>
      <c r="E37" s="28">
        <v>149994</v>
      </c>
      <c r="F37" s="15">
        <v>0</v>
      </c>
      <c r="G37" s="50">
        <v>0</v>
      </c>
      <c r="H37" s="46">
        <f t="shared" si="0"/>
        <v>41665</v>
      </c>
      <c r="I37" s="52">
        <f t="shared" si="1"/>
        <v>2.9996927771750053E-3</v>
      </c>
      <c r="J37" s="53">
        <v>12</v>
      </c>
      <c r="K37" s="53">
        <v>0</v>
      </c>
      <c r="L37" s="53">
        <f t="shared" si="2"/>
        <v>0</v>
      </c>
    </row>
    <row r="38" spans="2:12" x14ac:dyDescent="0.25">
      <c r="B38" s="75"/>
      <c r="C38" s="12" t="s">
        <v>28</v>
      </c>
      <c r="D38" s="28">
        <v>266656</v>
      </c>
      <c r="E38" s="28">
        <v>183326</v>
      </c>
      <c r="F38" s="15">
        <v>0</v>
      </c>
      <c r="G38" s="50">
        <v>0</v>
      </c>
      <c r="H38" s="46">
        <f t="shared" si="0"/>
        <v>112495.5</v>
      </c>
      <c r="I38" s="52">
        <f t="shared" si="1"/>
        <v>8.0991704983725144E-3</v>
      </c>
      <c r="J38" s="53">
        <v>12</v>
      </c>
      <c r="K38" s="53">
        <v>0</v>
      </c>
      <c r="L38" s="53">
        <f t="shared" si="2"/>
        <v>0</v>
      </c>
    </row>
    <row r="39" spans="2:12" x14ac:dyDescent="0.25">
      <c r="B39" s="75"/>
      <c r="C39" s="12" t="s">
        <v>30</v>
      </c>
      <c r="D39" s="28">
        <v>149994</v>
      </c>
      <c r="E39" s="28">
        <v>116662</v>
      </c>
      <c r="F39" s="15">
        <v>0</v>
      </c>
      <c r="G39" s="50">
        <v>0</v>
      </c>
      <c r="H39" s="46">
        <f t="shared" si="0"/>
        <v>66664</v>
      </c>
      <c r="I39" s="52">
        <f t="shared" si="1"/>
        <v>4.7995084434800089E-3</v>
      </c>
      <c r="J39" s="53">
        <v>12</v>
      </c>
      <c r="K39" s="53">
        <v>0</v>
      </c>
      <c r="L39" s="53">
        <f t="shared" si="2"/>
        <v>0</v>
      </c>
    </row>
    <row r="40" spans="2:12" x14ac:dyDescent="0.25">
      <c r="B40" s="75"/>
      <c r="C40" s="12" t="s">
        <v>31</v>
      </c>
      <c r="D40" s="28">
        <v>0</v>
      </c>
      <c r="E40" s="28">
        <v>33322</v>
      </c>
      <c r="F40" s="15">
        <v>0</v>
      </c>
      <c r="G40" s="50">
        <v>0</v>
      </c>
      <c r="H40" s="46">
        <f t="shared" si="0"/>
        <v>8330.5</v>
      </c>
      <c r="I40" s="52">
        <f t="shared" si="1"/>
        <v>5.9975856666881998E-4</v>
      </c>
      <c r="J40" s="53">
        <v>12</v>
      </c>
      <c r="K40" s="53">
        <v>0</v>
      </c>
      <c r="L40" s="53">
        <f t="shared" si="2"/>
        <v>0</v>
      </c>
    </row>
    <row r="41" spans="2:12" x14ac:dyDescent="0.25">
      <c r="B41" s="75"/>
      <c r="C41" s="12" t="s">
        <v>33</v>
      </c>
      <c r="D41" s="28">
        <v>49998</v>
      </c>
      <c r="E41" s="28">
        <v>66664</v>
      </c>
      <c r="F41" s="15">
        <v>0</v>
      </c>
      <c r="G41" s="50">
        <v>0</v>
      </c>
      <c r="H41" s="46">
        <f t="shared" si="0"/>
        <v>29165.5</v>
      </c>
      <c r="I41" s="52">
        <f t="shared" si="1"/>
        <v>2.0997849440225038E-3</v>
      </c>
      <c r="J41" s="53">
        <v>12</v>
      </c>
      <c r="K41" s="53">
        <v>0</v>
      </c>
      <c r="L41" s="53">
        <f t="shared" si="2"/>
        <v>0</v>
      </c>
    </row>
    <row r="42" spans="2:12" x14ac:dyDescent="0.25">
      <c r="B42" s="75"/>
      <c r="C42" s="12" t="s">
        <v>32</v>
      </c>
      <c r="D42" s="28">
        <v>349986</v>
      </c>
      <c r="E42" s="28">
        <v>466648</v>
      </c>
      <c r="F42" s="15">
        <v>0</v>
      </c>
      <c r="G42" s="50">
        <v>0</v>
      </c>
      <c r="H42" s="46">
        <f t="shared" si="0"/>
        <v>204158.5</v>
      </c>
      <c r="I42" s="52">
        <f t="shared" si="1"/>
        <v>1.4698494608157527E-2</v>
      </c>
      <c r="J42" s="53">
        <v>12</v>
      </c>
      <c r="K42" s="53">
        <v>0</v>
      </c>
      <c r="L42" s="53">
        <f t="shared" si="2"/>
        <v>0</v>
      </c>
    </row>
    <row r="43" spans="2:12" x14ac:dyDescent="0.25">
      <c r="B43" s="75"/>
      <c r="C43" s="12" t="s">
        <v>34</v>
      </c>
      <c r="D43" s="28">
        <v>0</v>
      </c>
      <c r="E43" s="28">
        <v>16666</v>
      </c>
      <c r="F43" s="15">
        <v>0</v>
      </c>
      <c r="G43" s="50">
        <v>0</v>
      </c>
      <c r="H43" s="46">
        <f t="shared" si="0"/>
        <v>4166.5</v>
      </c>
      <c r="I43" s="52">
        <f t="shared" si="1"/>
        <v>2.9996927771750055E-4</v>
      </c>
      <c r="J43" s="53">
        <v>12</v>
      </c>
      <c r="K43" s="53">
        <v>0</v>
      </c>
      <c r="L43" s="53">
        <f t="shared" si="2"/>
        <v>0</v>
      </c>
    </row>
    <row r="44" spans="2:12" x14ac:dyDescent="0.25">
      <c r="B44" s="75"/>
      <c r="C44" s="12" t="s">
        <v>35</v>
      </c>
      <c r="D44" s="28">
        <v>216658</v>
      </c>
      <c r="E44" s="28">
        <v>199992</v>
      </c>
      <c r="F44" s="15">
        <v>282000</v>
      </c>
      <c r="G44" s="50">
        <v>242750</v>
      </c>
      <c r="H44" s="46">
        <f t="shared" si="0"/>
        <v>235350</v>
      </c>
      <c r="I44" s="52">
        <f t="shared" si="1"/>
        <v>1.6944142448293231E-2</v>
      </c>
      <c r="J44" s="53">
        <v>12</v>
      </c>
      <c r="K44" s="53">
        <v>0</v>
      </c>
      <c r="L44" s="53">
        <f t="shared" si="2"/>
        <v>0</v>
      </c>
    </row>
    <row r="45" spans="2:12" x14ac:dyDescent="0.25">
      <c r="B45" s="75"/>
      <c r="C45" s="12" t="s">
        <v>36</v>
      </c>
      <c r="D45" s="28">
        <v>16666</v>
      </c>
      <c r="E45" s="28">
        <v>33332</v>
      </c>
      <c r="F45" s="15">
        <v>1625</v>
      </c>
      <c r="G45" s="50">
        <v>1312.5</v>
      </c>
      <c r="H45" s="46">
        <f t="shared" si="0"/>
        <v>13233.875</v>
      </c>
      <c r="I45" s="52">
        <f t="shared" si="1"/>
        <v>9.5277953321821368E-4</v>
      </c>
      <c r="J45" s="53">
        <v>12</v>
      </c>
      <c r="K45" s="53">
        <v>0</v>
      </c>
      <c r="L45" s="53">
        <f t="shared" si="2"/>
        <v>0</v>
      </c>
    </row>
    <row r="46" spans="2:12" x14ac:dyDescent="0.25">
      <c r="B46" s="75"/>
      <c r="C46" s="12" t="s">
        <v>38</v>
      </c>
      <c r="D46" s="28">
        <v>0</v>
      </c>
      <c r="E46" s="28">
        <v>16666</v>
      </c>
      <c r="F46" s="15">
        <v>0</v>
      </c>
      <c r="G46" s="50">
        <v>0</v>
      </c>
      <c r="H46" s="46">
        <f t="shared" si="0"/>
        <v>4166.5</v>
      </c>
      <c r="I46" s="52">
        <f t="shared" si="1"/>
        <v>2.9996927771750055E-4</v>
      </c>
      <c r="J46" s="53">
        <v>12</v>
      </c>
      <c r="K46" s="53">
        <v>0</v>
      </c>
      <c r="L46" s="53">
        <f t="shared" si="2"/>
        <v>0</v>
      </c>
    </row>
    <row r="47" spans="2:12" x14ac:dyDescent="0.25">
      <c r="H47" s="47">
        <f>SUM(H4:H46)</f>
        <v>13889755.75</v>
      </c>
      <c r="I47" s="52">
        <f>H47/H$47</f>
        <v>1</v>
      </c>
      <c r="J47" s="54"/>
      <c r="K47" s="54"/>
    </row>
  </sheetData>
  <autoFilter ref="H3:K47"/>
  <mergeCells count="4">
    <mergeCell ref="B4:B10"/>
    <mergeCell ref="B11:B15"/>
    <mergeCell ref="B16:B18"/>
    <mergeCell ref="B19:B4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puntilla de leon</vt:lpstr>
      <vt:lpstr>PARAMETROS COMUNITARIOS</vt:lpstr>
      <vt:lpstr>Tabla analisis IPL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</dc:creator>
  <cp:lastModifiedBy>Kata</cp:lastModifiedBy>
  <dcterms:created xsi:type="dcterms:W3CDTF">2014-10-13T15:53:35Z</dcterms:created>
  <dcterms:modified xsi:type="dcterms:W3CDTF">2014-11-12T19:08:01Z</dcterms:modified>
</cp:coreProperties>
</file>