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95" windowWidth="20115" windowHeight="9660" activeTab="4"/>
  </bookViews>
  <sheets>
    <sheet name="Bahia Coñaripe" sheetId="1" r:id="rId1"/>
    <sheet name="Bahía Licanray" sheetId="2" r:id="rId2"/>
    <sheet name="Centro" sheetId="8" r:id="rId3"/>
    <sheet name="PARAMETROS" sheetId="9" r:id="rId4"/>
    <sheet name="Tabla Calculo IPL" sheetId="10" r:id="rId5"/>
  </sheets>
  <definedNames>
    <definedName name="_xlnm._FilterDatabase" localSheetId="4" hidden="1">'Tabla Calculo IPL'!$G$4:$J$49</definedName>
  </definedNames>
  <calcPr calcId="145621"/>
</workbook>
</file>

<file path=xl/calcChain.xml><?xml version="1.0" encoding="utf-8"?>
<calcChain xmlns="http://schemas.openxmlformats.org/spreadsheetml/2006/main">
  <c r="H107" i="10" l="1"/>
  <c r="L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56" i="10"/>
  <c r="G107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56" i="10"/>
  <c r="L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5" i="10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8" i="8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8" i="2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7" i="1"/>
  <c r="G49" i="10" l="1"/>
  <c r="H49" i="10" s="1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H5" i="10" l="1"/>
  <c r="H25" i="10"/>
  <c r="H28" i="10"/>
  <c r="H34" i="10"/>
  <c r="H35" i="10"/>
  <c r="H36" i="10"/>
  <c r="H9" i="10"/>
  <c r="H12" i="10"/>
  <c r="H19" i="10"/>
  <c r="H41" i="10"/>
  <c r="H18" i="10"/>
  <c r="H7" i="10"/>
  <c r="H23" i="10"/>
  <c r="H39" i="10"/>
  <c r="H13" i="10"/>
  <c r="H29" i="10"/>
  <c r="H45" i="10"/>
  <c r="H20" i="10"/>
  <c r="H32" i="10"/>
  <c r="H6" i="10"/>
  <c r="H22" i="10"/>
  <c r="H38" i="10"/>
  <c r="H11" i="10"/>
  <c r="H27" i="10"/>
  <c r="H43" i="10"/>
  <c r="H17" i="10"/>
  <c r="H33" i="10"/>
  <c r="H48" i="10"/>
  <c r="H8" i="10"/>
  <c r="H24" i="10"/>
  <c r="H10" i="10"/>
  <c r="H26" i="10"/>
  <c r="H42" i="10"/>
  <c r="H15" i="10"/>
  <c r="H31" i="10"/>
  <c r="H47" i="10"/>
  <c r="H21" i="10"/>
  <c r="H37" i="10"/>
  <c r="H40" i="10"/>
  <c r="H44" i="10"/>
  <c r="H16" i="10"/>
  <c r="H14" i="10"/>
  <c r="H30" i="10"/>
  <c r="H46" i="10"/>
  <c r="G60" i="8"/>
  <c r="I60" i="8"/>
  <c r="G59" i="8"/>
  <c r="I59" i="8"/>
  <c r="G58" i="8"/>
  <c r="I58" i="8"/>
  <c r="G57" i="8"/>
  <c r="I57" i="8"/>
  <c r="E57" i="8"/>
  <c r="E58" i="8"/>
  <c r="E59" i="8"/>
  <c r="E60" i="8"/>
  <c r="I56" i="8"/>
  <c r="E56" i="8"/>
  <c r="G56" i="8"/>
  <c r="C56" i="8"/>
  <c r="H24" i="9" l="1"/>
  <c r="I24" i="9"/>
  <c r="J24" i="9"/>
  <c r="K24" i="9"/>
  <c r="H23" i="9"/>
  <c r="I23" i="9"/>
  <c r="J23" i="9"/>
  <c r="K23" i="9"/>
  <c r="H22" i="9"/>
  <c r="I22" i="9"/>
  <c r="J22" i="9"/>
  <c r="K22" i="9"/>
  <c r="H21" i="9"/>
  <c r="I21" i="9"/>
  <c r="J21" i="9"/>
  <c r="K21" i="9"/>
  <c r="G23" i="9"/>
  <c r="G22" i="9"/>
  <c r="G24" i="9"/>
  <c r="G21" i="9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D49" i="8"/>
  <c r="D56" i="8" s="1"/>
  <c r="V8" i="8"/>
  <c r="T8" i="8"/>
  <c r="R8" i="8"/>
  <c r="P8" i="8"/>
  <c r="N8" i="8"/>
  <c r="L8" i="8"/>
  <c r="J8" i="8"/>
  <c r="H8" i="8"/>
  <c r="F8" i="8"/>
  <c r="D8" i="8"/>
  <c r="V55" i="1"/>
  <c r="T55" i="1"/>
  <c r="R55" i="1"/>
  <c r="P55" i="1"/>
  <c r="N55" i="1"/>
  <c r="L55" i="1"/>
  <c r="J55" i="1"/>
  <c r="H55" i="1"/>
  <c r="F55" i="1"/>
  <c r="D55" i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D46" i="2"/>
  <c r="F46" i="2"/>
  <c r="H46" i="2"/>
  <c r="J46" i="2"/>
  <c r="L46" i="2"/>
  <c r="N46" i="2"/>
  <c r="P46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X8" i="2"/>
  <c r="V8" i="2"/>
  <c r="T8" i="2"/>
  <c r="R8" i="2"/>
  <c r="P8" i="2"/>
  <c r="N8" i="2"/>
  <c r="L8" i="2"/>
  <c r="J8" i="2"/>
  <c r="H8" i="2"/>
  <c r="F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8" i="2"/>
  <c r="T54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V7" i="1"/>
  <c r="T7" i="1"/>
  <c r="P54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7" i="1"/>
  <c r="H5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7" i="1"/>
</calcChain>
</file>

<file path=xl/sharedStrings.xml><?xml version="1.0" encoding="utf-8"?>
<sst xmlns="http://schemas.openxmlformats.org/spreadsheetml/2006/main" count="446" uniqueCount="135">
  <si>
    <t>CYANOPHYCEAE</t>
  </si>
  <si>
    <t>BACILLARIOPHYCEAE</t>
  </si>
  <si>
    <t>Aulacoseira distans</t>
  </si>
  <si>
    <t>Aulacoseira granulata</t>
  </si>
  <si>
    <t>Asterionella formosa</t>
  </si>
  <si>
    <t>Diatoma sp.</t>
  </si>
  <si>
    <t>Fragilaria crotonensis</t>
  </si>
  <si>
    <t>Fragilaria ulna v. oxyrhynchus</t>
  </si>
  <si>
    <t>Fragilaria sp.</t>
  </si>
  <si>
    <t>Rhizosolenia eriensis</t>
  </si>
  <si>
    <t>Otras diatomeas penadas</t>
  </si>
  <si>
    <t>XANTHOPHYCEAE</t>
  </si>
  <si>
    <t>DINOPHYCEAE</t>
  </si>
  <si>
    <t>Ceratium hirundinella</t>
  </si>
  <si>
    <t>Peridinium aff willei</t>
  </si>
  <si>
    <t>CHRYSOPHYCEAE</t>
  </si>
  <si>
    <t>CRYPTOPHYCEAE</t>
  </si>
  <si>
    <t>Rhodomonas minuta</t>
  </si>
  <si>
    <t>Cryptomonas erosa</t>
  </si>
  <si>
    <t>CHLOROPHYCEAE</t>
  </si>
  <si>
    <t>Closterium acutum</t>
  </si>
  <si>
    <t>Closterium acutum v variabile</t>
  </si>
  <si>
    <t>Clase</t>
  </si>
  <si>
    <t>Cél/L</t>
  </si>
  <si>
    <t>Cyclotella aff planctonica</t>
  </si>
  <si>
    <t>Cyclotella meneghiniana</t>
  </si>
  <si>
    <t>Diatoma aff hiemale</t>
  </si>
  <si>
    <t>Otras diatomeas céntricas</t>
  </si>
  <si>
    <t>Rhodomonas lacustris</t>
  </si>
  <si>
    <t>Ankistrodesmus falcatus</t>
  </si>
  <si>
    <t>Elakatothrix gelatinosa</t>
  </si>
  <si>
    <t>Sphaerocystis schroeteri</t>
  </si>
  <si>
    <t>Aulacoseira italica</t>
  </si>
  <si>
    <t>Melosira varians</t>
  </si>
  <si>
    <t>Achnanthes sp.</t>
  </si>
  <si>
    <t>Fragilaria ulna</t>
  </si>
  <si>
    <t>Gomphonema dichotomum</t>
  </si>
  <si>
    <t>Gomphoneis minuta</t>
  </si>
  <si>
    <t>Navicula dicephala</t>
  </si>
  <si>
    <t>Navicula viridula</t>
  </si>
  <si>
    <t>Navicula sp.</t>
  </si>
  <si>
    <t>Nitzschia sp.</t>
  </si>
  <si>
    <t>Rhoicosphenia curvata</t>
  </si>
  <si>
    <t>Peridinium inconspicuum</t>
  </si>
  <si>
    <t>Tribonema elongatum (Fil/L)</t>
  </si>
  <si>
    <t>Dinobryon aff cylindricum</t>
  </si>
  <si>
    <t>Dinobryon cylindricum</t>
  </si>
  <si>
    <t>Botryoccoccus braunii</t>
  </si>
  <si>
    <t>Oocystis lacustris</t>
  </si>
  <si>
    <t>Dictyosphaerium pulchellum</t>
  </si>
  <si>
    <t>0m</t>
  </si>
  <si>
    <t>30m</t>
  </si>
  <si>
    <t>10m</t>
  </si>
  <si>
    <t>Anabaena spiroides (Fil/L)</t>
  </si>
  <si>
    <t>Surirella sp.</t>
  </si>
  <si>
    <t>Dinobryon divergens</t>
  </si>
  <si>
    <t>50m</t>
  </si>
  <si>
    <t>Taxa</t>
  </si>
  <si>
    <t>VERANO</t>
  </si>
  <si>
    <t>PRIMAVERA</t>
  </si>
  <si>
    <t>ABUNDANCIA TOTAL</t>
  </si>
  <si>
    <t>RIQUEZA ESPECIFICA</t>
  </si>
  <si>
    <t>DIVERSIDAD DE SHANON (H')</t>
  </si>
  <si>
    <t>DIVERSIDAD DE SIMPSON (D)</t>
  </si>
  <si>
    <t>EQUIDAD DE PIELOU (J)</t>
  </si>
  <si>
    <t>Cyclotella sp.</t>
  </si>
  <si>
    <t>Rhizosolenia longiseta</t>
  </si>
  <si>
    <t>Epithemia zebra</t>
  </si>
  <si>
    <t>Peridinium willei</t>
  </si>
  <si>
    <t>Crucigeniella rectangularis</t>
  </si>
  <si>
    <t>Geminella sp.</t>
  </si>
  <si>
    <t>Dictyosphaerium erhenbergianum</t>
  </si>
  <si>
    <t>Bahía Licanray</t>
  </si>
  <si>
    <t>Bahía Coñaripe</t>
  </si>
  <si>
    <t>%</t>
  </si>
  <si>
    <t>Nitzschia kuetzingiana</t>
  </si>
  <si>
    <t>Cymbella lanceolata</t>
  </si>
  <si>
    <t>Gymnodinium sp.</t>
  </si>
  <si>
    <t>Crytomonas erosa</t>
  </si>
  <si>
    <t>Botryococcus braunii</t>
  </si>
  <si>
    <t>Crucigeniella apiculata</t>
  </si>
  <si>
    <t>Eudorina elegans</t>
  </si>
  <si>
    <t>Tetraedron minimum</t>
  </si>
  <si>
    <t>Staurastrum gracile</t>
  </si>
  <si>
    <t>Scenedesmus acutus</t>
  </si>
  <si>
    <t>CLASE</t>
  </si>
  <si>
    <t>TAXA</t>
  </si>
  <si>
    <t>Sector Centro</t>
  </si>
  <si>
    <t>Cel/L</t>
  </si>
  <si>
    <t>Closterium aciculare</t>
  </si>
  <si>
    <t>Cryptomonas ovata</t>
  </si>
  <si>
    <t>Cymbella spp.</t>
  </si>
  <si>
    <t>Gomphonema spp.</t>
  </si>
  <si>
    <t>Melosira hustedti</t>
  </si>
  <si>
    <t>Cymbella sp.</t>
  </si>
  <si>
    <t>Diatoma vulgare</t>
  </si>
  <si>
    <t>Hannaea arcus</t>
  </si>
  <si>
    <t>Nitzschia spp.</t>
  </si>
  <si>
    <t>Synedra spp.</t>
  </si>
  <si>
    <t>Tabellaria fenestrata</t>
  </si>
  <si>
    <t>70m</t>
  </si>
  <si>
    <t>100m</t>
  </si>
  <si>
    <t>Ceratium cf. hyrudinella</t>
  </si>
  <si>
    <t>Oocystis spp.</t>
  </si>
  <si>
    <t>Spherocystis schroeteri</t>
  </si>
  <si>
    <t>Diatoma spp.</t>
  </si>
  <si>
    <t>Navicula spp.</t>
  </si>
  <si>
    <t>Otras diatomeas pennadas</t>
  </si>
  <si>
    <t>Tabellaria flocculosa</t>
  </si>
  <si>
    <t>0 m</t>
  </si>
  <si>
    <t xml:space="preserve">Epilimnion </t>
  </si>
  <si>
    <t>Hipolimnion</t>
  </si>
  <si>
    <t>Profundidad</t>
  </si>
  <si>
    <t>Estrato Hidrodinamico</t>
  </si>
  <si>
    <t>Abundancia Total (Cel/L)</t>
  </si>
  <si>
    <t>Riqueza Especifica (N° Taxa)</t>
  </si>
  <si>
    <t>Shannon (H')</t>
  </si>
  <si>
    <t>Simpson (D)</t>
  </si>
  <si>
    <t>Equidad de Pielou (J)</t>
  </si>
  <si>
    <r>
      <t>Z</t>
    </r>
    <r>
      <rPr>
        <vertAlign val="subscript"/>
        <sz val="8"/>
        <color theme="1"/>
        <rFont val="Arial"/>
        <family val="2"/>
      </rPr>
      <t>EUF</t>
    </r>
    <r>
      <rPr>
        <sz val="8"/>
        <color theme="1"/>
        <rFont val="Arial"/>
        <family val="2"/>
      </rPr>
      <t>=35,5</t>
    </r>
  </si>
  <si>
    <t>PROMEDIO ABUNDANCIA</t>
  </si>
  <si>
    <t>ABUNDANCIA RELATIVA</t>
  </si>
  <si>
    <t>Qi</t>
  </si>
  <si>
    <t>Aj</t>
  </si>
  <si>
    <t>Qi*Aj</t>
  </si>
  <si>
    <t>IPL</t>
  </si>
  <si>
    <t>centro</t>
  </si>
  <si>
    <t>CHRYPTOPHYCEAE</t>
  </si>
  <si>
    <t>primavera</t>
  </si>
  <si>
    <t>verano</t>
  </si>
  <si>
    <t>Coñaripe</t>
  </si>
  <si>
    <t>Licanray</t>
  </si>
  <si>
    <t>BACILLIARIOPHYCEAE</t>
  </si>
  <si>
    <t>TOTAL</t>
  </si>
  <si>
    <t>BACILLIARIPHYCEAE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</si>
</sst>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%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i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vertAlign val="subscript"/>
      <sz val="8"/>
      <color theme="1"/>
      <name val="Arial"/>
      <family val="2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1" fillId="0" borderId="0" xfId="0" applyFont="1" applyFill="1"/>
    <xf numFmtId="0" fontId="1" fillId="0" borderId="2" xfId="0" applyFont="1" applyFill="1" applyBorder="1"/>
    <xf numFmtId="0" fontId="1" fillId="0" borderId="0" xfId="0" applyFont="1" applyFill="1" applyAlignment="1">
      <alignment vertical="center"/>
    </xf>
    <xf numFmtId="0" fontId="1" fillId="0" borderId="10" xfId="0" applyFont="1" applyFill="1" applyBorder="1"/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2" xfId="0" applyFont="1" applyBorder="1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1" fillId="0" borderId="21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22" xfId="0" applyFont="1" applyFill="1" applyBorder="1" applyAlignment="1">
      <alignment vertical="center"/>
    </xf>
    <xf numFmtId="0" fontId="1" fillId="0" borderId="0" xfId="0" applyFont="1" applyFill="1" applyBorder="1"/>
    <xf numFmtId="3" fontId="5" fillId="0" borderId="0" xfId="0" applyNumberFormat="1" applyFont="1" applyFill="1" applyBorder="1"/>
    <xf numFmtId="2" fontId="5" fillId="0" borderId="0" xfId="0" applyNumberFormat="1" applyFont="1" applyFill="1" applyBorder="1"/>
    <xf numFmtId="0" fontId="5" fillId="0" borderId="0" xfId="0" applyFont="1" applyFill="1" applyBorder="1"/>
    <xf numFmtId="0" fontId="7" fillId="0" borderId="0" xfId="0" applyFont="1" applyFill="1" applyBorder="1"/>
    <xf numFmtId="0" fontId="8" fillId="0" borderId="0" xfId="0" applyNumberFormat="1" applyFont="1" applyFill="1" applyBorder="1"/>
    <xf numFmtId="9" fontId="8" fillId="0" borderId="0" xfId="0" applyNumberFormat="1" applyFont="1" applyFill="1" applyBorder="1"/>
    <xf numFmtId="0" fontId="8" fillId="0" borderId="0" xfId="0" applyFont="1" applyFill="1" applyBorder="1"/>
    <xf numFmtId="0" fontId="2" fillId="0" borderId="16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3" fontId="6" fillId="0" borderId="14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2" fontId="6" fillId="0" borderId="19" xfId="0" applyNumberFormat="1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6" fillId="0" borderId="0" xfId="0" applyFont="1" applyFill="1" applyBorder="1"/>
    <xf numFmtId="3" fontId="6" fillId="0" borderId="0" xfId="0" applyNumberFormat="1" applyFont="1" applyFill="1" applyBorder="1"/>
    <xf numFmtId="2" fontId="6" fillId="0" borderId="0" xfId="0" applyNumberFormat="1" applyFont="1" applyFill="1" applyBorder="1"/>
    <xf numFmtId="0" fontId="10" fillId="0" borderId="0" xfId="0" applyFont="1" applyFill="1" applyBorder="1"/>
    <xf numFmtId="0" fontId="1" fillId="0" borderId="0" xfId="0" applyNumberFormat="1" applyFont="1" applyFill="1" applyBorder="1"/>
    <xf numFmtId="9" fontId="1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9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0" fontId="1" fillId="0" borderId="10" xfId="0" applyNumberFormat="1" applyFont="1" applyFill="1" applyBorder="1" applyAlignment="1">
      <alignment horizontal="center"/>
    </xf>
    <xf numFmtId="0" fontId="4" fillId="0" borderId="17" xfId="0" applyFont="1" applyFill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  <xf numFmtId="0" fontId="1" fillId="0" borderId="6" xfId="0" applyFont="1" applyFill="1" applyBorder="1"/>
    <xf numFmtId="0" fontId="1" fillId="0" borderId="0" xfId="0" applyNumberFormat="1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9" fontId="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0" fontId="1" fillId="0" borderId="7" xfId="0" applyNumberFormat="1" applyFont="1" applyFill="1" applyBorder="1" applyAlignment="1">
      <alignment horizontal="center"/>
    </xf>
    <xf numFmtId="10" fontId="1" fillId="0" borderId="3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9" xfId="0" applyNumberFormat="1" applyFont="1" applyFill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10" fontId="1" fillId="0" borderId="11" xfId="0" applyNumberFormat="1" applyFont="1" applyFill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1" fillId="0" borderId="21" xfId="0" applyFont="1" applyBorder="1"/>
    <xf numFmtId="0" fontId="1" fillId="0" borderId="4" xfId="0" applyFont="1" applyBorder="1"/>
    <xf numFmtId="0" fontId="1" fillId="0" borderId="22" xfId="0" applyFont="1" applyBorder="1"/>
    <xf numFmtId="3" fontId="6" fillId="0" borderId="14" xfId="0" applyNumberFormat="1" applyFont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2" fontId="6" fillId="0" borderId="19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Fill="1" applyBorder="1"/>
    <xf numFmtId="0" fontId="1" fillId="0" borderId="1" xfId="0" applyFont="1" applyFill="1" applyBorder="1"/>
    <xf numFmtId="0" fontId="1" fillId="0" borderId="9" xfId="0" applyFont="1" applyFill="1" applyBorder="1"/>
    <xf numFmtId="10" fontId="1" fillId="0" borderId="23" xfId="0" applyNumberFormat="1" applyFont="1" applyFill="1" applyBorder="1" applyAlignment="1">
      <alignment horizontal="center"/>
    </xf>
    <xf numFmtId="10" fontId="1" fillId="0" borderId="24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1" xfId="0" applyFont="1" applyFill="1" applyBorder="1"/>
    <xf numFmtId="0" fontId="1" fillId="0" borderId="4" xfId="0" applyFont="1" applyFill="1" applyBorder="1"/>
    <xf numFmtId="0" fontId="1" fillId="0" borderId="12" xfId="0" applyFont="1" applyFill="1" applyBorder="1"/>
    <xf numFmtId="0" fontId="1" fillId="0" borderId="5" xfId="0" applyFont="1" applyFill="1" applyBorder="1" applyAlignment="1">
      <alignment horizontal="center" vertical="center"/>
    </xf>
    <xf numFmtId="10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7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0" fontId="1" fillId="0" borderId="3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0" fontId="1" fillId="0" borderId="10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0" fontId="1" fillId="0" borderId="11" xfId="0" applyNumberFormat="1" applyFont="1" applyFill="1" applyBorder="1" applyAlignment="1">
      <alignment horizontal="center" vertical="center"/>
    </xf>
    <xf numFmtId="3" fontId="6" fillId="2" borderId="13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3" fontId="6" fillId="2" borderId="25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2" fillId="0" borderId="27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3" fontId="15" fillId="3" borderId="2" xfId="0" applyNumberFormat="1" applyFont="1" applyFill="1" applyBorder="1" applyAlignment="1">
      <alignment horizontal="center" vertical="center" wrapText="1"/>
    </xf>
    <xf numFmtId="1" fontId="8" fillId="3" borderId="2" xfId="0" applyNumberFormat="1" applyFont="1" applyFill="1" applyBorder="1" applyAlignment="1">
      <alignment horizontal="center" vertical="center" wrapText="1"/>
    </xf>
    <xf numFmtId="164" fontId="8" fillId="3" borderId="2" xfId="0" applyNumberFormat="1" applyFont="1" applyFill="1" applyBorder="1" applyAlignment="1">
      <alignment horizontal="center" vertical="center" wrapText="1"/>
    </xf>
    <xf numFmtId="3" fontId="15" fillId="3" borderId="14" xfId="0" applyNumberFormat="1" applyFont="1" applyFill="1" applyBorder="1" applyAlignment="1">
      <alignment horizontal="center" vertical="center" wrapText="1"/>
    </xf>
    <xf numFmtId="1" fontId="8" fillId="3" borderId="14" xfId="0" applyNumberFormat="1" applyFont="1" applyFill="1" applyBorder="1" applyAlignment="1">
      <alignment horizontal="center" vertical="center" wrapText="1"/>
    </xf>
    <xf numFmtId="164" fontId="8" fillId="3" borderId="14" xfId="0" applyNumberFormat="1" applyFont="1" applyFill="1" applyBorder="1" applyAlignment="1">
      <alignment horizontal="center" vertical="center" wrapText="1"/>
    </xf>
    <xf numFmtId="3" fontId="15" fillId="4" borderId="30" xfId="0" applyNumberFormat="1" applyFont="1" applyFill="1" applyBorder="1" applyAlignment="1">
      <alignment horizontal="center" vertical="center" wrapText="1"/>
    </xf>
    <xf numFmtId="1" fontId="8" fillId="4" borderId="30" xfId="0" applyNumberFormat="1" applyFont="1" applyFill="1" applyBorder="1" applyAlignment="1">
      <alignment horizontal="center" vertical="center" wrapText="1"/>
    </xf>
    <xf numFmtId="164" fontId="8" fillId="4" borderId="30" xfId="0" applyNumberFormat="1" applyFont="1" applyFill="1" applyBorder="1" applyAlignment="1">
      <alignment horizontal="center" vertical="center" wrapText="1"/>
    </xf>
    <xf numFmtId="3" fontId="15" fillId="4" borderId="2" xfId="0" applyNumberFormat="1" applyFont="1" applyFill="1" applyBorder="1" applyAlignment="1">
      <alignment horizontal="center" vertical="center" wrapText="1"/>
    </xf>
    <xf numFmtId="0" fontId="8" fillId="0" borderId="31" xfId="0" applyFont="1" applyBorder="1" applyAlignment="1">
      <alignment vertical="top"/>
    </xf>
    <xf numFmtId="1" fontId="8" fillId="4" borderId="2" xfId="0" applyNumberFormat="1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2" xfId="0" applyFont="1" applyFill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center"/>
    </xf>
    <xf numFmtId="3" fontId="6" fillId="2" borderId="13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" fillId="0" borderId="16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3" fontId="6" fillId="2" borderId="2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center" vertical="center"/>
    </xf>
    <xf numFmtId="3" fontId="6" fillId="2" borderId="20" xfId="0" applyNumberFormat="1" applyFont="1" applyFill="1" applyBorder="1" applyAlignment="1">
      <alignment horizontal="center" vertical="center"/>
    </xf>
    <xf numFmtId="3" fontId="6" fillId="2" borderId="1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13" fillId="0" borderId="22" xfId="0" applyFont="1" applyFill="1" applyBorder="1" applyAlignment="1">
      <alignment horizontal="left"/>
    </xf>
    <xf numFmtId="0" fontId="14" fillId="0" borderId="14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4" fontId="2" fillId="0" borderId="2" xfId="0" applyNumberFormat="1" applyFont="1" applyBorder="1" applyAlignment="1">
      <alignment vertical="center"/>
    </xf>
    <xf numFmtId="0" fontId="17" fillId="0" borderId="22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5" fillId="0" borderId="0" xfId="0" applyFont="1" applyFill="1" applyBorder="1" applyAlignment="1"/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1" fontId="14" fillId="0" borderId="37" xfId="0" applyNumberFormat="1" applyFont="1" applyBorder="1" applyAlignment="1">
      <alignment horizontal="center" vertical="center"/>
    </xf>
    <xf numFmtId="10" fontId="14" fillId="0" borderId="39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1" fontId="14" fillId="0" borderId="34" xfId="0" applyNumberFormat="1" applyFont="1" applyBorder="1" applyAlignment="1">
      <alignment vertical="center"/>
    </xf>
    <xf numFmtId="10" fontId="14" fillId="0" borderId="34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FF99"/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topLeftCell="A7" zoomScale="70" zoomScaleNormal="70" workbookViewId="0">
      <selection activeCell="X50" sqref="X50"/>
    </sheetView>
  </sheetViews>
  <sheetFormatPr baseColWidth="10" defaultRowHeight="12.75" x14ac:dyDescent="0.2"/>
  <cols>
    <col min="1" max="1" width="22.42578125" style="5" bestFit="1" customWidth="1"/>
    <col min="2" max="2" width="30.7109375" style="3" bestFit="1" customWidth="1"/>
    <col min="3" max="22" width="8.7109375" style="13" customWidth="1"/>
    <col min="23" max="23" width="13.42578125" style="13" bestFit="1" customWidth="1"/>
    <col min="24" max="16384" width="11.42578125" style="1"/>
  </cols>
  <sheetData>
    <row r="1" spans="1:33" ht="13.5" thickBot="1" x14ac:dyDescent="0.25"/>
    <row r="2" spans="1:33" ht="15" customHeight="1" x14ac:dyDescent="0.2">
      <c r="A2" s="151" t="s">
        <v>73</v>
      </c>
      <c r="B2" s="152"/>
      <c r="C2" s="155">
        <v>2011</v>
      </c>
      <c r="D2" s="145"/>
      <c r="E2" s="145"/>
      <c r="F2" s="145"/>
      <c r="G2" s="145">
        <v>2012</v>
      </c>
      <c r="H2" s="145"/>
      <c r="I2" s="145"/>
      <c r="J2" s="145"/>
      <c r="K2" s="145"/>
      <c r="L2" s="145"/>
      <c r="M2" s="145"/>
      <c r="N2" s="145"/>
      <c r="O2" s="145">
        <v>2012</v>
      </c>
      <c r="P2" s="145"/>
      <c r="Q2" s="145"/>
      <c r="R2" s="145"/>
      <c r="S2" s="145"/>
      <c r="T2" s="145"/>
      <c r="U2" s="145"/>
      <c r="V2" s="146"/>
    </row>
    <row r="3" spans="1:33" x14ac:dyDescent="0.2">
      <c r="A3" s="153"/>
      <c r="B3" s="154"/>
      <c r="C3" s="157" t="s">
        <v>59</v>
      </c>
      <c r="D3" s="143"/>
      <c r="E3" s="143"/>
      <c r="F3" s="143"/>
      <c r="G3" s="143" t="s">
        <v>58</v>
      </c>
      <c r="H3" s="143"/>
      <c r="I3" s="143"/>
      <c r="J3" s="143"/>
      <c r="K3" s="143"/>
      <c r="L3" s="143"/>
      <c r="M3" s="143"/>
      <c r="N3" s="143"/>
      <c r="O3" s="143" t="s">
        <v>59</v>
      </c>
      <c r="P3" s="143"/>
      <c r="Q3" s="143"/>
      <c r="R3" s="143"/>
      <c r="S3" s="143"/>
      <c r="T3" s="143"/>
      <c r="U3" s="143"/>
      <c r="V3" s="144"/>
    </row>
    <row r="4" spans="1:33" x14ac:dyDescent="0.2">
      <c r="A4" s="153"/>
      <c r="B4" s="154"/>
      <c r="C4" s="156">
        <v>40815</v>
      </c>
      <c r="D4" s="141"/>
      <c r="E4" s="141"/>
      <c r="F4" s="141"/>
      <c r="G4" s="141">
        <v>40939</v>
      </c>
      <c r="H4" s="141"/>
      <c r="I4" s="141"/>
      <c r="J4" s="141"/>
      <c r="K4" s="141"/>
      <c r="L4" s="141"/>
      <c r="M4" s="141"/>
      <c r="N4" s="141"/>
      <c r="O4" s="141">
        <v>41220</v>
      </c>
      <c r="P4" s="141"/>
      <c r="Q4" s="141"/>
      <c r="R4" s="141"/>
      <c r="S4" s="141"/>
      <c r="T4" s="141"/>
      <c r="U4" s="141"/>
      <c r="V4" s="142"/>
    </row>
    <row r="5" spans="1:33" ht="15" customHeight="1" x14ac:dyDescent="0.2">
      <c r="A5" s="164" t="s">
        <v>22</v>
      </c>
      <c r="B5" s="162" t="s">
        <v>57</v>
      </c>
      <c r="C5" s="174" t="s">
        <v>50</v>
      </c>
      <c r="D5" s="150"/>
      <c r="E5" s="150" t="s">
        <v>51</v>
      </c>
      <c r="F5" s="150"/>
      <c r="G5" s="150" t="s">
        <v>50</v>
      </c>
      <c r="H5" s="150"/>
      <c r="I5" s="150" t="s">
        <v>52</v>
      </c>
      <c r="J5" s="150"/>
      <c r="K5" s="150" t="s">
        <v>51</v>
      </c>
      <c r="L5" s="150"/>
      <c r="M5" s="150" t="s">
        <v>56</v>
      </c>
      <c r="N5" s="150"/>
      <c r="O5" s="158" t="s">
        <v>50</v>
      </c>
      <c r="P5" s="159"/>
      <c r="Q5" s="158" t="s">
        <v>52</v>
      </c>
      <c r="R5" s="159"/>
      <c r="S5" s="158" t="s">
        <v>51</v>
      </c>
      <c r="T5" s="159"/>
      <c r="U5" s="158" t="s">
        <v>101</v>
      </c>
      <c r="V5" s="173"/>
    </row>
    <row r="6" spans="1:33" ht="13.5" thickBot="1" x14ac:dyDescent="0.25">
      <c r="A6" s="165"/>
      <c r="B6" s="163"/>
      <c r="C6" s="25" t="s">
        <v>23</v>
      </c>
      <c r="D6" s="26" t="s">
        <v>74</v>
      </c>
      <c r="E6" s="26" t="s">
        <v>23</v>
      </c>
      <c r="F6" s="26" t="s">
        <v>74</v>
      </c>
      <c r="G6" s="26" t="s">
        <v>23</v>
      </c>
      <c r="H6" s="26" t="s">
        <v>74</v>
      </c>
      <c r="I6" s="26" t="s">
        <v>23</v>
      </c>
      <c r="J6" s="26" t="s">
        <v>74</v>
      </c>
      <c r="K6" s="26" t="s">
        <v>23</v>
      </c>
      <c r="L6" s="26" t="s">
        <v>74</v>
      </c>
      <c r="M6" s="26" t="s">
        <v>23</v>
      </c>
      <c r="N6" s="26" t="s">
        <v>74</v>
      </c>
      <c r="O6" s="27" t="s">
        <v>88</v>
      </c>
      <c r="P6" s="28" t="s">
        <v>74</v>
      </c>
      <c r="Q6" s="27" t="s">
        <v>88</v>
      </c>
      <c r="R6" s="28" t="s">
        <v>74</v>
      </c>
      <c r="S6" s="27" t="s">
        <v>88</v>
      </c>
      <c r="T6" s="28" t="s">
        <v>74</v>
      </c>
      <c r="U6" s="27" t="s">
        <v>88</v>
      </c>
      <c r="V6" s="29" t="s">
        <v>74</v>
      </c>
      <c r="W6" s="13" t="s">
        <v>128</v>
      </c>
      <c r="X6" s="1" t="s">
        <v>129</v>
      </c>
    </row>
    <row r="7" spans="1:33" x14ac:dyDescent="0.2">
      <c r="A7" s="6" t="s">
        <v>0</v>
      </c>
      <c r="B7" s="14" t="s">
        <v>53</v>
      </c>
      <c r="C7" s="30">
        <v>0</v>
      </c>
      <c r="D7" s="32">
        <f>C7/C$55</f>
        <v>0</v>
      </c>
      <c r="E7" s="62">
        <v>0</v>
      </c>
      <c r="F7" s="32">
        <f>E7/E$55</f>
        <v>0</v>
      </c>
      <c r="G7" s="31">
        <v>0</v>
      </c>
      <c r="H7" s="32">
        <f>G7/G$55</f>
        <v>0</v>
      </c>
      <c r="I7" s="31">
        <v>0</v>
      </c>
      <c r="J7" s="32">
        <f>I7/I$55</f>
        <v>0</v>
      </c>
      <c r="K7" s="31">
        <v>0</v>
      </c>
      <c r="L7" s="32">
        <f>K7/K$55</f>
        <v>0</v>
      </c>
      <c r="M7" s="31">
        <v>222</v>
      </c>
      <c r="N7" s="32">
        <f>M7/M$55</f>
        <v>2.2727272727272728E-2</v>
      </c>
      <c r="O7" s="31">
        <v>0</v>
      </c>
      <c r="P7" s="32">
        <f>O7/O$55</f>
        <v>0</v>
      </c>
      <c r="Q7" s="31">
        <v>0</v>
      </c>
      <c r="R7" s="32">
        <f>Q7/Q$55</f>
        <v>0</v>
      </c>
      <c r="S7" s="31">
        <v>0</v>
      </c>
      <c r="T7" s="32">
        <f>S7/S$55</f>
        <v>0</v>
      </c>
      <c r="U7" s="31">
        <v>0</v>
      </c>
      <c r="V7" s="69">
        <f>U7/U$55</f>
        <v>0</v>
      </c>
      <c r="W7" s="132">
        <f>AVERAGE(C7,E7,O7,Q7,S7,U7)</f>
        <v>0</v>
      </c>
      <c r="X7" s="1">
        <f>AVERAGE(G7,I7,K7,M7)</f>
        <v>55.5</v>
      </c>
    </row>
    <row r="8" spans="1:33" x14ac:dyDescent="0.2">
      <c r="A8" s="147" t="s">
        <v>1</v>
      </c>
      <c r="B8" s="15" t="s">
        <v>34</v>
      </c>
      <c r="C8" s="33">
        <v>0</v>
      </c>
      <c r="D8" s="35">
        <f t="shared" ref="D8:D55" si="0">C8/C$55</f>
        <v>0</v>
      </c>
      <c r="E8" s="34">
        <v>0</v>
      </c>
      <c r="F8" s="35">
        <f t="shared" ref="F8:F55" si="1">E8/E$55</f>
        <v>0</v>
      </c>
      <c r="G8" s="34">
        <v>111</v>
      </c>
      <c r="H8" s="35">
        <f t="shared" ref="H8:H55" si="2">G8/G$55</f>
        <v>3.7735849056603774E-3</v>
      </c>
      <c r="I8" s="34">
        <v>111</v>
      </c>
      <c r="J8" s="35">
        <f t="shared" ref="J8:J55" si="3">I8/I$55</f>
        <v>5.8139534883720929E-3</v>
      </c>
      <c r="K8" s="34">
        <v>0</v>
      </c>
      <c r="L8" s="35">
        <f t="shared" ref="L8:L55" si="4">K8/K$55</f>
        <v>0</v>
      </c>
      <c r="M8" s="34">
        <v>0</v>
      </c>
      <c r="N8" s="35">
        <f t="shared" ref="N8:N55" si="5">M8/M$55</f>
        <v>0</v>
      </c>
      <c r="O8" s="34">
        <v>0</v>
      </c>
      <c r="P8" s="35">
        <f t="shared" ref="P8:P55" si="6">O8/O$55</f>
        <v>0</v>
      </c>
      <c r="Q8" s="34">
        <v>0</v>
      </c>
      <c r="R8" s="35">
        <f t="shared" ref="R8:R55" si="7">Q8/Q$55</f>
        <v>0</v>
      </c>
      <c r="S8" s="34">
        <v>0</v>
      </c>
      <c r="T8" s="35">
        <f t="shared" ref="T8:T55" si="8">S8/S$55</f>
        <v>0</v>
      </c>
      <c r="U8" s="34">
        <v>0</v>
      </c>
      <c r="V8" s="70">
        <f t="shared" ref="V8:V55" si="9">U8/U$55</f>
        <v>0</v>
      </c>
      <c r="W8" s="132">
        <f t="shared" ref="W8:W54" si="10">AVERAGE(C8,E8,O8,Q8,S8,U8)</f>
        <v>0</v>
      </c>
      <c r="X8" s="1">
        <f t="shared" ref="X8:X54" si="11">AVERAGE(G8,I8,K8,M8)</f>
        <v>55.5</v>
      </c>
    </row>
    <row r="9" spans="1:33" x14ac:dyDescent="0.2">
      <c r="A9" s="148"/>
      <c r="B9" s="15" t="s">
        <v>2</v>
      </c>
      <c r="C9" s="33">
        <v>12692</v>
      </c>
      <c r="D9" s="35">
        <f t="shared" si="0"/>
        <v>0.41081081081081083</v>
      </c>
      <c r="E9" s="34">
        <v>2505</v>
      </c>
      <c r="F9" s="35">
        <f t="shared" si="1"/>
        <v>3.640776699029126E-2</v>
      </c>
      <c r="G9" s="34">
        <v>16872</v>
      </c>
      <c r="H9" s="35">
        <f t="shared" si="2"/>
        <v>0.57358490566037734</v>
      </c>
      <c r="I9" s="34">
        <v>12876</v>
      </c>
      <c r="J9" s="35">
        <f t="shared" si="3"/>
        <v>0.67441860465116277</v>
      </c>
      <c r="K9" s="37">
        <v>3774</v>
      </c>
      <c r="L9" s="35">
        <f t="shared" si="4"/>
        <v>0.39534883720930231</v>
      </c>
      <c r="M9" s="34">
        <v>2220</v>
      </c>
      <c r="N9" s="35">
        <f t="shared" si="5"/>
        <v>0.22727272727272727</v>
      </c>
      <c r="O9" s="34">
        <v>0</v>
      </c>
      <c r="P9" s="35">
        <f t="shared" si="6"/>
        <v>0</v>
      </c>
      <c r="Q9" s="34">
        <v>0</v>
      </c>
      <c r="R9" s="35">
        <f t="shared" si="7"/>
        <v>0</v>
      </c>
      <c r="S9" s="34">
        <v>0</v>
      </c>
      <c r="T9" s="35">
        <f t="shared" si="8"/>
        <v>0</v>
      </c>
      <c r="U9" s="34">
        <v>0</v>
      </c>
      <c r="V9" s="70">
        <f t="shared" si="9"/>
        <v>0</v>
      </c>
      <c r="W9" s="132">
        <f t="shared" si="10"/>
        <v>2532.8333333333335</v>
      </c>
      <c r="X9" s="1">
        <f t="shared" si="11"/>
        <v>8935.5</v>
      </c>
    </row>
    <row r="10" spans="1:33" x14ac:dyDescent="0.2">
      <c r="A10" s="148"/>
      <c r="B10" s="15" t="s">
        <v>3</v>
      </c>
      <c r="C10" s="33">
        <v>6680</v>
      </c>
      <c r="D10" s="35">
        <f t="shared" si="0"/>
        <v>0.21621621621621623</v>
      </c>
      <c r="E10" s="34">
        <v>1336</v>
      </c>
      <c r="F10" s="35">
        <f t="shared" si="1"/>
        <v>1.9417475728155338E-2</v>
      </c>
      <c r="G10" s="34">
        <v>999</v>
      </c>
      <c r="H10" s="35">
        <f t="shared" si="2"/>
        <v>3.3962264150943396E-2</v>
      </c>
      <c r="I10" s="34">
        <v>0</v>
      </c>
      <c r="J10" s="35">
        <f t="shared" si="3"/>
        <v>0</v>
      </c>
      <c r="K10" s="34">
        <v>0</v>
      </c>
      <c r="L10" s="35">
        <f t="shared" si="4"/>
        <v>0</v>
      </c>
      <c r="M10" s="34">
        <v>2109</v>
      </c>
      <c r="N10" s="35">
        <f t="shared" si="5"/>
        <v>0.21590909090909091</v>
      </c>
      <c r="O10" s="38">
        <v>7500</v>
      </c>
      <c r="P10" s="35">
        <f t="shared" si="6"/>
        <v>7.8978960005054652E-3</v>
      </c>
      <c r="Q10" s="38">
        <v>8760</v>
      </c>
      <c r="R10" s="35">
        <f t="shared" si="7"/>
        <v>8.3176664957557121E-3</v>
      </c>
      <c r="S10" s="38">
        <v>4920</v>
      </c>
      <c r="T10" s="35">
        <f t="shared" si="8"/>
        <v>7.0872947277441662E-3</v>
      </c>
      <c r="U10" s="38">
        <v>1020</v>
      </c>
      <c r="V10" s="70">
        <f t="shared" si="9"/>
        <v>5.2227342549923195E-3</v>
      </c>
      <c r="W10" s="132">
        <f t="shared" si="10"/>
        <v>5036</v>
      </c>
      <c r="X10" s="1">
        <f t="shared" si="11"/>
        <v>777</v>
      </c>
    </row>
    <row r="11" spans="1:33" x14ac:dyDescent="0.2">
      <c r="A11" s="148"/>
      <c r="B11" s="15" t="s">
        <v>32</v>
      </c>
      <c r="C11" s="33">
        <v>0</v>
      </c>
      <c r="D11" s="35">
        <f t="shared" si="0"/>
        <v>0</v>
      </c>
      <c r="E11" s="34">
        <v>0</v>
      </c>
      <c r="F11" s="35">
        <f t="shared" si="1"/>
        <v>0</v>
      </c>
      <c r="G11" s="34">
        <v>0</v>
      </c>
      <c r="H11" s="35">
        <f t="shared" si="2"/>
        <v>0</v>
      </c>
      <c r="I11" s="34">
        <v>0</v>
      </c>
      <c r="J11" s="35">
        <f t="shared" si="3"/>
        <v>0</v>
      </c>
      <c r="K11" s="37">
        <v>222</v>
      </c>
      <c r="L11" s="35">
        <f t="shared" si="4"/>
        <v>2.3255813953488372E-2</v>
      </c>
      <c r="M11" s="34">
        <v>0</v>
      </c>
      <c r="N11" s="35">
        <f t="shared" si="5"/>
        <v>0</v>
      </c>
      <c r="O11" s="34">
        <v>0</v>
      </c>
      <c r="P11" s="35">
        <f t="shared" si="6"/>
        <v>0</v>
      </c>
      <c r="Q11" s="34">
        <v>0</v>
      </c>
      <c r="R11" s="35">
        <f t="shared" si="7"/>
        <v>0</v>
      </c>
      <c r="S11" s="34">
        <v>0</v>
      </c>
      <c r="T11" s="35">
        <f t="shared" si="8"/>
        <v>0</v>
      </c>
      <c r="U11" s="34">
        <v>0</v>
      </c>
      <c r="V11" s="70">
        <f t="shared" si="9"/>
        <v>0</v>
      </c>
      <c r="W11" s="132">
        <f t="shared" si="10"/>
        <v>0</v>
      </c>
      <c r="X11" s="1">
        <f t="shared" si="11"/>
        <v>55.5</v>
      </c>
    </row>
    <row r="12" spans="1:33" x14ac:dyDescent="0.2">
      <c r="A12" s="148"/>
      <c r="B12" s="15" t="s">
        <v>4</v>
      </c>
      <c r="C12" s="33">
        <v>8016</v>
      </c>
      <c r="D12" s="35">
        <f t="shared" si="0"/>
        <v>0.25945945945945947</v>
      </c>
      <c r="E12" s="34">
        <v>59118</v>
      </c>
      <c r="F12" s="35">
        <f t="shared" si="1"/>
        <v>0.85922330097087374</v>
      </c>
      <c r="G12" s="34">
        <v>0</v>
      </c>
      <c r="H12" s="35">
        <f t="shared" si="2"/>
        <v>0</v>
      </c>
      <c r="I12" s="34">
        <v>0</v>
      </c>
      <c r="J12" s="35">
        <f t="shared" si="3"/>
        <v>0</v>
      </c>
      <c r="K12" s="37">
        <v>3663</v>
      </c>
      <c r="L12" s="35">
        <f t="shared" si="4"/>
        <v>0.38372093023255816</v>
      </c>
      <c r="M12" s="34">
        <v>1332</v>
      </c>
      <c r="N12" s="35">
        <f t="shared" si="5"/>
        <v>0.13636363636363635</v>
      </c>
      <c r="O12" s="34">
        <v>0</v>
      </c>
      <c r="P12" s="35">
        <f t="shared" si="6"/>
        <v>0</v>
      </c>
      <c r="Q12" s="34">
        <v>0</v>
      </c>
      <c r="R12" s="35">
        <f t="shared" si="7"/>
        <v>0</v>
      </c>
      <c r="S12" s="34">
        <v>0</v>
      </c>
      <c r="T12" s="35">
        <f t="shared" si="8"/>
        <v>0</v>
      </c>
      <c r="U12" s="34">
        <v>0</v>
      </c>
      <c r="V12" s="70">
        <f t="shared" si="9"/>
        <v>0</v>
      </c>
      <c r="W12" s="132">
        <f t="shared" si="10"/>
        <v>11189</v>
      </c>
      <c r="X12" s="1">
        <f t="shared" si="11"/>
        <v>1248.75</v>
      </c>
    </row>
    <row r="13" spans="1:33" x14ac:dyDescent="0.2">
      <c r="A13" s="148"/>
      <c r="B13" s="15" t="s">
        <v>24</v>
      </c>
      <c r="C13" s="33">
        <v>0</v>
      </c>
      <c r="D13" s="35">
        <f t="shared" si="0"/>
        <v>0</v>
      </c>
      <c r="E13" s="34">
        <v>668</v>
      </c>
      <c r="F13" s="35">
        <f t="shared" si="1"/>
        <v>9.7087378640776691E-3</v>
      </c>
      <c r="G13" s="34">
        <v>0</v>
      </c>
      <c r="H13" s="35">
        <f t="shared" si="2"/>
        <v>0</v>
      </c>
      <c r="I13" s="34">
        <v>0</v>
      </c>
      <c r="J13" s="35">
        <f t="shared" si="3"/>
        <v>0</v>
      </c>
      <c r="K13" s="34">
        <v>0</v>
      </c>
      <c r="L13" s="35">
        <f t="shared" si="4"/>
        <v>0</v>
      </c>
      <c r="M13" s="34">
        <v>0</v>
      </c>
      <c r="N13" s="35">
        <f t="shared" si="5"/>
        <v>0</v>
      </c>
      <c r="O13" s="34">
        <v>0</v>
      </c>
      <c r="P13" s="35">
        <f t="shared" si="6"/>
        <v>0</v>
      </c>
      <c r="Q13" s="34">
        <v>0</v>
      </c>
      <c r="R13" s="35">
        <f t="shared" si="7"/>
        <v>0</v>
      </c>
      <c r="S13" s="34">
        <v>0</v>
      </c>
      <c r="T13" s="35">
        <f t="shared" si="8"/>
        <v>0</v>
      </c>
      <c r="U13" s="34">
        <v>0</v>
      </c>
      <c r="V13" s="70">
        <f t="shared" si="9"/>
        <v>0</v>
      </c>
      <c r="W13" s="132">
        <f t="shared" si="10"/>
        <v>111.33333333333333</v>
      </c>
      <c r="X13" s="1">
        <f t="shared" si="11"/>
        <v>0</v>
      </c>
    </row>
    <row r="14" spans="1:33" x14ac:dyDescent="0.2">
      <c r="A14" s="148"/>
      <c r="B14" s="15" t="s">
        <v>25</v>
      </c>
      <c r="C14" s="33">
        <v>0</v>
      </c>
      <c r="D14" s="35">
        <f t="shared" si="0"/>
        <v>0</v>
      </c>
      <c r="E14" s="34">
        <v>167</v>
      </c>
      <c r="F14" s="35">
        <f t="shared" si="1"/>
        <v>2.4271844660194173E-3</v>
      </c>
      <c r="G14" s="34">
        <v>1887</v>
      </c>
      <c r="H14" s="35">
        <f t="shared" si="2"/>
        <v>6.4150943396226415E-2</v>
      </c>
      <c r="I14" s="34">
        <v>0</v>
      </c>
      <c r="J14" s="35">
        <f t="shared" si="3"/>
        <v>0</v>
      </c>
      <c r="K14" s="34">
        <v>0</v>
      </c>
      <c r="L14" s="35">
        <f t="shared" si="4"/>
        <v>0</v>
      </c>
      <c r="M14" s="34">
        <v>333</v>
      </c>
      <c r="N14" s="35">
        <f t="shared" si="5"/>
        <v>3.4090909090909088E-2</v>
      </c>
      <c r="O14" s="34">
        <v>0</v>
      </c>
      <c r="P14" s="35">
        <f t="shared" si="6"/>
        <v>0</v>
      </c>
      <c r="Q14" s="34">
        <v>0</v>
      </c>
      <c r="R14" s="35">
        <f t="shared" si="7"/>
        <v>0</v>
      </c>
      <c r="S14" s="34">
        <v>0</v>
      </c>
      <c r="T14" s="35">
        <f t="shared" si="8"/>
        <v>0</v>
      </c>
      <c r="U14" s="34">
        <v>0</v>
      </c>
      <c r="V14" s="70">
        <f t="shared" si="9"/>
        <v>0</v>
      </c>
      <c r="W14" s="132">
        <f t="shared" si="10"/>
        <v>27.833333333333332</v>
      </c>
      <c r="X14" s="1">
        <f t="shared" si="11"/>
        <v>555</v>
      </c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x14ac:dyDescent="0.2">
      <c r="A15" s="148"/>
      <c r="B15" s="15" t="s">
        <v>91</v>
      </c>
      <c r="C15" s="33">
        <v>0</v>
      </c>
      <c r="D15" s="35">
        <f t="shared" si="0"/>
        <v>0</v>
      </c>
      <c r="E15" s="34">
        <v>0</v>
      </c>
      <c r="F15" s="35">
        <f t="shared" si="1"/>
        <v>0</v>
      </c>
      <c r="G15" s="34">
        <v>0</v>
      </c>
      <c r="H15" s="35">
        <f t="shared" si="2"/>
        <v>0</v>
      </c>
      <c r="I15" s="34">
        <v>0</v>
      </c>
      <c r="J15" s="35">
        <f t="shared" si="3"/>
        <v>0</v>
      </c>
      <c r="K15" s="34">
        <v>0</v>
      </c>
      <c r="L15" s="35">
        <f t="shared" si="4"/>
        <v>0</v>
      </c>
      <c r="M15" s="34">
        <v>0</v>
      </c>
      <c r="N15" s="35">
        <f t="shared" si="5"/>
        <v>0</v>
      </c>
      <c r="O15" s="38">
        <v>60</v>
      </c>
      <c r="P15" s="35">
        <f t="shared" si="6"/>
        <v>6.3183168004043723E-5</v>
      </c>
      <c r="Q15" s="38">
        <v>0</v>
      </c>
      <c r="R15" s="35">
        <f t="shared" si="7"/>
        <v>0</v>
      </c>
      <c r="S15" s="38">
        <v>0</v>
      </c>
      <c r="T15" s="35">
        <f t="shared" si="8"/>
        <v>0</v>
      </c>
      <c r="U15" s="38">
        <v>60</v>
      </c>
      <c r="V15" s="70">
        <f t="shared" si="9"/>
        <v>3.0721966205837174E-4</v>
      </c>
      <c r="W15" s="132">
        <f t="shared" si="10"/>
        <v>20</v>
      </c>
      <c r="X15" s="1">
        <f t="shared" si="11"/>
        <v>0</v>
      </c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x14ac:dyDescent="0.2">
      <c r="A16" s="148"/>
      <c r="B16" s="15" t="s">
        <v>5</v>
      </c>
      <c r="C16" s="33">
        <v>501</v>
      </c>
      <c r="D16" s="35">
        <f t="shared" si="0"/>
        <v>1.6216216216216217E-2</v>
      </c>
      <c r="E16" s="34">
        <v>1336</v>
      </c>
      <c r="F16" s="35">
        <f t="shared" si="1"/>
        <v>1.9417475728155338E-2</v>
      </c>
      <c r="G16" s="34">
        <v>444</v>
      </c>
      <c r="H16" s="35">
        <f t="shared" si="2"/>
        <v>1.509433962264151E-2</v>
      </c>
      <c r="I16" s="34">
        <v>111</v>
      </c>
      <c r="J16" s="35">
        <f t="shared" si="3"/>
        <v>5.8139534883720929E-3</v>
      </c>
      <c r="K16" s="34">
        <v>0</v>
      </c>
      <c r="L16" s="35">
        <f t="shared" si="4"/>
        <v>0</v>
      </c>
      <c r="M16" s="34">
        <v>0</v>
      </c>
      <c r="N16" s="35">
        <f t="shared" si="5"/>
        <v>0</v>
      </c>
      <c r="O16" s="38">
        <v>120</v>
      </c>
      <c r="P16" s="35">
        <f t="shared" si="6"/>
        <v>1.2636633600808745E-4</v>
      </c>
      <c r="Q16" s="38">
        <v>60</v>
      </c>
      <c r="R16" s="35">
        <f t="shared" si="7"/>
        <v>5.6970318464080212E-5</v>
      </c>
      <c r="S16" s="38">
        <v>0</v>
      </c>
      <c r="T16" s="35">
        <f t="shared" si="8"/>
        <v>0</v>
      </c>
      <c r="U16" s="38">
        <v>0</v>
      </c>
      <c r="V16" s="70">
        <f t="shared" si="9"/>
        <v>0</v>
      </c>
      <c r="W16" s="132">
        <f t="shared" si="10"/>
        <v>336.16666666666669</v>
      </c>
      <c r="X16" s="1">
        <f t="shared" si="11"/>
        <v>138.75</v>
      </c>
      <c r="Y16" s="231"/>
      <c r="Z16" s="18"/>
      <c r="AA16" s="19"/>
      <c r="AB16" s="18"/>
      <c r="AC16" s="19"/>
      <c r="AD16" s="18"/>
      <c r="AE16" s="19"/>
      <c r="AF16" s="18"/>
      <c r="AG16" s="19"/>
    </row>
    <row r="17" spans="1:33" x14ac:dyDescent="0.2">
      <c r="A17" s="148"/>
      <c r="B17" s="15" t="s">
        <v>26</v>
      </c>
      <c r="C17" s="33">
        <v>0</v>
      </c>
      <c r="D17" s="35">
        <f t="shared" si="0"/>
        <v>0</v>
      </c>
      <c r="E17" s="34">
        <v>167</v>
      </c>
      <c r="F17" s="35">
        <f t="shared" si="1"/>
        <v>2.4271844660194173E-3</v>
      </c>
      <c r="G17" s="34">
        <v>0</v>
      </c>
      <c r="H17" s="35">
        <f t="shared" si="2"/>
        <v>0</v>
      </c>
      <c r="I17" s="34">
        <v>0</v>
      </c>
      <c r="J17" s="35">
        <f t="shared" si="3"/>
        <v>0</v>
      </c>
      <c r="K17" s="34">
        <v>0</v>
      </c>
      <c r="L17" s="35">
        <f t="shared" si="4"/>
        <v>0</v>
      </c>
      <c r="M17" s="34">
        <v>0</v>
      </c>
      <c r="N17" s="35">
        <f t="shared" si="5"/>
        <v>0</v>
      </c>
      <c r="O17" s="34">
        <v>0</v>
      </c>
      <c r="P17" s="35">
        <f t="shared" si="6"/>
        <v>0</v>
      </c>
      <c r="Q17" s="34">
        <v>0</v>
      </c>
      <c r="R17" s="35">
        <f t="shared" si="7"/>
        <v>0</v>
      </c>
      <c r="S17" s="34">
        <v>0</v>
      </c>
      <c r="T17" s="35">
        <f t="shared" si="8"/>
        <v>0</v>
      </c>
      <c r="U17" s="34">
        <v>0</v>
      </c>
      <c r="V17" s="70">
        <f t="shared" si="9"/>
        <v>0</v>
      </c>
      <c r="W17" s="132">
        <f t="shared" si="10"/>
        <v>27.833333333333332</v>
      </c>
      <c r="X17" s="1">
        <f t="shared" si="11"/>
        <v>0</v>
      </c>
      <c r="Y17" s="20"/>
      <c r="Z17" s="18"/>
      <c r="AA17" s="19"/>
      <c r="AB17" s="18"/>
      <c r="AC17" s="19"/>
      <c r="AD17" s="18"/>
      <c r="AE17" s="19"/>
      <c r="AF17" s="18"/>
      <c r="AG17" s="19"/>
    </row>
    <row r="18" spans="1:33" x14ac:dyDescent="0.2">
      <c r="A18" s="148"/>
      <c r="B18" s="15" t="s">
        <v>6</v>
      </c>
      <c r="C18" s="33">
        <v>501</v>
      </c>
      <c r="D18" s="35">
        <f t="shared" si="0"/>
        <v>1.6216216216216217E-2</v>
      </c>
      <c r="E18" s="34">
        <v>167</v>
      </c>
      <c r="F18" s="35">
        <f t="shared" si="1"/>
        <v>2.4271844660194173E-3</v>
      </c>
      <c r="G18" s="34">
        <v>6549</v>
      </c>
      <c r="H18" s="35">
        <f t="shared" si="2"/>
        <v>0.22264150943396227</v>
      </c>
      <c r="I18" s="34">
        <v>5328</v>
      </c>
      <c r="J18" s="35">
        <f t="shared" si="3"/>
        <v>0.27906976744186046</v>
      </c>
      <c r="K18" s="37">
        <v>444</v>
      </c>
      <c r="L18" s="35">
        <f t="shared" si="4"/>
        <v>4.6511627906976744E-2</v>
      </c>
      <c r="M18" s="34">
        <v>555</v>
      </c>
      <c r="N18" s="35">
        <f t="shared" si="5"/>
        <v>5.6818181818181816E-2</v>
      </c>
      <c r="O18" s="34">
        <v>921600</v>
      </c>
      <c r="P18" s="35">
        <f t="shared" si="6"/>
        <v>0.97049346054211161</v>
      </c>
      <c r="Q18" s="34">
        <v>1032000</v>
      </c>
      <c r="R18" s="35">
        <f t="shared" si="7"/>
        <v>0.9798894775821797</v>
      </c>
      <c r="S18" s="34">
        <v>684000</v>
      </c>
      <c r="T18" s="35">
        <f t="shared" si="8"/>
        <v>0.98530682800345726</v>
      </c>
      <c r="U18" s="34">
        <v>193200</v>
      </c>
      <c r="V18" s="70">
        <f t="shared" si="9"/>
        <v>0.989247311827957</v>
      </c>
      <c r="W18" s="132">
        <f t="shared" si="10"/>
        <v>471911.33333333331</v>
      </c>
      <c r="X18" s="1">
        <f t="shared" si="11"/>
        <v>3219</v>
      </c>
      <c r="Y18" s="21"/>
      <c r="Z18" s="22"/>
      <c r="AA18" s="23"/>
      <c r="AB18" s="22"/>
      <c r="AC18" s="23"/>
      <c r="AD18" s="22"/>
      <c r="AE18" s="23"/>
      <c r="AF18" s="22"/>
      <c r="AG18" s="23"/>
    </row>
    <row r="19" spans="1:33" x14ac:dyDescent="0.2">
      <c r="A19" s="148"/>
      <c r="B19" s="15" t="s">
        <v>35</v>
      </c>
      <c r="C19" s="33">
        <v>0</v>
      </c>
      <c r="D19" s="35">
        <f t="shared" si="0"/>
        <v>0</v>
      </c>
      <c r="E19" s="34">
        <v>0</v>
      </c>
      <c r="F19" s="35">
        <f t="shared" si="1"/>
        <v>0</v>
      </c>
      <c r="G19" s="34">
        <v>0</v>
      </c>
      <c r="H19" s="35">
        <f t="shared" si="2"/>
        <v>0</v>
      </c>
      <c r="I19" s="34">
        <v>111</v>
      </c>
      <c r="J19" s="35">
        <f t="shared" si="3"/>
        <v>5.8139534883720929E-3</v>
      </c>
      <c r="K19" s="34">
        <v>0</v>
      </c>
      <c r="L19" s="35">
        <f t="shared" si="4"/>
        <v>0</v>
      </c>
      <c r="M19" s="34">
        <v>0</v>
      </c>
      <c r="N19" s="35">
        <f t="shared" si="5"/>
        <v>0</v>
      </c>
      <c r="O19" s="34">
        <v>0</v>
      </c>
      <c r="P19" s="35">
        <f t="shared" si="6"/>
        <v>0</v>
      </c>
      <c r="Q19" s="34">
        <v>0</v>
      </c>
      <c r="R19" s="35">
        <f t="shared" si="7"/>
        <v>0</v>
      </c>
      <c r="S19" s="34">
        <v>0</v>
      </c>
      <c r="T19" s="35">
        <f t="shared" si="8"/>
        <v>0</v>
      </c>
      <c r="U19" s="34">
        <v>0</v>
      </c>
      <c r="V19" s="70">
        <f t="shared" si="9"/>
        <v>0</v>
      </c>
      <c r="W19" s="132">
        <f t="shared" si="10"/>
        <v>0</v>
      </c>
      <c r="X19" s="1">
        <f t="shared" si="11"/>
        <v>27.75</v>
      </c>
      <c r="Y19" s="21"/>
      <c r="Z19" s="22"/>
      <c r="AA19" s="23"/>
      <c r="AB19" s="22"/>
      <c r="AC19" s="23"/>
      <c r="AD19" s="22"/>
      <c r="AE19" s="23"/>
      <c r="AF19" s="22"/>
      <c r="AG19" s="23"/>
    </row>
    <row r="20" spans="1:33" x14ac:dyDescent="0.2">
      <c r="A20" s="148"/>
      <c r="B20" s="15" t="s">
        <v>7</v>
      </c>
      <c r="C20" s="33">
        <v>167</v>
      </c>
      <c r="D20" s="35">
        <f t="shared" si="0"/>
        <v>5.4054054054054057E-3</v>
      </c>
      <c r="E20" s="34">
        <v>0</v>
      </c>
      <c r="F20" s="35">
        <f t="shared" si="1"/>
        <v>0</v>
      </c>
      <c r="G20" s="34">
        <v>0</v>
      </c>
      <c r="H20" s="35">
        <f t="shared" si="2"/>
        <v>0</v>
      </c>
      <c r="I20" s="34">
        <v>0</v>
      </c>
      <c r="J20" s="35">
        <f t="shared" si="3"/>
        <v>0</v>
      </c>
      <c r="K20" s="34">
        <v>0</v>
      </c>
      <c r="L20" s="35">
        <f t="shared" si="4"/>
        <v>0</v>
      </c>
      <c r="M20" s="34">
        <v>0</v>
      </c>
      <c r="N20" s="35">
        <f t="shared" si="5"/>
        <v>0</v>
      </c>
      <c r="O20" s="34">
        <v>0</v>
      </c>
      <c r="P20" s="35">
        <f t="shared" si="6"/>
        <v>0</v>
      </c>
      <c r="Q20" s="34">
        <v>0</v>
      </c>
      <c r="R20" s="35">
        <f t="shared" si="7"/>
        <v>0</v>
      </c>
      <c r="S20" s="34">
        <v>0</v>
      </c>
      <c r="T20" s="35">
        <f t="shared" si="8"/>
        <v>0</v>
      </c>
      <c r="U20" s="34">
        <v>0</v>
      </c>
      <c r="V20" s="70">
        <f t="shared" si="9"/>
        <v>0</v>
      </c>
      <c r="W20" s="132">
        <f t="shared" si="10"/>
        <v>27.833333333333332</v>
      </c>
      <c r="X20" s="1">
        <f t="shared" si="11"/>
        <v>0</v>
      </c>
      <c r="Y20" s="21"/>
      <c r="Z20" s="22"/>
      <c r="AA20" s="23"/>
      <c r="AB20" s="22"/>
      <c r="AC20" s="23"/>
      <c r="AD20" s="22"/>
      <c r="AE20" s="23"/>
      <c r="AF20" s="22"/>
      <c r="AG20" s="23"/>
    </row>
    <row r="21" spans="1:33" x14ac:dyDescent="0.2">
      <c r="A21" s="148"/>
      <c r="B21" s="15" t="s">
        <v>8</v>
      </c>
      <c r="C21" s="33">
        <v>167</v>
      </c>
      <c r="D21" s="35">
        <f t="shared" si="0"/>
        <v>5.4054054054054057E-3</v>
      </c>
      <c r="E21" s="34">
        <v>0</v>
      </c>
      <c r="F21" s="35">
        <f t="shared" si="1"/>
        <v>0</v>
      </c>
      <c r="G21" s="34">
        <v>0</v>
      </c>
      <c r="H21" s="35">
        <f t="shared" si="2"/>
        <v>0</v>
      </c>
      <c r="I21" s="34">
        <v>0</v>
      </c>
      <c r="J21" s="35">
        <f t="shared" si="3"/>
        <v>0</v>
      </c>
      <c r="K21" s="34">
        <v>0</v>
      </c>
      <c r="L21" s="35">
        <f t="shared" si="4"/>
        <v>0</v>
      </c>
      <c r="M21" s="34">
        <v>222</v>
      </c>
      <c r="N21" s="35">
        <f t="shared" si="5"/>
        <v>2.2727272727272728E-2</v>
      </c>
      <c r="O21" s="38">
        <v>420</v>
      </c>
      <c r="P21" s="35">
        <f t="shared" si="6"/>
        <v>4.4228217602830609E-4</v>
      </c>
      <c r="Q21" s="38">
        <v>240</v>
      </c>
      <c r="R21" s="35">
        <f t="shared" si="7"/>
        <v>2.2788127385632085E-4</v>
      </c>
      <c r="S21" s="38">
        <v>180</v>
      </c>
      <c r="T21" s="35">
        <f t="shared" si="8"/>
        <v>2.592912705272256E-4</v>
      </c>
      <c r="U21" s="38">
        <v>0</v>
      </c>
      <c r="V21" s="70">
        <f t="shared" si="9"/>
        <v>0</v>
      </c>
      <c r="W21" s="132">
        <f t="shared" si="10"/>
        <v>167.83333333333334</v>
      </c>
      <c r="X21" s="1">
        <f t="shared" si="11"/>
        <v>55.5</v>
      </c>
      <c r="Y21" s="21"/>
      <c r="Z21" s="17"/>
      <c r="AA21" s="17"/>
      <c r="AB21" s="17"/>
      <c r="AC21" s="17"/>
      <c r="AD21" s="17"/>
      <c r="AE21" s="17"/>
      <c r="AF21" s="17"/>
      <c r="AG21" s="17"/>
    </row>
    <row r="22" spans="1:33" x14ac:dyDescent="0.2">
      <c r="A22" s="148"/>
      <c r="B22" s="15" t="s">
        <v>37</v>
      </c>
      <c r="C22" s="33">
        <v>0</v>
      </c>
      <c r="D22" s="35">
        <f t="shared" si="0"/>
        <v>0</v>
      </c>
      <c r="E22" s="34">
        <v>0</v>
      </c>
      <c r="F22" s="35">
        <f t="shared" si="1"/>
        <v>0</v>
      </c>
      <c r="G22" s="34">
        <v>0</v>
      </c>
      <c r="H22" s="35">
        <f t="shared" si="2"/>
        <v>0</v>
      </c>
      <c r="I22" s="34">
        <v>0</v>
      </c>
      <c r="J22" s="35">
        <f t="shared" si="3"/>
        <v>0</v>
      </c>
      <c r="K22" s="37">
        <v>111</v>
      </c>
      <c r="L22" s="35">
        <f t="shared" si="4"/>
        <v>1.1627906976744186E-2</v>
      </c>
      <c r="M22" s="34">
        <v>0</v>
      </c>
      <c r="N22" s="35">
        <f t="shared" si="5"/>
        <v>0</v>
      </c>
      <c r="O22" s="34">
        <v>0</v>
      </c>
      <c r="P22" s="35">
        <f t="shared" si="6"/>
        <v>0</v>
      </c>
      <c r="Q22" s="34">
        <v>0</v>
      </c>
      <c r="R22" s="35">
        <f t="shared" si="7"/>
        <v>0</v>
      </c>
      <c r="S22" s="34">
        <v>0</v>
      </c>
      <c r="T22" s="35">
        <f t="shared" si="8"/>
        <v>0</v>
      </c>
      <c r="U22" s="34">
        <v>0</v>
      </c>
      <c r="V22" s="70">
        <f t="shared" si="9"/>
        <v>0</v>
      </c>
      <c r="W22" s="132">
        <f t="shared" si="10"/>
        <v>0</v>
      </c>
      <c r="X22" s="1">
        <f t="shared" si="11"/>
        <v>27.75</v>
      </c>
      <c r="Y22" s="21"/>
      <c r="Z22" s="17"/>
      <c r="AA22" s="17"/>
      <c r="AB22" s="17"/>
      <c r="AC22" s="17"/>
      <c r="AD22" s="17"/>
      <c r="AE22" s="17"/>
      <c r="AF22" s="17"/>
      <c r="AG22" s="17"/>
    </row>
    <row r="23" spans="1:33" x14ac:dyDescent="0.2">
      <c r="A23" s="148"/>
      <c r="B23" s="15" t="s">
        <v>36</v>
      </c>
      <c r="C23" s="33">
        <v>0</v>
      </c>
      <c r="D23" s="35">
        <f t="shared" si="0"/>
        <v>0</v>
      </c>
      <c r="E23" s="34">
        <v>0</v>
      </c>
      <c r="F23" s="35">
        <f t="shared" si="1"/>
        <v>0</v>
      </c>
      <c r="G23" s="34">
        <v>0</v>
      </c>
      <c r="H23" s="35">
        <f t="shared" si="2"/>
        <v>0</v>
      </c>
      <c r="I23" s="34">
        <v>111</v>
      </c>
      <c r="J23" s="35">
        <f t="shared" si="3"/>
        <v>5.8139534883720929E-3</v>
      </c>
      <c r="K23" s="34">
        <v>0</v>
      </c>
      <c r="L23" s="35">
        <f t="shared" si="4"/>
        <v>0</v>
      </c>
      <c r="M23" s="34">
        <v>111</v>
      </c>
      <c r="N23" s="35">
        <f t="shared" si="5"/>
        <v>1.1363636363636364E-2</v>
      </c>
      <c r="O23" s="34">
        <v>0</v>
      </c>
      <c r="P23" s="35">
        <f t="shared" si="6"/>
        <v>0</v>
      </c>
      <c r="Q23" s="34">
        <v>0</v>
      </c>
      <c r="R23" s="35">
        <f t="shared" si="7"/>
        <v>0</v>
      </c>
      <c r="S23" s="34">
        <v>0</v>
      </c>
      <c r="T23" s="35">
        <f t="shared" si="8"/>
        <v>0</v>
      </c>
      <c r="U23" s="34">
        <v>0</v>
      </c>
      <c r="V23" s="70">
        <f t="shared" si="9"/>
        <v>0</v>
      </c>
      <c r="W23" s="132">
        <f t="shared" si="10"/>
        <v>0</v>
      </c>
      <c r="X23" s="1">
        <f t="shared" si="11"/>
        <v>55.5</v>
      </c>
      <c r="Y23" s="21"/>
      <c r="Z23" s="17"/>
      <c r="AA23" s="17"/>
      <c r="AB23" s="17"/>
      <c r="AC23" s="17"/>
      <c r="AD23" s="17"/>
      <c r="AE23" s="17"/>
      <c r="AF23" s="17"/>
      <c r="AG23" s="17"/>
    </row>
    <row r="24" spans="1:33" x14ac:dyDescent="0.2">
      <c r="A24" s="148"/>
      <c r="B24" s="15" t="s">
        <v>92</v>
      </c>
      <c r="C24" s="33">
        <v>0</v>
      </c>
      <c r="D24" s="35">
        <f t="shared" si="0"/>
        <v>0</v>
      </c>
      <c r="E24" s="34">
        <v>0</v>
      </c>
      <c r="F24" s="35">
        <f t="shared" si="1"/>
        <v>0</v>
      </c>
      <c r="G24" s="34">
        <v>0</v>
      </c>
      <c r="H24" s="35">
        <f t="shared" si="2"/>
        <v>0</v>
      </c>
      <c r="I24" s="34">
        <v>0</v>
      </c>
      <c r="J24" s="35">
        <f t="shared" si="3"/>
        <v>0</v>
      </c>
      <c r="K24" s="34">
        <v>0</v>
      </c>
      <c r="L24" s="35">
        <f t="shared" si="4"/>
        <v>0</v>
      </c>
      <c r="M24" s="34">
        <v>0</v>
      </c>
      <c r="N24" s="35">
        <f t="shared" si="5"/>
        <v>0</v>
      </c>
      <c r="O24" s="38">
        <v>60</v>
      </c>
      <c r="P24" s="35">
        <f t="shared" si="6"/>
        <v>6.3183168004043723E-5</v>
      </c>
      <c r="Q24" s="38">
        <v>0</v>
      </c>
      <c r="R24" s="35">
        <f t="shared" si="7"/>
        <v>0</v>
      </c>
      <c r="S24" s="38">
        <v>0</v>
      </c>
      <c r="T24" s="35">
        <f t="shared" si="8"/>
        <v>0</v>
      </c>
      <c r="U24" s="38">
        <v>0</v>
      </c>
      <c r="V24" s="70">
        <f t="shared" si="9"/>
        <v>0</v>
      </c>
      <c r="W24" s="132">
        <f t="shared" si="10"/>
        <v>10</v>
      </c>
      <c r="X24" s="1">
        <f t="shared" si="11"/>
        <v>0</v>
      </c>
      <c r="Y24" s="21"/>
      <c r="Z24" s="17"/>
      <c r="AA24" s="17"/>
      <c r="AB24" s="17"/>
      <c r="AC24" s="17"/>
      <c r="AD24" s="17"/>
      <c r="AE24" s="17"/>
      <c r="AF24" s="17"/>
      <c r="AG24" s="17"/>
    </row>
    <row r="25" spans="1:33" x14ac:dyDescent="0.2">
      <c r="A25" s="148"/>
      <c r="B25" s="15" t="s">
        <v>93</v>
      </c>
      <c r="C25" s="33">
        <v>0</v>
      </c>
      <c r="D25" s="35">
        <f t="shared" si="0"/>
        <v>0</v>
      </c>
      <c r="E25" s="34">
        <v>0</v>
      </c>
      <c r="F25" s="35">
        <f t="shared" si="1"/>
        <v>0</v>
      </c>
      <c r="G25" s="34">
        <v>0</v>
      </c>
      <c r="H25" s="35">
        <f t="shared" si="2"/>
        <v>0</v>
      </c>
      <c r="I25" s="34">
        <v>0</v>
      </c>
      <c r="J25" s="35">
        <f t="shared" si="3"/>
        <v>0</v>
      </c>
      <c r="K25" s="34">
        <v>0</v>
      </c>
      <c r="L25" s="35">
        <f t="shared" si="4"/>
        <v>0</v>
      </c>
      <c r="M25" s="34">
        <v>0</v>
      </c>
      <c r="N25" s="35">
        <f t="shared" si="5"/>
        <v>0</v>
      </c>
      <c r="O25" s="38">
        <v>300</v>
      </c>
      <c r="P25" s="35">
        <f t="shared" si="6"/>
        <v>3.1591584002021864E-4</v>
      </c>
      <c r="Q25" s="38">
        <v>960</v>
      </c>
      <c r="R25" s="35">
        <f t="shared" si="7"/>
        <v>9.115250954252834E-4</v>
      </c>
      <c r="S25" s="38">
        <v>0</v>
      </c>
      <c r="T25" s="35">
        <f t="shared" si="8"/>
        <v>0</v>
      </c>
      <c r="U25" s="38">
        <v>0</v>
      </c>
      <c r="V25" s="70">
        <f t="shared" si="9"/>
        <v>0</v>
      </c>
      <c r="W25" s="132">
        <f t="shared" si="10"/>
        <v>210</v>
      </c>
      <c r="X25" s="1">
        <f t="shared" si="11"/>
        <v>0</v>
      </c>
      <c r="Y25" s="21"/>
      <c r="Z25" s="17"/>
      <c r="AA25" s="17"/>
      <c r="AB25" s="17"/>
      <c r="AC25" s="17"/>
      <c r="AD25" s="17"/>
      <c r="AE25" s="17"/>
      <c r="AF25" s="17"/>
      <c r="AG25" s="17"/>
    </row>
    <row r="26" spans="1:33" x14ac:dyDescent="0.2">
      <c r="A26" s="148"/>
      <c r="B26" s="15" t="s">
        <v>33</v>
      </c>
      <c r="C26" s="33">
        <v>0</v>
      </c>
      <c r="D26" s="35">
        <f t="shared" si="0"/>
        <v>0</v>
      </c>
      <c r="E26" s="34">
        <v>0</v>
      </c>
      <c r="F26" s="35">
        <f t="shared" si="1"/>
        <v>0</v>
      </c>
      <c r="G26" s="34">
        <v>0</v>
      </c>
      <c r="H26" s="35">
        <f t="shared" si="2"/>
        <v>0</v>
      </c>
      <c r="I26" s="34">
        <v>0</v>
      </c>
      <c r="J26" s="35">
        <f t="shared" si="3"/>
        <v>0</v>
      </c>
      <c r="K26" s="37">
        <v>111</v>
      </c>
      <c r="L26" s="35">
        <f t="shared" si="4"/>
        <v>1.1627906976744186E-2</v>
      </c>
      <c r="M26" s="34">
        <v>0</v>
      </c>
      <c r="N26" s="35">
        <f t="shared" si="5"/>
        <v>0</v>
      </c>
      <c r="O26" s="34">
        <v>0</v>
      </c>
      <c r="P26" s="35">
        <f t="shared" si="6"/>
        <v>0</v>
      </c>
      <c r="Q26" s="34">
        <v>0</v>
      </c>
      <c r="R26" s="35">
        <f t="shared" si="7"/>
        <v>0</v>
      </c>
      <c r="S26" s="34">
        <v>0</v>
      </c>
      <c r="T26" s="35">
        <f t="shared" si="8"/>
        <v>0</v>
      </c>
      <c r="U26" s="34">
        <v>0</v>
      </c>
      <c r="V26" s="70">
        <f t="shared" si="9"/>
        <v>0</v>
      </c>
      <c r="W26" s="132">
        <f t="shared" si="10"/>
        <v>0</v>
      </c>
      <c r="X26" s="1">
        <f t="shared" si="11"/>
        <v>27.75</v>
      </c>
      <c r="Y26" s="21"/>
      <c r="Z26" s="17"/>
      <c r="AA26" s="17"/>
      <c r="AB26" s="17"/>
      <c r="AC26" s="17"/>
      <c r="AD26" s="17"/>
      <c r="AE26" s="17"/>
      <c r="AF26" s="17"/>
      <c r="AG26" s="17"/>
    </row>
    <row r="27" spans="1:33" x14ac:dyDescent="0.2">
      <c r="A27" s="148"/>
      <c r="B27" s="15" t="s">
        <v>38</v>
      </c>
      <c r="C27" s="33">
        <v>0</v>
      </c>
      <c r="D27" s="35">
        <f t="shared" si="0"/>
        <v>0</v>
      </c>
      <c r="E27" s="34">
        <v>0</v>
      </c>
      <c r="F27" s="35">
        <f t="shared" si="1"/>
        <v>0</v>
      </c>
      <c r="G27" s="34">
        <v>111</v>
      </c>
      <c r="H27" s="35">
        <f t="shared" si="2"/>
        <v>3.7735849056603774E-3</v>
      </c>
      <c r="I27" s="34">
        <v>111</v>
      </c>
      <c r="J27" s="35">
        <f t="shared" si="3"/>
        <v>5.8139534883720929E-3</v>
      </c>
      <c r="K27" s="34">
        <v>0</v>
      </c>
      <c r="L27" s="35">
        <f t="shared" si="4"/>
        <v>0</v>
      </c>
      <c r="M27" s="34">
        <v>0</v>
      </c>
      <c r="N27" s="35">
        <f t="shared" si="5"/>
        <v>0</v>
      </c>
      <c r="O27" s="38">
        <v>60</v>
      </c>
      <c r="P27" s="35">
        <f t="shared" si="6"/>
        <v>6.3183168004043723E-5</v>
      </c>
      <c r="Q27" s="38">
        <v>60</v>
      </c>
      <c r="R27" s="35">
        <f t="shared" si="7"/>
        <v>5.6970318464080212E-5</v>
      </c>
      <c r="S27" s="38">
        <v>0</v>
      </c>
      <c r="T27" s="35">
        <f t="shared" si="8"/>
        <v>0</v>
      </c>
      <c r="U27" s="38">
        <v>0</v>
      </c>
      <c r="V27" s="70">
        <f t="shared" si="9"/>
        <v>0</v>
      </c>
      <c r="W27" s="132">
        <f t="shared" si="10"/>
        <v>20</v>
      </c>
      <c r="X27" s="1">
        <f t="shared" si="11"/>
        <v>55.5</v>
      </c>
      <c r="Y27" s="21"/>
      <c r="Z27" s="17"/>
      <c r="AA27" s="17"/>
      <c r="AB27" s="17"/>
      <c r="AC27" s="17"/>
      <c r="AD27" s="17"/>
      <c r="AE27" s="17"/>
      <c r="AF27" s="17"/>
      <c r="AG27" s="17"/>
    </row>
    <row r="28" spans="1:33" x14ac:dyDescent="0.2">
      <c r="A28" s="148"/>
      <c r="B28" s="15" t="s">
        <v>40</v>
      </c>
      <c r="C28" s="33">
        <v>0</v>
      </c>
      <c r="D28" s="35">
        <f t="shared" si="0"/>
        <v>0</v>
      </c>
      <c r="E28" s="34">
        <v>0</v>
      </c>
      <c r="F28" s="35">
        <f t="shared" si="1"/>
        <v>0</v>
      </c>
      <c r="G28" s="34">
        <v>222</v>
      </c>
      <c r="H28" s="35">
        <f t="shared" si="2"/>
        <v>7.5471698113207548E-3</v>
      </c>
      <c r="I28" s="34">
        <v>0</v>
      </c>
      <c r="J28" s="35">
        <f t="shared" si="3"/>
        <v>0</v>
      </c>
      <c r="K28" s="37">
        <v>111</v>
      </c>
      <c r="L28" s="35">
        <f t="shared" si="4"/>
        <v>1.1627906976744186E-2</v>
      </c>
      <c r="M28" s="34">
        <v>0</v>
      </c>
      <c r="N28" s="35">
        <f t="shared" si="5"/>
        <v>0</v>
      </c>
      <c r="O28" s="34">
        <v>0</v>
      </c>
      <c r="P28" s="35">
        <f t="shared" si="6"/>
        <v>0</v>
      </c>
      <c r="Q28" s="34">
        <v>0</v>
      </c>
      <c r="R28" s="35">
        <f t="shared" si="7"/>
        <v>0</v>
      </c>
      <c r="S28" s="34">
        <v>0</v>
      </c>
      <c r="T28" s="35">
        <f t="shared" si="8"/>
        <v>0</v>
      </c>
      <c r="U28" s="34">
        <v>0</v>
      </c>
      <c r="V28" s="70">
        <f t="shared" si="9"/>
        <v>0</v>
      </c>
      <c r="W28" s="132">
        <f t="shared" si="10"/>
        <v>0</v>
      </c>
      <c r="X28" s="1">
        <f t="shared" si="11"/>
        <v>83.25</v>
      </c>
      <c r="Y28" s="21"/>
      <c r="Z28" s="17"/>
      <c r="AA28" s="17"/>
      <c r="AB28" s="17"/>
      <c r="AC28" s="17"/>
      <c r="AD28" s="17"/>
      <c r="AE28" s="17"/>
      <c r="AF28" s="17"/>
      <c r="AG28" s="17"/>
    </row>
    <row r="29" spans="1:33" x14ac:dyDescent="0.2">
      <c r="A29" s="148"/>
      <c r="B29" s="15" t="s">
        <v>39</v>
      </c>
      <c r="C29" s="33">
        <v>0</v>
      </c>
      <c r="D29" s="35">
        <f t="shared" si="0"/>
        <v>0</v>
      </c>
      <c r="E29" s="34">
        <v>0</v>
      </c>
      <c r="F29" s="35">
        <f t="shared" si="1"/>
        <v>0</v>
      </c>
      <c r="G29" s="34">
        <v>0</v>
      </c>
      <c r="H29" s="35">
        <f t="shared" si="2"/>
        <v>0</v>
      </c>
      <c r="I29" s="34">
        <v>0</v>
      </c>
      <c r="J29" s="35">
        <f t="shared" si="3"/>
        <v>0</v>
      </c>
      <c r="K29" s="37">
        <v>111</v>
      </c>
      <c r="L29" s="35">
        <f t="shared" si="4"/>
        <v>1.1627906976744186E-2</v>
      </c>
      <c r="M29" s="34">
        <v>0</v>
      </c>
      <c r="N29" s="35">
        <f t="shared" si="5"/>
        <v>0</v>
      </c>
      <c r="O29" s="34">
        <v>0</v>
      </c>
      <c r="P29" s="35">
        <f t="shared" si="6"/>
        <v>0</v>
      </c>
      <c r="Q29" s="34">
        <v>0</v>
      </c>
      <c r="R29" s="35">
        <f t="shared" si="7"/>
        <v>0</v>
      </c>
      <c r="S29" s="34">
        <v>0</v>
      </c>
      <c r="T29" s="35">
        <f t="shared" si="8"/>
        <v>0</v>
      </c>
      <c r="U29" s="34">
        <v>0</v>
      </c>
      <c r="V29" s="70">
        <f t="shared" si="9"/>
        <v>0</v>
      </c>
      <c r="W29" s="132">
        <f t="shared" si="10"/>
        <v>0</v>
      </c>
      <c r="X29" s="1">
        <f t="shared" si="11"/>
        <v>27.75</v>
      </c>
      <c r="Y29" s="21"/>
      <c r="Z29" s="17"/>
      <c r="AA29" s="17"/>
      <c r="AB29" s="17"/>
      <c r="AC29" s="17"/>
      <c r="AD29" s="17"/>
      <c r="AE29" s="17"/>
      <c r="AF29" s="17"/>
      <c r="AG29" s="17"/>
    </row>
    <row r="30" spans="1:33" x14ac:dyDescent="0.2">
      <c r="A30" s="148"/>
      <c r="B30" s="15" t="s">
        <v>41</v>
      </c>
      <c r="C30" s="33">
        <v>0</v>
      </c>
      <c r="D30" s="35">
        <f t="shared" si="0"/>
        <v>0</v>
      </c>
      <c r="E30" s="34">
        <v>0</v>
      </c>
      <c r="F30" s="35">
        <f t="shared" si="1"/>
        <v>0</v>
      </c>
      <c r="G30" s="34">
        <v>111</v>
      </c>
      <c r="H30" s="35">
        <f t="shared" si="2"/>
        <v>3.7735849056603774E-3</v>
      </c>
      <c r="I30" s="34">
        <v>0</v>
      </c>
      <c r="J30" s="35">
        <f t="shared" si="3"/>
        <v>0</v>
      </c>
      <c r="K30" s="34">
        <v>0</v>
      </c>
      <c r="L30" s="35">
        <f t="shared" si="4"/>
        <v>0</v>
      </c>
      <c r="M30" s="34">
        <v>0</v>
      </c>
      <c r="N30" s="35">
        <f t="shared" si="5"/>
        <v>0</v>
      </c>
      <c r="O30" s="38">
        <v>720</v>
      </c>
      <c r="P30" s="35">
        <f t="shared" si="6"/>
        <v>7.5819801604852467E-4</v>
      </c>
      <c r="Q30" s="38">
        <v>300</v>
      </c>
      <c r="R30" s="35">
        <f t="shared" si="7"/>
        <v>2.8485159232040109E-4</v>
      </c>
      <c r="S30" s="38">
        <v>0</v>
      </c>
      <c r="T30" s="35">
        <f t="shared" si="8"/>
        <v>0</v>
      </c>
      <c r="U30" s="38">
        <v>0</v>
      </c>
      <c r="V30" s="70">
        <f t="shared" si="9"/>
        <v>0</v>
      </c>
      <c r="W30" s="132">
        <f t="shared" si="10"/>
        <v>170</v>
      </c>
      <c r="X30" s="1">
        <f t="shared" si="11"/>
        <v>27.75</v>
      </c>
      <c r="Y30" s="21"/>
      <c r="Z30" s="17"/>
      <c r="AA30" s="17"/>
      <c r="AB30" s="17"/>
      <c r="AC30" s="17"/>
      <c r="AD30" s="17"/>
      <c r="AE30" s="17"/>
      <c r="AF30" s="17"/>
      <c r="AG30" s="17"/>
    </row>
    <row r="31" spans="1:33" x14ac:dyDescent="0.2">
      <c r="A31" s="148"/>
      <c r="B31" s="15" t="s">
        <v>9</v>
      </c>
      <c r="C31" s="33">
        <v>501</v>
      </c>
      <c r="D31" s="35">
        <f t="shared" si="0"/>
        <v>1.6216216216216217E-2</v>
      </c>
      <c r="E31" s="34">
        <v>0</v>
      </c>
      <c r="F31" s="35">
        <f t="shared" si="1"/>
        <v>0</v>
      </c>
      <c r="G31" s="34">
        <v>0</v>
      </c>
      <c r="H31" s="35">
        <f t="shared" si="2"/>
        <v>0</v>
      </c>
      <c r="I31" s="34">
        <v>0</v>
      </c>
      <c r="J31" s="35">
        <f t="shared" si="3"/>
        <v>0</v>
      </c>
      <c r="K31" s="37">
        <v>111</v>
      </c>
      <c r="L31" s="35">
        <f t="shared" si="4"/>
        <v>1.1627906976744186E-2</v>
      </c>
      <c r="M31" s="34">
        <v>1221</v>
      </c>
      <c r="N31" s="35">
        <f t="shared" si="5"/>
        <v>0.125</v>
      </c>
      <c r="O31" s="34">
        <v>0</v>
      </c>
      <c r="P31" s="35">
        <f t="shared" si="6"/>
        <v>0</v>
      </c>
      <c r="Q31" s="34">
        <v>0</v>
      </c>
      <c r="R31" s="35">
        <f t="shared" si="7"/>
        <v>0</v>
      </c>
      <c r="S31" s="34">
        <v>0</v>
      </c>
      <c r="T31" s="35">
        <f t="shared" si="8"/>
        <v>0</v>
      </c>
      <c r="U31" s="34">
        <v>0</v>
      </c>
      <c r="V31" s="70">
        <f t="shared" si="9"/>
        <v>0</v>
      </c>
      <c r="W31" s="132">
        <f t="shared" si="10"/>
        <v>83.5</v>
      </c>
      <c r="X31" s="1">
        <f t="shared" si="11"/>
        <v>333</v>
      </c>
      <c r="Y31" s="21"/>
      <c r="Z31" s="22"/>
      <c r="AA31" s="23"/>
      <c r="AB31" s="22"/>
      <c r="AC31" s="23"/>
      <c r="AD31" s="22"/>
      <c r="AE31" s="23"/>
      <c r="AF31" s="22"/>
      <c r="AG31" s="23"/>
    </row>
    <row r="32" spans="1:33" x14ac:dyDescent="0.2">
      <c r="A32" s="148"/>
      <c r="B32" s="15" t="s">
        <v>42</v>
      </c>
      <c r="C32" s="33">
        <v>0</v>
      </c>
      <c r="D32" s="35">
        <f t="shared" si="0"/>
        <v>0</v>
      </c>
      <c r="E32" s="34">
        <v>0</v>
      </c>
      <c r="F32" s="35">
        <f t="shared" si="1"/>
        <v>0</v>
      </c>
      <c r="G32" s="34">
        <v>0</v>
      </c>
      <c r="H32" s="35">
        <f t="shared" si="2"/>
        <v>0</v>
      </c>
      <c r="I32" s="34">
        <v>0</v>
      </c>
      <c r="J32" s="35">
        <f t="shared" si="3"/>
        <v>0</v>
      </c>
      <c r="K32" s="37">
        <v>222</v>
      </c>
      <c r="L32" s="35">
        <f t="shared" si="4"/>
        <v>2.3255813953488372E-2</v>
      </c>
      <c r="M32" s="34">
        <v>0</v>
      </c>
      <c r="N32" s="35">
        <f t="shared" si="5"/>
        <v>0</v>
      </c>
      <c r="O32" s="34">
        <v>0</v>
      </c>
      <c r="P32" s="35">
        <f t="shared" si="6"/>
        <v>0</v>
      </c>
      <c r="Q32" s="34">
        <v>0</v>
      </c>
      <c r="R32" s="35">
        <f t="shared" si="7"/>
        <v>0</v>
      </c>
      <c r="S32" s="34">
        <v>0</v>
      </c>
      <c r="T32" s="35">
        <f t="shared" si="8"/>
        <v>0</v>
      </c>
      <c r="U32" s="34">
        <v>0</v>
      </c>
      <c r="V32" s="70">
        <f t="shared" si="9"/>
        <v>0</v>
      </c>
      <c r="W32" s="132">
        <f t="shared" si="10"/>
        <v>0</v>
      </c>
      <c r="X32" s="1">
        <f t="shared" si="11"/>
        <v>55.5</v>
      </c>
      <c r="Y32" s="21"/>
      <c r="Z32" s="17"/>
      <c r="AA32" s="17"/>
      <c r="AB32" s="17"/>
      <c r="AC32" s="17"/>
      <c r="AD32" s="17"/>
      <c r="AE32" s="17"/>
      <c r="AF32" s="17"/>
      <c r="AG32" s="17"/>
    </row>
    <row r="33" spans="1:33" x14ac:dyDescent="0.2">
      <c r="A33" s="148"/>
      <c r="B33" s="15" t="s">
        <v>54</v>
      </c>
      <c r="C33" s="33">
        <v>0</v>
      </c>
      <c r="D33" s="35">
        <f t="shared" si="0"/>
        <v>0</v>
      </c>
      <c r="E33" s="34">
        <v>0</v>
      </c>
      <c r="F33" s="35">
        <f t="shared" si="1"/>
        <v>0</v>
      </c>
      <c r="G33" s="34">
        <v>0</v>
      </c>
      <c r="H33" s="35">
        <f t="shared" si="2"/>
        <v>0</v>
      </c>
      <c r="I33" s="34">
        <v>0</v>
      </c>
      <c r="J33" s="35">
        <f t="shared" si="3"/>
        <v>0</v>
      </c>
      <c r="K33" s="37">
        <v>0</v>
      </c>
      <c r="L33" s="35">
        <f t="shared" si="4"/>
        <v>0</v>
      </c>
      <c r="M33" s="34">
        <v>0</v>
      </c>
      <c r="N33" s="35">
        <f t="shared" si="5"/>
        <v>0</v>
      </c>
      <c r="O33" s="38">
        <v>120</v>
      </c>
      <c r="P33" s="35">
        <f t="shared" si="6"/>
        <v>1.2636633600808745E-4</v>
      </c>
      <c r="Q33" s="38">
        <v>0</v>
      </c>
      <c r="R33" s="35">
        <f t="shared" si="7"/>
        <v>0</v>
      </c>
      <c r="S33" s="38">
        <v>0</v>
      </c>
      <c r="T33" s="35">
        <f t="shared" si="8"/>
        <v>0</v>
      </c>
      <c r="U33" s="38">
        <v>0</v>
      </c>
      <c r="V33" s="70">
        <f t="shared" si="9"/>
        <v>0</v>
      </c>
      <c r="W33" s="132">
        <f t="shared" si="10"/>
        <v>20</v>
      </c>
      <c r="X33" s="1">
        <f t="shared" si="11"/>
        <v>0</v>
      </c>
      <c r="Y33" s="21"/>
      <c r="Z33" s="17"/>
      <c r="AA33" s="17"/>
      <c r="AB33" s="17"/>
      <c r="AC33" s="17"/>
      <c r="AD33" s="17"/>
      <c r="AE33" s="17"/>
      <c r="AF33" s="17"/>
      <c r="AG33" s="17"/>
    </row>
    <row r="34" spans="1:33" x14ac:dyDescent="0.2">
      <c r="A34" s="148"/>
      <c r="B34" s="15" t="s">
        <v>10</v>
      </c>
      <c r="C34" s="33">
        <v>501</v>
      </c>
      <c r="D34" s="35">
        <f t="shared" si="0"/>
        <v>1.6216216216216217E-2</v>
      </c>
      <c r="E34" s="34">
        <v>835</v>
      </c>
      <c r="F34" s="35">
        <f t="shared" si="1"/>
        <v>1.2135922330097087E-2</v>
      </c>
      <c r="G34" s="34">
        <v>222</v>
      </c>
      <c r="H34" s="35">
        <f t="shared" si="2"/>
        <v>7.5471698113207548E-3</v>
      </c>
      <c r="I34" s="34">
        <v>111</v>
      </c>
      <c r="J34" s="35">
        <f t="shared" si="3"/>
        <v>5.8139534883720929E-3</v>
      </c>
      <c r="K34" s="37">
        <v>111</v>
      </c>
      <c r="L34" s="35">
        <f t="shared" si="4"/>
        <v>1.1627906976744186E-2</v>
      </c>
      <c r="M34" s="34">
        <v>222</v>
      </c>
      <c r="N34" s="35">
        <f t="shared" si="5"/>
        <v>2.2727272727272728E-2</v>
      </c>
      <c r="O34" s="38">
        <v>1560</v>
      </c>
      <c r="P34" s="35">
        <f t="shared" si="6"/>
        <v>1.6427623681051367E-3</v>
      </c>
      <c r="Q34" s="38">
        <v>1740</v>
      </c>
      <c r="R34" s="35">
        <f t="shared" si="7"/>
        <v>1.6521392354583262E-3</v>
      </c>
      <c r="S34" s="38">
        <v>1200</v>
      </c>
      <c r="T34" s="35">
        <f t="shared" si="8"/>
        <v>1.7286084701815039E-3</v>
      </c>
      <c r="U34" s="38">
        <v>300</v>
      </c>
      <c r="V34" s="70">
        <f t="shared" si="9"/>
        <v>1.5360983102918587E-3</v>
      </c>
      <c r="W34" s="132">
        <f t="shared" si="10"/>
        <v>1022.6666666666666</v>
      </c>
      <c r="X34" s="1">
        <f t="shared" si="11"/>
        <v>166.5</v>
      </c>
      <c r="Y34" s="21"/>
      <c r="Z34" s="17"/>
      <c r="AA34" s="17"/>
      <c r="AB34" s="17"/>
      <c r="AC34" s="17"/>
      <c r="AD34" s="17"/>
      <c r="AE34" s="17"/>
      <c r="AF34" s="17"/>
      <c r="AG34" s="17"/>
    </row>
    <row r="35" spans="1:33" x14ac:dyDescent="0.2">
      <c r="A35" s="149"/>
      <c r="B35" s="15" t="s">
        <v>27</v>
      </c>
      <c r="C35" s="33">
        <v>0</v>
      </c>
      <c r="D35" s="35">
        <f t="shared" si="0"/>
        <v>0</v>
      </c>
      <c r="E35" s="34">
        <v>668</v>
      </c>
      <c r="F35" s="35">
        <f t="shared" si="1"/>
        <v>9.7087378640776691E-3</v>
      </c>
      <c r="G35" s="34">
        <v>666</v>
      </c>
      <c r="H35" s="35">
        <f t="shared" si="2"/>
        <v>2.2641509433962263E-2</v>
      </c>
      <c r="I35" s="34">
        <v>0</v>
      </c>
      <c r="J35" s="35">
        <f t="shared" si="3"/>
        <v>0</v>
      </c>
      <c r="K35" s="37">
        <v>0</v>
      </c>
      <c r="L35" s="35">
        <f t="shared" si="4"/>
        <v>0</v>
      </c>
      <c r="M35" s="34">
        <v>0</v>
      </c>
      <c r="N35" s="35">
        <f t="shared" si="5"/>
        <v>0</v>
      </c>
      <c r="O35" s="34">
        <v>0</v>
      </c>
      <c r="P35" s="35">
        <f t="shared" si="6"/>
        <v>0</v>
      </c>
      <c r="Q35" s="34">
        <v>0</v>
      </c>
      <c r="R35" s="35">
        <f t="shared" si="7"/>
        <v>0</v>
      </c>
      <c r="S35" s="34">
        <v>0</v>
      </c>
      <c r="T35" s="35">
        <f t="shared" si="8"/>
        <v>0</v>
      </c>
      <c r="U35" s="34">
        <v>0</v>
      </c>
      <c r="V35" s="70">
        <f t="shared" si="9"/>
        <v>0</v>
      </c>
      <c r="W35" s="132">
        <f t="shared" si="10"/>
        <v>111.33333333333333</v>
      </c>
      <c r="X35" s="1">
        <f t="shared" si="11"/>
        <v>166.5</v>
      </c>
      <c r="Y35" s="21"/>
      <c r="Z35" s="17"/>
      <c r="AA35" s="17"/>
      <c r="AB35" s="17"/>
      <c r="AC35" s="17"/>
      <c r="AD35" s="17"/>
      <c r="AE35" s="17"/>
      <c r="AF35" s="17"/>
      <c r="AG35" s="17"/>
    </row>
    <row r="36" spans="1:33" x14ac:dyDescent="0.2">
      <c r="A36" s="8" t="s">
        <v>11</v>
      </c>
      <c r="B36" s="15" t="s">
        <v>44</v>
      </c>
      <c r="C36" s="33">
        <v>0</v>
      </c>
      <c r="D36" s="35">
        <f t="shared" si="0"/>
        <v>0</v>
      </c>
      <c r="E36" s="34">
        <v>0</v>
      </c>
      <c r="F36" s="35">
        <f t="shared" si="1"/>
        <v>0</v>
      </c>
      <c r="G36" s="34">
        <v>0</v>
      </c>
      <c r="H36" s="35">
        <f t="shared" si="2"/>
        <v>0</v>
      </c>
      <c r="I36" s="34">
        <v>0</v>
      </c>
      <c r="J36" s="35">
        <f t="shared" si="3"/>
        <v>0</v>
      </c>
      <c r="K36" s="37">
        <v>111</v>
      </c>
      <c r="L36" s="35">
        <f t="shared" si="4"/>
        <v>1.1627906976744186E-2</v>
      </c>
      <c r="M36" s="34">
        <v>0</v>
      </c>
      <c r="N36" s="35">
        <f t="shared" si="5"/>
        <v>0</v>
      </c>
      <c r="O36" s="34">
        <v>0</v>
      </c>
      <c r="P36" s="35">
        <f t="shared" si="6"/>
        <v>0</v>
      </c>
      <c r="Q36" s="34">
        <v>0</v>
      </c>
      <c r="R36" s="35">
        <f t="shared" si="7"/>
        <v>0</v>
      </c>
      <c r="S36" s="34">
        <v>0</v>
      </c>
      <c r="T36" s="35">
        <f t="shared" si="8"/>
        <v>0</v>
      </c>
      <c r="U36" s="34">
        <v>0</v>
      </c>
      <c r="V36" s="70">
        <f t="shared" si="9"/>
        <v>0</v>
      </c>
      <c r="W36" s="132">
        <f t="shared" si="10"/>
        <v>0</v>
      </c>
      <c r="X36" s="1">
        <f t="shared" si="11"/>
        <v>27.75</v>
      </c>
      <c r="Y36" s="21"/>
      <c r="Z36" s="17"/>
      <c r="AA36" s="17"/>
      <c r="AB36" s="17"/>
      <c r="AC36" s="17"/>
      <c r="AD36" s="17"/>
      <c r="AE36" s="17"/>
      <c r="AF36" s="17"/>
      <c r="AG36" s="17"/>
    </row>
    <row r="37" spans="1:33" x14ac:dyDescent="0.2">
      <c r="A37" s="170" t="s">
        <v>12</v>
      </c>
      <c r="B37" s="15" t="s">
        <v>13</v>
      </c>
      <c r="C37" s="33">
        <v>167</v>
      </c>
      <c r="D37" s="35">
        <f t="shared" si="0"/>
        <v>5.4054054054054057E-3</v>
      </c>
      <c r="E37" s="34">
        <v>501</v>
      </c>
      <c r="F37" s="35">
        <f t="shared" si="1"/>
        <v>7.2815533980582527E-3</v>
      </c>
      <c r="G37" s="34">
        <v>0</v>
      </c>
      <c r="H37" s="35">
        <f t="shared" si="2"/>
        <v>0</v>
      </c>
      <c r="I37" s="34">
        <v>0</v>
      </c>
      <c r="J37" s="35">
        <f t="shared" si="3"/>
        <v>0</v>
      </c>
      <c r="K37" s="34">
        <v>0</v>
      </c>
      <c r="L37" s="35">
        <f t="shared" si="4"/>
        <v>0</v>
      </c>
      <c r="M37" s="34">
        <v>0</v>
      </c>
      <c r="N37" s="35">
        <f t="shared" si="5"/>
        <v>0</v>
      </c>
      <c r="O37" s="38">
        <v>900</v>
      </c>
      <c r="P37" s="35">
        <f t="shared" si="6"/>
        <v>9.4774752006065587E-4</v>
      </c>
      <c r="Q37" s="38">
        <v>540</v>
      </c>
      <c r="R37" s="35">
        <f t="shared" si="7"/>
        <v>5.1273286617672194E-4</v>
      </c>
      <c r="S37" s="38">
        <v>0</v>
      </c>
      <c r="T37" s="35">
        <f t="shared" si="8"/>
        <v>0</v>
      </c>
      <c r="U37" s="38">
        <v>0</v>
      </c>
      <c r="V37" s="70">
        <f t="shared" si="9"/>
        <v>0</v>
      </c>
      <c r="W37" s="132">
        <f t="shared" si="10"/>
        <v>351.33333333333331</v>
      </c>
      <c r="X37" s="1">
        <f t="shared" si="11"/>
        <v>0</v>
      </c>
      <c r="Y37" s="21"/>
      <c r="Z37" s="17"/>
      <c r="AA37" s="17"/>
      <c r="AB37" s="17"/>
      <c r="AC37" s="17"/>
      <c r="AD37" s="17"/>
      <c r="AE37" s="17"/>
      <c r="AF37" s="17"/>
      <c r="AG37" s="17"/>
    </row>
    <row r="38" spans="1:33" x14ac:dyDescent="0.2">
      <c r="A38" s="171"/>
      <c r="B38" s="15" t="s">
        <v>14</v>
      </c>
      <c r="C38" s="33">
        <v>167</v>
      </c>
      <c r="D38" s="35">
        <f t="shared" si="0"/>
        <v>5.4054054054054057E-3</v>
      </c>
      <c r="E38" s="34">
        <v>0</v>
      </c>
      <c r="F38" s="35">
        <f t="shared" si="1"/>
        <v>0</v>
      </c>
      <c r="G38" s="34">
        <v>0</v>
      </c>
      <c r="H38" s="35">
        <f t="shared" si="2"/>
        <v>0</v>
      </c>
      <c r="I38" s="34">
        <v>0</v>
      </c>
      <c r="J38" s="35">
        <f t="shared" si="3"/>
        <v>0</v>
      </c>
      <c r="K38" s="34">
        <v>0</v>
      </c>
      <c r="L38" s="35">
        <f t="shared" si="4"/>
        <v>0</v>
      </c>
      <c r="M38" s="34">
        <v>0</v>
      </c>
      <c r="N38" s="35">
        <f t="shared" si="5"/>
        <v>0</v>
      </c>
      <c r="O38" s="34">
        <v>0</v>
      </c>
      <c r="P38" s="35">
        <f t="shared" si="6"/>
        <v>0</v>
      </c>
      <c r="Q38" s="34">
        <v>0</v>
      </c>
      <c r="R38" s="35">
        <f t="shared" si="7"/>
        <v>0</v>
      </c>
      <c r="S38" s="34">
        <v>0</v>
      </c>
      <c r="T38" s="35">
        <f t="shared" si="8"/>
        <v>0</v>
      </c>
      <c r="U38" s="34">
        <v>0</v>
      </c>
      <c r="V38" s="70">
        <f t="shared" si="9"/>
        <v>0</v>
      </c>
      <c r="W38" s="132">
        <f t="shared" si="10"/>
        <v>27.833333333333332</v>
      </c>
      <c r="X38" s="1">
        <f t="shared" si="11"/>
        <v>0</v>
      </c>
      <c r="Y38" s="21"/>
      <c r="Z38" s="17"/>
      <c r="AA38" s="17"/>
      <c r="AB38" s="17"/>
      <c r="AC38" s="17"/>
      <c r="AD38" s="17"/>
      <c r="AE38" s="17"/>
      <c r="AF38" s="17"/>
      <c r="AG38" s="17"/>
    </row>
    <row r="39" spans="1:33" x14ac:dyDescent="0.2">
      <c r="A39" s="172"/>
      <c r="B39" s="15" t="s">
        <v>43</v>
      </c>
      <c r="C39" s="33">
        <v>0</v>
      </c>
      <c r="D39" s="35">
        <f t="shared" si="0"/>
        <v>0</v>
      </c>
      <c r="E39" s="34">
        <v>0</v>
      </c>
      <c r="F39" s="35">
        <f t="shared" si="1"/>
        <v>0</v>
      </c>
      <c r="G39" s="34">
        <v>444</v>
      </c>
      <c r="H39" s="35">
        <f t="shared" si="2"/>
        <v>1.509433962264151E-2</v>
      </c>
      <c r="I39" s="34">
        <v>222</v>
      </c>
      <c r="J39" s="35">
        <f t="shared" si="3"/>
        <v>1.1627906976744186E-2</v>
      </c>
      <c r="K39" s="34">
        <v>0</v>
      </c>
      <c r="L39" s="35">
        <f t="shared" si="4"/>
        <v>0</v>
      </c>
      <c r="M39" s="34">
        <v>444</v>
      </c>
      <c r="N39" s="35">
        <f t="shared" si="5"/>
        <v>4.5454545454545456E-2</v>
      </c>
      <c r="O39" s="38">
        <v>1260</v>
      </c>
      <c r="P39" s="35">
        <f t="shared" si="6"/>
        <v>1.3268465280849183E-3</v>
      </c>
      <c r="Q39" s="38">
        <v>1620</v>
      </c>
      <c r="R39" s="35">
        <f t="shared" si="7"/>
        <v>1.5381985985301657E-3</v>
      </c>
      <c r="S39" s="38">
        <v>900</v>
      </c>
      <c r="T39" s="35">
        <f t="shared" si="8"/>
        <v>1.2964563526361278E-3</v>
      </c>
      <c r="U39" s="38">
        <v>480</v>
      </c>
      <c r="V39" s="70">
        <f t="shared" si="9"/>
        <v>2.4577572964669739E-3</v>
      </c>
      <c r="W39" s="132">
        <f t="shared" si="10"/>
        <v>710</v>
      </c>
      <c r="X39" s="1">
        <f t="shared" si="11"/>
        <v>277.5</v>
      </c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x14ac:dyDescent="0.2">
      <c r="A40" s="170" t="s">
        <v>15</v>
      </c>
      <c r="B40" s="15" t="s">
        <v>45</v>
      </c>
      <c r="C40" s="33">
        <v>0</v>
      </c>
      <c r="D40" s="35">
        <f t="shared" si="0"/>
        <v>0</v>
      </c>
      <c r="E40" s="34">
        <v>0</v>
      </c>
      <c r="F40" s="35">
        <f t="shared" si="1"/>
        <v>0</v>
      </c>
      <c r="G40" s="34">
        <v>111</v>
      </c>
      <c r="H40" s="35">
        <f t="shared" si="2"/>
        <v>3.7735849056603774E-3</v>
      </c>
      <c r="I40" s="34">
        <v>0</v>
      </c>
      <c r="J40" s="35">
        <f t="shared" si="3"/>
        <v>0</v>
      </c>
      <c r="K40" s="37">
        <v>333</v>
      </c>
      <c r="L40" s="35">
        <f t="shared" si="4"/>
        <v>3.4883720930232558E-2</v>
      </c>
      <c r="M40" s="34">
        <v>222</v>
      </c>
      <c r="N40" s="35">
        <f t="shared" si="5"/>
        <v>2.2727272727272728E-2</v>
      </c>
      <c r="O40" s="38">
        <v>10920</v>
      </c>
      <c r="P40" s="35">
        <f t="shared" si="6"/>
        <v>1.1499336576735958E-2</v>
      </c>
      <c r="Q40" s="38">
        <v>4560</v>
      </c>
      <c r="R40" s="35">
        <f t="shared" si="7"/>
        <v>4.329744203270096E-3</v>
      </c>
      <c r="S40" s="38">
        <v>1440</v>
      </c>
      <c r="T40" s="35">
        <f t="shared" si="8"/>
        <v>2.0743301642178048E-3</v>
      </c>
      <c r="U40" s="38">
        <v>120</v>
      </c>
      <c r="V40" s="70">
        <f t="shared" si="9"/>
        <v>6.1443932411674347E-4</v>
      </c>
      <c r="W40" s="132">
        <f t="shared" si="10"/>
        <v>2840</v>
      </c>
      <c r="X40" s="1">
        <f t="shared" si="11"/>
        <v>166.5</v>
      </c>
    </row>
    <row r="41" spans="1:33" x14ac:dyDescent="0.2">
      <c r="A41" s="172"/>
      <c r="B41" s="15" t="s">
        <v>55</v>
      </c>
      <c r="C41" s="33">
        <v>0</v>
      </c>
      <c r="D41" s="35">
        <f t="shared" si="0"/>
        <v>0</v>
      </c>
      <c r="E41" s="34">
        <v>0</v>
      </c>
      <c r="F41" s="35">
        <f t="shared" si="1"/>
        <v>0</v>
      </c>
      <c r="G41" s="34">
        <v>0</v>
      </c>
      <c r="H41" s="35">
        <f t="shared" si="2"/>
        <v>0</v>
      </c>
      <c r="I41" s="34">
        <v>0</v>
      </c>
      <c r="J41" s="35">
        <f t="shared" si="3"/>
        <v>0</v>
      </c>
      <c r="K41" s="34">
        <v>0</v>
      </c>
      <c r="L41" s="35">
        <f t="shared" si="4"/>
        <v>0</v>
      </c>
      <c r="M41" s="34">
        <v>0</v>
      </c>
      <c r="N41" s="35">
        <f t="shared" si="5"/>
        <v>0</v>
      </c>
      <c r="O41" s="34">
        <v>0</v>
      </c>
      <c r="P41" s="35">
        <f t="shared" si="6"/>
        <v>0</v>
      </c>
      <c r="Q41" s="34">
        <v>0</v>
      </c>
      <c r="R41" s="35">
        <f t="shared" si="7"/>
        <v>0</v>
      </c>
      <c r="S41" s="34">
        <v>0</v>
      </c>
      <c r="T41" s="35">
        <f t="shared" si="8"/>
        <v>0</v>
      </c>
      <c r="U41" s="34">
        <v>0</v>
      </c>
      <c r="V41" s="70">
        <f t="shared" si="9"/>
        <v>0</v>
      </c>
      <c r="W41" s="132">
        <f t="shared" si="10"/>
        <v>0</v>
      </c>
      <c r="X41" s="1">
        <f t="shared" si="11"/>
        <v>0</v>
      </c>
    </row>
    <row r="42" spans="1:33" x14ac:dyDescent="0.2">
      <c r="A42" s="147" t="s">
        <v>16</v>
      </c>
      <c r="B42" s="15" t="s">
        <v>17</v>
      </c>
      <c r="C42" s="33">
        <v>167</v>
      </c>
      <c r="D42" s="35">
        <f t="shared" si="0"/>
        <v>5.4054054054054057E-3</v>
      </c>
      <c r="E42" s="34">
        <v>334</v>
      </c>
      <c r="F42" s="35">
        <f t="shared" si="1"/>
        <v>4.8543689320388345E-3</v>
      </c>
      <c r="G42" s="34">
        <v>111</v>
      </c>
      <c r="H42" s="35">
        <f t="shared" si="2"/>
        <v>3.7735849056603774E-3</v>
      </c>
      <c r="I42" s="34">
        <v>0</v>
      </c>
      <c r="J42" s="35">
        <f t="shared" si="3"/>
        <v>0</v>
      </c>
      <c r="K42" s="34">
        <v>0</v>
      </c>
      <c r="L42" s="35">
        <f t="shared" si="4"/>
        <v>0</v>
      </c>
      <c r="M42" s="34">
        <v>0</v>
      </c>
      <c r="N42" s="35">
        <f t="shared" si="5"/>
        <v>0</v>
      </c>
      <c r="O42" s="34">
        <v>0</v>
      </c>
      <c r="P42" s="35">
        <f t="shared" si="6"/>
        <v>0</v>
      </c>
      <c r="Q42" s="34">
        <v>0</v>
      </c>
      <c r="R42" s="35">
        <f t="shared" si="7"/>
        <v>0</v>
      </c>
      <c r="S42" s="34">
        <v>0</v>
      </c>
      <c r="T42" s="35">
        <f t="shared" si="8"/>
        <v>0</v>
      </c>
      <c r="U42" s="34">
        <v>0</v>
      </c>
      <c r="V42" s="70">
        <f t="shared" si="9"/>
        <v>0</v>
      </c>
      <c r="W42" s="132">
        <f t="shared" si="10"/>
        <v>83.5</v>
      </c>
      <c r="X42" s="1">
        <f t="shared" si="11"/>
        <v>27.75</v>
      </c>
    </row>
    <row r="43" spans="1:33" x14ac:dyDescent="0.2">
      <c r="A43" s="148"/>
      <c r="B43" s="15" t="s">
        <v>18</v>
      </c>
      <c r="C43" s="33">
        <v>334</v>
      </c>
      <c r="D43" s="35">
        <f t="shared" si="0"/>
        <v>1.0810810810810811E-2</v>
      </c>
      <c r="E43" s="34">
        <v>167</v>
      </c>
      <c r="F43" s="35">
        <f t="shared" si="1"/>
        <v>2.4271844660194173E-3</v>
      </c>
      <c r="G43" s="34">
        <v>0</v>
      </c>
      <c r="H43" s="35">
        <f t="shared" si="2"/>
        <v>0</v>
      </c>
      <c r="I43" s="34">
        <v>0</v>
      </c>
      <c r="J43" s="35">
        <f t="shared" si="3"/>
        <v>0</v>
      </c>
      <c r="K43" s="34">
        <v>0</v>
      </c>
      <c r="L43" s="35">
        <f t="shared" si="4"/>
        <v>0</v>
      </c>
      <c r="M43" s="34">
        <v>0</v>
      </c>
      <c r="N43" s="35">
        <f t="shared" si="5"/>
        <v>0</v>
      </c>
      <c r="O43" s="34">
        <v>0</v>
      </c>
      <c r="P43" s="35">
        <f t="shared" si="6"/>
        <v>0</v>
      </c>
      <c r="Q43" s="34">
        <v>0</v>
      </c>
      <c r="R43" s="35">
        <f t="shared" si="7"/>
        <v>0</v>
      </c>
      <c r="S43" s="34">
        <v>0</v>
      </c>
      <c r="T43" s="35">
        <f t="shared" si="8"/>
        <v>0</v>
      </c>
      <c r="U43" s="34">
        <v>0</v>
      </c>
      <c r="V43" s="70">
        <f t="shared" si="9"/>
        <v>0</v>
      </c>
      <c r="W43" s="132">
        <f t="shared" si="10"/>
        <v>83.5</v>
      </c>
      <c r="X43" s="1">
        <f t="shared" si="11"/>
        <v>0</v>
      </c>
    </row>
    <row r="44" spans="1:33" x14ac:dyDescent="0.2">
      <c r="A44" s="149"/>
      <c r="B44" s="15" t="s">
        <v>90</v>
      </c>
      <c r="C44" s="33">
        <v>0</v>
      </c>
      <c r="D44" s="35">
        <f t="shared" si="0"/>
        <v>0</v>
      </c>
      <c r="E44" s="34">
        <v>0</v>
      </c>
      <c r="F44" s="35">
        <f t="shared" si="1"/>
        <v>0</v>
      </c>
      <c r="G44" s="34">
        <v>0</v>
      </c>
      <c r="H44" s="35">
        <f t="shared" si="2"/>
        <v>0</v>
      </c>
      <c r="I44" s="34">
        <v>0</v>
      </c>
      <c r="J44" s="35">
        <f t="shared" si="3"/>
        <v>0</v>
      </c>
      <c r="K44" s="34">
        <v>0</v>
      </c>
      <c r="L44" s="35">
        <f t="shared" si="4"/>
        <v>0</v>
      </c>
      <c r="M44" s="34">
        <v>0</v>
      </c>
      <c r="N44" s="35">
        <f t="shared" si="5"/>
        <v>0</v>
      </c>
      <c r="O44" s="38">
        <v>240</v>
      </c>
      <c r="P44" s="35">
        <f t="shared" si="6"/>
        <v>2.5273267201617489E-4</v>
      </c>
      <c r="Q44" s="38">
        <v>120</v>
      </c>
      <c r="R44" s="35">
        <f t="shared" si="7"/>
        <v>1.1394063692816042E-4</v>
      </c>
      <c r="S44" s="38">
        <v>0</v>
      </c>
      <c r="T44" s="35">
        <f t="shared" si="8"/>
        <v>0</v>
      </c>
      <c r="U44" s="38">
        <v>0</v>
      </c>
      <c r="V44" s="70">
        <f t="shared" si="9"/>
        <v>0</v>
      </c>
      <c r="W44" s="132">
        <f t="shared" si="10"/>
        <v>60</v>
      </c>
      <c r="X44" s="1">
        <f t="shared" si="11"/>
        <v>0</v>
      </c>
    </row>
    <row r="45" spans="1:33" x14ac:dyDescent="0.2">
      <c r="A45" s="170" t="s">
        <v>19</v>
      </c>
      <c r="B45" s="15" t="s">
        <v>29</v>
      </c>
      <c r="C45" s="33">
        <v>0</v>
      </c>
      <c r="D45" s="35">
        <f t="shared" si="0"/>
        <v>0</v>
      </c>
      <c r="E45" s="34">
        <v>167</v>
      </c>
      <c r="F45" s="35">
        <f t="shared" si="1"/>
        <v>2.4271844660194173E-3</v>
      </c>
      <c r="G45" s="34">
        <v>0</v>
      </c>
      <c r="H45" s="35">
        <f t="shared" si="2"/>
        <v>0</v>
      </c>
      <c r="I45" s="34">
        <v>0</v>
      </c>
      <c r="J45" s="35">
        <f t="shared" si="3"/>
        <v>0</v>
      </c>
      <c r="K45" s="34">
        <v>0</v>
      </c>
      <c r="L45" s="35">
        <f t="shared" si="4"/>
        <v>0</v>
      </c>
      <c r="M45" s="34">
        <v>0</v>
      </c>
      <c r="N45" s="35">
        <f t="shared" si="5"/>
        <v>0</v>
      </c>
      <c r="O45" s="34">
        <v>0</v>
      </c>
      <c r="P45" s="35">
        <f t="shared" si="6"/>
        <v>0</v>
      </c>
      <c r="Q45" s="34">
        <v>0</v>
      </c>
      <c r="R45" s="35">
        <f t="shared" si="7"/>
        <v>0</v>
      </c>
      <c r="S45" s="34">
        <v>0</v>
      </c>
      <c r="T45" s="35">
        <f t="shared" si="8"/>
        <v>0</v>
      </c>
      <c r="U45" s="34">
        <v>0</v>
      </c>
      <c r="V45" s="70">
        <f t="shared" si="9"/>
        <v>0</v>
      </c>
      <c r="W45" s="132">
        <f t="shared" si="10"/>
        <v>27.833333333333332</v>
      </c>
      <c r="X45" s="1">
        <f t="shared" si="11"/>
        <v>0</v>
      </c>
    </row>
    <row r="46" spans="1:33" x14ac:dyDescent="0.2">
      <c r="A46" s="171"/>
      <c r="B46" s="15" t="s">
        <v>47</v>
      </c>
      <c r="C46" s="33">
        <v>0</v>
      </c>
      <c r="D46" s="35">
        <f t="shared" si="0"/>
        <v>0</v>
      </c>
      <c r="E46" s="34">
        <v>0</v>
      </c>
      <c r="F46" s="35">
        <f t="shared" si="1"/>
        <v>0</v>
      </c>
      <c r="G46" s="34">
        <v>111</v>
      </c>
      <c r="H46" s="35">
        <f t="shared" si="2"/>
        <v>3.7735849056603774E-3</v>
      </c>
      <c r="I46" s="34">
        <v>0</v>
      </c>
      <c r="J46" s="35">
        <f t="shared" si="3"/>
        <v>0</v>
      </c>
      <c r="K46" s="37">
        <v>0</v>
      </c>
      <c r="L46" s="35">
        <f t="shared" si="4"/>
        <v>0</v>
      </c>
      <c r="M46" s="34">
        <v>0</v>
      </c>
      <c r="N46" s="35">
        <f t="shared" si="5"/>
        <v>0</v>
      </c>
      <c r="O46" s="34">
        <v>0</v>
      </c>
      <c r="P46" s="35">
        <f t="shared" si="6"/>
        <v>0</v>
      </c>
      <c r="Q46" s="34">
        <v>0</v>
      </c>
      <c r="R46" s="35">
        <f t="shared" si="7"/>
        <v>0</v>
      </c>
      <c r="S46" s="34">
        <v>0</v>
      </c>
      <c r="T46" s="35">
        <f t="shared" si="8"/>
        <v>0</v>
      </c>
      <c r="U46" s="34">
        <v>0</v>
      </c>
      <c r="V46" s="70">
        <f t="shared" si="9"/>
        <v>0</v>
      </c>
      <c r="W46" s="132">
        <f t="shared" si="10"/>
        <v>0</v>
      </c>
      <c r="X46" s="1">
        <f t="shared" si="11"/>
        <v>27.75</v>
      </c>
    </row>
    <row r="47" spans="1:33" x14ac:dyDescent="0.2">
      <c r="A47" s="171"/>
      <c r="B47" s="15" t="s">
        <v>20</v>
      </c>
      <c r="C47" s="33">
        <v>167</v>
      </c>
      <c r="D47" s="35">
        <f t="shared" si="0"/>
        <v>5.4054054054054057E-3</v>
      </c>
      <c r="E47" s="34">
        <v>167</v>
      </c>
      <c r="F47" s="35">
        <f t="shared" si="1"/>
        <v>2.4271844660194173E-3</v>
      </c>
      <c r="G47" s="34">
        <v>0</v>
      </c>
      <c r="H47" s="35">
        <f t="shared" si="2"/>
        <v>0</v>
      </c>
      <c r="I47" s="34">
        <v>0</v>
      </c>
      <c r="J47" s="35">
        <f t="shared" si="3"/>
        <v>0</v>
      </c>
      <c r="K47" s="37">
        <v>111</v>
      </c>
      <c r="L47" s="35">
        <f t="shared" si="4"/>
        <v>1.1627906976744186E-2</v>
      </c>
      <c r="M47" s="34">
        <v>111</v>
      </c>
      <c r="N47" s="35">
        <f t="shared" si="5"/>
        <v>1.1363636363636364E-2</v>
      </c>
      <c r="O47" s="34">
        <v>0</v>
      </c>
      <c r="P47" s="35">
        <f t="shared" si="6"/>
        <v>0</v>
      </c>
      <c r="Q47" s="34">
        <v>0</v>
      </c>
      <c r="R47" s="35">
        <f t="shared" si="7"/>
        <v>0</v>
      </c>
      <c r="S47" s="34">
        <v>0</v>
      </c>
      <c r="T47" s="35">
        <f t="shared" si="8"/>
        <v>0</v>
      </c>
      <c r="U47" s="34">
        <v>0</v>
      </c>
      <c r="V47" s="70">
        <f t="shared" si="9"/>
        <v>0</v>
      </c>
      <c r="W47" s="132">
        <f t="shared" si="10"/>
        <v>55.666666666666664</v>
      </c>
      <c r="X47" s="1">
        <f t="shared" si="11"/>
        <v>55.5</v>
      </c>
    </row>
    <row r="48" spans="1:33" x14ac:dyDescent="0.2">
      <c r="A48" s="171"/>
      <c r="B48" s="15" t="s">
        <v>21</v>
      </c>
      <c r="C48" s="33">
        <v>167</v>
      </c>
      <c r="D48" s="35">
        <f t="shared" si="0"/>
        <v>5.4054054054054057E-3</v>
      </c>
      <c r="E48" s="34">
        <v>167</v>
      </c>
      <c r="F48" s="35">
        <f t="shared" si="1"/>
        <v>2.4271844660194173E-3</v>
      </c>
      <c r="G48" s="34">
        <v>0</v>
      </c>
      <c r="H48" s="35">
        <f t="shared" si="2"/>
        <v>0</v>
      </c>
      <c r="I48" s="34">
        <v>0</v>
      </c>
      <c r="J48" s="35">
        <f t="shared" si="3"/>
        <v>0</v>
      </c>
      <c r="K48" s="37">
        <v>0</v>
      </c>
      <c r="L48" s="35">
        <f t="shared" si="4"/>
        <v>0</v>
      </c>
      <c r="M48" s="34">
        <v>0</v>
      </c>
      <c r="N48" s="35">
        <f t="shared" si="5"/>
        <v>0</v>
      </c>
      <c r="O48" s="34">
        <v>0</v>
      </c>
      <c r="P48" s="35">
        <f t="shared" si="6"/>
        <v>0</v>
      </c>
      <c r="Q48" s="34">
        <v>0</v>
      </c>
      <c r="R48" s="35">
        <f t="shared" si="7"/>
        <v>0</v>
      </c>
      <c r="S48" s="34">
        <v>0</v>
      </c>
      <c r="T48" s="35">
        <f t="shared" si="8"/>
        <v>0</v>
      </c>
      <c r="U48" s="34">
        <v>0</v>
      </c>
      <c r="V48" s="70">
        <f t="shared" si="9"/>
        <v>0</v>
      </c>
      <c r="W48" s="132">
        <f t="shared" si="10"/>
        <v>55.666666666666664</v>
      </c>
      <c r="X48" s="1">
        <f t="shared" si="11"/>
        <v>0</v>
      </c>
    </row>
    <row r="49" spans="1:24" x14ac:dyDescent="0.2">
      <c r="A49" s="171"/>
      <c r="B49" s="15" t="s">
        <v>89</v>
      </c>
      <c r="C49" s="71">
        <v>0</v>
      </c>
      <c r="D49" s="35">
        <f t="shared" si="0"/>
        <v>0</v>
      </c>
      <c r="E49" s="34">
        <v>0</v>
      </c>
      <c r="F49" s="35">
        <f t="shared" si="1"/>
        <v>0</v>
      </c>
      <c r="G49" s="34">
        <v>0</v>
      </c>
      <c r="H49" s="35">
        <f t="shared" si="2"/>
        <v>0</v>
      </c>
      <c r="I49" s="34">
        <v>0</v>
      </c>
      <c r="J49" s="35">
        <f t="shared" si="3"/>
        <v>0</v>
      </c>
      <c r="K49" s="34">
        <v>0</v>
      </c>
      <c r="L49" s="35">
        <f t="shared" si="4"/>
        <v>0</v>
      </c>
      <c r="M49" s="34">
        <v>0</v>
      </c>
      <c r="N49" s="35">
        <f t="shared" si="5"/>
        <v>0</v>
      </c>
      <c r="O49" s="38">
        <v>0</v>
      </c>
      <c r="P49" s="35">
        <f t="shared" si="6"/>
        <v>0</v>
      </c>
      <c r="Q49" s="38">
        <v>120</v>
      </c>
      <c r="R49" s="35">
        <f t="shared" si="7"/>
        <v>1.1394063692816042E-4</v>
      </c>
      <c r="S49" s="38">
        <v>0</v>
      </c>
      <c r="T49" s="35">
        <f t="shared" si="8"/>
        <v>0</v>
      </c>
      <c r="U49" s="38">
        <v>0</v>
      </c>
      <c r="V49" s="70">
        <f t="shared" si="9"/>
        <v>0</v>
      </c>
      <c r="W49" s="132">
        <f t="shared" si="10"/>
        <v>20</v>
      </c>
      <c r="X49" s="1">
        <f t="shared" si="11"/>
        <v>0</v>
      </c>
    </row>
    <row r="50" spans="1:24" x14ac:dyDescent="0.2">
      <c r="A50" s="171"/>
      <c r="B50" s="15" t="s">
        <v>49</v>
      </c>
      <c r="C50" s="71">
        <v>0</v>
      </c>
      <c r="D50" s="35">
        <f t="shared" si="0"/>
        <v>0</v>
      </c>
      <c r="E50" s="34">
        <v>0</v>
      </c>
      <c r="F50" s="35">
        <f t="shared" si="1"/>
        <v>0</v>
      </c>
      <c r="G50" s="34">
        <v>111</v>
      </c>
      <c r="H50" s="35">
        <f t="shared" si="2"/>
        <v>3.7735849056603774E-3</v>
      </c>
      <c r="I50" s="34">
        <v>0</v>
      </c>
      <c r="J50" s="35">
        <f t="shared" si="3"/>
        <v>0</v>
      </c>
      <c r="K50" s="34">
        <v>0</v>
      </c>
      <c r="L50" s="35">
        <f t="shared" si="4"/>
        <v>0</v>
      </c>
      <c r="M50" s="34">
        <v>0</v>
      </c>
      <c r="N50" s="35">
        <f t="shared" si="5"/>
        <v>0</v>
      </c>
      <c r="O50" s="34">
        <v>0</v>
      </c>
      <c r="P50" s="35">
        <f t="shared" si="6"/>
        <v>0</v>
      </c>
      <c r="Q50" s="34">
        <v>0</v>
      </c>
      <c r="R50" s="35">
        <f t="shared" si="7"/>
        <v>0</v>
      </c>
      <c r="S50" s="34">
        <v>0</v>
      </c>
      <c r="T50" s="35">
        <f t="shared" si="8"/>
        <v>0</v>
      </c>
      <c r="U50" s="34">
        <v>0</v>
      </c>
      <c r="V50" s="70">
        <f t="shared" si="9"/>
        <v>0</v>
      </c>
      <c r="W50" s="132">
        <f t="shared" si="10"/>
        <v>0</v>
      </c>
      <c r="X50" s="1">
        <f t="shared" si="11"/>
        <v>27.75</v>
      </c>
    </row>
    <row r="51" spans="1:24" x14ac:dyDescent="0.2">
      <c r="A51" s="171"/>
      <c r="B51" s="15" t="s">
        <v>30</v>
      </c>
      <c r="C51" s="71">
        <v>0</v>
      </c>
      <c r="D51" s="35">
        <f t="shared" si="0"/>
        <v>0</v>
      </c>
      <c r="E51" s="34">
        <v>167</v>
      </c>
      <c r="F51" s="35">
        <f t="shared" si="1"/>
        <v>2.4271844660194173E-3</v>
      </c>
      <c r="G51" s="34">
        <v>111</v>
      </c>
      <c r="H51" s="35">
        <f t="shared" si="2"/>
        <v>3.7735849056603774E-3</v>
      </c>
      <c r="I51" s="34">
        <v>0</v>
      </c>
      <c r="J51" s="35">
        <f t="shared" si="3"/>
        <v>0</v>
      </c>
      <c r="K51" s="34">
        <v>0</v>
      </c>
      <c r="L51" s="35">
        <f t="shared" si="4"/>
        <v>0</v>
      </c>
      <c r="M51" s="34">
        <v>0</v>
      </c>
      <c r="N51" s="35">
        <f t="shared" si="5"/>
        <v>0</v>
      </c>
      <c r="O51" s="38">
        <v>0</v>
      </c>
      <c r="P51" s="35">
        <f t="shared" si="6"/>
        <v>0</v>
      </c>
      <c r="Q51" s="38">
        <v>180</v>
      </c>
      <c r="R51" s="35">
        <f t="shared" si="7"/>
        <v>1.7091095539224064E-4</v>
      </c>
      <c r="S51" s="38">
        <v>120</v>
      </c>
      <c r="T51" s="35">
        <f t="shared" si="8"/>
        <v>1.7286084701815038E-4</v>
      </c>
      <c r="U51" s="38">
        <v>120</v>
      </c>
      <c r="V51" s="70">
        <f t="shared" si="9"/>
        <v>6.1443932411674347E-4</v>
      </c>
      <c r="W51" s="132">
        <f t="shared" si="10"/>
        <v>97.833333333333329</v>
      </c>
      <c r="X51" s="1">
        <f t="shared" si="11"/>
        <v>27.75</v>
      </c>
    </row>
    <row r="52" spans="1:24" x14ac:dyDescent="0.2">
      <c r="A52" s="171"/>
      <c r="B52" s="15" t="s">
        <v>48</v>
      </c>
      <c r="C52" s="71">
        <v>0</v>
      </c>
      <c r="D52" s="35">
        <f t="shared" si="0"/>
        <v>0</v>
      </c>
      <c r="E52" s="34">
        <v>0</v>
      </c>
      <c r="F52" s="35">
        <f t="shared" si="1"/>
        <v>0</v>
      </c>
      <c r="G52" s="34">
        <v>111</v>
      </c>
      <c r="H52" s="35">
        <f t="shared" si="2"/>
        <v>3.7735849056603774E-3</v>
      </c>
      <c r="I52" s="34">
        <v>0</v>
      </c>
      <c r="J52" s="35">
        <f t="shared" si="3"/>
        <v>0</v>
      </c>
      <c r="K52" s="34">
        <v>0</v>
      </c>
      <c r="L52" s="35">
        <f t="shared" si="4"/>
        <v>0</v>
      </c>
      <c r="M52" s="34">
        <v>0</v>
      </c>
      <c r="N52" s="35">
        <f t="shared" si="5"/>
        <v>0</v>
      </c>
      <c r="O52" s="34">
        <v>0</v>
      </c>
      <c r="P52" s="35">
        <f t="shared" si="6"/>
        <v>0</v>
      </c>
      <c r="Q52" s="34">
        <v>0</v>
      </c>
      <c r="R52" s="35">
        <f t="shared" si="7"/>
        <v>0</v>
      </c>
      <c r="S52" s="34">
        <v>0</v>
      </c>
      <c r="T52" s="35">
        <f t="shared" si="8"/>
        <v>0</v>
      </c>
      <c r="U52" s="34">
        <v>0</v>
      </c>
      <c r="V52" s="70">
        <f t="shared" si="9"/>
        <v>0</v>
      </c>
      <c r="W52" s="132">
        <f t="shared" si="10"/>
        <v>0</v>
      </c>
      <c r="X52" s="1">
        <f t="shared" si="11"/>
        <v>27.75</v>
      </c>
    </row>
    <row r="53" spans="1:24" x14ac:dyDescent="0.2">
      <c r="A53" s="171"/>
      <c r="B53" s="16" t="s">
        <v>84</v>
      </c>
      <c r="C53" s="71">
        <v>0</v>
      </c>
      <c r="D53" s="35">
        <f t="shared" si="0"/>
        <v>0</v>
      </c>
      <c r="E53" s="39">
        <v>0</v>
      </c>
      <c r="F53" s="35">
        <f t="shared" si="1"/>
        <v>0</v>
      </c>
      <c r="G53" s="39">
        <v>0</v>
      </c>
      <c r="H53" s="35">
        <f t="shared" si="2"/>
        <v>0</v>
      </c>
      <c r="I53" s="39">
        <v>0</v>
      </c>
      <c r="J53" s="35">
        <f t="shared" si="3"/>
        <v>0</v>
      </c>
      <c r="K53" s="39">
        <v>0</v>
      </c>
      <c r="L53" s="35">
        <f t="shared" si="4"/>
        <v>0</v>
      </c>
      <c r="M53" s="39">
        <v>0</v>
      </c>
      <c r="N53" s="35">
        <f t="shared" si="5"/>
        <v>0</v>
      </c>
      <c r="O53" s="38">
        <v>240</v>
      </c>
      <c r="P53" s="35">
        <f t="shared" si="6"/>
        <v>2.5273267201617489E-4</v>
      </c>
      <c r="Q53" s="38">
        <v>0</v>
      </c>
      <c r="R53" s="35">
        <f t="shared" si="7"/>
        <v>0</v>
      </c>
      <c r="S53" s="38">
        <v>0</v>
      </c>
      <c r="T53" s="35">
        <f t="shared" si="8"/>
        <v>0</v>
      </c>
      <c r="U53" s="38">
        <v>0</v>
      </c>
      <c r="V53" s="70">
        <f t="shared" si="9"/>
        <v>0</v>
      </c>
      <c r="W53" s="132">
        <f t="shared" si="10"/>
        <v>40</v>
      </c>
      <c r="X53" s="1">
        <f t="shared" si="11"/>
        <v>0</v>
      </c>
    </row>
    <row r="54" spans="1:24" ht="13.5" thickBot="1" x14ac:dyDescent="0.25">
      <c r="A54" s="171"/>
      <c r="B54" s="16" t="s">
        <v>31</v>
      </c>
      <c r="C54" s="72">
        <v>0</v>
      </c>
      <c r="D54" s="58">
        <f t="shared" si="0"/>
        <v>0</v>
      </c>
      <c r="E54" s="40">
        <v>167</v>
      </c>
      <c r="F54" s="58">
        <f t="shared" si="1"/>
        <v>2.4271844660194173E-3</v>
      </c>
      <c r="G54" s="40">
        <v>111</v>
      </c>
      <c r="H54" s="58">
        <f t="shared" si="2"/>
        <v>3.7735849056603774E-3</v>
      </c>
      <c r="I54" s="40">
        <v>0</v>
      </c>
      <c r="J54" s="58">
        <f t="shared" si="3"/>
        <v>0</v>
      </c>
      <c r="K54" s="40">
        <v>0</v>
      </c>
      <c r="L54" s="58">
        <f t="shared" si="4"/>
        <v>0</v>
      </c>
      <c r="M54" s="40">
        <v>444</v>
      </c>
      <c r="N54" s="58">
        <f t="shared" si="5"/>
        <v>4.5454545454545456E-2</v>
      </c>
      <c r="O54" s="73">
        <v>3540</v>
      </c>
      <c r="P54" s="58">
        <f t="shared" si="6"/>
        <v>3.7278069122385796E-3</v>
      </c>
      <c r="Q54" s="73">
        <v>1920</v>
      </c>
      <c r="R54" s="58">
        <f t="shared" si="7"/>
        <v>1.8230501908505668E-3</v>
      </c>
      <c r="S54" s="73">
        <v>1440</v>
      </c>
      <c r="T54" s="58">
        <f t="shared" si="8"/>
        <v>2.0743301642178048E-3</v>
      </c>
      <c r="U54" s="73">
        <v>0</v>
      </c>
      <c r="V54" s="74">
        <f t="shared" si="9"/>
        <v>0</v>
      </c>
      <c r="W54" s="132">
        <f t="shared" si="10"/>
        <v>1177.8333333333333</v>
      </c>
      <c r="X54" s="1">
        <f t="shared" si="11"/>
        <v>138.75</v>
      </c>
    </row>
    <row r="55" spans="1:24" x14ac:dyDescent="0.2">
      <c r="A55" s="166" t="s">
        <v>60</v>
      </c>
      <c r="B55" s="167"/>
      <c r="C55" s="30">
        <v>30895</v>
      </c>
      <c r="D55" s="88">
        <f t="shared" si="0"/>
        <v>1</v>
      </c>
      <c r="E55" s="62">
        <v>68804</v>
      </c>
      <c r="F55" s="88">
        <f t="shared" si="1"/>
        <v>1</v>
      </c>
      <c r="G55" s="62">
        <v>29415</v>
      </c>
      <c r="H55" s="88">
        <f t="shared" si="2"/>
        <v>1</v>
      </c>
      <c r="I55" s="62">
        <v>19092</v>
      </c>
      <c r="J55" s="88">
        <f t="shared" si="3"/>
        <v>1</v>
      </c>
      <c r="K55" s="62">
        <v>9546</v>
      </c>
      <c r="L55" s="88">
        <f t="shared" si="4"/>
        <v>1</v>
      </c>
      <c r="M55" s="62">
        <v>9768</v>
      </c>
      <c r="N55" s="88">
        <f t="shared" si="5"/>
        <v>1</v>
      </c>
      <c r="O55" s="62">
        <v>949620</v>
      </c>
      <c r="P55" s="88">
        <f t="shared" si="6"/>
        <v>1</v>
      </c>
      <c r="Q55" s="62">
        <v>1053180</v>
      </c>
      <c r="R55" s="88">
        <f t="shared" si="7"/>
        <v>1</v>
      </c>
      <c r="S55" s="62">
        <v>694200</v>
      </c>
      <c r="T55" s="88">
        <f t="shared" si="8"/>
        <v>1</v>
      </c>
      <c r="U55" s="62">
        <v>195300</v>
      </c>
      <c r="V55" s="89">
        <f t="shared" si="9"/>
        <v>1</v>
      </c>
    </row>
    <row r="56" spans="1:24" x14ac:dyDescent="0.2">
      <c r="A56" s="168" t="s">
        <v>61</v>
      </c>
      <c r="B56" s="169"/>
      <c r="C56" s="33">
        <v>15</v>
      </c>
      <c r="D56" s="34"/>
      <c r="E56" s="34">
        <v>18</v>
      </c>
      <c r="F56" s="34"/>
      <c r="G56" s="34">
        <v>19</v>
      </c>
      <c r="H56" s="34"/>
      <c r="I56" s="34">
        <v>9</v>
      </c>
      <c r="J56" s="34"/>
      <c r="K56" s="34">
        <v>14</v>
      </c>
      <c r="L56" s="34"/>
      <c r="M56" s="34">
        <v>14</v>
      </c>
      <c r="N56" s="34"/>
      <c r="O56" s="34">
        <v>17</v>
      </c>
      <c r="P56" s="34"/>
      <c r="Q56" s="34">
        <v>15</v>
      </c>
      <c r="R56" s="34"/>
      <c r="S56" s="34">
        <v>8</v>
      </c>
      <c r="T56" s="34"/>
      <c r="U56" s="34">
        <v>7</v>
      </c>
      <c r="V56" s="36"/>
    </row>
    <row r="57" spans="1:24" x14ac:dyDescent="0.2">
      <c r="A57" s="168" t="s">
        <v>62</v>
      </c>
      <c r="B57" s="169"/>
      <c r="C57" s="33">
        <v>1.56</v>
      </c>
      <c r="D57" s="34"/>
      <c r="E57" s="34">
        <v>0.74080000000000001</v>
      </c>
      <c r="F57" s="34"/>
      <c r="G57" s="34">
        <v>1.4410000000000001</v>
      </c>
      <c r="H57" s="34"/>
      <c r="I57" s="34">
        <v>0.85319999999999996</v>
      </c>
      <c r="J57" s="34"/>
      <c r="K57" s="34">
        <v>1.583</v>
      </c>
      <c r="L57" s="34"/>
      <c r="M57" s="34">
        <v>2.2040000000000002</v>
      </c>
      <c r="N57" s="34"/>
      <c r="O57" s="34">
        <v>0.18509999999999999</v>
      </c>
      <c r="P57" s="34"/>
      <c r="Q57" s="34">
        <v>0.13450000000000001</v>
      </c>
      <c r="R57" s="34"/>
      <c r="S57" s="34">
        <v>9.8549999999999999E-2</v>
      </c>
      <c r="T57" s="34"/>
      <c r="U57" s="34">
        <v>7.4429999999999996E-2</v>
      </c>
      <c r="V57" s="36"/>
    </row>
    <row r="58" spans="1:24" x14ac:dyDescent="0.2">
      <c r="A58" s="168" t="s">
        <v>63</v>
      </c>
      <c r="B58" s="169"/>
      <c r="C58" s="33">
        <v>0.71579999999999999</v>
      </c>
      <c r="D58" s="34"/>
      <c r="E58" s="34">
        <v>0.25919999999999999</v>
      </c>
      <c r="F58" s="34"/>
      <c r="G58" s="34">
        <v>0.6149</v>
      </c>
      <c r="H58" s="34"/>
      <c r="I58" s="34">
        <v>0.46689999999999998</v>
      </c>
      <c r="J58" s="34"/>
      <c r="K58" s="34">
        <v>0.69089999999999996</v>
      </c>
      <c r="L58" s="34"/>
      <c r="M58" s="34">
        <v>0.85670000000000002</v>
      </c>
      <c r="N58" s="34"/>
      <c r="O58" s="34">
        <v>5.7930000000000002E-2</v>
      </c>
      <c r="P58" s="34"/>
      <c r="Q58" s="34">
        <v>3.9719999999999998E-2</v>
      </c>
      <c r="R58" s="34"/>
      <c r="S58" s="34">
        <v>2.911E-2</v>
      </c>
      <c r="T58" s="34"/>
      <c r="U58" s="34">
        <v>2.1350000000000001E-2</v>
      </c>
      <c r="V58" s="36"/>
    </row>
    <row r="59" spans="1:24" ht="13.5" thickBot="1" x14ac:dyDescent="0.25">
      <c r="A59" s="160" t="s">
        <v>64</v>
      </c>
      <c r="B59" s="161"/>
      <c r="C59" s="90">
        <v>0.57620000000000005</v>
      </c>
      <c r="D59" s="40"/>
      <c r="E59" s="40">
        <v>0.25629999999999997</v>
      </c>
      <c r="F59" s="40"/>
      <c r="G59" s="40">
        <v>0.4894</v>
      </c>
      <c r="H59" s="40"/>
      <c r="I59" s="40">
        <v>0.38829999999999998</v>
      </c>
      <c r="J59" s="40"/>
      <c r="K59" s="40">
        <v>0.6</v>
      </c>
      <c r="L59" s="40"/>
      <c r="M59" s="40">
        <v>0.83520000000000005</v>
      </c>
      <c r="N59" s="40"/>
      <c r="O59" s="40">
        <v>6.5339999999999995E-2</v>
      </c>
      <c r="P59" s="40"/>
      <c r="Q59" s="40">
        <v>4.9669999999999999E-2</v>
      </c>
      <c r="R59" s="40"/>
      <c r="S59" s="40">
        <v>4.7390000000000002E-2</v>
      </c>
      <c r="T59" s="40"/>
      <c r="U59" s="40">
        <v>3.8249999999999999E-2</v>
      </c>
      <c r="V59" s="41"/>
    </row>
  </sheetData>
  <mergeCells count="32">
    <mergeCell ref="Q5:R5"/>
    <mergeCell ref="S5:T5"/>
    <mergeCell ref="U5:V5"/>
    <mergeCell ref="A57:B57"/>
    <mergeCell ref="A58:B58"/>
    <mergeCell ref="C5:D5"/>
    <mergeCell ref="E5:F5"/>
    <mergeCell ref="G5:H5"/>
    <mergeCell ref="A59:B59"/>
    <mergeCell ref="B5:B6"/>
    <mergeCell ref="A5:A6"/>
    <mergeCell ref="A55:B55"/>
    <mergeCell ref="A56:B56"/>
    <mergeCell ref="A45:A54"/>
    <mergeCell ref="A42:A44"/>
    <mergeCell ref="A37:A39"/>
    <mergeCell ref="A40:A41"/>
    <mergeCell ref="O4:V4"/>
    <mergeCell ref="O3:V3"/>
    <mergeCell ref="O2:V2"/>
    <mergeCell ref="A8:A35"/>
    <mergeCell ref="K5:L5"/>
    <mergeCell ref="M5:N5"/>
    <mergeCell ref="I5:J5"/>
    <mergeCell ref="A2:B4"/>
    <mergeCell ref="C2:F2"/>
    <mergeCell ref="G4:N4"/>
    <mergeCell ref="G3:N3"/>
    <mergeCell ref="G2:N2"/>
    <mergeCell ref="C4:F4"/>
    <mergeCell ref="C3:F3"/>
    <mergeCell ref="O5:P5"/>
  </mergeCells>
  <conditionalFormatting sqref="AG18:AG20 AE18:AE20 AC18:AC20 AA18:AA20 AG31 AE31 AC31 AA31">
    <cfRule type="cellIs" dxfId="3" priority="4" operator="greaterThan">
      <formula>0.2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7"/>
  <sheetViews>
    <sheetView zoomScale="70" zoomScaleNormal="70" workbookViewId="0">
      <selection activeCell="B41" sqref="B41"/>
    </sheetView>
  </sheetViews>
  <sheetFormatPr baseColWidth="10" defaultRowHeight="12.75" x14ac:dyDescent="0.2"/>
  <cols>
    <col min="1" max="1" width="20.140625" style="12" bestFit="1" customWidth="1"/>
    <col min="2" max="2" width="35.140625" style="9" bestFit="1" customWidth="1"/>
    <col min="3" max="24" width="7.7109375" style="9" customWidth="1"/>
    <col min="25" max="25" width="14" style="9" bestFit="1" customWidth="1"/>
    <col min="26" max="16384" width="11.42578125" style="9"/>
  </cols>
  <sheetData>
    <row r="2" spans="1:26" ht="13.5" thickBot="1" x14ac:dyDescent="0.25"/>
    <row r="3" spans="1:26" x14ac:dyDescent="0.2">
      <c r="A3" s="195" t="s">
        <v>72</v>
      </c>
      <c r="B3" s="196"/>
      <c r="C3" s="180">
        <v>2011</v>
      </c>
      <c r="D3" s="180"/>
      <c r="E3" s="180">
        <v>2012</v>
      </c>
      <c r="F3" s="180"/>
      <c r="G3" s="180"/>
      <c r="H3" s="180"/>
      <c r="I3" s="180"/>
      <c r="J3" s="180"/>
      <c r="K3" s="180"/>
      <c r="L3" s="180"/>
      <c r="M3" s="180">
        <v>2012</v>
      </c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1"/>
    </row>
    <row r="4" spans="1:26" x14ac:dyDescent="0.2">
      <c r="A4" s="186"/>
      <c r="B4" s="178"/>
      <c r="C4" s="193" t="s">
        <v>59</v>
      </c>
      <c r="D4" s="193"/>
      <c r="E4" s="193" t="s">
        <v>58</v>
      </c>
      <c r="F4" s="193"/>
      <c r="G4" s="193"/>
      <c r="H4" s="193"/>
      <c r="I4" s="193"/>
      <c r="J4" s="193"/>
      <c r="K4" s="193"/>
      <c r="L4" s="193"/>
      <c r="M4" s="178" t="s">
        <v>59</v>
      </c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9"/>
    </row>
    <row r="5" spans="1:26" x14ac:dyDescent="0.2">
      <c r="A5" s="186"/>
      <c r="B5" s="178"/>
      <c r="C5" s="194">
        <v>40815</v>
      </c>
      <c r="D5" s="194"/>
      <c r="E5" s="194">
        <v>40939</v>
      </c>
      <c r="F5" s="194"/>
      <c r="G5" s="194"/>
      <c r="H5" s="194"/>
      <c r="I5" s="194"/>
      <c r="J5" s="194"/>
      <c r="K5" s="194"/>
      <c r="L5" s="194"/>
      <c r="M5" s="182">
        <v>41220</v>
      </c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3"/>
    </row>
    <row r="6" spans="1:26" x14ac:dyDescent="0.2">
      <c r="A6" s="186" t="s">
        <v>22</v>
      </c>
      <c r="B6" s="178" t="s">
        <v>57</v>
      </c>
      <c r="C6" s="189" t="s">
        <v>50</v>
      </c>
      <c r="D6" s="189"/>
      <c r="E6" s="189" t="s">
        <v>50</v>
      </c>
      <c r="F6" s="189"/>
      <c r="G6" s="189" t="s">
        <v>52</v>
      </c>
      <c r="H6" s="189"/>
      <c r="I6" s="189" t="s">
        <v>51</v>
      </c>
      <c r="J6" s="189"/>
      <c r="K6" s="189" t="s">
        <v>56</v>
      </c>
      <c r="L6" s="189"/>
      <c r="M6" s="175" t="s">
        <v>50</v>
      </c>
      <c r="N6" s="177"/>
      <c r="O6" s="175" t="s">
        <v>52</v>
      </c>
      <c r="P6" s="177"/>
      <c r="Q6" s="175" t="s">
        <v>51</v>
      </c>
      <c r="R6" s="177"/>
      <c r="S6" s="175" t="s">
        <v>56</v>
      </c>
      <c r="T6" s="177"/>
      <c r="U6" s="175" t="s">
        <v>100</v>
      </c>
      <c r="V6" s="177"/>
      <c r="W6" s="175" t="s">
        <v>101</v>
      </c>
      <c r="X6" s="176"/>
    </row>
    <row r="7" spans="1:26" ht="13.5" thickBot="1" x14ac:dyDescent="0.25">
      <c r="A7" s="187"/>
      <c r="B7" s="188"/>
      <c r="C7" s="75" t="s">
        <v>23</v>
      </c>
      <c r="D7" s="75" t="s">
        <v>74</v>
      </c>
      <c r="E7" s="75" t="s">
        <v>23</v>
      </c>
      <c r="F7" s="75" t="s">
        <v>74</v>
      </c>
      <c r="G7" s="75" t="s">
        <v>23</v>
      </c>
      <c r="H7" s="75" t="s">
        <v>74</v>
      </c>
      <c r="I7" s="75" t="s">
        <v>23</v>
      </c>
      <c r="J7" s="75" t="s">
        <v>74</v>
      </c>
      <c r="K7" s="75" t="s">
        <v>23</v>
      </c>
      <c r="L7" s="75" t="s">
        <v>74</v>
      </c>
      <c r="M7" s="79" t="s">
        <v>88</v>
      </c>
      <c r="N7" s="80" t="s">
        <v>74</v>
      </c>
      <c r="O7" s="79" t="s">
        <v>88</v>
      </c>
      <c r="P7" s="80" t="s">
        <v>74</v>
      </c>
      <c r="Q7" s="79" t="s">
        <v>88</v>
      </c>
      <c r="R7" s="80" t="s">
        <v>74</v>
      </c>
      <c r="S7" s="79" t="s">
        <v>88</v>
      </c>
      <c r="T7" s="80" t="s">
        <v>74</v>
      </c>
      <c r="U7" s="79" t="s">
        <v>88</v>
      </c>
      <c r="V7" s="80" t="s">
        <v>74</v>
      </c>
      <c r="W7" s="79" t="s">
        <v>88</v>
      </c>
      <c r="X7" s="81" t="s">
        <v>74</v>
      </c>
      <c r="Y7" s="9" t="s">
        <v>128</v>
      </c>
      <c r="Z7" s="9" t="s">
        <v>129</v>
      </c>
    </row>
    <row r="8" spans="1:26" x14ac:dyDescent="0.2">
      <c r="A8" s="7" t="s">
        <v>0</v>
      </c>
      <c r="B8" s="76" t="s">
        <v>53</v>
      </c>
      <c r="C8" s="82">
        <v>222</v>
      </c>
      <c r="D8" s="32">
        <f>C8/C$46</f>
        <v>1.0362694300518135E-2</v>
      </c>
      <c r="E8" s="56">
        <v>444</v>
      </c>
      <c r="F8" s="32">
        <f>E8/E$46</f>
        <v>2.8776978417266189E-2</v>
      </c>
      <c r="G8" s="56">
        <v>0</v>
      </c>
      <c r="H8" s="32">
        <f>G8/G$46</f>
        <v>0</v>
      </c>
      <c r="I8" s="56">
        <v>0</v>
      </c>
      <c r="J8" s="32">
        <f>I8/I$46</f>
        <v>0</v>
      </c>
      <c r="K8" s="56">
        <v>0</v>
      </c>
      <c r="L8" s="32">
        <f>K8/K$46</f>
        <v>0</v>
      </c>
      <c r="M8" s="56">
        <v>0</v>
      </c>
      <c r="N8" s="32">
        <f>M8/M$46</f>
        <v>0</v>
      </c>
      <c r="O8" s="56">
        <v>0</v>
      </c>
      <c r="P8" s="32">
        <f>O8/O$46</f>
        <v>0</v>
      </c>
      <c r="Q8" s="56">
        <v>0</v>
      </c>
      <c r="R8" s="32">
        <f>Q8/Q$46</f>
        <v>0</v>
      </c>
      <c r="S8" s="56">
        <v>0</v>
      </c>
      <c r="T8" s="32">
        <f>S8/S$46</f>
        <v>0</v>
      </c>
      <c r="U8" s="56">
        <v>0</v>
      </c>
      <c r="V8" s="32">
        <f>U8/U$46</f>
        <v>0</v>
      </c>
      <c r="W8" s="56">
        <v>0</v>
      </c>
      <c r="X8" s="69">
        <f>W8/W$46</f>
        <v>0</v>
      </c>
      <c r="Y8" s="132">
        <f>AVERAGE(C8,M8,O8,Q8,S8,U8,W8)</f>
        <v>31.714285714285715</v>
      </c>
      <c r="Z8" s="133">
        <f>AVERAGE(E8,G8,I8,K8)</f>
        <v>111</v>
      </c>
    </row>
    <row r="9" spans="1:26" x14ac:dyDescent="0.2">
      <c r="A9" s="192" t="s">
        <v>1</v>
      </c>
      <c r="B9" s="77" t="s">
        <v>2</v>
      </c>
      <c r="C9" s="83">
        <v>16761</v>
      </c>
      <c r="D9" s="35">
        <f t="shared" ref="D9:D46" si="0">C9/C$46</f>
        <v>0.78238341968911918</v>
      </c>
      <c r="E9" s="44">
        <v>4884</v>
      </c>
      <c r="F9" s="35">
        <f t="shared" ref="F9:F46" si="1">E9/E$46</f>
        <v>0.31654676258992803</v>
      </c>
      <c r="G9" s="44">
        <v>8769</v>
      </c>
      <c r="H9" s="35">
        <f t="shared" ref="H9:H46" si="2">G9/G$46</f>
        <v>0.33333333333333331</v>
      </c>
      <c r="I9" s="44">
        <v>4329</v>
      </c>
      <c r="J9" s="35">
        <f t="shared" ref="J9:J46" si="3">I9/I$46</f>
        <v>0.24840764331210191</v>
      </c>
      <c r="K9" s="44">
        <v>1443</v>
      </c>
      <c r="L9" s="35">
        <f t="shared" ref="L9:L46" si="4">K9/K$46</f>
        <v>9.4890510948905105E-2</v>
      </c>
      <c r="M9" s="44">
        <v>0</v>
      </c>
      <c r="N9" s="35">
        <f t="shared" ref="N9:N46" si="5">M9/M$46</f>
        <v>0</v>
      </c>
      <c r="O9" s="44">
        <v>0</v>
      </c>
      <c r="P9" s="35">
        <f t="shared" ref="P9:P46" si="6">O9/O$46</f>
        <v>0</v>
      </c>
      <c r="Q9" s="44">
        <v>0</v>
      </c>
      <c r="R9" s="35">
        <f t="shared" ref="R9:R46" si="7">Q9/Q$46</f>
        <v>0</v>
      </c>
      <c r="S9" s="44">
        <v>0</v>
      </c>
      <c r="T9" s="35">
        <f t="shared" ref="T9:T46" si="8">S9/S$46</f>
        <v>0</v>
      </c>
      <c r="U9" s="44">
        <v>0</v>
      </c>
      <c r="V9" s="35">
        <f t="shared" ref="V9:V46" si="9">U9/U$46</f>
        <v>0</v>
      </c>
      <c r="W9" s="44">
        <v>0</v>
      </c>
      <c r="X9" s="70">
        <f t="shared" ref="X9:X46" si="10">W9/W$46</f>
        <v>0</v>
      </c>
      <c r="Y9" s="132">
        <f t="shared" ref="Y9:Y45" si="11">AVERAGE(C9,M9,O9,Q9,S9,U9,W9)</f>
        <v>2394.4285714285716</v>
      </c>
      <c r="Z9" s="133">
        <f t="shared" ref="Z9:Z45" si="12">AVERAGE(E9,G9,I9,K9)</f>
        <v>4856.25</v>
      </c>
    </row>
    <row r="10" spans="1:26" x14ac:dyDescent="0.2">
      <c r="A10" s="192"/>
      <c r="B10" s="77" t="s">
        <v>3</v>
      </c>
      <c r="C10" s="83">
        <v>0</v>
      </c>
      <c r="D10" s="35">
        <f t="shared" si="0"/>
        <v>0</v>
      </c>
      <c r="E10" s="44">
        <v>0</v>
      </c>
      <c r="F10" s="35">
        <f t="shared" si="1"/>
        <v>0</v>
      </c>
      <c r="G10" s="44">
        <v>3330</v>
      </c>
      <c r="H10" s="35">
        <f t="shared" si="2"/>
        <v>0.12658227848101267</v>
      </c>
      <c r="I10" s="44">
        <v>1998</v>
      </c>
      <c r="J10" s="35">
        <f t="shared" si="3"/>
        <v>0.11464968152866242</v>
      </c>
      <c r="K10" s="44">
        <v>7992</v>
      </c>
      <c r="L10" s="35">
        <f t="shared" si="4"/>
        <v>0.52554744525547448</v>
      </c>
      <c r="M10" s="38">
        <v>480</v>
      </c>
      <c r="N10" s="35">
        <f t="shared" si="5"/>
        <v>6.8551842330762634E-4</v>
      </c>
      <c r="O10" s="38">
        <v>1500</v>
      </c>
      <c r="P10" s="35">
        <f t="shared" si="6"/>
        <v>2.0146667741155612E-3</v>
      </c>
      <c r="Q10" s="38">
        <v>1020</v>
      </c>
      <c r="R10" s="35">
        <f t="shared" si="7"/>
        <v>1.6484049258217784E-3</v>
      </c>
      <c r="S10" s="38">
        <v>900</v>
      </c>
      <c r="T10" s="35">
        <f t="shared" si="8"/>
        <v>2.8121484814398199E-3</v>
      </c>
      <c r="U10" s="38">
        <v>240</v>
      </c>
      <c r="V10" s="35">
        <f t="shared" si="9"/>
        <v>3.1796502384737681E-3</v>
      </c>
      <c r="W10" s="38">
        <v>0</v>
      </c>
      <c r="X10" s="70">
        <f t="shared" si="10"/>
        <v>0</v>
      </c>
      <c r="Y10" s="132">
        <f t="shared" si="11"/>
        <v>591.42857142857144</v>
      </c>
      <c r="Z10" s="133">
        <f t="shared" si="12"/>
        <v>3330</v>
      </c>
    </row>
    <row r="11" spans="1:26" x14ac:dyDescent="0.2">
      <c r="A11" s="192"/>
      <c r="B11" s="77" t="s">
        <v>4</v>
      </c>
      <c r="C11" s="83">
        <v>1998</v>
      </c>
      <c r="D11" s="35">
        <f t="shared" si="0"/>
        <v>9.3264248704663211E-2</v>
      </c>
      <c r="E11" s="44">
        <v>0</v>
      </c>
      <c r="F11" s="35">
        <f t="shared" si="1"/>
        <v>0</v>
      </c>
      <c r="G11" s="44">
        <v>0</v>
      </c>
      <c r="H11" s="35">
        <f t="shared" si="2"/>
        <v>0</v>
      </c>
      <c r="I11" s="44">
        <v>2442</v>
      </c>
      <c r="J11" s="35">
        <f t="shared" si="3"/>
        <v>0.14012738853503184</v>
      </c>
      <c r="K11" s="44">
        <v>666</v>
      </c>
      <c r="L11" s="35">
        <f t="shared" si="4"/>
        <v>4.3795620437956206E-2</v>
      </c>
      <c r="M11" s="44">
        <v>0</v>
      </c>
      <c r="N11" s="35">
        <f t="shared" si="5"/>
        <v>0</v>
      </c>
      <c r="O11" s="44">
        <v>0</v>
      </c>
      <c r="P11" s="35">
        <f t="shared" si="6"/>
        <v>0</v>
      </c>
      <c r="Q11" s="44">
        <v>0</v>
      </c>
      <c r="R11" s="35">
        <f t="shared" si="7"/>
        <v>0</v>
      </c>
      <c r="S11" s="44">
        <v>0</v>
      </c>
      <c r="T11" s="35">
        <f t="shared" si="8"/>
        <v>0</v>
      </c>
      <c r="U11" s="44">
        <v>0</v>
      </c>
      <c r="V11" s="35">
        <f t="shared" si="9"/>
        <v>0</v>
      </c>
      <c r="W11" s="44">
        <v>0</v>
      </c>
      <c r="X11" s="70">
        <f t="shared" si="10"/>
        <v>0</v>
      </c>
      <c r="Y11" s="132">
        <f t="shared" si="11"/>
        <v>285.42857142857144</v>
      </c>
      <c r="Z11" s="133">
        <f t="shared" si="12"/>
        <v>777</v>
      </c>
    </row>
    <row r="12" spans="1:26" x14ac:dyDescent="0.2">
      <c r="A12" s="192"/>
      <c r="B12" s="77" t="s">
        <v>24</v>
      </c>
      <c r="C12" s="83">
        <v>222</v>
      </c>
      <c r="D12" s="35">
        <f t="shared" si="0"/>
        <v>1.0362694300518135E-2</v>
      </c>
      <c r="E12" s="44">
        <v>0</v>
      </c>
      <c r="F12" s="35">
        <f t="shared" si="1"/>
        <v>0</v>
      </c>
      <c r="G12" s="44">
        <v>0</v>
      </c>
      <c r="H12" s="35">
        <f t="shared" si="2"/>
        <v>0</v>
      </c>
      <c r="I12" s="44">
        <v>0</v>
      </c>
      <c r="J12" s="35">
        <f t="shared" si="3"/>
        <v>0</v>
      </c>
      <c r="K12" s="44">
        <v>0</v>
      </c>
      <c r="L12" s="35">
        <f t="shared" si="4"/>
        <v>0</v>
      </c>
      <c r="M12" s="44">
        <v>0</v>
      </c>
      <c r="N12" s="35">
        <f t="shared" si="5"/>
        <v>0</v>
      </c>
      <c r="O12" s="44">
        <v>0</v>
      </c>
      <c r="P12" s="35">
        <f t="shared" si="6"/>
        <v>0</v>
      </c>
      <c r="Q12" s="44">
        <v>0</v>
      </c>
      <c r="R12" s="35">
        <f t="shared" si="7"/>
        <v>0</v>
      </c>
      <c r="S12" s="44">
        <v>0</v>
      </c>
      <c r="T12" s="35">
        <f t="shared" si="8"/>
        <v>0</v>
      </c>
      <c r="U12" s="44">
        <v>0</v>
      </c>
      <c r="V12" s="35">
        <f t="shared" si="9"/>
        <v>0</v>
      </c>
      <c r="W12" s="44">
        <v>0</v>
      </c>
      <c r="X12" s="70">
        <f t="shared" si="10"/>
        <v>0</v>
      </c>
      <c r="Y12" s="132">
        <f t="shared" si="11"/>
        <v>31.714285714285715</v>
      </c>
      <c r="Z12" s="133">
        <f t="shared" si="12"/>
        <v>0</v>
      </c>
    </row>
    <row r="13" spans="1:26" x14ac:dyDescent="0.2">
      <c r="A13" s="192"/>
      <c r="B13" s="77" t="s">
        <v>25</v>
      </c>
      <c r="C13" s="83">
        <v>0</v>
      </c>
      <c r="D13" s="35">
        <f t="shared" si="0"/>
        <v>0</v>
      </c>
      <c r="E13" s="44">
        <v>999</v>
      </c>
      <c r="F13" s="35">
        <f t="shared" si="1"/>
        <v>6.4748201438848921E-2</v>
      </c>
      <c r="G13" s="44">
        <v>0</v>
      </c>
      <c r="H13" s="35">
        <f t="shared" si="2"/>
        <v>0</v>
      </c>
      <c r="I13" s="44">
        <v>0</v>
      </c>
      <c r="J13" s="35">
        <f t="shared" si="3"/>
        <v>0</v>
      </c>
      <c r="K13" s="44">
        <v>444</v>
      </c>
      <c r="L13" s="35">
        <f t="shared" si="4"/>
        <v>2.9197080291970802E-2</v>
      </c>
      <c r="M13" s="44">
        <v>0</v>
      </c>
      <c r="N13" s="35">
        <f t="shared" si="5"/>
        <v>0</v>
      </c>
      <c r="O13" s="44">
        <v>0</v>
      </c>
      <c r="P13" s="35">
        <f t="shared" si="6"/>
        <v>0</v>
      </c>
      <c r="Q13" s="44">
        <v>0</v>
      </c>
      <c r="R13" s="35">
        <f t="shared" si="7"/>
        <v>0</v>
      </c>
      <c r="S13" s="44">
        <v>0</v>
      </c>
      <c r="T13" s="35">
        <f t="shared" si="8"/>
        <v>0</v>
      </c>
      <c r="U13" s="44">
        <v>0</v>
      </c>
      <c r="V13" s="35">
        <f t="shared" si="9"/>
        <v>0</v>
      </c>
      <c r="W13" s="44">
        <v>0</v>
      </c>
      <c r="X13" s="70">
        <f t="shared" si="10"/>
        <v>0</v>
      </c>
      <c r="Y13" s="132">
        <f t="shared" si="11"/>
        <v>0</v>
      </c>
      <c r="Z13" s="133">
        <f t="shared" si="12"/>
        <v>360.75</v>
      </c>
    </row>
    <row r="14" spans="1:26" x14ac:dyDescent="0.2">
      <c r="A14" s="192"/>
      <c r="B14" s="77" t="s">
        <v>65</v>
      </c>
      <c r="C14" s="83">
        <v>0</v>
      </c>
      <c r="D14" s="35">
        <f t="shared" si="0"/>
        <v>0</v>
      </c>
      <c r="E14" s="44">
        <v>0</v>
      </c>
      <c r="F14" s="35">
        <f t="shared" si="1"/>
        <v>0</v>
      </c>
      <c r="G14" s="44">
        <v>999</v>
      </c>
      <c r="H14" s="35">
        <f t="shared" si="2"/>
        <v>3.7974683544303799E-2</v>
      </c>
      <c r="I14" s="44">
        <v>444</v>
      </c>
      <c r="J14" s="35">
        <f t="shared" si="3"/>
        <v>2.5477707006369428E-2</v>
      </c>
      <c r="K14" s="44">
        <v>0</v>
      </c>
      <c r="L14" s="35">
        <f t="shared" si="4"/>
        <v>0</v>
      </c>
      <c r="M14" s="44">
        <v>0</v>
      </c>
      <c r="N14" s="35">
        <f t="shared" si="5"/>
        <v>0</v>
      </c>
      <c r="O14" s="44">
        <v>0</v>
      </c>
      <c r="P14" s="35">
        <f t="shared" si="6"/>
        <v>0</v>
      </c>
      <c r="Q14" s="44">
        <v>0</v>
      </c>
      <c r="R14" s="35">
        <f t="shared" si="7"/>
        <v>0</v>
      </c>
      <c r="S14" s="44">
        <v>0</v>
      </c>
      <c r="T14" s="35">
        <f t="shared" si="8"/>
        <v>0</v>
      </c>
      <c r="U14" s="44">
        <v>0</v>
      </c>
      <c r="V14" s="35">
        <f t="shared" si="9"/>
        <v>0</v>
      </c>
      <c r="W14" s="44">
        <v>0</v>
      </c>
      <c r="X14" s="70">
        <f t="shared" si="10"/>
        <v>0</v>
      </c>
      <c r="Y14" s="132">
        <f t="shared" si="11"/>
        <v>0</v>
      </c>
      <c r="Z14" s="133">
        <f t="shared" si="12"/>
        <v>360.75</v>
      </c>
    </row>
    <row r="15" spans="1:26" x14ac:dyDescent="0.2">
      <c r="A15" s="192"/>
      <c r="B15" s="77" t="s">
        <v>94</v>
      </c>
      <c r="C15" s="83">
        <v>0</v>
      </c>
      <c r="D15" s="35">
        <f t="shared" si="0"/>
        <v>0</v>
      </c>
      <c r="E15" s="44">
        <v>0</v>
      </c>
      <c r="F15" s="35">
        <f t="shared" si="1"/>
        <v>0</v>
      </c>
      <c r="G15" s="44">
        <v>0</v>
      </c>
      <c r="H15" s="35">
        <f t="shared" si="2"/>
        <v>0</v>
      </c>
      <c r="I15" s="44">
        <v>0</v>
      </c>
      <c r="J15" s="35">
        <f t="shared" si="3"/>
        <v>0</v>
      </c>
      <c r="K15" s="44">
        <v>0</v>
      </c>
      <c r="L15" s="35">
        <f t="shared" si="4"/>
        <v>0</v>
      </c>
      <c r="M15" s="38">
        <v>60</v>
      </c>
      <c r="N15" s="35">
        <f t="shared" si="5"/>
        <v>8.5689802913453293E-5</v>
      </c>
      <c r="O15" s="38">
        <v>0</v>
      </c>
      <c r="P15" s="35">
        <f t="shared" si="6"/>
        <v>0</v>
      </c>
      <c r="Q15" s="38">
        <v>60</v>
      </c>
      <c r="R15" s="35">
        <f t="shared" si="7"/>
        <v>9.6964995636575194E-5</v>
      </c>
      <c r="S15" s="38">
        <v>0</v>
      </c>
      <c r="T15" s="35">
        <f t="shared" si="8"/>
        <v>0</v>
      </c>
      <c r="U15" s="38">
        <v>0</v>
      </c>
      <c r="V15" s="35">
        <f t="shared" si="9"/>
        <v>0</v>
      </c>
      <c r="W15" s="38">
        <v>0</v>
      </c>
      <c r="X15" s="70">
        <f t="shared" si="10"/>
        <v>0</v>
      </c>
      <c r="Y15" s="132">
        <f t="shared" si="11"/>
        <v>17.142857142857142</v>
      </c>
      <c r="Z15" s="133">
        <f t="shared" si="12"/>
        <v>0</v>
      </c>
    </row>
    <row r="16" spans="1:26" x14ac:dyDescent="0.2">
      <c r="A16" s="192"/>
      <c r="B16" s="77" t="s">
        <v>5</v>
      </c>
      <c r="C16" s="83">
        <v>333</v>
      </c>
      <c r="D16" s="35">
        <f t="shared" si="0"/>
        <v>1.5544041450777202E-2</v>
      </c>
      <c r="E16" s="44">
        <v>0</v>
      </c>
      <c r="F16" s="35">
        <f t="shared" si="1"/>
        <v>0</v>
      </c>
      <c r="G16" s="44">
        <v>0</v>
      </c>
      <c r="H16" s="35">
        <f t="shared" si="2"/>
        <v>0</v>
      </c>
      <c r="I16" s="44">
        <v>0</v>
      </c>
      <c r="J16" s="35">
        <f t="shared" si="3"/>
        <v>0</v>
      </c>
      <c r="K16" s="44">
        <v>0</v>
      </c>
      <c r="L16" s="35">
        <f t="shared" si="4"/>
        <v>0</v>
      </c>
      <c r="M16" s="38">
        <v>120</v>
      </c>
      <c r="N16" s="35">
        <f t="shared" si="5"/>
        <v>1.7137960582690659E-4</v>
      </c>
      <c r="O16" s="38">
        <v>0</v>
      </c>
      <c r="P16" s="35">
        <f t="shared" si="6"/>
        <v>0</v>
      </c>
      <c r="Q16" s="38">
        <v>60</v>
      </c>
      <c r="R16" s="35">
        <f t="shared" si="7"/>
        <v>9.6964995636575194E-5</v>
      </c>
      <c r="S16" s="38">
        <v>0</v>
      </c>
      <c r="T16" s="35">
        <f t="shared" si="8"/>
        <v>0</v>
      </c>
      <c r="U16" s="38">
        <v>0</v>
      </c>
      <c r="V16" s="35">
        <f t="shared" si="9"/>
        <v>0</v>
      </c>
      <c r="W16" s="38">
        <v>0</v>
      </c>
      <c r="X16" s="70">
        <f t="shared" si="10"/>
        <v>0</v>
      </c>
      <c r="Y16" s="132">
        <f t="shared" si="11"/>
        <v>73.285714285714292</v>
      </c>
      <c r="Z16" s="133">
        <f t="shared" si="12"/>
        <v>0</v>
      </c>
    </row>
    <row r="17" spans="1:26" x14ac:dyDescent="0.2">
      <c r="A17" s="192"/>
      <c r="B17" s="77" t="s">
        <v>95</v>
      </c>
      <c r="C17" s="83">
        <v>0</v>
      </c>
      <c r="D17" s="35">
        <f t="shared" si="0"/>
        <v>0</v>
      </c>
      <c r="E17" s="44">
        <v>0</v>
      </c>
      <c r="F17" s="35">
        <f t="shared" si="1"/>
        <v>0</v>
      </c>
      <c r="G17" s="44">
        <v>0</v>
      </c>
      <c r="H17" s="35">
        <f t="shared" si="2"/>
        <v>0</v>
      </c>
      <c r="I17" s="44">
        <v>0</v>
      </c>
      <c r="J17" s="35">
        <f t="shared" si="3"/>
        <v>0</v>
      </c>
      <c r="K17" s="44">
        <v>0</v>
      </c>
      <c r="L17" s="35">
        <f t="shared" si="4"/>
        <v>0</v>
      </c>
      <c r="M17" s="38">
        <v>0</v>
      </c>
      <c r="N17" s="35">
        <f t="shared" si="5"/>
        <v>0</v>
      </c>
      <c r="O17" s="38">
        <v>0</v>
      </c>
      <c r="P17" s="35">
        <f t="shared" si="6"/>
        <v>0</v>
      </c>
      <c r="Q17" s="38">
        <v>120</v>
      </c>
      <c r="R17" s="35">
        <f t="shared" si="7"/>
        <v>1.9392999127315039E-4</v>
      </c>
      <c r="S17" s="38">
        <v>60</v>
      </c>
      <c r="T17" s="35">
        <f t="shared" si="8"/>
        <v>1.8747656542932134E-4</v>
      </c>
      <c r="U17" s="38">
        <v>0</v>
      </c>
      <c r="V17" s="35">
        <f t="shared" si="9"/>
        <v>0</v>
      </c>
      <c r="W17" s="38">
        <v>0</v>
      </c>
      <c r="X17" s="70">
        <f t="shared" si="10"/>
        <v>0</v>
      </c>
      <c r="Y17" s="132">
        <f t="shared" si="11"/>
        <v>25.714285714285715</v>
      </c>
      <c r="Z17" s="133">
        <f t="shared" si="12"/>
        <v>0</v>
      </c>
    </row>
    <row r="18" spans="1:26" x14ac:dyDescent="0.2">
      <c r="A18" s="192"/>
      <c r="B18" s="77" t="s">
        <v>67</v>
      </c>
      <c r="C18" s="83">
        <v>0</v>
      </c>
      <c r="D18" s="35">
        <f t="shared" si="0"/>
        <v>0</v>
      </c>
      <c r="E18" s="44">
        <v>0</v>
      </c>
      <c r="F18" s="35">
        <f t="shared" si="1"/>
        <v>0</v>
      </c>
      <c r="G18" s="44">
        <v>0</v>
      </c>
      <c r="H18" s="35">
        <f t="shared" si="2"/>
        <v>0</v>
      </c>
      <c r="I18" s="44">
        <v>222</v>
      </c>
      <c r="J18" s="35">
        <f t="shared" si="3"/>
        <v>1.2738853503184714E-2</v>
      </c>
      <c r="K18" s="44">
        <v>0</v>
      </c>
      <c r="L18" s="35">
        <f t="shared" si="4"/>
        <v>0</v>
      </c>
      <c r="M18" s="44">
        <v>0</v>
      </c>
      <c r="N18" s="35">
        <f t="shared" si="5"/>
        <v>0</v>
      </c>
      <c r="O18" s="44">
        <v>0</v>
      </c>
      <c r="P18" s="35">
        <f t="shared" si="6"/>
        <v>0</v>
      </c>
      <c r="Q18" s="44">
        <v>0</v>
      </c>
      <c r="R18" s="35">
        <f t="shared" si="7"/>
        <v>0</v>
      </c>
      <c r="S18" s="44">
        <v>0</v>
      </c>
      <c r="T18" s="35">
        <f t="shared" si="8"/>
        <v>0</v>
      </c>
      <c r="U18" s="44">
        <v>0</v>
      </c>
      <c r="V18" s="35">
        <f t="shared" si="9"/>
        <v>0</v>
      </c>
      <c r="W18" s="44">
        <v>0</v>
      </c>
      <c r="X18" s="70">
        <f t="shared" si="10"/>
        <v>0</v>
      </c>
      <c r="Y18" s="132">
        <f t="shared" si="11"/>
        <v>0</v>
      </c>
      <c r="Z18" s="133">
        <f t="shared" si="12"/>
        <v>55.5</v>
      </c>
    </row>
    <row r="19" spans="1:26" x14ac:dyDescent="0.2">
      <c r="A19" s="192"/>
      <c r="B19" s="77" t="s">
        <v>6</v>
      </c>
      <c r="C19" s="83">
        <v>333</v>
      </c>
      <c r="D19" s="35">
        <f t="shared" si="0"/>
        <v>1.5544041450777202E-2</v>
      </c>
      <c r="E19" s="44">
        <v>7104</v>
      </c>
      <c r="F19" s="35">
        <f t="shared" si="1"/>
        <v>0.46043165467625902</v>
      </c>
      <c r="G19" s="44">
        <v>12321</v>
      </c>
      <c r="H19" s="35">
        <f t="shared" si="2"/>
        <v>0.46835443037974683</v>
      </c>
      <c r="I19" s="44">
        <v>888</v>
      </c>
      <c r="J19" s="35">
        <f t="shared" si="3"/>
        <v>5.0955414012738856E-2</v>
      </c>
      <c r="K19" s="44">
        <v>999</v>
      </c>
      <c r="L19" s="35">
        <f t="shared" si="4"/>
        <v>6.569343065693431E-2</v>
      </c>
      <c r="M19" s="44">
        <v>688800</v>
      </c>
      <c r="N19" s="35">
        <f t="shared" si="5"/>
        <v>0.9837189374464439</v>
      </c>
      <c r="O19" s="44">
        <v>726780</v>
      </c>
      <c r="P19" s="35">
        <f t="shared" si="6"/>
        <v>0.97614634539447176</v>
      </c>
      <c r="Q19" s="44">
        <v>610200</v>
      </c>
      <c r="R19" s="35">
        <f t="shared" si="7"/>
        <v>0.9861340056239698</v>
      </c>
      <c r="S19" s="44">
        <v>315600</v>
      </c>
      <c r="T19" s="35">
        <f t="shared" si="8"/>
        <v>0.98612673415823027</v>
      </c>
      <c r="U19" s="44">
        <v>73200</v>
      </c>
      <c r="V19" s="35">
        <f t="shared" si="9"/>
        <v>0.96979332273449925</v>
      </c>
      <c r="W19" s="44">
        <v>63000</v>
      </c>
      <c r="X19" s="70">
        <f t="shared" si="10"/>
        <v>0.99056603773584906</v>
      </c>
      <c r="Y19" s="132">
        <f t="shared" si="11"/>
        <v>353987.57142857142</v>
      </c>
      <c r="Z19" s="133">
        <f t="shared" si="12"/>
        <v>5328</v>
      </c>
    </row>
    <row r="20" spans="1:26" x14ac:dyDescent="0.2">
      <c r="A20" s="192"/>
      <c r="B20" s="77" t="s">
        <v>35</v>
      </c>
      <c r="C20" s="83">
        <v>222</v>
      </c>
      <c r="D20" s="35">
        <f t="shared" si="0"/>
        <v>1.0362694300518135E-2</v>
      </c>
      <c r="E20" s="44">
        <v>0</v>
      </c>
      <c r="F20" s="35">
        <f t="shared" si="1"/>
        <v>0</v>
      </c>
      <c r="G20" s="44">
        <v>0</v>
      </c>
      <c r="H20" s="35">
        <f t="shared" si="2"/>
        <v>0</v>
      </c>
      <c r="I20" s="44">
        <v>2664</v>
      </c>
      <c r="J20" s="35">
        <f t="shared" si="3"/>
        <v>0.15286624203821655</v>
      </c>
      <c r="K20" s="44">
        <v>0</v>
      </c>
      <c r="L20" s="35">
        <f t="shared" si="4"/>
        <v>0</v>
      </c>
      <c r="M20" s="44">
        <v>0</v>
      </c>
      <c r="N20" s="35">
        <f t="shared" si="5"/>
        <v>0</v>
      </c>
      <c r="O20" s="44">
        <v>0</v>
      </c>
      <c r="P20" s="35">
        <f t="shared" si="6"/>
        <v>0</v>
      </c>
      <c r="Q20" s="44">
        <v>0</v>
      </c>
      <c r="R20" s="35">
        <f t="shared" si="7"/>
        <v>0</v>
      </c>
      <c r="S20" s="44">
        <v>0</v>
      </c>
      <c r="T20" s="35">
        <f t="shared" si="8"/>
        <v>0</v>
      </c>
      <c r="U20" s="44">
        <v>0</v>
      </c>
      <c r="V20" s="35">
        <f t="shared" si="9"/>
        <v>0</v>
      </c>
      <c r="W20" s="44">
        <v>0</v>
      </c>
      <c r="X20" s="70">
        <f t="shared" si="10"/>
        <v>0</v>
      </c>
      <c r="Y20" s="132">
        <f t="shared" si="11"/>
        <v>31.714285714285715</v>
      </c>
      <c r="Z20" s="133">
        <f t="shared" si="12"/>
        <v>666</v>
      </c>
    </row>
    <row r="21" spans="1:26" x14ac:dyDescent="0.2">
      <c r="A21" s="192"/>
      <c r="B21" s="77" t="s">
        <v>37</v>
      </c>
      <c r="C21" s="83">
        <v>111</v>
      </c>
      <c r="D21" s="35">
        <f t="shared" si="0"/>
        <v>5.1813471502590676E-3</v>
      </c>
      <c r="E21" s="44">
        <v>0</v>
      </c>
      <c r="F21" s="35">
        <f t="shared" si="1"/>
        <v>0</v>
      </c>
      <c r="G21" s="44">
        <v>0</v>
      </c>
      <c r="H21" s="35">
        <f t="shared" si="2"/>
        <v>0</v>
      </c>
      <c r="I21" s="44">
        <v>0</v>
      </c>
      <c r="J21" s="35">
        <f t="shared" si="3"/>
        <v>0</v>
      </c>
      <c r="K21" s="44">
        <v>0</v>
      </c>
      <c r="L21" s="35">
        <f t="shared" si="4"/>
        <v>0</v>
      </c>
      <c r="M21" s="44">
        <v>0</v>
      </c>
      <c r="N21" s="35">
        <f t="shared" si="5"/>
        <v>0</v>
      </c>
      <c r="O21" s="44">
        <v>0</v>
      </c>
      <c r="P21" s="35">
        <f t="shared" si="6"/>
        <v>0</v>
      </c>
      <c r="Q21" s="44">
        <v>0</v>
      </c>
      <c r="R21" s="35">
        <f t="shared" si="7"/>
        <v>0</v>
      </c>
      <c r="S21" s="44">
        <v>0</v>
      </c>
      <c r="T21" s="35">
        <f t="shared" si="8"/>
        <v>0</v>
      </c>
      <c r="U21" s="44">
        <v>0</v>
      </c>
      <c r="V21" s="35">
        <f t="shared" si="9"/>
        <v>0</v>
      </c>
      <c r="W21" s="44">
        <v>0</v>
      </c>
      <c r="X21" s="70">
        <f t="shared" si="10"/>
        <v>0</v>
      </c>
      <c r="Y21" s="132">
        <f t="shared" si="11"/>
        <v>15.857142857142858</v>
      </c>
      <c r="Z21" s="133">
        <f t="shared" si="12"/>
        <v>0</v>
      </c>
    </row>
    <row r="22" spans="1:26" x14ac:dyDescent="0.2">
      <c r="A22" s="192"/>
      <c r="B22" s="77" t="s">
        <v>96</v>
      </c>
      <c r="C22" s="83">
        <v>0</v>
      </c>
      <c r="D22" s="35">
        <f t="shared" si="0"/>
        <v>0</v>
      </c>
      <c r="E22" s="44">
        <v>0</v>
      </c>
      <c r="F22" s="35">
        <f t="shared" si="1"/>
        <v>0</v>
      </c>
      <c r="G22" s="44">
        <v>0</v>
      </c>
      <c r="H22" s="35">
        <f t="shared" si="2"/>
        <v>0</v>
      </c>
      <c r="I22" s="44">
        <v>0</v>
      </c>
      <c r="J22" s="35">
        <f t="shared" si="3"/>
        <v>0</v>
      </c>
      <c r="K22" s="44">
        <v>0</v>
      </c>
      <c r="L22" s="35">
        <f t="shared" si="4"/>
        <v>0</v>
      </c>
      <c r="M22" s="38">
        <v>0</v>
      </c>
      <c r="N22" s="35">
        <f t="shared" si="5"/>
        <v>0</v>
      </c>
      <c r="O22" s="38">
        <v>0</v>
      </c>
      <c r="P22" s="35">
        <f t="shared" si="6"/>
        <v>0</v>
      </c>
      <c r="Q22" s="38">
        <v>180</v>
      </c>
      <c r="R22" s="35">
        <f t="shared" si="7"/>
        <v>2.9089498690972558E-4</v>
      </c>
      <c r="S22" s="38">
        <v>0</v>
      </c>
      <c r="T22" s="35">
        <f t="shared" si="8"/>
        <v>0</v>
      </c>
      <c r="U22" s="38">
        <v>0</v>
      </c>
      <c r="V22" s="35">
        <f t="shared" si="9"/>
        <v>0</v>
      </c>
      <c r="W22" s="38">
        <v>0</v>
      </c>
      <c r="X22" s="70">
        <f t="shared" si="10"/>
        <v>0</v>
      </c>
      <c r="Y22" s="132">
        <f t="shared" si="11"/>
        <v>25.714285714285715</v>
      </c>
      <c r="Z22" s="133">
        <f t="shared" si="12"/>
        <v>0</v>
      </c>
    </row>
    <row r="23" spans="1:26" x14ac:dyDescent="0.2">
      <c r="A23" s="192"/>
      <c r="B23" s="77" t="s">
        <v>93</v>
      </c>
      <c r="C23" s="83">
        <v>0</v>
      </c>
      <c r="D23" s="35">
        <f t="shared" si="0"/>
        <v>0</v>
      </c>
      <c r="E23" s="44">
        <v>0</v>
      </c>
      <c r="F23" s="35">
        <f t="shared" si="1"/>
        <v>0</v>
      </c>
      <c r="G23" s="44">
        <v>0</v>
      </c>
      <c r="H23" s="35">
        <f t="shared" si="2"/>
        <v>0</v>
      </c>
      <c r="I23" s="44">
        <v>0</v>
      </c>
      <c r="J23" s="35">
        <f t="shared" si="3"/>
        <v>0</v>
      </c>
      <c r="K23" s="44">
        <v>0</v>
      </c>
      <c r="L23" s="35">
        <f t="shared" si="4"/>
        <v>0</v>
      </c>
      <c r="M23" s="38">
        <v>240</v>
      </c>
      <c r="N23" s="35">
        <f t="shared" si="5"/>
        <v>3.4275921165381317E-4</v>
      </c>
      <c r="O23" s="38">
        <v>480</v>
      </c>
      <c r="P23" s="35">
        <f t="shared" si="6"/>
        <v>6.4469336771697959E-4</v>
      </c>
      <c r="Q23" s="38">
        <v>660</v>
      </c>
      <c r="R23" s="35">
        <f t="shared" si="7"/>
        <v>1.0666149520023272E-3</v>
      </c>
      <c r="S23" s="38">
        <v>0</v>
      </c>
      <c r="T23" s="35">
        <f t="shared" si="8"/>
        <v>0</v>
      </c>
      <c r="U23" s="38">
        <v>240</v>
      </c>
      <c r="V23" s="35">
        <f t="shared" si="9"/>
        <v>3.1796502384737681E-3</v>
      </c>
      <c r="W23" s="38">
        <v>0</v>
      </c>
      <c r="X23" s="70">
        <f t="shared" si="10"/>
        <v>0</v>
      </c>
      <c r="Y23" s="132">
        <f t="shared" si="11"/>
        <v>231.42857142857142</v>
      </c>
      <c r="Z23" s="133">
        <f t="shared" si="12"/>
        <v>0</v>
      </c>
    </row>
    <row r="24" spans="1:26" x14ac:dyDescent="0.2">
      <c r="A24" s="192"/>
      <c r="B24" s="77" t="s">
        <v>38</v>
      </c>
      <c r="C24" s="83">
        <v>0</v>
      </c>
      <c r="D24" s="35">
        <f t="shared" si="0"/>
        <v>0</v>
      </c>
      <c r="E24" s="44">
        <v>0</v>
      </c>
      <c r="F24" s="35">
        <f t="shared" si="1"/>
        <v>0</v>
      </c>
      <c r="G24" s="44">
        <v>0</v>
      </c>
      <c r="H24" s="35">
        <f t="shared" si="2"/>
        <v>0</v>
      </c>
      <c r="I24" s="44">
        <v>0</v>
      </c>
      <c r="J24" s="35">
        <f t="shared" si="3"/>
        <v>0</v>
      </c>
      <c r="K24" s="44">
        <v>0</v>
      </c>
      <c r="L24" s="35">
        <f t="shared" si="4"/>
        <v>0</v>
      </c>
      <c r="M24" s="38">
        <v>120</v>
      </c>
      <c r="N24" s="35">
        <f t="shared" si="5"/>
        <v>1.7137960582690659E-4</v>
      </c>
      <c r="O24" s="38">
        <v>0</v>
      </c>
      <c r="P24" s="35">
        <f t="shared" si="6"/>
        <v>0</v>
      </c>
      <c r="Q24" s="38">
        <v>60</v>
      </c>
      <c r="R24" s="35">
        <f t="shared" si="7"/>
        <v>9.6964995636575194E-5</v>
      </c>
      <c r="S24" s="38">
        <v>0</v>
      </c>
      <c r="T24" s="35">
        <f t="shared" si="8"/>
        <v>0</v>
      </c>
      <c r="U24" s="38">
        <v>0</v>
      </c>
      <c r="V24" s="35">
        <f t="shared" si="9"/>
        <v>0</v>
      </c>
      <c r="W24" s="38">
        <v>0</v>
      </c>
      <c r="X24" s="70">
        <f t="shared" si="10"/>
        <v>0</v>
      </c>
      <c r="Y24" s="132">
        <f t="shared" si="11"/>
        <v>25.714285714285715</v>
      </c>
      <c r="Z24" s="133">
        <f t="shared" si="12"/>
        <v>0</v>
      </c>
    </row>
    <row r="25" spans="1:26" x14ac:dyDescent="0.2">
      <c r="A25" s="192"/>
      <c r="B25" s="77" t="s">
        <v>97</v>
      </c>
      <c r="C25" s="83">
        <v>0</v>
      </c>
      <c r="D25" s="35">
        <f t="shared" si="0"/>
        <v>0</v>
      </c>
      <c r="E25" s="44">
        <v>0</v>
      </c>
      <c r="F25" s="35">
        <f t="shared" si="1"/>
        <v>0</v>
      </c>
      <c r="G25" s="44">
        <v>0</v>
      </c>
      <c r="H25" s="35">
        <f t="shared" si="2"/>
        <v>0</v>
      </c>
      <c r="I25" s="44">
        <v>0</v>
      </c>
      <c r="J25" s="35">
        <f t="shared" si="3"/>
        <v>0</v>
      </c>
      <c r="K25" s="44">
        <v>0</v>
      </c>
      <c r="L25" s="35">
        <f t="shared" si="4"/>
        <v>0</v>
      </c>
      <c r="M25" s="38">
        <v>180</v>
      </c>
      <c r="N25" s="35">
        <f t="shared" si="5"/>
        <v>2.5706940874035988E-4</v>
      </c>
      <c r="O25" s="38">
        <v>600</v>
      </c>
      <c r="P25" s="35">
        <f t="shared" si="6"/>
        <v>8.0586670964622451E-4</v>
      </c>
      <c r="Q25" s="38">
        <v>360</v>
      </c>
      <c r="R25" s="35">
        <f t="shared" si="7"/>
        <v>5.8178997381945117E-4</v>
      </c>
      <c r="S25" s="38">
        <v>120</v>
      </c>
      <c r="T25" s="35">
        <f t="shared" si="8"/>
        <v>3.7495313085864269E-4</v>
      </c>
      <c r="U25" s="38">
        <v>0</v>
      </c>
      <c r="V25" s="35">
        <f t="shared" si="9"/>
        <v>0</v>
      </c>
      <c r="W25" s="38">
        <v>0</v>
      </c>
      <c r="X25" s="70">
        <f t="shared" si="10"/>
        <v>0</v>
      </c>
      <c r="Y25" s="132">
        <f t="shared" si="11"/>
        <v>180</v>
      </c>
      <c r="Z25" s="133">
        <f t="shared" si="12"/>
        <v>0</v>
      </c>
    </row>
    <row r="26" spans="1:26" x14ac:dyDescent="0.2">
      <c r="A26" s="192"/>
      <c r="B26" s="77" t="s">
        <v>9</v>
      </c>
      <c r="C26" s="83">
        <v>333</v>
      </c>
      <c r="D26" s="35">
        <f t="shared" si="0"/>
        <v>1.5544041450777202E-2</v>
      </c>
      <c r="E26" s="44">
        <v>777</v>
      </c>
      <c r="F26" s="35">
        <f t="shared" si="1"/>
        <v>5.0359712230215826E-2</v>
      </c>
      <c r="G26" s="44">
        <v>0</v>
      </c>
      <c r="H26" s="35">
        <f t="shared" si="2"/>
        <v>0</v>
      </c>
      <c r="I26" s="44">
        <v>0</v>
      </c>
      <c r="J26" s="35">
        <f t="shared" si="3"/>
        <v>0</v>
      </c>
      <c r="K26" s="44">
        <v>444</v>
      </c>
      <c r="L26" s="35">
        <f t="shared" si="4"/>
        <v>2.9197080291970802E-2</v>
      </c>
      <c r="M26" s="44">
        <v>0</v>
      </c>
      <c r="N26" s="35">
        <f t="shared" si="5"/>
        <v>0</v>
      </c>
      <c r="O26" s="44">
        <v>0</v>
      </c>
      <c r="P26" s="35">
        <f t="shared" si="6"/>
        <v>0</v>
      </c>
      <c r="Q26" s="44">
        <v>0</v>
      </c>
      <c r="R26" s="35">
        <f t="shared" si="7"/>
        <v>0</v>
      </c>
      <c r="S26" s="44">
        <v>0</v>
      </c>
      <c r="T26" s="35">
        <f t="shared" si="8"/>
        <v>0</v>
      </c>
      <c r="U26" s="44">
        <v>0</v>
      </c>
      <c r="V26" s="35">
        <f t="shared" si="9"/>
        <v>0</v>
      </c>
      <c r="W26" s="44">
        <v>0</v>
      </c>
      <c r="X26" s="70">
        <f t="shared" si="10"/>
        <v>0</v>
      </c>
      <c r="Y26" s="132">
        <f t="shared" si="11"/>
        <v>47.571428571428569</v>
      </c>
      <c r="Z26" s="133">
        <f t="shared" si="12"/>
        <v>305.25</v>
      </c>
    </row>
    <row r="27" spans="1:26" x14ac:dyDescent="0.2">
      <c r="A27" s="192"/>
      <c r="B27" s="77" t="s">
        <v>66</v>
      </c>
      <c r="C27" s="83">
        <v>0</v>
      </c>
      <c r="D27" s="35">
        <f t="shared" si="0"/>
        <v>0</v>
      </c>
      <c r="E27" s="44">
        <v>222</v>
      </c>
      <c r="F27" s="35">
        <f t="shared" si="1"/>
        <v>1.4388489208633094E-2</v>
      </c>
      <c r="G27" s="44">
        <v>0</v>
      </c>
      <c r="H27" s="35">
        <f t="shared" si="2"/>
        <v>0</v>
      </c>
      <c r="I27" s="44">
        <v>0</v>
      </c>
      <c r="J27" s="35">
        <f t="shared" si="3"/>
        <v>0</v>
      </c>
      <c r="K27" s="44">
        <v>0</v>
      </c>
      <c r="L27" s="35">
        <f t="shared" si="4"/>
        <v>0</v>
      </c>
      <c r="M27" s="44">
        <v>0</v>
      </c>
      <c r="N27" s="35">
        <f t="shared" si="5"/>
        <v>0</v>
      </c>
      <c r="O27" s="44">
        <v>0</v>
      </c>
      <c r="P27" s="35">
        <f t="shared" si="6"/>
        <v>0</v>
      </c>
      <c r="Q27" s="44">
        <v>0</v>
      </c>
      <c r="R27" s="35">
        <f t="shared" si="7"/>
        <v>0</v>
      </c>
      <c r="S27" s="44">
        <v>0</v>
      </c>
      <c r="T27" s="35">
        <f t="shared" si="8"/>
        <v>0</v>
      </c>
      <c r="U27" s="44">
        <v>0</v>
      </c>
      <c r="V27" s="35">
        <f t="shared" si="9"/>
        <v>0</v>
      </c>
      <c r="W27" s="44">
        <v>0</v>
      </c>
      <c r="X27" s="70">
        <f t="shared" si="10"/>
        <v>0</v>
      </c>
      <c r="Y27" s="132">
        <f t="shared" si="11"/>
        <v>0</v>
      </c>
      <c r="Z27" s="133">
        <f t="shared" si="12"/>
        <v>55.5</v>
      </c>
    </row>
    <row r="28" spans="1:26" x14ac:dyDescent="0.2">
      <c r="A28" s="192"/>
      <c r="B28" s="77" t="s">
        <v>98</v>
      </c>
      <c r="C28" s="83">
        <v>0</v>
      </c>
      <c r="D28" s="35">
        <f t="shared" si="0"/>
        <v>0</v>
      </c>
      <c r="E28" s="44">
        <v>0</v>
      </c>
      <c r="F28" s="35">
        <f t="shared" si="1"/>
        <v>0</v>
      </c>
      <c r="G28" s="44">
        <v>0</v>
      </c>
      <c r="H28" s="35">
        <f t="shared" si="2"/>
        <v>0</v>
      </c>
      <c r="I28" s="44">
        <v>0</v>
      </c>
      <c r="J28" s="35">
        <f t="shared" si="3"/>
        <v>0</v>
      </c>
      <c r="K28" s="44">
        <v>0</v>
      </c>
      <c r="L28" s="35">
        <f t="shared" si="4"/>
        <v>0</v>
      </c>
      <c r="M28" s="38">
        <v>60</v>
      </c>
      <c r="N28" s="35">
        <f t="shared" si="5"/>
        <v>8.5689802913453293E-5</v>
      </c>
      <c r="O28" s="38">
        <v>0</v>
      </c>
      <c r="P28" s="35">
        <f t="shared" si="6"/>
        <v>0</v>
      </c>
      <c r="Q28" s="38">
        <v>0</v>
      </c>
      <c r="R28" s="35">
        <f t="shared" si="7"/>
        <v>0</v>
      </c>
      <c r="S28" s="38">
        <v>0</v>
      </c>
      <c r="T28" s="35">
        <f t="shared" si="8"/>
        <v>0</v>
      </c>
      <c r="U28" s="38">
        <v>0</v>
      </c>
      <c r="V28" s="35">
        <f t="shared" si="9"/>
        <v>0</v>
      </c>
      <c r="W28" s="38">
        <v>0</v>
      </c>
      <c r="X28" s="70">
        <f t="shared" si="10"/>
        <v>0</v>
      </c>
      <c r="Y28" s="132">
        <f t="shared" si="11"/>
        <v>8.5714285714285712</v>
      </c>
      <c r="Z28" s="133">
        <f t="shared" si="12"/>
        <v>0</v>
      </c>
    </row>
    <row r="29" spans="1:26" x14ac:dyDescent="0.2">
      <c r="A29" s="192"/>
      <c r="B29" s="77" t="s">
        <v>99</v>
      </c>
      <c r="C29" s="83">
        <v>0</v>
      </c>
      <c r="D29" s="35">
        <f t="shared" si="0"/>
        <v>0</v>
      </c>
      <c r="E29" s="44">
        <v>0</v>
      </c>
      <c r="F29" s="35">
        <f t="shared" si="1"/>
        <v>0</v>
      </c>
      <c r="G29" s="44">
        <v>0</v>
      </c>
      <c r="H29" s="35">
        <f t="shared" si="2"/>
        <v>0</v>
      </c>
      <c r="I29" s="44">
        <v>0</v>
      </c>
      <c r="J29" s="35">
        <f t="shared" si="3"/>
        <v>0</v>
      </c>
      <c r="K29" s="44">
        <v>0</v>
      </c>
      <c r="L29" s="35">
        <f t="shared" si="4"/>
        <v>0</v>
      </c>
      <c r="M29" s="38">
        <v>420</v>
      </c>
      <c r="N29" s="35">
        <f t="shared" si="5"/>
        <v>5.9982862039417305E-4</v>
      </c>
      <c r="O29" s="38">
        <v>420</v>
      </c>
      <c r="P29" s="35">
        <f t="shared" si="6"/>
        <v>5.6410669675235718E-4</v>
      </c>
      <c r="Q29" s="38">
        <v>300</v>
      </c>
      <c r="R29" s="35">
        <f t="shared" si="7"/>
        <v>4.8482497818287597E-4</v>
      </c>
      <c r="S29" s="38">
        <v>0</v>
      </c>
      <c r="T29" s="35">
        <f t="shared" si="8"/>
        <v>0</v>
      </c>
      <c r="U29" s="38">
        <v>0</v>
      </c>
      <c r="V29" s="35">
        <f t="shared" si="9"/>
        <v>0</v>
      </c>
      <c r="W29" s="38">
        <v>0</v>
      </c>
      <c r="X29" s="70">
        <f t="shared" si="10"/>
        <v>0</v>
      </c>
      <c r="Y29" s="132">
        <f t="shared" si="11"/>
        <v>162.85714285714286</v>
      </c>
      <c r="Z29" s="133">
        <f t="shared" si="12"/>
        <v>0</v>
      </c>
    </row>
    <row r="30" spans="1:26" x14ac:dyDescent="0.2">
      <c r="A30" s="192"/>
      <c r="B30" s="77" t="s">
        <v>10</v>
      </c>
      <c r="C30" s="83">
        <v>222</v>
      </c>
      <c r="D30" s="35">
        <f t="shared" si="0"/>
        <v>1.0362694300518135E-2</v>
      </c>
      <c r="E30" s="44">
        <v>111</v>
      </c>
      <c r="F30" s="35">
        <f t="shared" si="1"/>
        <v>7.1942446043165471E-3</v>
      </c>
      <c r="G30" s="44">
        <v>0</v>
      </c>
      <c r="H30" s="35">
        <f t="shared" si="2"/>
        <v>0</v>
      </c>
      <c r="I30" s="44">
        <v>222</v>
      </c>
      <c r="J30" s="35">
        <f t="shared" si="3"/>
        <v>1.2738853503184714E-2</v>
      </c>
      <c r="K30" s="44">
        <v>222</v>
      </c>
      <c r="L30" s="35">
        <f t="shared" si="4"/>
        <v>1.4598540145985401E-2</v>
      </c>
      <c r="M30" s="38">
        <v>1020</v>
      </c>
      <c r="N30" s="35">
        <f t="shared" si="5"/>
        <v>1.456726649528706E-3</v>
      </c>
      <c r="O30" s="38">
        <v>1560</v>
      </c>
      <c r="P30" s="35">
        <f t="shared" si="6"/>
        <v>2.0952534450801837E-3</v>
      </c>
      <c r="Q30" s="38">
        <v>2040</v>
      </c>
      <c r="R30" s="35">
        <f t="shared" si="7"/>
        <v>3.2968098516435568E-3</v>
      </c>
      <c r="S30" s="38">
        <v>1080</v>
      </c>
      <c r="T30" s="35">
        <f t="shared" si="8"/>
        <v>3.3745781777277839E-3</v>
      </c>
      <c r="U30" s="38">
        <v>360</v>
      </c>
      <c r="V30" s="35">
        <f t="shared" si="9"/>
        <v>4.7694753577106515E-3</v>
      </c>
      <c r="W30" s="38">
        <v>120</v>
      </c>
      <c r="X30" s="70">
        <f t="shared" si="10"/>
        <v>1.8867924528301887E-3</v>
      </c>
      <c r="Y30" s="132">
        <f t="shared" si="11"/>
        <v>914.57142857142856</v>
      </c>
      <c r="Z30" s="133">
        <f t="shared" si="12"/>
        <v>138.75</v>
      </c>
    </row>
    <row r="31" spans="1:26" x14ac:dyDescent="0.2">
      <c r="A31" s="192" t="s">
        <v>12</v>
      </c>
      <c r="B31" s="77" t="s">
        <v>13</v>
      </c>
      <c r="C31" s="83">
        <v>222</v>
      </c>
      <c r="D31" s="35">
        <f t="shared" si="0"/>
        <v>1.0362694300518135E-2</v>
      </c>
      <c r="E31" s="44">
        <v>0</v>
      </c>
      <c r="F31" s="35">
        <f t="shared" si="1"/>
        <v>0</v>
      </c>
      <c r="G31" s="44">
        <v>0</v>
      </c>
      <c r="H31" s="35">
        <f t="shared" si="2"/>
        <v>0</v>
      </c>
      <c r="I31" s="44">
        <v>0</v>
      </c>
      <c r="J31" s="35">
        <f t="shared" si="3"/>
        <v>0</v>
      </c>
      <c r="K31" s="44">
        <v>0</v>
      </c>
      <c r="L31" s="35">
        <f t="shared" si="4"/>
        <v>0</v>
      </c>
      <c r="M31" s="38">
        <v>780</v>
      </c>
      <c r="N31" s="35">
        <f t="shared" si="5"/>
        <v>1.1139674378748928E-3</v>
      </c>
      <c r="O31" s="38">
        <v>1440</v>
      </c>
      <c r="P31" s="35">
        <f t="shared" si="6"/>
        <v>1.9340801031509389E-3</v>
      </c>
      <c r="Q31" s="38">
        <v>300</v>
      </c>
      <c r="R31" s="35">
        <f t="shared" si="7"/>
        <v>4.8482497818287597E-4</v>
      </c>
      <c r="S31" s="38">
        <v>120</v>
      </c>
      <c r="T31" s="35">
        <f t="shared" si="8"/>
        <v>3.7495313085864269E-4</v>
      </c>
      <c r="U31" s="38">
        <v>0</v>
      </c>
      <c r="V31" s="35">
        <f t="shared" si="9"/>
        <v>0</v>
      </c>
      <c r="W31" s="38">
        <v>60</v>
      </c>
      <c r="X31" s="70">
        <f t="shared" si="10"/>
        <v>9.4339622641509435E-4</v>
      </c>
      <c r="Y31" s="132">
        <f t="shared" si="11"/>
        <v>417.42857142857144</v>
      </c>
      <c r="Z31" s="133">
        <f t="shared" si="12"/>
        <v>0</v>
      </c>
    </row>
    <row r="32" spans="1:26" x14ac:dyDescent="0.2">
      <c r="A32" s="192"/>
      <c r="B32" s="77" t="s">
        <v>43</v>
      </c>
      <c r="C32" s="83">
        <v>0</v>
      </c>
      <c r="D32" s="35">
        <f t="shared" si="0"/>
        <v>0</v>
      </c>
      <c r="E32" s="44">
        <v>555</v>
      </c>
      <c r="F32" s="35">
        <f t="shared" si="1"/>
        <v>3.5971223021582732E-2</v>
      </c>
      <c r="G32" s="44">
        <v>444</v>
      </c>
      <c r="H32" s="35">
        <f t="shared" si="2"/>
        <v>1.6877637130801686E-2</v>
      </c>
      <c r="I32" s="44">
        <v>111</v>
      </c>
      <c r="J32" s="35">
        <f t="shared" si="3"/>
        <v>6.369426751592357E-3</v>
      </c>
      <c r="K32" s="44">
        <v>0</v>
      </c>
      <c r="L32" s="35">
        <f t="shared" si="4"/>
        <v>0</v>
      </c>
      <c r="M32" s="38">
        <v>1500</v>
      </c>
      <c r="N32" s="35">
        <f t="shared" si="5"/>
        <v>2.1422450728363325E-3</v>
      </c>
      <c r="O32" s="38">
        <v>1740</v>
      </c>
      <c r="P32" s="35">
        <f t="shared" si="6"/>
        <v>2.3370134579740512E-3</v>
      </c>
      <c r="Q32" s="38">
        <v>720</v>
      </c>
      <c r="R32" s="35">
        <f t="shared" si="7"/>
        <v>1.1635799476389023E-3</v>
      </c>
      <c r="S32" s="38">
        <v>360</v>
      </c>
      <c r="T32" s="35">
        <f t="shared" si="8"/>
        <v>1.1248593925759281E-3</v>
      </c>
      <c r="U32" s="38">
        <v>300</v>
      </c>
      <c r="V32" s="35">
        <f t="shared" si="9"/>
        <v>3.9745627980922096E-3</v>
      </c>
      <c r="W32" s="38">
        <v>0</v>
      </c>
      <c r="X32" s="70">
        <f t="shared" si="10"/>
        <v>0</v>
      </c>
      <c r="Y32" s="132">
        <f t="shared" si="11"/>
        <v>660</v>
      </c>
      <c r="Z32" s="133">
        <f t="shared" si="12"/>
        <v>277.5</v>
      </c>
    </row>
    <row r="33" spans="1:26" x14ac:dyDescent="0.2">
      <c r="A33" s="192"/>
      <c r="B33" s="77" t="s">
        <v>68</v>
      </c>
      <c r="C33" s="83">
        <v>0</v>
      </c>
      <c r="D33" s="35">
        <f t="shared" si="0"/>
        <v>0</v>
      </c>
      <c r="E33" s="44">
        <v>0</v>
      </c>
      <c r="F33" s="35">
        <f t="shared" si="1"/>
        <v>0</v>
      </c>
      <c r="G33" s="44">
        <v>111</v>
      </c>
      <c r="H33" s="35">
        <f t="shared" si="2"/>
        <v>4.2194092827004216E-3</v>
      </c>
      <c r="I33" s="44">
        <v>0</v>
      </c>
      <c r="J33" s="35">
        <f t="shared" si="3"/>
        <v>0</v>
      </c>
      <c r="K33" s="44">
        <v>0</v>
      </c>
      <c r="L33" s="35">
        <f t="shared" si="4"/>
        <v>0</v>
      </c>
      <c r="M33" s="38">
        <v>60</v>
      </c>
      <c r="N33" s="35">
        <f t="shared" si="5"/>
        <v>8.5689802913453293E-5</v>
      </c>
      <c r="O33" s="38">
        <v>120</v>
      </c>
      <c r="P33" s="35">
        <f t="shared" si="6"/>
        <v>1.611733419292449E-4</v>
      </c>
      <c r="Q33" s="38">
        <v>60</v>
      </c>
      <c r="R33" s="35">
        <f t="shared" si="7"/>
        <v>9.6964995636575194E-5</v>
      </c>
      <c r="S33" s="38">
        <v>0</v>
      </c>
      <c r="T33" s="35">
        <f t="shared" si="8"/>
        <v>0</v>
      </c>
      <c r="U33" s="38">
        <v>0</v>
      </c>
      <c r="V33" s="35">
        <f t="shared" si="9"/>
        <v>0</v>
      </c>
      <c r="W33" s="38">
        <v>0</v>
      </c>
      <c r="X33" s="70">
        <f t="shared" si="10"/>
        <v>0</v>
      </c>
      <c r="Y33" s="132">
        <f t="shared" si="11"/>
        <v>34.285714285714285</v>
      </c>
      <c r="Z33" s="133">
        <f t="shared" si="12"/>
        <v>27.75</v>
      </c>
    </row>
    <row r="34" spans="1:26" x14ac:dyDescent="0.2">
      <c r="A34" s="192" t="s">
        <v>15</v>
      </c>
      <c r="B34" s="77" t="s">
        <v>46</v>
      </c>
      <c r="C34" s="83">
        <v>0</v>
      </c>
      <c r="D34" s="35">
        <f t="shared" si="0"/>
        <v>0</v>
      </c>
      <c r="E34" s="44">
        <v>0</v>
      </c>
      <c r="F34" s="35">
        <f t="shared" si="1"/>
        <v>0</v>
      </c>
      <c r="G34" s="44">
        <v>0</v>
      </c>
      <c r="H34" s="35">
        <f t="shared" si="2"/>
        <v>0</v>
      </c>
      <c r="I34" s="44">
        <v>0</v>
      </c>
      <c r="J34" s="35">
        <f t="shared" si="3"/>
        <v>0</v>
      </c>
      <c r="K34" s="44">
        <v>666</v>
      </c>
      <c r="L34" s="35">
        <f t="shared" si="4"/>
        <v>4.3795620437956206E-2</v>
      </c>
      <c r="M34" s="44">
        <v>0</v>
      </c>
      <c r="N34" s="35">
        <f t="shared" si="5"/>
        <v>0</v>
      </c>
      <c r="O34" s="44">
        <v>0</v>
      </c>
      <c r="P34" s="35">
        <f t="shared" si="6"/>
        <v>0</v>
      </c>
      <c r="Q34" s="44">
        <v>0</v>
      </c>
      <c r="R34" s="35">
        <f t="shared" si="7"/>
        <v>0</v>
      </c>
      <c r="S34" s="44">
        <v>0</v>
      </c>
      <c r="T34" s="35">
        <f t="shared" si="8"/>
        <v>0</v>
      </c>
      <c r="U34" s="44">
        <v>0</v>
      </c>
      <c r="V34" s="35">
        <f t="shared" si="9"/>
        <v>0</v>
      </c>
      <c r="W34" s="44">
        <v>0</v>
      </c>
      <c r="X34" s="70">
        <f t="shared" si="10"/>
        <v>0</v>
      </c>
      <c r="Y34" s="132">
        <f t="shared" si="11"/>
        <v>0</v>
      </c>
      <c r="Z34" s="133">
        <f t="shared" si="12"/>
        <v>166.5</v>
      </c>
    </row>
    <row r="35" spans="1:26" x14ac:dyDescent="0.2">
      <c r="A35" s="192"/>
      <c r="B35" s="77" t="s">
        <v>55</v>
      </c>
      <c r="C35" s="83">
        <v>0</v>
      </c>
      <c r="D35" s="35">
        <f t="shared" si="0"/>
        <v>0</v>
      </c>
      <c r="E35" s="44">
        <v>111</v>
      </c>
      <c r="F35" s="35">
        <f t="shared" si="1"/>
        <v>7.1942446043165471E-3</v>
      </c>
      <c r="G35" s="44">
        <v>111</v>
      </c>
      <c r="H35" s="35">
        <f t="shared" si="2"/>
        <v>4.2194092827004216E-3</v>
      </c>
      <c r="I35" s="44">
        <v>3330</v>
      </c>
      <c r="J35" s="35">
        <f t="shared" si="3"/>
        <v>0.19108280254777071</v>
      </c>
      <c r="K35" s="44">
        <v>1776</v>
      </c>
      <c r="L35" s="35">
        <f t="shared" si="4"/>
        <v>0.11678832116788321</v>
      </c>
      <c r="M35" s="44">
        <v>0</v>
      </c>
      <c r="N35" s="35">
        <f t="shared" si="5"/>
        <v>0</v>
      </c>
      <c r="O35" s="44">
        <v>0</v>
      </c>
      <c r="P35" s="35">
        <f t="shared" si="6"/>
        <v>0</v>
      </c>
      <c r="Q35" s="44">
        <v>0</v>
      </c>
      <c r="R35" s="35">
        <f t="shared" si="7"/>
        <v>0</v>
      </c>
      <c r="S35" s="44">
        <v>0</v>
      </c>
      <c r="T35" s="35">
        <f t="shared" si="8"/>
        <v>0</v>
      </c>
      <c r="U35" s="44">
        <v>0</v>
      </c>
      <c r="V35" s="35">
        <f t="shared" si="9"/>
        <v>0</v>
      </c>
      <c r="W35" s="44">
        <v>0</v>
      </c>
      <c r="X35" s="70">
        <f t="shared" si="10"/>
        <v>0</v>
      </c>
      <c r="Y35" s="132">
        <f t="shared" si="11"/>
        <v>0</v>
      </c>
      <c r="Z35" s="133">
        <f t="shared" si="12"/>
        <v>1332</v>
      </c>
    </row>
    <row r="36" spans="1:26" x14ac:dyDescent="0.2">
      <c r="A36" s="192" t="s">
        <v>16</v>
      </c>
      <c r="B36" s="77" t="s">
        <v>18</v>
      </c>
      <c r="C36" s="83">
        <v>0</v>
      </c>
      <c r="D36" s="35">
        <f t="shared" si="0"/>
        <v>0</v>
      </c>
      <c r="E36" s="44">
        <v>0</v>
      </c>
      <c r="F36" s="35">
        <f t="shared" si="1"/>
        <v>0</v>
      </c>
      <c r="G36" s="44">
        <v>111</v>
      </c>
      <c r="H36" s="35">
        <f t="shared" si="2"/>
        <v>4.2194092827004216E-3</v>
      </c>
      <c r="I36" s="44">
        <v>444</v>
      </c>
      <c r="J36" s="35">
        <f t="shared" si="3"/>
        <v>2.5477707006369428E-2</v>
      </c>
      <c r="K36" s="44">
        <v>0</v>
      </c>
      <c r="L36" s="35">
        <f t="shared" si="4"/>
        <v>0</v>
      </c>
      <c r="M36" s="44">
        <v>0</v>
      </c>
      <c r="N36" s="35">
        <f t="shared" si="5"/>
        <v>0</v>
      </c>
      <c r="O36" s="44">
        <v>0</v>
      </c>
      <c r="P36" s="35">
        <f t="shared" si="6"/>
        <v>0</v>
      </c>
      <c r="Q36" s="44">
        <v>0</v>
      </c>
      <c r="R36" s="35">
        <f t="shared" si="7"/>
        <v>0</v>
      </c>
      <c r="S36" s="44">
        <v>0</v>
      </c>
      <c r="T36" s="35">
        <f t="shared" si="8"/>
        <v>0</v>
      </c>
      <c r="U36" s="44">
        <v>0</v>
      </c>
      <c r="V36" s="35">
        <f t="shared" si="9"/>
        <v>0</v>
      </c>
      <c r="W36" s="44">
        <v>0</v>
      </c>
      <c r="X36" s="70">
        <f t="shared" si="10"/>
        <v>0</v>
      </c>
      <c r="Y36" s="132">
        <f t="shared" si="11"/>
        <v>0</v>
      </c>
      <c r="Z36" s="133">
        <f t="shared" si="12"/>
        <v>138.75</v>
      </c>
    </row>
    <row r="37" spans="1:26" x14ac:dyDescent="0.2">
      <c r="A37" s="192"/>
      <c r="B37" s="77" t="s">
        <v>90</v>
      </c>
      <c r="C37" s="83">
        <v>0</v>
      </c>
      <c r="D37" s="35">
        <f t="shared" si="0"/>
        <v>0</v>
      </c>
      <c r="E37" s="44">
        <v>0</v>
      </c>
      <c r="F37" s="35">
        <f t="shared" si="1"/>
        <v>0</v>
      </c>
      <c r="G37" s="44">
        <v>0</v>
      </c>
      <c r="H37" s="35">
        <f t="shared" si="2"/>
        <v>0</v>
      </c>
      <c r="I37" s="44">
        <v>0</v>
      </c>
      <c r="J37" s="35">
        <f t="shared" si="3"/>
        <v>0</v>
      </c>
      <c r="K37" s="44">
        <v>0</v>
      </c>
      <c r="L37" s="35">
        <f t="shared" si="4"/>
        <v>0</v>
      </c>
      <c r="M37" s="38">
        <v>180</v>
      </c>
      <c r="N37" s="35">
        <f t="shared" si="5"/>
        <v>2.5706940874035988E-4</v>
      </c>
      <c r="O37" s="38">
        <v>120</v>
      </c>
      <c r="P37" s="35">
        <f t="shared" si="6"/>
        <v>1.611733419292449E-4</v>
      </c>
      <c r="Q37" s="38">
        <v>0</v>
      </c>
      <c r="R37" s="35">
        <f t="shared" si="7"/>
        <v>0</v>
      </c>
      <c r="S37" s="38">
        <v>0</v>
      </c>
      <c r="T37" s="35">
        <f t="shared" si="8"/>
        <v>0</v>
      </c>
      <c r="U37" s="38">
        <v>60</v>
      </c>
      <c r="V37" s="35">
        <f t="shared" si="9"/>
        <v>7.9491255961844202E-4</v>
      </c>
      <c r="W37" s="38">
        <v>0</v>
      </c>
      <c r="X37" s="70">
        <f t="shared" si="10"/>
        <v>0</v>
      </c>
      <c r="Y37" s="132">
        <f t="shared" si="11"/>
        <v>51.428571428571431</v>
      </c>
      <c r="Z37" s="133">
        <f t="shared" si="12"/>
        <v>0</v>
      </c>
    </row>
    <row r="38" spans="1:26" x14ac:dyDescent="0.2">
      <c r="A38" s="192"/>
      <c r="B38" s="77" t="s">
        <v>28</v>
      </c>
      <c r="C38" s="83">
        <v>0</v>
      </c>
      <c r="D38" s="35">
        <f t="shared" si="0"/>
        <v>0</v>
      </c>
      <c r="E38" s="44">
        <v>0</v>
      </c>
      <c r="F38" s="35">
        <f t="shared" si="1"/>
        <v>0</v>
      </c>
      <c r="G38" s="44">
        <v>111</v>
      </c>
      <c r="H38" s="35">
        <f t="shared" si="2"/>
        <v>4.2194092827004216E-3</v>
      </c>
      <c r="I38" s="44">
        <v>0</v>
      </c>
      <c r="J38" s="35">
        <f t="shared" si="3"/>
        <v>0</v>
      </c>
      <c r="K38" s="44">
        <v>0</v>
      </c>
      <c r="L38" s="35">
        <f t="shared" si="4"/>
        <v>0</v>
      </c>
      <c r="M38" s="44">
        <v>0</v>
      </c>
      <c r="N38" s="35">
        <f t="shared" si="5"/>
        <v>0</v>
      </c>
      <c r="O38" s="44">
        <v>0</v>
      </c>
      <c r="P38" s="35">
        <f t="shared" si="6"/>
        <v>0</v>
      </c>
      <c r="Q38" s="44">
        <v>0</v>
      </c>
      <c r="R38" s="35">
        <f t="shared" si="7"/>
        <v>0</v>
      </c>
      <c r="S38" s="44">
        <v>0</v>
      </c>
      <c r="T38" s="35">
        <f t="shared" si="8"/>
        <v>0</v>
      </c>
      <c r="U38" s="44">
        <v>0</v>
      </c>
      <c r="V38" s="35">
        <f t="shared" si="9"/>
        <v>0</v>
      </c>
      <c r="W38" s="44">
        <v>0</v>
      </c>
      <c r="X38" s="70">
        <f t="shared" si="10"/>
        <v>0</v>
      </c>
      <c r="Y38" s="132">
        <f t="shared" si="11"/>
        <v>0</v>
      </c>
      <c r="Z38" s="133">
        <f t="shared" si="12"/>
        <v>27.75</v>
      </c>
    </row>
    <row r="39" spans="1:26" x14ac:dyDescent="0.2">
      <c r="A39" s="190" t="s">
        <v>16</v>
      </c>
      <c r="B39" s="77" t="s">
        <v>20</v>
      </c>
      <c r="C39" s="83">
        <v>222</v>
      </c>
      <c r="D39" s="35">
        <f t="shared" si="0"/>
        <v>1.0362694300518135E-2</v>
      </c>
      <c r="E39" s="44">
        <v>0</v>
      </c>
      <c r="F39" s="35">
        <f t="shared" si="1"/>
        <v>0</v>
      </c>
      <c r="G39" s="44">
        <v>0</v>
      </c>
      <c r="H39" s="35">
        <f t="shared" si="2"/>
        <v>0</v>
      </c>
      <c r="I39" s="44">
        <v>0</v>
      </c>
      <c r="J39" s="35">
        <f t="shared" si="3"/>
        <v>0</v>
      </c>
      <c r="K39" s="44">
        <v>0</v>
      </c>
      <c r="L39" s="35">
        <f t="shared" si="4"/>
        <v>0</v>
      </c>
      <c r="M39" s="44">
        <v>0</v>
      </c>
      <c r="N39" s="35">
        <f t="shared" si="5"/>
        <v>0</v>
      </c>
      <c r="O39" s="44">
        <v>0</v>
      </c>
      <c r="P39" s="35">
        <f t="shared" si="6"/>
        <v>0</v>
      </c>
      <c r="Q39" s="44">
        <v>0</v>
      </c>
      <c r="R39" s="35">
        <f t="shared" si="7"/>
        <v>0</v>
      </c>
      <c r="S39" s="44">
        <v>0</v>
      </c>
      <c r="T39" s="35">
        <f t="shared" si="8"/>
        <v>0</v>
      </c>
      <c r="U39" s="44">
        <v>0</v>
      </c>
      <c r="V39" s="35">
        <f t="shared" si="9"/>
        <v>0</v>
      </c>
      <c r="W39" s="44">
        <v>0</v>
      </c>
      <c r="X39" s="70">
        <f t="shared" si="10"/>
        <v>0</v>
      </c>
      <c r="Y39" s="132">
        <f t="shared" si="11"/>
        <v>31.714285714285715</v>
      </c>
      <c r="Z39" s="133">
        <f t="shared" si="12"/>
        <v>0</v>
      </c>
    </row>
    <row r="40" spans="1:26" x14ac:dyDescent="0.2">
      <c r="A40" s="190"/>
      <c r="B40" s="77" t="s">
        <v>69</v>
      </c>
      <c r="C40" s="83">
        <v>0</v>
      </c>
      <c r="D40" s="35">
        <f t="shared" si="0"/>
        <v>0</v>
      </c>
      <c r="E40" s="44">
        <v>0</v>
      </c>
      <c r="F40" s="35">
        <f t="shared" si="1"/>
        <v>0</v>
      </c>
      <c r="G40" s="44">
        <v>0</v>
      </c>
      <c r="H40" s="35">
        <f t="shared" si="2"/>
        <v>0</v>
      </c>
      <c r="I40" s="44">
        <v>0</v>
      </c>
      <c r="J40" s="35">
        <f t="shared" si="3"/>
        <v>0</v>
      </c>
      <c r="K40" s="44">
        <v>444</v>
      </c>
      <c r="L40" s="35">
        <f t="shared" si="4"/>
        <v>2.9197080291970802E-2</v>
      </c>
      <c r="M40" s="44">
        <v>0</v>
      </c>
      <c r="N40" s="35">
        <f t="shared" si="5"/>
        <v>0</v>
      </c>
      <c r="O40" s="44">
        <v>0</v>
      </c>
      <c r="P40" s="35">
        <f t="shared" si="6"/>
        <v>0</v>
      </c>
      <c r="Q40" s="44">
        <v>0</v>
      </c>
      <c r="R40" s="35">
        <f t="shared" si="7"/>
        <v>0</v>
      </c>
      <c r="S40" s="44">
        <v>0</v>
      </c>
      <c r="T40" s="35">
        <f t="shared" si="8"/>
        <v>0</v>
      </c>
      <c r="U40" s="44">
        <v>0</v>
      </c>
      <c r="V40" s="35">
        <f t="shared" si="9"/>
        <v>0</v>
      </c>
      <c r="W40" s="44">
        <v>0</v>
      </c>
      <c r="X40" s="70">
        <f t="shared" si="10"/>
        <v>0</v>
      </c>
      <c r="Y40" s="132">
        <f t="shared" si="11"/>
        <v>0</v>
      </c>
      <c r="Z40" s="133">
        <f t="shared" si="12"/>
        <v>111</v>
      </c>
    </row>
    <row r="41" spans="1:26" x14ac:dyDescent="0.2">
      <c r="A41" s="190"/>
      <c r="B41" s="77" t="s">
        <v>71</v>
      </c>
      <c r="C41" s="83">
        <v>0</v>
      </c>
      <c r="D41" s="35">
        <f t="shared" si="0"/>
        <v>0</v>
      </c>
      <c r="E41" s="44">
        <v>0</v>
      </c>
      <c r="F41" s="35">
        <f t="shared" si="1"/>
        <v>0</v>
      </c>
      <c r="G41" s="44">
        <v>0</v>
      </c>
      <c r="H41" s="35">
        <f t="shared" si="2"/>
        <v>0</v>
      </c>
      <c r="I41" s="44">
        <v>111</v>
      </c>
      <c r="J41" s="35">
        <f t="shared" si="3"/>
        <v>6.369426751592357E-3</v>
      </c>
      <c r="K41" s="44">
        <v>111</v>
      </c>
      <c r="L41" s="35">
        <f t="shared" si="4"/>
        <v>7.2992700729927005E-3</v>
      </c>
      <c r="M41" s="44">
        <v>0</v>
      </c>
      <c r="N41" s="35">
        <f t="shared" si="5"/>
        <v>0</v>
      </c>
      <c r="O41" s="44">
        <v>0</v>
      </c>
      <c r="P41" s="35">
        <f t="shared" si="6"/>
        <v>0</v>
      </c>
      <c r="Q41" s="44">
        <v>0</v>
      </c>
      <c r="R41" s="35">
        <f t="shared" si="7"/>
        <v>0</v>
      </c>
      <c r="S41" s="44">
        <v>0</v>
      </c>
      <c r="T41" s="35">
        <f t="shared" si="8"/>
        <v>0</v>
      </c>
      <c r="U41" s="44">
        <v>0</v>
      </c>
      <c r="V41" s="35">
        <f t="shared" si="9"/>
        <v>0</v>
      </c>
      <c r="W41" s="44">
        <v>0</v>
      </c>
      <c r="X41" s="70">
        <f t="shared" si="10"/>
        <v>0</v>
      </c>
      <c r="Y41" s="132">
        <f t="shared" si="11"/>
        <v>0</v>
      </c>
      <c r="Z41" s="133">
        <f t="shared" si="12"/>
        <v>55.5</v>
      </c>
    </row>
    <row r="42" spans="1:26" x14ac:dyDescent="0.2">
      <c r="A42" s="190"/>
      <c r="B42" s="77" t="s">
        <v>30</v>
      </c>
      <c r="C42" s="83">
        <v>222</v>
      </c>
      <c r="D42" s="35">
        <f t="shared" si="0"/>
        <v>1.0362694300518135E-2</v>
      </c>
      <c r="E42" s="44">
        <v>111</v>
      </c>
      <c r="F42" s="35">
        <f t="shared" si="1"/>
        <v>7.1942446043165471E-3</v>
      </c>
      <c r="G42" s="44">
        <v>0</v>
      </c>
      <c r="H42" s="35">
        <f t="shared" si="2"/>
        <v>0</v>
      </c>
      <c r="I42" s="44">
        <v>222</v>
      </c>
      <c r="J42" s="35">
        <f t="shared" si="3"/>
        <v>1.2738853503184714E-2</v>
      </c>
      <c r="K42" s="44">
        <v>0</v>
      </c>
      <c r="L42" s="35">
        <f t="shared" si="4"/>
        <v>0</v>
      </c>
      <c r="M42" s="38">
        <v>480</v>
      </c>
      <c r="N42" s="35">
        <f t="shared" si="5"/>
        <v>6.8551842330762634E-4</v>
      </c>
      <c r="O42" s="38">
        <v>420</v>
      </c>
      <c r="P42" s="35">
        <f t="shared" si="6"/>
        <v>5.6410669675235718E-4</v>
      </c>
      <c r="Q42" s="38">
        <v>660</v>
      </c>
      <c r="R42" s="35">
        <f t="shared" si="7"/>
        <v>1.0666149520023272E-3</v>
      </c>
      <c r="S42" s="38">
        <v>960</v>
      </c>
      <c r="T42" s="35">
        <f t="shared" si="8"/>
        <v>2.9996250468691415E-3</v>
      </c>
      <c r="U42" s="38">
        <v>1080</v>
      </c>
      <c r="V42" s="35">
        <f t="shared" si="9"/>
        <v>1.4308426073131956E-2</v>
      </c>
      <c r="W42" s="38">
        <v>420</v>
      </c>
      <c r="X42" s="70">
        <f t="shared" si="10"/>
        <v>6.6037735849056606E-3</v>
      </c>
      <c r="Y42" s="132">
        <f t="shared" si="11"/>
        <v>606</v>
      </c>
      <c r="Z42" s="133">
        <f t="shared" si="12"/>
        <v>83.25</v>
      </c>
    </row>
    <row r="43" spans="1:26" x14ac:dyDescent="0.2">
      <c r="A43" s="190"/>
      <c r="B43" s="77" t="s">
        <v>81</v>
      </c>
      <c r="C43" s="83">
        <v>0</v>
      </c>
      <c r="D43" s="35">
        <f t="shared" si="0"/>
        <v>0</v>
      </c>
      <c r="E43" s="44">
        <v>0</v>
      </c>
      <c r="F43" s="35">
        <f t="shared" si="1"/>
        <v>0</v>
      </c>
      <c r="G43" s="44">
        <v>0</v>
      </c>
      <c r="H43" s="35">
        <f t="shared" si="2"/>
        <v>0</v>
      </c>
      <c r="I43" s="44">
        <v>0</v>
      </c>
      <c r="J43" s="35">
        <f t="shared" si="3"/>
        <v>0</v>
      </c>
      <c r="K43" s="44">
        <v>0</v>
      </c>
      <c r="L43" s="35">
        <f t="shared" si="4"/>
        <v>0</v>
      </c>
      <c r="M43" s="38">
        <v>780</v>
      </c>
      <c r="N43" s="35">
        <f t="shared" si="5"/>
        <v>1.1139674378748928E-3</v>
      </c>
      <c r="O43" s="38">
        <v>0</v>
      </c>
      <c r="P43" s="35">
        <f t="shared" si="6"/>
        <v>0</v>
      </c>
      <c r="Q43" s="38">
        <v>0</v>
      </c>
      <c r="R43" s="35">
        <f t="shared" si="7"/>
        <v>0</v>
      </c>
      <c r="S43" s="38">
        <v>0</v>
      </c>
      <c r="T43" s="35">
        <f t="shared" si="8"/>
        <v>0</v>
      </c>
      <c r="U43" s="38">
        <v>0</v>
      </c>
      <c r="V43" s="35">
        <f t="shared" si="9"/>
        <v>0</v>
      </c>
      <c r="W43" s="38">
        <v>0</v>
      </c>
      <c r="X43" s="70">
        <f t="shared" si="10"/>
        <v>0</v>
      </c>
      <c r="Y43" s="132">
        <f t="shared" si="11"/>
        <v>111.42857142857143</v>
      </c>
      <c r="Z43" s="133">
        <f t="shared" si="12"/>
        <v>0</v>
      </c>
    </row>
    <row r="44" spans="1:26" x14ac:dyDescent="0.2">
      <c r="A44" s="190"/>
      <c r="B44" s="77" t="s">
        <v>70</v>
      </c>
      <c r="C44" s="83">
        <v>0</v>
      </c>
      <c r="D44" s="35">
        <f t="shared" si="0"/>
        <v>0</v>
      </c>
      <c r="E44" s="44">
        <v>111</v>
      </c>
      <c r="F44" s="35">
        <f t="shared" si="1"/>
        <v>7.1942446043165471E-3</v>
      </c>
      <c r="G44" s="44">
        <v>0</v>
      </c>
      <c r="H44" s="35">
        <f t="shared" si="2"/>
        <v>0</v>
      </c>
      <c r="I44" s="44">
        <v>0</v>
      </c>
      <c r="J44" s="35">
        <f t="shared" si="3"/>
        <v>0</v>
      </c>
      <c r="K44" s="44">
        <v>0</v>
      </c>
      <c r="L44" s="35">
        <f t="shared" si="4"/>
        <v>0</v>
      </c>
      <c r="M44" s="44">
        <v>0</v>
      </c>
      <c r="N44" s="35">
        <f t="shared" si="5"/>
        <v>0</v>
      </c>
      <c r="O44" s="44">
        <v>0</v>
      </c>
      <c r="P44" s="35">
        <f t="shared" si="6"/>
        <v>0</v>
      </c>
      <c r="Q44" s="44">
        <v>0</v>
      </c>
      <c r="R44" s="35">
        <f t="shared" si="7"/>
        <v>0</v>
      </c>
      <c r="S44" s="44">
        <v>0</v>
      </c>
      <c r="T44" s="35">
        <f t="shared" si="8"/>
        <v>0</v>
      </c>
      <c r="U44" s="44">
        <v>0</v>
      </c>
      <c r="V44" s="35">
        <f t="shared" si="9"/>
        <v>0</v>
      </c>
      <c r="W44" s="44">
        <v>0</v>
      </c>
      <c r="X44" s="70">
        <f t="shared" si="10"/>
        <v>0</v>
      </c>
      <c r="Y44" s="132">
        <f t="shared" si="11"/>
        <v>0</v>
      </c>
      <c r="Z44" s="133">
        <f t="shared" si="12"/>
        <v>27.75</v>
      </c>
    </row>
    <row r="45" spans="1:26" ht="13.5" thickBot="1" x14ac:dyDescent="0.25">
      <c r="A45" s="191"/>
      <c r="B45" s="78" t="s">
        <v>31</v>
      </c>
      <c r="C45" s="84">
        <v>0</v>
      </c>
      <c r="D45" s="58">
        <f t="shared" si="0"/>
        <v>0</v>
      </c>
      <c r="E45" s="57">
        <v>0</v>
      </c>
      <c r="F45" s="58">
        <f t="shared" si="1"/>
        <v>0</v>
      </c>
      <c r="G45" s="57">
        <v>0</v>
      </c>
      <c r="H45" s="58">
        <f t="shared" si="2"/>
        <v>0</v>
      </c>
      <c r="I45" s="57">
        <v>0</v>
      </c>
      <c r="J45" s="58">
        <f t="shared" si="3"/>
        <v>0</v>
      </c>
      <c r="K45" s="57">
        <v>0</v>
      </c>
      <c r="L45" s="58">
        <f t="shared" si="4"/>
        <v>0</v>
      </c>
      <c r="M45" s="73">
        <v>4920</v>
      </c>
      <c r="N45" s="58">
        <f t="shared" si="5"/>
        <v>7.0265638389031704E-3</v>
      </c>
      <c r="O45" s="73">
        <v>9360</v>
      </c>
      <c r="P45" s="58">
        <f t="shared" si="6"/>
        <v>1.2571520670481102E-2</v>
      </c>
      <c r="Q45" s="73">
        <v>1980</v>
      </c>
      <c r="R45" s="58">
        <f t="shared" si="7"/>
        <v>3.1998448560069813E-3</v>
      </c>
      <c r="S45" s="73">
        <v>840</v>
      </c>
      <c r="T45" s="58">
        <f t="shared" si="8"/>
        <v>2.6246719160104987E-3</v>
      </c>
      <c r="U45" s="73">
        <v>0</v>
      </c>
      <c r="V45" s="58">
        <f t="shared" si="9"/>
        <v>0</v>
      </c>
      <c r="W45" s="73">
        <v>0</v>
      </c>
      <c r="X45" s="74">
        <f t="shared" si="10"/>
        <v>0</v>
      </c>
      <c r="Y45" s="132">
        <f t="shared" si="11"/>
        <v>2442.8571428571427</v>
      </c>
      <c r="Z45" s="9">
        <f t="shared" si="12"/>
        <v>0</v>
      </c>
    </row>
    <row r="46" spans="1:26" x14ac:dyDescent="0.2">
      <c r="A46" s="166" t="s">
        <v>60</v>
      </c>
      <c r="B46" s="167"/>
      <c r="C46" s="85">
        <v>21423</v>
      </c>
      <c r="D46" s="32">
        <f t="shared" si="0"/>
        <v>1</v>
      </c>
      <c r="E46" s="63">
        <v>15429</v>
      </c>
      <c r="F46" s="32">
        <f t="shared" si="1"/>
        <v>1</v>
      </c>
      <c r="G46" s="63">
        <v>26307</v>
      </c>
      <c r="H46" s="32">
        <f t="shared" si="2"/>
        <v>1</v>
      </c>
      <c r="I46" s="63">
        <v>17427</v>
      </c>
      <c r="J46" s="32">
        <f t="shared" si="3"/>
        <v>1</v>
      </c>
      <c r="K46" s="63">
        <v>15207</v>
      </c>
      <c r="L46" s="32">
        <f t="shared" si="4"/>
        <v>1</v>
      </c>
      <c r="M46" s="63">
        <v>700200</v>
      </c>
      <c r="N46" s="32">
        <f t="shared" si="5"/>
        <v>1</v>
      </c>
      <c r="O46" s="63">
        <v>744540</v>
      </c>
      <c r="P46" s="32">
        <f t="shared" si="6"/>
        <v>1</v>
      </c>
      <c r="Q46" s="63">
        <v>618780</v>
      </c>
      <c r="R46" s="32">
        <f t="shared" si="7"/>
        <v>1</v>
      </c>
      <c r="S46" s="63">
        <v>320040</v>
      </c>
      <c r="T46" s="32">
        <f t="shared" si="8"/>
        <v>1</v>
      </c>
      <c r="U46" s="63">
        <v>75480</v>
      </c>
      <c r="V46" s="32">
        <f t="shared" si="9"/>
        <v>1</v>
      </c>
      <c r="W46" s="63">
        <v>63600</v>
      </c>
      <c r="X46" s="69">
        <f t="shared" si="10"/>
        <v>1</v>
      </c>
      <c r="Y46" s="13"/>
    </row>
    <row r="47" spans="1:26" x14ac:dyDescent="0.2">
      <c r="A47" s="168" t="s">
        <v>61</v>
      </c>
      <c r="B47" s="169"/>
      <c r="C47" s="86">
        <v>13</v>
      </c>
      <c r="D47" s="11"/>
      <c r="E47" s="2">
        <v>11</v>
      </c>
      <c r="F47" s="11"/>
      <c r="G47" s="2">
        <v>9</v>
      </c>
      <c r="H47" s="11"/>
      <c r="I47" s="2">
        <v>13</v>
      </c>
      <c r="J47" s="11"/>
      <c r="K47" s="2">
        <v>11</v>
      </c>
      <c r="L47" s="11"/>
      <c r="M47" s="2">
        <v>17</v>
      </c>
      <c r="N47" s="11"/>
      <c r="O47" s="2">
        <v>12</v>
      </c>
      <c r="P47" s="11"/>
      <c r="Q47" s="2">
        <v>16</v>
      </c>
      <c r="R47" s="35"/>
      <c r="S47" s="2">
        <v>9</v>
      </c>
      <c r="T47" s="35"/>
      <c r="U47" s="2">
        <v>7</v>
      </c>
      <c r="V47" s="35"/>
      <c r="W47" s="2">
        <v>4</v>
      </c>
      <c r="X47" s="70"/>
      <c r="Y47" s="13"/>
    </row>
    <row r="48" spans="1:26" x14ac:dyDescent="0.2">
      <c r="A48" s="168" t="s">
        <v>62</v>
      </c>
      <c r="B48" s="169"/>
      <c r="C48" s="86">
        <v>0.96619999999999995</v>
      </c>
      <c r="D48" s="11"/>
      <c r="E48" s="2">
        <v>1.474</v>
      </c>
      <c r="F48" s="11"/>
      <c r="G48" s="2">
        <v>1.268</v>
      </c>
      <c r="H48" s="11"/>
      <c r="I48" s="2">
        <v>2.0430000000000001</v>
      </c>
      <c r="J48" s="11"/>
      <c r="K48" s="2">
        <v>1.6719999999999999</v>
      </c>
      <c r="L48" s="11"/>
      <c r="M48" s="2">
        <v>0.11559999999999999</v>
      </c>
      <c r="N48" s="11"/>
      <c r="O48" s="2">
        <v>0.152</v>
      </c>
      <c r="P48" s="11"/>
      <c r="Q48" s="2">
        <v>0.10340000000000001</v>
      </c>
      <c r="R48" s="35"/>
      <c r="S48" s="2">
        <v>9.7689999999999999E-2</v>
      </c>
      <c r="T48" s="35"/>
      <c r="U48" s="2">
        <v>0.1802</v>
      </c>
      <c r="V48" s="35"/>
      <c r="W48" s="2">
        <v>6.0949999999999997E-2</v>
      </c>
      <c r="X48" s="70"/>
      <c r="Y48" s="13"/>
    </row>
    <row r="49" spans="1:25" x14ac:dyDescent="0.2">
      <c r="A49" s="168" t="s">
        <v>63</v>
      </c>
      <c r="B49" s="169"/>
      <c r="C49" s="86">
        <v>0.37769999999999998</v>
      </c>
      <c r="D49" s="11"/>
      <c r="E49" s="2">
        <v>0.67849999999999999</v>
      </c>
      <c r="F49" s="11"/>
      <c r="G49" s="2">
        <v>0.65169999999999995</v>
      </c>
      <c r="H49" s="11"/>
      <c r="I49" s="2">
        <v>0.84119999999999995</v>
      </c>
      <c r="J49" s="11"/>
      <c r="K49" s="2">
        <v>0.69020000000000004</v>
      </c>
      <c r="L49" s="11"/>
      <c r="M49" s="2">
        <v>3.2239999999999998E-2</v>
      </c>
      <c r="N49" s="11"/>
      <c r="O49" s="2">
        <v>4.6960000000000002E-2</v>
      </c>
      <c r="P49" s="11"/>
      <c r="Q49" s="2">
        <v>2.751E-2</v>
      </c>
      <c r="R49" s="35"/>
      <c r="S49" s="2">
        <v>2.7519999999999999E-2</v>
      </c>
      <c r="T49" s="35"/>
      <c r="U49" s="2">
        <v>5.9240000000000001E-2</v>
      </c>
      <c r="V49" s="35"/>
      <c r="W49" s="2">
        <v>1.873E-2</v>
      </c>
      <c r="X49" s="70"/>
      <c r="Y49" s="13"/>
    </row>
    <row r="50" spans="1:25" ht="13.5" thickBot="1" x14ac:dyDescent="0.25">
      <c r="A50" s="160" t="s">
        <v>64</v>
      </c>
      <c r="B50" s="161"/>
      <c r="C50" s="87">
        <v>0.37669999999999998</v>
      </c>
      <c r="D50" s="43"/>
      <c r="E50" s="4">
        <v>0.61460000000000004</v>
      </c>
      <c r="F50" s="43"/>
      <c r="G50" s="4">
        <v>0.57730000000000004</v>
      </c>
      <c r="H50" s="43"/>
      <c r="I50" s="4">
        <v>0.79649999999999999</v>
      </c>
      <c r="J50" s="43"/>
      <c r="K50" s="4">
        <v>0.69740000000000002</v>
      </c>
      <c r="L50" s="43"/>
      <c r="M50" s="4">
        <v>4.0809999999999999E-2</v>
      </c>
      <c r="N50" s="43"/>
      <c r="O50" s="4">
        <v>6.1159999999999999E-2</v>
      </c>
      <c r="P50" s="43"/>
      <c r="Q50" s="4">
        <v>3.7280000000000001E-2</v>
      </c>
      <c r="R50" s="58"/>
      <c r="S50" s="4">
        <v>4.446E-2</v>
      </c>
      <c r="T50" s="58"/>
      <c r="U50" s="4">
        <v>9.2619999999999994E-2</v>
      </c>
      <c r="V50" s="58"/>
      <c r="W50" s="4">
        <v>4.3959999999999999E-2</v>
      </c>
      <c r="X50" s="74"/>
      <c r="Y50" s="13"/>
    </row>
    <row r="53" spans="1:25" x14ac:dyDescent="0.2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25" x14ac:dyDescent="0.2">
      <c r="B54" s="45"/>
      <c r="C54" s="184"/>
      <c r="D54" s="185"/>
      <c r="E54" s="46"/>
      <c r="F54" s="47"/>
      <c r="G54" s="46"/>
      <c r="H54" s="47"/>
      <c r="I54" s="46"/>
      <c r="J54" s="47"/>
      <c r="K54" s="46"/>
      <c r="L54" s="47"/>
      <c r="M54" s="46"/>
      <c r="N54" s="47"/>
      <c r="O54" s="46"/>
      <c r="P54" s="47"/>
      <c r="Q54" s="17"/>
    </row>
    <row r="55" spans="1:25" x14ac:dyDescent="0.2">
      <c r="B55" s="45"/>
      <c r="C55" s="45"/>
      <c r="D55" s="45"/>
      <c r="E55" s="46"/>
      <c r="F55" s="47"/>
      <c r="G55" s="46"/>
      <c r="H55" s="47"/>
      <c r="I55" s="46"/>
      <c r="J55" s="47"/>
      <c r="K55" s="46"/>
      <c r="L55" s="47"/>
      <c r="M55" s="46"/>
      <c r="N55" s="47"/>
      <c r="O55" s="46"/>
      <c r="P55" s="47"/>
      <c r="Q55" s="17"/>
    </row>
    <row r="56" spans="1:25" x14ac:dyDescent="0.2">
      <c r="B56" s="17"/>
      <c r="C56" s="48"/>
      <c r="D56" s="48"/>
      <c r="E56" s="17"/>
    </row>
    <row r="57" spans="1:25" x14ac:dyDescent="0.2">
      <c r="B57" s="17"/>
      <c r="C57" s="48"/>
      <c r="D57" s="48"/>
      <c r="E57" s="17"/>
      <c r="F57" s="17"/>
    </row>
    <row r="58" spans="1:25" x14ac:dyDescent="0.2">
      <c r="B58" s="17"/>
      <c r="C58" s="48"/>
      <c r="D58" s="48"/>
      <c r="E58" s="17"/>
      <c r="F58" s="17"/>
    </row>
    <row r="59" spans="1:25" x14ac:dyDescent="0.2">
      <c r="B59" s="17"/>
      <c r="C59" s="48"/>
      <c r="D59" s="48"/>
      <c r="E59" s="17"/>
      <c r="F59" s="17"/>
    </row>
    <row r="60" spans="1:25" x14ac:dyDescent="0.2">
      <c r="B60" s="17"/>
      <c r="C60" s="48"/>
      <c r="D60" s="48"/>
      <c r="E60" s="17"/>
      <c r="F60" s="17"/>
    </row>
    <row r="61" spans="1:25" x14ac:dyDescent="0.2">
      <c r="B61" s="17"/>
      <c r="C61" s="48"/>
      <c r="D61" s="48"/>
      <c r="E61" s="17"/>
      <c r="F61" s="17"/>
    </row>
    <row r="62" spans="1:25" x14ac:dyDescent="0.2">
      <c r="B62" s="17"/>
      <c r="C62" s="48"/>
      <c r="D62" s="48"/>
      <c r="E62" s="17"/>
    </row>
    <row r="63" spans="1:25" x14ac:dyDescent="0.2">
      <c r="B63" s="17"/>
      <c r="C63" s="48"/>
      <c r="D63" s="48"/>
      <c r="E63" s="17"/>
    </row>
    <row r="64" spans="1:25" x14ac:dyDescent="0.2">
      <c r="B64" s="17"/>
      <c r="C64" s="48"/>
      <c r="D64" s="48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spans="2:17" x14ac:dyDescent="0.2">
      <c r="B65" s="17"/>
      <c r="C65" s="48"/>
      <c r="D65" s="48"/>
      <c r="E65" s="17"/>
    </row>
    <row r="66" spans="2:17" x14ac:dyDescent="0.2">
      <c r="B66" s="17"/>
      <c r="C66" s="48"/>
      <c r="D66" s="48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2:17" x14ac:dyDescent="0.2">
      <c r="B67" s="17"/>
      <c r="C67" s="48"/>
      <c r="D67" s="48"/>
      <c r="E67" s="49"/>
      <c r="F67" s="50"/>
      <c r="G67" s="49"/>
      <c r="H67" s="50"/>
      <c r="I67" s="49"/>
      <c r="J67" s="50"/>
      <c r="K67" s="49"/>
      <c r="L67" s="50"/>
      <c r="M67" s="49"/>
      <c r="N67" s="50"/>
      <c r="O67" s="49"/>
      <c r="P67" s="50"/>
      <c r="Q67" s="17"/>
    </row>
    <row r="68" spans="2:17" x14ac:dyDescent="0.2">
      <c r="B68" s="17"/>
      <c r="C68" s="48"/>
      <c r="D68" s="48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2:17" x14ac:dyDescent="0.2">
      <c r="B69" s="17"/>
      <c r="C69" s="48"/>
      <c r="D69" s="48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2:17" x14ac:dyDescent="0.2">
      <c r="B70" s="17"/>
      <c r="C70" s="48"/>
      <c r="D70" s="48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2:17" x14ac:dyDescent="0.2">
      <c r="B71" s="17"/>
      <c r="C71" s="48"/>
      <c r="D71" s="48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2:17" x14ac:dyDescent="0.2">
      <c r="B72" s="17"/>
      <c r="C72" s="17"/>
      <c r="D72" s="48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2:17" x14ac:dyDescent="0.2">
      <c r="B73" s="17"/>
      <c r="C73" s="48"/>
      <c r="D73" s="48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2:17" x14ac:dyDescent="0.2">
      <c r="B74" s="17"/>
      <c r="C74" s="48"/>
      <c r="D74" s="48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2:17" x14ac:dyDescent="0.2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2:17" x14ac:dyDescent="0.2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2:17" x14ac:dyDescent="0.2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</sheetData>
  <mergeCells count="34">
    <mergeCell ref="E4:L4"/>
    <mergeCell ref="E5:L5"/>
    <mergeCell ref="A3:B5"/>
    <mergeCell ref="C3:D3"/>
    <mergeCell ref="C4:D4"/>
    <mergeCell ref="C5:D5"/>
    <mergeCell ref="E3:L3"/>
    <mergeCell ref="A31:A33"/>
    <mergeCell ref="A34:A35"/>
    <mergeCell ref="A36:A38"/>
    <mergeCell ref="G6:H6"/>
    <mergeCell ref="I6:J6"/>
    <mergeCell ref="M4:X4"/>
    <mergeCell ref="M3:X3"/>
    <mergeCell ref="M5:X5"/>
    <mergeCell ref="C54:D54"/>
    <mergeCell ref="A46:B46"/>
    <mergeCell ref="A47:B47"/>
    <mergeCell ref="A48:B48"/>
    <mergeCell ref="A49:B49"/>
    <mergeCell ref="A50:B50"/>
    <mergeCell ref="A6:A7"/>
    <mergeCell ref="B6:B7"/>
    <mergeCell ref="C6:D6"/>
    <mergeCell ref="E6:F6"/>
    <mergeCell ref="A39:A45"/>
    <mergeCell ref="K6:L6"/>
    <mergeCell ref="A9:A30"/>
    <mergeCell ref="W6:X6"/>
    <mergeCell ref="M6:N6"/>
    <mergeCell ref="O6:P6"/>
    <mergeCell ref="Q6:R6"/>
    <mergeCell ref="S6:T6"/>
    <mergeCell ref="U6:V6"/>
  </mergeCells>
  <conditionalFormatting sqref="P67 N67 L67 J67 H67 F67">
    <cfRule type="cellIs" dxfId="2" priority="1" operator="greaterThan">
      <formula>0.2</formula>
    </cfRule>
  </conditionalFormatting>
  <conditionalFormatting sqref="P54 L54 J54 H54 F54 N54">
    <cfRule type="cellIs" dxfId="1" priority="2" operator="greaterThan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zoomScale="70" zoomScaleNormal="70" workbookViewId="0">
      <selection activeCell="B42" sqref="B42:X43"/>
    </sheetView>
  </sheetViews>
  <sheetFormatPr baseColWidth="10" defaultRowHeight="12.75" x14ac:dyDescent="0.2"/>
  <cols>
    <col min="1" max="1" width="23.140625" style="10" bestFit="1" customWidth="1"/>
    <col min="2" max="2" width="26.28515625" style="9" bestFit="1" customWidth="1"/>
    <col min="3" max="22" width="7.7109375" style="42" customWidth="1"/>
    <col min="23" max="16384" width="11.42578125" style="9"/>
  </cols>
  <sheetData>
    <row r="1" spans="1:24" x14ac:dyDescent="0.2">
      <c r="A1" s="3"/>
      <c r="B1" s="1"/>
      <c r="C1" s="13"/>
      <c r="D1" s="13"/>
      <c r="E1" s="13"/>
      <c r="F1" s="13"/>
      <c r="G1" s="13"/>
      <c r="H1" s="13"/>
      <c r="I1" s="13"/>
      <c r="J1" s="13"/>
    </row>
    <row r="2" spans="1:24" ht="13.5" thickBot="1" x14ac:dyDescent="0.25">
      <c r="A2" s="3"/>
      <c r="B2" s="1"/>
      <c r="C2" s="13"/>
      <c r="D2" s="13"/>
      <c r="E2" s="13"/>
      <c r="F2" s="13"/>
      <c r="G2" s="13"/>
      <c r="H2" s="13"/>
      <c r="I2" s="13"/>
      <c r="J2" s="13"/>
    </row>
    <row r="3" spans="1:24" x14ac:dyDescent="0.2">
      <c r="A3" s="210" t="s">
        <v>87</v>
      </c>
      <c r="B3" s="145">
        <v>2012</v>
      </c>
      <c r="C3" s="145"/>
      <c r="D3" s="145"/>
      <c r="E3" s="145"/>
      <c r="F3" s="145"/>
      <c r="G3" s="145"/>
      <c r="H3" s="145"/>
      <c r="I3" s="145"/>
      <c r="J3" s="145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4"/>
    </row>
    <row r="4" spans="1:24" x14ac:dyDescent="0.2">
      <c r="A4" s="207"/>
      <c r="B4" s="143" t="s">
        <v>58</v>
      </c>
      <c r="C4" s="143"/>
      <c r="D4" s="143"/>
      <c r="E4" s="143"/>
      <c r="F4" s="143"/>
      <c r="G4" s="143"/>
      <c r="H4" s="143"/>
      <c r="I4" s="143"/>
      <c r="J4" s="143"/>
      <c r="K4" s="201" t="s">
        <v>59</v>
      </c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2"/>
    </row>
    <row r="5" spans="1:24" x14ac:dyDescent="0.2">
      <c r="A5" s="207"/>
      <c r="B5" s="141">
        <v>40939</v>
      </c>
      <c r="C5" s="141"/>
      <c r="D5" s="141"/>
      <c r="E5" s="141"/>
      <c r="F5" s="141"/>
      <c r="G5" s="141"/>
      <c r="H5" s="141"/>
      <c r="I5" s="141"/>
      <c r="J5" s="141"/>
      <c r="K5" s="199">
        <v>41220</v>
      </c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200"/>
    </row>
    <row r="6" spans="1:24" x14ac:dyDescent="0.2">
      <c r="A6" s="207" t="s">
        <v>85</v>
      </c>
      <c r="B6" s="143" t="s">
        <v>86</v>
      </c>
      <c r="C6" s="150" t="s">
        <v>50</v>
      </c>
      <c r="D6" s="150"/>
      <c r="E6" s="150" t="s">
        <v>52</v>
      </c>
      <c r="F6" s="150"/>
      <c r="G6" s="150" t="s">
        <v>51</v>
      </c>
      <c r="H6" s="150"/>
      <c r="I6" s="150" t="s">
        <v>56</v>
      </c>
      <c r="J6" s="150"/>
      <c r="K6" s="158" t="s">
        <v>50</v>
      </c>
      <c r="L6" s="159"/>
      <c r="M6" s="158" t="s">
        <v>52</v>
      </c>
      <c r="N6" s="159"/>
      <c r="O6" s="158" t="s">
        <v>51</v>
      </c>
      <c r="P6" s="159"/>
      <c r="Q6" s="158" t="s">
        <v>56</v>
      </c>
      <c r="R6" s="159"/>
      <c r="S6" s="158" t="s">
        <v>100</v>
      </c>
      <c r="T6" s="159"/>
      <c r="U6" s="158" t="s">
        <v>101</v>
      </c>
      <c r="V6" s="173"/>
    </row>
    <row r="7" spans="1:24" ht="13.5" thickBot="1" x14ac:dyDescent="0.25">
      <c r="A7" s="208"/>
      <c r="B7" s="209"/>
      <c r="C7" s="26" t="s">
        <v>23</v>
      </c>
      <c r="D7" s="26" t="s">
        <v>74</v>
      </c>
      <c r="E7" s="26" t="s">
        <v>23</v>
      </c>
      <c r="F7" s="26" t="s">
        <v>74</v>
      </c>
      <c r="G7" s="26" t="s">
        <v>23</v>
      </c>
      <c r="H7" s="26" t="s">
        <v>74</v>
      </c>
      <c r="I7" s="26" t="s">
        <v>23</v>
      </c>
      <c r="J7" s="26" t="s">
        <v>74</v>
      </c>
      <c r="K7" s="27" t="s">
        <v>88</v>
      </c>
      <c r="L7" s="28"/>
      <c r="M7" s="27" t="s">
        <v>88</v>
      </c>
      <c r="N7" s="28" t="s">
        <v>74</v>
      </c>
      <c r="O7" s="27" t="s">
        <v>88</v>
      </c>
      <c r="P7" s="28" t="s">
        <v>74</v>
      </c>
      <c r="Q7" s="27" t="s">
        <v>88</v>
      </c>
      <c r="R7" s="28" t="s">
        <v>74</v>
      </c>
      <c r="S7" s="27" t="s">
        <v>88</v>
      </c>
      <c r="T7" s="28" t="s">
        <v>74</v>
      </c>
      <c r="U7" s="27" t="s">
        <v>88</v>
      </c>
      <c r="V7" s="29" t="s">
        <v>74</v>
      </c>
      <c r="W7" s="9" t="s">
        <v>128</v>
      </c>
      <c r="X7" s="9" t="s">
        <v>129</v>
      </c>
    </row>
    <row r="8" spans="1:24" ht="13.5" thickBot="1" x14ac:dyDescent="0.25">
      <c r="A8" s="59" t="s">
        <v>0</v>
      </c>
      <c r="B8" s="91" t="s">
        <v>53</v>
      </c>
      <c r="C8" s="94">
        <v>0</v>
      </c>
      <c r="D8" s="95">
        <f t="shared" ref="D8:D49" si="0">C8/C$49</f>
        <v>0</v>
      </c>
      <c r="E8" s="96">
        <v>111</v>
      </c>
      <c r="F8" s="95">
        <f t="shared" ref="F8:F49" si="1">E8/E$49</f>
        <v>3.968253968253968E-3</v>
      </c>
      <c r="G8" s="96">
        <v>0</v>
      </c>
      <c r="H8" s="95">
        <f t="shared" ref="H8:H49" si="2">G8/G$49</f>
        <v>0</v>
      </c>
      <c r="I8" s="96">
        <v>0</v>
      </c>
      <c r="J8" s="95">
        <f t="shared" ref="J8:J49" si="3">I8/I$49</f>
        <v>0</v>
      </c>
      <c r="K8" s="60">
        <v>0</v>
      </c>
      <c r="L8" s="95">
        <f t="shared" ref="L8:L49" si="4">K8/K$49</f>
        <v>0</v>
      </c>
      <c r="M8" s="60">
        <v>0</v>
      </c>
      <c r="N8" s="95">
        <f t="shared" ref="N8:N49" si="5">M8/M$49</f>
        <v>0</v>
      </c>
      <c r="O8" s="60">
        <v>0</v>
      </c>
      <c r="P8" s="95">
        <f t="shared" ref="P8:P49" si="6">O8/O$49</f>
        <v>0</v>
      </c>
      <c r="Q8" s="60">
        <v>0</v>
      </c>
      <c r="R8" s="95">
        <f t="shared" ref="R8:R49" si="7">Q8/Q$49</f>
        <v>0</v>
      </c>
      <c r="S8" s="60">
        <v>0</v>
      </c>
      <c r="T8" s="95">
        <f t="shared" ref="T8:T49" si="8">S8/S$49</f>
        <v>0</v>
      </c>
      <c r="U8" s="60">
        <v>0</v>
      </c>
      <c r="V8" s="97">
        <f t="shared" ref="V8:V49" si="9">U8/U$49</f>
        <v>0</v>
      </c>
      <c r="W8" s="133">
        <f>AVERAGE(K8,M8,O8,Q8,S8,U8)</f>
        <v>0</v>
      </c>
      <c r="X8" s="133">
        <f>AVERAGE(C8,E8,G8,I8)</f>
        <v>27.75</v>
      </c>
    </row>
    <row r="9" spans="1:24" ht="13.5" thickBot="1" x14ac:dyDescent="0.25">
      <c r="A9" s="212"/>
      <c r="B9" s="92" t="s">
        <v>2</v>
      </c>
      <c r="C9" s="98">
        <v>6216</v>
      </c>
      <c r="D9" s="95">
        <f t="shared" si="0"/>
        <v>0.33333333333333331</v>
      </c>
      <c r="E9" s="61">
        <v>9546</v>
      </c>
      <c r="F9" s="99">
        <f t="shared" si="1"/>
        <v>0.34126984126984128</v>
      </c>
      <c r="G9" s="61">
        <v>2331</v>
      </c>
      <c r="H9" s="99">
        <f t="shared" si="2"/>
        <v>0.30882352941176472</v>
      </c>
      <c r="I9" s="61">
        <v>10434</v>
      </c>
      <c r="J9" s="99">
        <f t="shared" si="3"/>
        <v>0.87037037037037035</v>
      </c>
      <c r="K9" s="100">
        <v>0</v>
      </c>
      <c r="L9" s="99">
        <f t="shared" si="4"/>
        <v>0</v>
      </c>
      <c r="M9" s="100">
        <v>0</v>
      </c>
      <c r="N9" s="99">
        <f t="shared" si="5"/>
        <v>0</v>
      </c>
      <c r="O9" s="100">
        <v>0</v>
      </c>
      <c r="P9" s="99">
        <f t="shared" si="6"/>
        <v>0</v>
      </c>
      <c r="Q9" s="100">
        <v>0</v>
      </c>
      <c r="R9" s="99">
        <f t="shared" si="7"/>
        <v>0</v>
      </c>
      <c r="S9" s="100">
        <v>0</v>
      </c>
      <c r="T9" s="99">
        <f t="shared" si="8"/>
        <v>0</v>
      </c>
      <c r="U9" s="100">
        <v>0</v>
      </c>
      <c r="V9" s="101">
        <f t="shared" si="9"/>
        <v>0</v>
      </c>
      <c r="W9" s="133">
        <f t="shared" ref="W9:W48" si="10">AVERAGE(K9,M9,O9,Q9,S9,U9)</f>
        <v>0</v>
      </c>
      <c r="X9" s="133">
        <f t="shared" ref="X9:X48" si="11">AVERAGE(C9,E9,G9,I9)</f>
        <v>7131.75</v>
      </c>
    </row>
    <row r="10" spans="1:24" ht="13.5" thickBot="1" x14ac:dyDescent="0.25">
      <c r="A10" s="212"/>
      <c r="B10" s="92" t="s">
        <v>3</v>
      </c>
      <c r="C10" s="98">
        <v>0</v>
      </c>
      <c r="D10" s="95">
        <f t="shared" si="0"/>
        <v>0</v>
      </c>
      <c r="E10" s="61">
        <v>0</v>
      </c>
      <c r="F10" s="99">
        <f t="shared" si="1"/>
        <v>0</v>
      </c>
      <c r="G10" s="61">
        <v>0</v>
      </c>
      <c r="H10" s="99">
        <f t="shared" si="2"/>
        <v>0</v>
      </c>
      <c r="I10" s="61">
        <v>0</v>
      </c>
      <c r="J10" s="99">
        <f t="shared" si="3"/>
        <v>0</v>
      </c>
      <c r="K10" s="100">
        <v>6900</v>
      </c>
      <c r="L10" s="99">
        <f t="shared" si="4"/>
        <v>0.33724340175953077</v>
      </c>
      <c r="M10" s="100">
        <v>8880</v>
      </c>
      <c r="N10" s="99">
        <f t="shared" si="5"/>
        <v>0.41807909604519772</v>
      </c>
      <c r="O10" s="100">
        <v>15960</v>
      </c>
      <c r="P10" s="99">
        <f t="shared" si="6"/>
        <v>0.69090909090909092</v>
      </c>
      <c r="Q10" s="100">
        <v>10860</v>
      </c>
      <c r="R10" s="99">
        <f t="shared" si="7"/>
        <v>0.77350427350427353</v>
      </c>
      <c r="S10" s="100">
        <v>10380</v>
      </c>
      <c r="T10" s="99">
        <f t="shared" si="8"/>
        <v>0.75217391304347825</v>
      </c>
      <c r="U10" s="100">
        <v>3240</v>
      </c>
      <c r="V10" s="101">
        <f t="shared" si="9"/>
        <v>0.68354430379746833</v>
      </c>
      <c r="W10" s="133">
        <f t="shared" si="10"/>
        <v>9370</v>
      </c>
      <c r="X10" s="133">
        <f t="shared" si="11"/>
        <v>0</v>
      </c>
    </row>
    <row r="11" spans="1:24" ht="13.5" thickBot="1" x14ac:dyDescent="0.25">
      <c r="A11" s="212"/>
      <c r="B11" s="92" t="s">
        <v>4</v>
      </c>
      <c r="C11" s="98">
        <v>222</v>
      </c>
      <c r="D11" s="95">
        <f t="shared" si="0"/>
        <v>1.1904761904761904E-2</v>
      </c>
      <c r="E11" s="61">
        <v>0</v>
      </c>
      <c r="F11" s="99">
        <f t="shared" si="1"/>
        <v>0</v>
      </c>
      <c r="G11" s="61">
        <v>1998</v>
      </c>
      <c r="H11" s="99">
        <f t="shared" si="2"/>
        <v>0.26470588235294118</v>
      </c>
      <c r="I11" s="61">
        <v>0</v>
      </c>
      <c r="J11" s="99">
        <f t="shared" si="3"/>
        <v>0</v>
      </c>
      <c r="K11" s="102">
        <v>1440</v>
      </c>
      <c r="L11" s="99">
        <f t="shared" si="4"/>
        <v>7.0381231671554259E-2</v>
      </c>
      <c r="M11" s="102">
        <v>2160</v>
      </c>
      <c r="N11" s="99">
        <f t="shared" si="5"/>
        <v>0.10169491525423729</v>
      </c>
      <c r="O11" s="102">
        <v>1260</v>
      </c>
      <c r="P11" s="99">
        <f t="shared" si="6"/>
        <v>5.4545454545454543E-2</v>
      </c>
      <c r="Q11" s="102">
        <v>780</v>
      </c>
      <c r="R11" s="99">
        <f t="shared" si="7"/>
        <v>5.5555555555555552E-2</v>
      </c>
      <c r="S11" s="102">
        <v>960</v>
      </c>
      <c r="T11" s="99">
        <f t="shared" si="8"/>
        <v>6.9565217391304349E-2</v>
      </c>
      <c r="U11" s="102">
        <v>0</v>
      </c>
      <c r="V11" s="101">
        <f t="shared" si="9"/>
        <v>0</v>
      </c>
      <c r="W11" s="133">
        <f t="shared" si="10"/>
        <v>1100</v>
      </c>
      <c r="X11" s="133">
        <f t="shared" si="11"/>
        <v>555</v>
      </c>
    </row>
    <row r="12" spans="1:24" ht="13.5" thickBot="1" x14ac:dyDescent="0.25">
      <c r="A12" s="212"/>
      <c r="B12" s="92" t="s">
        <v>25</v>
      </c>
      <c r="C12" s="98">
        <v>888</v>
      </c>
      <c r="D12" s="95">
        <f t="shared" si="0"/>
        <v>4.7619047619047616E-2</v>
      </c>
      <c r="E12" s="61">
        <v>444</v>
      </c>
      <c r="F12" s="99">
        <f t="shared" si="1"/>
        <v>1.5873015873015872E-2</v>
      </c>
      <c r="G12" s="61">
        <v>333</v>
      </c>
      <c r="H12" s="99">
        <f t="shared" si="2"/>
        <v>4.4117647058823532E-2</v>
      </c>
      <c r="I12" s="61">
        <v>333</v>
      </c>
      <c r="J12" s="99">
        <f t="shared" si="3"/>
        <v>2.7777777777777776E-2</v>
      </c>
      <c r="K12" s="100">
        <v>0</v>
      </c>
      <c r="L12" s="99">
        <f t="shared" si="4"/>
        <v>0</v>
      </c>
      <c r="M12" s="100">
        <v>0</v>
      </c>
      <c r="N12" s="99">
        <f t="shared" si="5"/>
        <v>0</v>
      </c>
      <c r="O12" s="100">
        <v>0</v>
      </c>
      <c r="P12" s="99">
        <f t="shared" si="6"/>
        <v>0</v>
      </c>
      <c r="Q12" s="100">
        <v>0</v>
      </c>
      <c r="R12" s="99">
        <f t="shared" si="7"/>
        <v>0</v>
      </c>
      <c r="S12" s="100">
        <v>0</v>
      </c>
      <c r="T12" s="99">
        <f t="shared" si="8"/>
        <v>0</v>
      </c>
      <c r="U12" s="100">
        <v>0</v>
      </c>
      <c r="V12" s="101">
        <f t="shared" si="9"/>
        <v>0</v>
      </c>
      <c r="W12" s="133">
        <f t="shared" si="10"/>
        <v>0</v>
      </c>
      <c r="X12" s="133">
        <f t="shared" si="11"/>
        <v>499.5</v>
      </c>
    </row>
    <row r="13" spans="1:24" ht="13.5" thickBot="1" x14ac:dyDescent="0.25">
      <c r="A13" s="212"/>
      <c r="B13" s="92" t="s">
        <v>65</v>
      </c>
      <c r="C13" s="98">
        <v>0</v>
      </c>
      <c r="D13" s="95">
        <f t="shared" si="0"/>
        <v>0</v>
      </c>
      <c r="E13" s="61">
        <v>2220</v>
      </c>
      <c r="F13" s="99">
        <f t="shared" si="1"/>
        <v>7.9365079365079361E-2</v>
      </c>
      <c r="G13" s="61">
        <v>0</v>
      </c>
      <c r="H13" s="99">
        <f t="shared" si="2"/>
        <v>0</v>
      </c>
      <c r="I13" s="61">
        <v>0</v>
      </c>
      <c r="J13" s="99">
        <f t="shared" si="3"/>
        <v>0</v>
      </c>
      <c r="K13" s="100">
        <v>0</v>
      </c>
      <c r="L13" s="99">
        <f t="shared" si="4"/>
        <v>0</v>
      </c>
      <c r="M13" s="100">
        <v>0</v>
      </c>
      <c r="N13" s="99">
        <f t="shared" si="5"/>
        <v>0</v>
      </c>
      <c r="O13" s="100">
        <v>0</v>
      </c>
      <c r="P13" s="99">
        <f t="shared" si="6"/>
        <v>0</v>
      </c>
      <c r="Q13" s="100">
        <v>0</v>
      </c>
      <c r="R13" s="99">
        <f t="shared" si="7"/>
        <v>0</v>
      </c>
      <c r="S13" s="100">
        <v>0</v>
      </c>
      <c r="T13" s="99">
        <f t="shared" si="8"/>
        <v>0</v>
      </c>
      <c r="U13" s="100">
        <v>0</v>
      </c>
      <c r="V13" s="101">
        <f t="shared" si="9"/>
        <v>0</v>
      </c>
      <c r="W13" s="133">
        <f t="shared" si="10"/>
        <v>0</v>
      </c>
      <c r="X13" s="133">
        <f t="shared" si="11"/>
        <v>555</v>
      </c>
    </row>
    <row r="14" spans="1:24" ht="13.5" thickBot="1" x14ac:dyDescent="0.25">
      <c r="A14" s="212"/>
      <c r="B14" s="92" t="s">
        <v>76</v>
      </c>
      <c r="C14" s="98">
        <v>111</v>
      </c>
      <c r="D14" s="95">
        <f t="shared" si="0"/>
        <v>5.9523809523809521E-3</v>
      </c>
      <c r="E14" s="61">
        <v>0</v>
      </c>
      <c r="F14" s="99">
        <f t="shared" si="1"/>
        <v>0</v>
      </c>
      <c r="G14" s="61">
        <v>0</v>
      </c>
      <c r="H14" s="99">
        <f t="shared" si="2"/>
        <v>0</v>
      </c>
      <c r="I14" s="61">
        <v>0</v>
      </c>
      <c r="J14" s="99">
        <f t="shared" si="3"/>
        <v>0</v>
      </c>
      <c r="K14" s="100">
        <v>0</v>
      </c>
      <c r="L14" s="99">
        <f t="shared" si="4"/>
        <v>0</v>
      </c>
      <c r="M14" s="100">
        <v>0</v>
      </c>
      <c r="N14" s="99">
        <f t="shared" si="5"/>
        <v>0</v>
      </c>
      <c r="O14" s="100">
        <v>0</v>
      </c>
      <c r="P14" s="99">
        <f t="shared" si="6"/>
        <v>0</v>
      </c>
      <c r="Q14" s="100">
        <v>0</v>
      </c>
      <c r="R14" s="99">
        <f t="shared" si="7"/>
        <v>0</v>
      </c>
      <c r="S14" s="100">
        <v>0</v>
      </c>
      <c r="T14" s="99">
        <f t="shared" si="8"/>
        <v>0</v>
      </c>
      <c r="U14" s="100">
        <v>0</v>
      </c>
      <c r="V14" s="101">
        <f t="shared" si="9"/>
        <v>0</v>
      </c>
      <c r="W14" s="133">
        <f t="shared" si="10"/>
        <v>0</v>
      </c>
      <c r="X14" s="133">
        <f t="shared" si="11"/>
        <v>27.75</v>
      </c>
    </row>
    <row r="15" spans="1:24" ht="13.5" thickBot="1" x14ac:dyDescent="0.25">
      <c r="A15" s="212"/>
      <c r="B15" s="92" t="s">
        <v>91</v>
      </c>
      <c r="C15" s="98">
        <v>0</v>
      </c>
      <c r="D15" s="95">
        <f t="shared" si="0"/>
        <v>0</v>
      </c>
      <c r="E15" s="61">
        <v>0</v>
      </c>
      <c r="F15" s="99">
        <f t="shared" si="1"/>
        <v>0</v>
      </c>
      <c r="G15" s="61">
        <v>0</v>
      </c>
      <c r="H15" s="99">
        <f t="shared" si="2"/>
        <v>0</v>
      </c>
      <c r="I15" s="61">
        <v>0</v>
      </c>
      <c r="J15" s="99">
        <f t="shared" si="3"/>
        <v>0</v>
      </c>
      <c r="K15" s="102">
        <v>120</v>
      </c>
      <c r="L15" s="99">
        <f t="shared" si="4"/>
        <v>5.8651026392961877E-3</v>
      </c>
      <c r="M15" s="102">
        <v>60</v>
      </c>
      <c r="N15" s="99">
        <f t="shared" si="5"/>
        <v>2.8248587570621469E-3</v>
      </c>
      <c r="O15" s="102">
        <v>0</v>
      </c>
      <c r="P15" s="99">
        <f t="shared" si="6"/>
        <v>0</v>
      </c>
      <c r="Q15" s="102">
        <v>0</v>
      </c>
      <c r="R15" s="99">
        <f t="shared" si="7"/>
        <v>0</v>
      </c>
      <c r="S15" s="102">
        <v>0</v>
      </c>
      <c r="T15" s="99">
        <f t="shared" si="8"/>
        <v>0</v>
      </c>
      <c r="U15" s="102">
        <v>0</v>
      </c>
      <c r="V15" s="101">
        <f t="shared" si="9"/>
        <v>0</v>
      </c>
      <c r="W15" s="133">
        <f t="shared" si="10"/>
        <v>30</v>
      </c>
      <c r="X15" s="133">
        <f t="shared" si="11"/>
        <v>0</v>
      </c>
    </row>
    <row r="16" spans="1:24" ht="13.5" thickBot="1" x14ac:dyDescent="0.25">
      <c r="A16" s="212"/>
      <c r="B16" s="92" t="s">
        <v>105</v>
      </c>
      <c r="C16" s="98">
        <v>0</v>
      </c>
      <c r="D16" s="95">
        <f t="shared" si="0"/>
        <v>0</v>
      </c>
      <c r="E16" s="61">
        <v>0</v>
      </c>
      <c r="F16" s="99">
        <f t="shared" si="1"/>
        <v>0</v>
      </c>
      <c r="G16" s="61">
        <v>0</v>
      </c>
      <c r="H16" s="99">
        <f t="shared" si="2"/>
        <v>0</v>
      </c>
      <c r="I16" s="61">
        <v>0</v>
      </c>
      <c r="J16" s="99">
        <f t="shared" si="3"/>
        <v>0</v>
      </c>
      <c r="K16" s="102">
        <v>60</v>
      </c>
      <c r="L16" s="99">
        <f t="shared" si="4"/>
        <v>2.9325513196480938E-3</v>
      </c>
      <c r="M16" s="102">
        <v>0</v>
      </c>
      <c r="N16" s="99">
        <f t="shared" si="5"/>
        <v>0</v>
      </c>
      <c r="O16" s="102">
        <v>120</v>
      </c>
      <c r="P16" s="99">
        <f t="shared" si="6"/>
        <v>5.1948051948051948E-3</v>
      </c>
      <c r="Q16" s="102">
        <v>0</v>
      </c>
      <c r="R16" s="99">
        <f t="shared" si="7"/>
        <v>0</v>
      </c>
      <c r="S16" s="102">
        <v>0</v>
      </c>
      <c r="T16" s="99">
        <f t="shared" si="8"/>
        <v>0</v>
      </c>
      <c r="U16" s="102">
        <v>0</v>
      </c>
      <c r="V16" s="101">
        <f t="shared" si="9"/>
        <v>0</v>
      </c>
      <c r="W16" s="133">
        <f t="shared" si="10"/>
        <v>30</v>
      </c>
      <c r="X16" s="133">
        <f t="shared" si="11"/>
        <v>0</v>
      </c>
    </row>
    <row r="17" spans="1:24" ht="13.5" thickBot="1" x14ac:dyDescent="0.25">
      <c r="A17" s="212"/>
      <c r="B17" s="92" t="s">
        <v>6</v>
      </c>
      <c r="C17" s="98">
        <v>9657</v>
      </c>
      <c r="D17" s="95">
        <f t="shared" si="0"/>
        <v>0.5178571428571429</v>
      </c>
      <c r="E17" s="61">
        <v>12210</v>
      </c>
      <c r="F17" s="99">
        <f t="shared" si="1"/>
        <v>0.43650793650793651</v>
      </c>
      <c r="G17" s="61">
        <v>555</v>
      </c>
      <c r="H17" s="99">
        <f t="shared" si="2"/>
        <v>7.3529411764705885E-2</v>
      </c>
      <c r="I17" s="61">
        <v>111</v>
      </c>
      <c r="J17" s="99">
        <f t="shared" si="3"/>
        <v>9.2592592592592587E-3</v>
      </c>
      <c r="K17" s="100">
        <v>0</v>
      </c>
      <c r="L17" s="99">
        <f t="shared" si="4"/>
        <v>0</v>
      </c>
      <c r="M17" s="100">
        <v>0</v>
      </c>
      <c r="N17" s="99">
        <f t="shared" si="5"/>
        <v>0</v>
      </c>
      <c r="O17" s="100">
        <v>0</v>
      </c>
      <c r="P17" s="99">
        <f t="shared" si="6"/>
        <v>0</v>
      </c>
      <c r="Q17" s="100">
        <v>0</v>
      </c>
      <c r="R17" s="99">
        <f t="shared" si="7"/>
        <v>0</v>
      </c>
      <c r="S17" s="100">
        <v>0</v>
      </c>
      <c r="T17" s="99">
        <f t="shared" si="8"/>
        <v>0</v>
      </c>
      <c r="U17" s="100">
        <v>0</v>
      </c>
      <c r="V17" s="101">
        <f t="shared" si="9"/>
        <v>0</v>
      </c>
      <c r="W17" s="133">
        <f t="shared" si="10"/>
        <v>0</v>
      </c>
      <c r="X17" s="133">
        <f t="shared" si="11"/>
        <v>5633.25</v>
      </c>
    </row>
    <row r="18" spans="1:24" ht="13.5" thickBot="1" x14ac:dyDescent="0.25">
      <c r="A18" s="212"/>
      <c r="B18" s="92" t="s">
        <v>35</v>
      </c>
      <c r="C18" s="98">
        <v>0</v>
      </c>
      <c r="D18" s="95">
        <f t="shared" si="0"/>
        <v>0</v>
      </c>
      <c r="E18" s="61">
        <v>0</v>
      </c>
      <c r="F18" s="99">
        <f t="shared" si="1"/>
        <v>0</v>
      </c>
      <c r="G18" s="61">
        <v>0</v>
      </c>
      <c r="H18" s="99">
        <f t="shared" si="2"/>
        <v>0</v>
      </c>
      <c r="I18" s="61">
        <v>111</v>
      </c>
      <c r="J18" s="99">
        <f t="shared" si="3"/>
        <v>9.2592592592592587E-3</v>
      </c>
      <c r="K18" s="100">
        <v>0</v>
      </c>
      <c r="L18" s="99">
        <f t="shared" si="4"/>
        <v>0</v>
      </c>
      <c r="M18" s="100">
        <v>0</v>
      </c>
      <c r="N18" s="99">
        <f t="shared" si="5"/>
        <v>0</v>
      </c>
      <c r="O18" s="100">
        <v>0</v>
      </c>
      <c r="P18" s="99">
        <f t="shared" si="6"/>
        <v>0</v>
      </c>
      <c r="Q18" s="100">
        <v>0</v>
      </c>
      <c r="R18" s="99">
        <f t="shared" si="7"/>
        <v>0</v>
      </c>
      <c r="S18" s="100">
        <v>0</v>
      </c>
      <c r="T18" s="99">
        <f t="shared" si="8"/>
        <v>0</v>
      </c>
      <c r="U18" s="100">
        <v>0</v>
      </c>
      <c r="V18" s="101">
        <f t="shared" si="9"/>
        <v>0</v>
      </c>
      <c r="W18" s="133">
        <f t="shared" si="10"/>
        <v>0</v>
      </c>
      <c r="X18" s="133">
        <f t="shared" si="11"/>
        <v>27.75</v>
      </c>
    </row>
    <row r="19" spans="1:24" ht="13.5" thickBot="1" x14ac:dyDescent="0.25">
      <c r="A19" s="212"/>
      <c r="B19" s="92" t="s">
        <v>38</v>
      </c>
      <c r="C19" s="98">
        <v>0</v>
      </c>
      <c r="D19" s="95">
        <f t="shared" si="0"/>
        <v>0</v>
      </c>
      <c r="E19" s="61">
        <v>0</v>
      </c>
      <c r="F19" s="99">
        <f t="shared" si="1"/>
        <v>0</v>
      </c>
      <c r="G19" s="61">
        <v>0</v>
      </c>
      <c r="H19" s="99">
        <f t="shared" si="2"/>
        <v>0</v>
      </c>
      <c r="I19" s="61">
        <v>111</v>
      </c>
      <c r="J19" s="99">
        <f t="shared" si="3"/>
        <v>9.2592592592592587E-3</v>
      </c>
      <c r="K19" s="102">
        <v>180</v>
      </c>
      <c r="L19" s="99">
        <f t="shared" si="4"/>
        <v>8.7976539589442824E-3</v>
      </c>
      <c r="M19" s="102">
        <v>0</v>
      </c>
      <c r="N19" s="99">
        <f t="shared" si="5"/>
        <v>0</v>
      </c>
      <c r="O19" s="102">
        <v>0</v>
      </c>
      <c r="P19" s="99">
        <f t="shared" si="6"/>
        <v>0</v>
      </c>
      <c r="Q19" s="102">
        <v>0</v>
      </c>
      <c r="R19" s="99">
        <f t="shared" si="7"/>
        <v>0</v>
      </c>
      <c r="S19" s="102">
        <v>0</v>
      </c>
      <c r="T19" s="99">
        <f t="shared" si="8"/>
        <v>0</v>
      </c>
      <c r="U19" s="102">
        <v>0</v>
      </c>
      <c r="V19" s="101">
        <f t="shared" si="9"/>
        <v>0</v>
      </c>
      <c r="W19" s="133">
        <f t="shared" si="10"/>
        <v>30</v>
      </c>
      <c r="X19" s="133">
        <f t="shared" si="11"/>
        <v>27.75</v>
      </c>
    </row>
    <row r="20" spans="1:24" ht="13.5" thickBot="1" x14ac:dyDescent="0.25">
      <c r="A20" s="212"/>
      <c r="B20" s="92" t="s">
        <v>106</v>
      </c>
      <c r="C20" s="98">
        <v>0</v>
      </c>
      <c r="D20" s="95">
        <f t="shared" si="0"/>
        <v>0</v>
      </c>
      <c r="E20" s="61">
        <v>0</v>
      </c>
      <c r="F20" s="99">
        <f t="shared" si="1"/>
        <v>0</v>
      </c>
      <c r="G20" s="61">
        <v>0</v>
      </c>
      <c r="H20" s="99">
        <f t="shared" si="2"/>
        <v>0</v>
      </c>
      <c r="I20" s="61">
        <v>0</v>
      </c>
      <c r="J20" s="99">
        <f t="shared" si="3"/>
        <v>0</v>
      </c>
      <c r="K20" s="102">
        <v>300</v>
      </c>
      <c r="L20" s="99">
        <f t="shared" si="4"/>
        <v>1.466275659824047E-2</v>
      </c>
      <c r="M20" s="102">
        <v>120</v>
      </c>
      <c r="N20" s="99">
        <f t="shared" si="5"/>
        <v>5.6497175141242938E-3</v>
      </c>
      <c r="O20" s="102">
        <v>180</v>
      </c>
      <c r="P20" s="99">
        <f t="shared" si="6"/>
        <v>7.7922077922077922E-3</v>
      </c>
      <c r="Q20" s="102">
        <v>0</v>
      </c>
      <c r="R20" s="99">
        <f t="shared" si="7"/>
        <v>0</v>
      </c>
      <c r="S20" s="102">
        <v>0</v>
      </c>
      <c r="T20" s="99">
        <f t="shared" si="8"/>
        <v>0</v>
      </c>
      <c r="U20" s="102">
        <v>0</v>
      </c>
      <c r="V20" s="101">
        <f t="shared" si="9"/>
        <v>0</v>
      </c>
      <c r="W20" s="133">
        <f t="shared" si="10"/>
        <v>100</v>
      </c>
      <c r="X20" s="133">
        <f t="shared" si="11"/>
        <v>0</v>
      </c>
    </row>
    <row r="21" spans="1:24" ht="13.5" thickBot="1" x14ac:dyDescent="0.25">
      <c r="A21" s="212"/>
      <c r="B21" s="92" t="s">
        <v>39</v>
      </c>
      <c r="C21" s="98">
        <v>0</v>
      </c>
      <c r="D21" s="95">
        <f t="shared" si="0"/>
        <v>0</v>
      </c>
      <c r="E21" s="61">
        <v>0</v>
      </c>
      <c r="F21" s="99">
        <f t="shared" si="1"/>
        <v>0</v>
      </c>
      <c r="G21" s="61">
        <v>0</v>
      </c>
      <c r="H21" s="99">
        <f t="shared" si="2"/>
        <v>0</v>
      </c>
      <c r="I21" s="61">
        <v>111</v>
      </c>
      <c r="J21" s="99">
        <f t="shared" si="3"/>
        <v>9.2592592592592587E-3</v>
      </c>
      <c r="K21" s="100">
        <v>0</v>
      </c>
      <c r="L21" s="99">
        <f t="shared" si="4"/>
        <v>0</v>
      </c>
      <c r="M21" s="100">
        <v>0</v>
      </c>
      <c r="N21" s="99">
        <f t="shared" si="5"/>
        <v>0</v>
      </c>
      <c r="O21" s="100">
        <v>0</v>
      </c>
      <c r="P21" s="99">
        <f t="shared" si="6"/>
        <v>0</v>
      </c>
      <c r="Q21" s="100">
        <v>0</v>
      </c>
      <c r="R21" s="99">
        <f t="shared" si="7"/>
        <v>0</v>
      </c>
      <c r="S21" s="100">
        <v>0</v>
      </c>
      <c r="T21" s="99">
        <f t="shared" si="8"/>
        <v>0</v>
      </c>
      <c r="U21" s="100">
        <v>0</v>
      </c>
      <c r="V21" s="101">
        <f t="shared" si="9"/>
        <v>0</v>
      </c>
      <c r="W21" s="133">
        <f t="shared" si="10"/>
        <v>0</v>
      </c>
      <c r="X21" s="133">
        <f t="shared" si="11"/>
        <v>27.75</v>
      </c>
    </row>
    <row r="22" spans="1:24" ht="13.5" thickBot="1" x14ac:dyDescent="0.25">
      <c r="A22" s="212"/>
      <c r="B22" s="92" t="s">
        <v>75</v>
      </c>
      <c r="C22" s="98">
        <v>111</v>
      </c>
      <c r="D22" s="95">
        <f t="shared" si="0"/>
        <v>5.9523809523809521E-3</v>
      </c>
      <c r="E22" s="61">
        <v>0</v>
      </c>
      <c r="F22" s="99">
        <f t="shared" si="1"/>
        <v>0</v>
      </c>
      <c r="G22" s="61">
        <v>0</v>
      </c>
      <c r="H22" s="99">
        <f t="shared" si="2"/>
        <v>0</v>
      </c>
      <c r="I22" s="61">
        <v>0</v>
      </c>
      <c r="J22" s="99">
        <f t="shared" si="3"/>
        <v>0</v>
      </c>
      <c r="K22" s="100">
        <v>0</v>
      </c>
      <c r="L22" s="99">
        <f t="shared" si="4"/>
        <v>0</v>
      </c>
      <c r="M22" s="100">
        <v>0</v>
      </c>
      <c r="N22" s="99">
        <f t="shared" si="5"/>
        <v>0</v>
      </c>
      <c r="O22" s="100">
        <v>0</v>
      </c>
      <c r="P22" s="99">
        <f t="shared" si="6"/>
        <v>0</v>
      </c>
      <c r="Q22" s="100">
        <v>0</v>
      </c>
      <c r="R22" s="99">
        <f t="shared" si="7"/>
        <v>0</v>
      </c>
      <c r="S22" s="100">
        <v>0</v>
      </c>
      <c r="T22" s="99">
        <f t="shared" si="8"/>
        <v>0</v>
      </c>
      <c r="U22" s="100">
        <v>0</v>
      </c>
      <c r="V22" s="101">
        <f t="shared" si="9"/>
        <v>0</v>
      </c>
      <c r="W22" s="133">
        <f t="shared" si="10"/>
        <v>0</v>
      </c>
      <c r="X22" s="133">
        <f t="shared" si="11"/>
        <v>27.75</v>
      </c>
    </row>
    <row r="23" spans="1:24" ht="13.5" thickBot="1" x14ac:dyDescent="0.25">
      <c r="A23" s="212"/>
      <c r="B23" s="92" t="s">
        <v>9</v>
      </c>
      <c r="C23" s="98">
        <v>0</v>
      </c>
      <c r="D23" s="95">
        <f t="shared" si="0"/>
        <v>0</v>
      </c>
      <c r="E23" s="61">
        <v>333</v>
      </c>
      <c r="F23" s="99">
        <f t="shared" si="1"/>
        <v>1.1904761904761904E-2</v>
      </c>
      <c r="G23" s="61">
        <v>0</v>
      </c>
      <c r="H23" s="99">
        <f t="shared" si="2"/>
        <v>0</v>
      </c>
      <c r="I23" s="61">
        <v>0</v>
      </c>
      <c r="J23" s="99">
        <f t="shared" si="3"/>
        <v>0</v>
      </c>
      <c r="K23" s="100">
        <v>0</v>
      </c>
      <c r="L23" s="99">
        <f t="shared" si="4"/>
        <v>0</v>
      </c>
      <c r="M23" s="100">
        <v>0</v>
      </c>
      <c r="N23" s="99">
        <f t="shared" si="5"/>
        <v>0</v>
      </c>
      <c r="O23" s="100">
        <v>0</v>
      </c>
      <c r="P23" s="99">
        <f t="shared" si="6"/>
        <v>0</v>
      </c>
      <c r="Q23" s="100">
        <v>0</v>
      </c>
      <c r="R23" s="99">
        <f t="shared" si="7"/>
        <v>0</v>
      </c>
      <c r="S23" s="100">
        <v>0</v>
      </c>
      <c r="T23" s="99">
        <f t="shared" si="8"/>
        <v>0</v>
      </c>
      <c r="U23" s="100">
        <v>0</v>
      </c>
      <c r="V23" s="101">
        <f t="shared" si="9"/>
        <v>0</v>
      </c>
      <c r="W23" s="133">
        <f t="shared" si="10"/>
        <v>0</v>
      </c>
      <c r="X23" s="133">
        <f t="shared" si="11"/>
        <v>83.25</v>
      </c>
    </row>
    <row r="24" spans="1:24" ht="13.5" thickBot="1" x14ac:dyDescent="0.25">
      <c r="A24" s="212"/>
      <c r="B24" s="92" t="s">
        <v>66</v>
      </c>
      <c r="C24" s="98">
        <v>0</v>
      </c>
      <c r="D24" s="95">
        <f t="shared" si="0"/>
        <v>0</v>
      </c>
      <c r="E24" s="61">
        <v>222</v>
      </c>
      <c r="F24" s="99">
        <f t="shared" si="1"/>
        <v>7.9365079365079361E-3</v>
      </c>
      <c r="G24" s="61">
        <v>0</v>
      </c>
      <c r="H24" s="99">
        <f t="shared" si="2"/>
        <v>0</v>
      </c>
      <c r="I24" s="61">
        <v>0</v>
      </c>
      <c r="J24" s="99">
        <f t="shared" si="3"/>
        <v>0</v>
      </c>
      <c r="K24" s="100">
        <v>0</v>
      </c>
      <c r="L24" s="99">
        <f t="shared" si="4"/>
        <v>0</v>
      </c>
      <c r="M24" s="100">
        <v>0</v>
      </c>
      <c r="N24" s="99">
        <f t="shared" si="5"/>
        <v>0</v>
      </c>
      <c r="O24" s="100">
        <v>0</v>
      </c>
      <c r="P24" s="99">
        <f t="shared" si="6"/>
        <v>0</v>
      </c>
      <c r="Q24" s="100">
        <v>0</v>
      </c>
      <c r="R24" s="99">
        <f t="shared" si="7"/>
        <v>0</v>
      </c>
      <c r="S24" s="100">
        <v>0</v>
      </c>
      <c r="T24" s="99">
        <f t="shared" si="8"/>
        <v>0</v>
      </c>
      <c r="U24" s="100">
        <v>0</v>
      </c>
      <c r="V24" s="101">
        <f t="shared" si="9"/>
        <v>0</v>
      </c>
      <c r="W24" s="133">
        <f t="shared" si="10"/>
        <v>0</v>
      </c>
      <c r="X24" s="133">
        <f t="shared" si="11"/>
        <v>55.5</v>
      </c>
    </row>
    <row r="25" spans="1:24" ht="13.5" thickBot="1" x14ac:dyDescent="0.25">
      <c r="A25" s="212"/>
      <c r="B25" s="92" t="s">
        <v>98</v>
      </c>
      <c r="C25" s="98">
        <v>0</v>
      </c>
      <c r="D25" s="95">
        <f t="shared" si="0"/>
        <v>0</v>
      </c>
      <c r="E25" s="61">
        <v>0</v>
      </c>
      <c r="F25" s="99">
        <f t="shared" si="1"/>
        <v>0</v>
      </c>
      <c r="G25" s="61">
        <v>0</v>
      </c>
      <c r="H25" s="99">
        <f t="shared" si="2"/>
        <v>0</v>
      </c>
      <c r="I25" s="61">
        <v>0</v>
      </c>
      <c r="J25" s="99">
        <f t="shared" si="3"/>
        <v>0</v>
      </c>
      <c r="K25" s="102">
        <v>60</v>
      </c>
      <c r="L25" s="99">
        <f t="shared" si="4"/>
        <v>2.9325513196480938E-3</v>
      </c>
      <c r="M25" s="102">
        <v>0</v>
      </c>
      <c r="N25" s="99">
        <f t="shared" si="5"/>
        <v>0</v>
      </c>
      <c r="O25" s="102">
        <v>60</v>
      </c>
      <c r="P25" s="99">
        <f t="shared" si="6"/>
        <v>2.5974025974025974E-3</v>
      </c>
      <c r="Q25" s="102">
        <v>0</v>
      </c>
      <c r="R25" s="99">
        <f t="shared" si="7"/>
        <v>0</v>
      </c>
      <c r="S25" s="102">
        <v>0</v>
      </c>
      <c r="T25" s="99">
        <f t="shared" si="8"/>
        <v>0</v>
      </c>
      <c r="U25" s="102">
        <v>0</v>
      </c>
      <c r="V25" s="101">
        <f t="shared" si="9"/>
        <v>0</v>
      </c>
      <c r="W25" s="133">
        <f t="shared" si="10"/>
        <v>20</v>
      </c>
      <c r="X25" s="133">
        <f t="shared" si="11"/>
        <v>0</v>
      </c>
    </row>
    <row r="26" spans="1:24" ht="13.5" thickBot="1" x14ac:dyDescent="0.25">
      <c r="A26" s="212"/>
      <c r="B26" s="92" t="s">
        <v>99</v>
      </c>
      <c r="C26" s="98">
        <v>0</v>
      </c>
      <c r="D26" s="95">
        <f t="shared" si="0"/>
        <v>0</v>
      </c>
      <c r="E26" s="61">
        <v>0</v>
      </c>
      <c r="F26" s="99">
        <f t="shared" si="1"/>
        <v>0</v>
      </c>
      <c r="G26" s="61">
        <v>0</v>
      </c>
      <c r="H26" s="99">
        <f t="shared" si="2"/>
        <v>0</v>
      </c>
      <c r="I26" s="61">
        <v>0</v>
      </c>
      <c r="J26" s="99">
        <f t="shared" si="3"/>
        <v>0</v>
      </c>
      <c r="K26" s="102">
        <v>420</v>
      </c>
      <c r="L26" s="99">
        <f t="shared" si="4"/>
        <v>2.0527859237536656E-2</v>
      </c>
      <c r="M26" s="102">
        <v>900</v>
      </c>
      <c r="N26" s="99">
        <f t="shared" si="5"/>
        <v>4.2372881355932202E-2</v>
      </c>
      <c r="O26" s="102">
        <v>0</v>
      </c>
      <c r="P26" s="99">
        <f t="shared" si="6"/>
        <v>0</v>
      </c>
      <c r="Q26" s="102">
        <v>0</v>
      </c>
      <c r="R26" s="99">
        <f t="shared" si="7"/>
        <v>0</v>
      </c>
      <c r="S26" s="102">
        <v>0</v>
      </c>
      <c r="T26" s="99">
        <f t="shared" si="8"/>
        <v>0</v>
      </c>
      <c r="U26" s="102">
        <v>0</v>
      </c>
      <c r="V26" s="101">
        <f t="shared" si="9"/>
        <v>0</v>
      </c>
      <c r="W26" s="133">
        <f t="shared" si="10"/>
        <v>220</v>
      </c>
      <c r="X26" s="133">
        <f t="shared" si="11"/>
        <v>0</v>
      </c>
    </row>
    <row r="27" spans="1:24" ht="13.5" thickBot="1" x14ac:dyDescent="0.25">
      <c r="A27" s="212"/>
      <c r="B27" s="92" t="s">
        <v>108</v>
      </c>
      <c r="C27" s="98">
        <v>0</v>
      </c>
      <c r="D27" s="95">
        <f t="shared" si="0"/>
        <v>0</v>
      </c>
      <c r="E27" s="61">
        <v>0</v>
      </c>
      <c r="F27" s="99">
        <f t="shared" si="1"/>
        <v>0</v>
      </c>
      <c r="G27" s="61">
        <v>0</v>
      </c>
      <c r="H27" s="99">
        <f t="shared" si="2"/>
        <v>0</v>
      </c>
      <c r="I27" s="61">
        <v>0</v>
      </c>
      <c r="J27" s="99">
        <f t="shared" si="3"/>
        <v>0</v>
      </c>
      <c r="K27" s="102">
        <v>180</v>
      </c>
      <c r="L27" s="99">
        <f t="shared" si="4"/>
        <v>8.7976539589442824E-3</v>
      </c>
      <c r="M27" s="102">
        <v>300</v>
      </c>
      <c r="N27" s="99">
        <f t="shared" si="5"/>
        <v>1.4124293785310734E-2</v>
      </c>
      <c r="O27" s="102">
        <v>0</v>
      </c>
      <c r="P27" s="99">
        <f t="shared" si="6"/>
        <v>0</v>
      </c>
      <c r="Q27" s="102">
        <v>0</v>
      </c>
      <c r="R27" s="99">
        <f t="shared" si="7"/>
        <v>0</v>
      </c>
      <c r="S27" s="102">
        <v>0</v>
      </c>
      <c r="T27" s="99">
        <f t="shared" si="8"/>
        <v>0</v>
      </c>
      <c r="U27" s="102">
        <v>0</v>
      </c>
      <c r="V27" s="101">
        <f t="shared" si="9"/>
        <v>0</v>
      </c>
      <c r="W27" s="133">
        <f t="shared" si="10"/>
        <v>80</v>
      </c>
      <c r="X27" s="133">
        <f t="shared" si="11"/>
        <v>0</v>
      </c>
    </row>
    <row r="28" spans="1:24" ht="13.5" thickBot="1" x14ac:dyDescent="0.25">
      <c r="A28" s="212"/>
      <c r="B28" s="92" t="s">
        <v>107</v>
      </c>
      <c r="C28" s="98">
        <v>0</v>
      </c>
      <c r="D28" s="95">
        <f t="shared" si="0"/>
        <v>0</v>
      </c>
      <c r="E28" s="61">
        <v>0</v>
      </c>
      <c r="F28" s="99">
        <f t="shared" si="1"/>
        <v>0</v>
      </c>
      <c r="G28" s="61">
        <v>0</v>
      </c>
      <c r="H28" s="99">
        <f t="shared" si="2"/>
        <v>0</v>
      </c>
      <c r="I28" s="61">
        <v>0</v>
      </c>
      <c r="J28" s="99">
        <f t="shared" si="3"/>
        <v>0</v>
      </c>
      <c r="K28" s="102">
        <v>720</v>
      </c>
      <c r="L28" s="99">
        <f t="shared" si="4"/>
        <v>3.519061583577713E-2</v>
      </c>
      <c r="M28" s="102">
        <v>600</v>
      </c>
      <c r="N28" s="99">
        <f t="shared" si="5"/>
        <v>2.8248587570621469E-2</v>
      </c>
      <c r="O28" s="102">
        <v>660</v>
      </c>
      <c r="P28" s="99">
        <f t="shared" si="6"/>
        <v>2.8571428571428571E-2</v>
      </c>
      <c r="Q28" s="102">
        <v>420</v>
      </c>
      <c r="R28" s="99">
        <f t="shared" si="7"/>
        <v>2.9914529914529916E-2</v>
      </c>
      <c r="S28" s="102">
        <v>600</v>
      </c>
      <c r="T28" s="99">
        <f t="shared" si="8"/>
        <v>4.3478260869565216E-2</v>
      </c>
      <c r="U28" s="102">
        <v>360</v>
      </c>
      <c r="V28" s="101">
        <f t="shared" si="9"/>
        <v>7.5949367088607597E-2</v>
      </c>
      <c r="W28" s="133">
        <f t="shared" si="10"/>
        <v>560</v>
      </c>
      <c r="X28" s="133">
        <f t="shared" si="11"/>
        <v>0</v>
      </c>
    </row>
    <row r="29" spans="1:24" ht="13.5" thickBot="1" x14ac:dyDescent="0.25">
      <c r="A29" s="212"/>
      <c r="B29" s="92" t="s">
        <v>27</v>
      </c>
      <c r="C29" s="98">
        <v>111</v>
      </c>
      <c r="D29" s="95">
        <f t="shared" si="0"/>
        <v>5.9523809523809521E-3</v>
      </c>
      <c r="E29" s="61">
        <v>0</v>
      </c>
      <c r="F29" s="99">
        <f t="shared" si="1"/>
        <v>0</v>
      </c>
      <c r="G29" s="61">
        <v>0</v>
      </c>
      <c r="H29" s="99">
        <f t="shared" si="2"/>
        <v>0</v>
      </c>
      <c r="I29" s="61">
        <v>0</v>
      </c>
      <c r="J29" s="99">
        <f t="shared" si="3"/>
        <v>0</v>
      </c>
      <c r="K29" s="100">
        <v>0</v>
      </c>
      <c r="L29" s="99">
        <f t="shared" si="4"/>
        <v>0</v>
      </c>
      <c r="M29" s="100">
        <v>0</v>
      </c>
      <c r="N29" s="99">
        <f t="shared" si="5"/>
        <v>0</v>
      </c>
      <c r="O29" s="100">
        <v>0</v>
      </c>
      <c r="P29" s="99">
        <f t="shared" si="6"/>
        <v>0</v>
      </c>
      <c r="Q29" s="100">
        <v>0</v>
      </c>
      <c r="R29" s="99">
        <f t="shared" si="7"/>
        <v>0</v>
      </c>
      <c r="S29" s="100">
        <v>0</v>
      </c>
      <c r="T29" s="99">
        <f t="shared" si="8"/>
        <v>0</v>
      </c>
      <c r="U29" s="100">
        <v>0</v>
      </c>
      <c r="V29" s="101">
        <f t="shared" si="9"/>
        <v>0</v>
      </c>
      <c r="W29" s="133">
        <f t="shared" si="10"/>
        <v>0</v>
      </c>
      <c r="X29" s="133">
        <f t="shared" si="11"/>
        <v>27.75</v>
      </c>
    </row>
    <row r="30" spans="1:24" ht="15" customHeight="1" thickBot="1" x14ac:dyDescent="0.25">
      <c r="A30" s="211" t="s">
        <v>12</v>
      </c>
      <c r="B30" s="92" t="s">
        <v>102</v>
      </c>
      <c r="C30" s="98">
        <v>0</v>
      </c>
      <c r="D30" s="95">
        <f t="shared" si="0"/>
        <v>0</v>
      </c>
      <c r="E30" s="61">
        <v>0</v>
      </c>
      <c r="F30" s="99">
        <f t="shared" si="1"/>
        <v>0</v>
      </c>
      <c r="G30" s="61">
        <v>0</v>
      </c>
      <c r="H30" s="99">
        <f t="shared" si="2"/>
        <v>0</v>
      </c>
      <c r="I30" s="61">
        <v>0</v>
      </c>
      <c r="J30" s="99">
        <f t="shared" si="3"/>
        <v>0</v>
      </c>
      <c r="K30" s="102">
        <v>0</v>
      </c>
      <c r="L30" s="99">
        <f t="shared" si="4"/>
        <v>0</v>
      </c>
      <c r="M30" s="102">
        <v>180</v>
      </c>
      <c r="N30" s="99">
        <f t="shared" si="5"/>
        <v>8.4745762711864406E-3</v>
      </c>
      <c r="O30" s="102">
        <v>240</v>
      </c>
      <c r="P30" s="99">
        <f t="shared" si="6"/>
        <v>1.038961038961039E-2</v>
      </c>
      <c r="Q30" s="102">
        <v>0</v>
      </c>
      <c r="R30" s="99">
        <f t="shared" si="7"/>
        <v>0</v>
      </c>
      <c r="S30" s="102">
        <v>300</v>
      </c>
      <c r="T30" s="99">
        <f t="shared" si="8"/>
        <v>2.1739130434782608E-2</v>
      </c>
      <c r="U30" s="102">
        <v>420</v>
      </c>
      <c r="V30" s="101">
        <f t="shared" si="9"/>
        <v>8.8607594936708861E-2</v>
      </c>
      <c r="W30" s="133">
        <f t="shared" si="10"/>
        <v>190</v>
      </c>
      <c r="X30" s="133">
        <f t="shared" si="11"/>
        <v>0</v>
      </c>
    </row>
    <row r="31" spans="1:24" ht="13.5" thickBot="1" x14ac:dyDescent="0.25">
      <c r="A31" s="211"/>
      <c r="B31" s="92" t="s">
        <v>77</v>
      </c>
      <c r="C31" s="98">
        <v>0</v>
      </c>
      <c r="D31" s="95">
        <f t="shared" si="0"/>
        <v>0</v>
      </c>
      <c r="E31" s="61">
        <v>0</v>
      </c>
      <c r="F31" s="99">
        <f t="shared" si="1"/>
        <v>0</v>
      </c>
      <c r="G31" s="61">
        <v>111</v>
      </c>
      <c r="H31" s="99">
        <f t="shared" si="2"/>
        <v>1.4705882352941176E-2</v>
      </c>
      <c r="I31" s="61">
        <v>0</v>
      </c>
      <c r="J31" s="99">
        <f t="shared" si="3"/>
        <v>0</v>
      </c>
      <c r="K31" s="100">
        <v>0</v>
      </c>
      <c r="L31" s="99">
        <f t="shared" si="4"/>
        <v>0</v>
      </c>
      <c r="M31" s="100">
        <v>0</v>
      </c>
      <c r="N31" s="99">
        <f t="shared" si="5"/>
        <v>0</v>
      </c>
      <c r="O31" s="100">
        <v>0</v>
      </c>
      <c r="P31" s="99">
        <f t="shared" si="6"/>
        <v>0</v>
      </c>
      <c r="Q31" s="100">
        <v>0</v>
      </c>
      <c r="R31" s="99">
        <f t="shared" si="7"/>
        <v>0</v>
      </c>
      <c r="S31" s="100">
        <v>0</v>
      </c>
      <c r="T31" s="99">
        <f t="shared" si="8"/>
        <v>0</v>
      </c>
      <c r="U31" s="100">
        <v>0</v>
      </c>
      <c r="V31" s="101">
        <f t="shared" si="9"/>
        <v>0</v>
      </c>
      <c r="W31" s="133">
        <f t="shared" si="10"/>
        <v>0</v>
      </c>
      <c r="X31" s="133">
        <f t="shared" si="11"/>
        <v>27.75</v>
      </c>
    </row>
    <row r="32" spans="1:24" ht="13.5" thickBot="1" x14ac:dyDescent="0.25">
      <c r="A32" s="211"/>
      <c r="B32" s="92" t="s">
        <v>43</v>
      </c>
      <c r="C32" s="98">
        <v>1110</v>
      </c>
      <c r="D32" s="95">
        <f t="shared" si="0"/>
        <v>5.9523809523809521E-2</v>
      </c>
      <c r="E32" s="61">
        <v>1887</v>
      </c>
      <c r="F32" s="99">
        <f t="shared" si="1"/>
        <v>6.7460317460317457E-2</v>
      </c>
      <c r="G32" s="61">
        <v>0</v>
      </c>
      <c r="H32" s="99">
        <f t="shared" si="2"/>
        <v>0</v>
      </c>
      <c r="I32" s="61">
        <v>0</v>
      </c>
      <c r="J32" s="99">
        <f t="shared" si="3"/>
        <v>0</v>
      </c>
      <c r="K32" s="102">
        <v>1560</v>
      </c>
      <c r="L32" s="99">
        <f t="shared" si="4"/>
        <v>7.6246334310850442E-2</v>
      </c>
      <c r="M32" s="102">
        <v>1620</v>
      </c>
      <c r="N32" s="99">
        <f t="shared" si="5"/>
        <v>7.6271186440677971E-2</v>
      </c>
      <c r="O32" s="102">
        <v>960</v>
      </c>
      <c r="P32" s="99">
        <f t="shared" si="6"/>
        <v>4.1558441558441558E-2</v>
      </c>
      <c r="Q32" s="102">
        <v>720</v>
      </c>
      <c r="R32" s="99">
        <f t="shared" si="7"/>
        <v>5.128205128205128E-2</v>
      </c>
      <c r="S32" s="102">
        <v>60</v>
      </c>
      <c r="T32" s="99">
        <f t="shared" si="8"/>
        <v>4.3478260869565218E-3</v>
      </c>
      <c r="U32" s="102">
        <v>60</v>
      </c>
      <c r="V32" s="101">
        <f t="shared" si="9"/>
        <v>1.2658227848101266E-2</v>
      </c>
      <c r="W32" s="133">
        <f t="shared" si="10"/>
        <v>830</v>
      </c>
      <c r="X32" s="133">
        <f t="shared" si="11"/>
        <v>749.25</v>
      </c>
    </row>
    <row r="33" spans="1:24" ht="13.5" thickBot="1" x14ac:dyDescent="0.25">
      <c r="A33" s="211"/>
      <c r="B33" s="92" t="s">
        <v>68</v>
      </c>
      <c r="C33" s="98">
        <v>0</v>
      </c>
      <c r="D33" s="95">
        <f t="shared" si="0"/>
        <v>0</v>
      </c>
      <c r="E33" s="61">
        <v>0</v>
      </c>
      <c r="F33" s="99">
        <f t="shared" si="1"/>
        <v>0</v>
      </c>
      <c r="G33" s="61">
        <v>111</v>
      </c>
      <c r="H33" s="99">
        <f t="shared" si="2"/>
        <v>1.4705882352941176E-2</v>
      </c>
      <c r="I33" s="61">
        <v>111</v>
      </c>
      <c r="J33" s="99">
        <f t="shared" si="3"/>
        <v>9.2592592592592587E-3</v>
      </c>
      <c r="K33" s="102">
        <v>180</v>
      </c>
      <c r="L33" s="99">
        <f t="shared" si="4"/>
        <v>8.7976539589442824E-3</v>
      </c>
      <c r="M33" s="102">
        <v>0</v>
      </c>
      <c r="N33" s="99">
        <f t="shared" si="5"/>
        <v>0</v>
      </c>
      <c r="O33" s="102">
        <v>0</v>
      </c>
      <c r="P33" s="99">
        <f t="shared" si="6"/>
        <v>0</v>
      </c>
      <c r="Q33" s="102">
        <v>60</v>
      </c>
      <c r="R33" s="99">
        <f t="shared" si="7"/>
        <v>4.2735042735042739E-3</v>
      </c>
      <c r="S33" s="102">
        <v>0</v>
      </c>
      <c r="T33" s="99">
        <f t="shared" si="8"/>
        <v>0</v>
      </c>
      <c r="U33" s="102">
        <v>0</v>
      </c>
      <c r="V33" s="101">
        <f t="shared" si="9"/>
        <v>0</v>
      </c>
      <c r="W33" s="133">
        <f t="shared" si="10"/>
        <v>40</v>
      </c>
      <c r="X33" s="133">
        <f t="shared" si="11"/>
        <v>55.5</v>
      </c>
    </row>
    <row r="34" spans="1:24" ht="13.5" thickBot="1" x14ac:dyDescent="0.25">
      <c r="A34" s="205" t="s">
        <v>15</v>
      </c>
      <c r="B34" s="92" t="s">
        <v>46</v>
      </c>
      <c r="C34" s="98">
        <v>0</v>
      </c>
      <c r="D34" s="95">
        <f t="shared" si="0"/>
        <v>0</v>
      </c>
      <c r="E34" s="61">
        <v>0</v>
      </c>
      <c r="F34" s="99">
        <f t="shared" si="1"/>
        <v>0</v>
      </c>
      <c r="G34" s="61">
        <v>111</v>
      </c>
      <c r="H34" s="99">
        <f t="shared" si="2"/>
        <v>1.4705882352941176E-2</v>
      </c>
      <c r="I34" s="61">
        <v>0</v>
      </c>
      <c r="J34" s="99">
        <f t="shared" si="3"/>
        <v>0</v>
      </c>
      <c r="K34" s="102">
        <v>3060</v>
      </c>
      <c r="L34" s="99">
        <f t="shared" si="4"/>
        <v>0.14956011730205279</v>
      </c>
      <c r="M34" s="102">
        <v>2160</v>
      </c>
      <c r="N34" s="99">
        <f t="shared" si="5"/>
        <v>0.10169491525423729</v>
      </c>
      <c r="O34" s="102">
        <v>1440</v>
      </c>
      <c r="P34" s="99">
        <f t="shared" si="6"/>
        <v>6.2337662337662338E-2</v>
      </c>
      <c r="Q34" s="102">
        <v>0</v>
      </c>
      <c r="R34" s="99">
        <f t="shared" si="7"/>
        <v>0</v>
      </c>
      <c r="S34" s="102">
        <v>0</v>
      </c>
      <c r="T34" s="99">
        <f t="shared" si="8"/>
        <v>0</v>
      </c>
      <c r="U34" s="102">
        <v>0</v>
      </c>
      <c r="V34" s="101">
        <f t="shared" si="9"/>
        <v>0</v>
      </c>
      <c r="W34" s="133">
        <f t="shared" si="10"/>
        <v>1110</v>
      </c>
      <c r="X34" s="133">
        <f t="shared" si="11"/>
        <v>27.75</v>
      </c>
    </row>
    <row r="35" spans="1:24" ht="13.5" thickBot="1" x14ac:dyDescent="0.25">
      <c r="A35" s="205"/>
      <c r="B35" s="92" t="s">
        <v>55</v>
      </c>
      <c r="C35" s="98">
        <v>0</v>
      </c>
      <c r="D35" s="95">
        <f t="shared" si="0"/>
        <v>0</v>
      </c>
      <c r="E35" s="61">
        <v>0</v>
      </c>
      <c r="F35" s="99">
        <f t="shared" si="1"/>
        <v>0</v>
      </c>
      <c r="G35" s="61">
        <v>1221</v>
      </c>
      <c r="H35" s="99">
        <f t="shared" si="2"/>
        <v>0.16176470588235295</v>
      </c>
      <c r="I35" s="61">
        <v>222</v>
      </c>
      <c r="J35" s="99">
        <f t="shared" si="3"/>
        <v>1.8518518518518517E-2</v>
      </c>
      <c r="K35" s="100">
        <v>0</v>
      </c>
      <c r="L35" s="99">
        <f t="shared" si="4"/>
        <v>0</v>
      </c>
      <c r="M35" s="100">
        <v>0</v>
      </c>
      <c r="N35" s="99">
        <f t="shared" si="5"/>
        <v>0</v>
      </c>
      <c r="O35" s="100">
        <v>0</v>
      </c>
      <c r="P35" s="99">
        <f t="shared" si="6"/>
        <v>0</v>
      </c>
      <c r="Q35" s="100">
        <v>0</v>
      </c>
      <c r="R35" s="99">
        <f t="shared" si="7"/>
        <v>0</v>
      </c>
      <c r="S35" s="100">
        <v>0</v>
      </c>
      <c r="T35" s="99">
        <f t="shared" si="8"/>
        <v>0</v>
      </c>
      <c r="U35" s="100">
        <v>0</v>
      </c>
      <c r="V35" s="101">
        <f t="shared" si="9"/>
        <v>0</v>
      </c>
      <c r="W35" s="133">
        <f t="shared" si="10"/>
        <v>0</v>
      </c>
      <c r="X35" s="133">
        <f t="shared" si="11"/>
        <v>360.75</v>
      </c>
    </row>
    <row r="36" spans="1:24" ht="13.5" thickBot="1" x14ac:dyDescent="0.25">
      <c r="A36" s="205" t="s">
        <v>16</v>
      </c>
      <c r="B36" s="92" t="s">
        <v>78</v>
      </c>
      <c r="C36" s="98">
        <v>0</v>
      </c>
      <c r="D36" s="95">
        <f t="shared" si="0"/>
        <v>0</v>
      </c>
      <c r="E36" s="61">
        <v>222</v>
      </c>
      <c r="F36" s="99">
        <f t="shared" si="1"/>
        <v>7.9365079365079361E-3</v>
      </c>
      <c r="G36" s="61">
        <v>222</v>
      </c>
      <c r="H36" s="99">
        <f t="shared" si="2"/>
        <v>2.9411764705882353E-2</v>
      </c>
      <c r="I36" s="61">
        <v>0</v>
      </c>
      <c r="J36" s="99">
        <f t="shared" si="3"/>
        <v>0</v>
      </c>
      <c r="K36" s="100">
        <v>0</v>
      </c>
      <c r="L36" s="99">
        <f t="shared" si="4"/>
        <v>0</v>
      </c>
      <c r="M36" s="100">
        <v>0</v>
      </c>
      <c r="N36" s="99">
        <f t="shared" si="5"/>
        <v>0</v>
      </c>
      <c r="O36" s="100">
        <v>0</v>
      </c>
      <c r="P36" s="99">
        <f t="shared" si="6"/>
        <v>0</v>
      </c>
      <c r="Q36" s="100">
        <v>0</v>
      </c>
      <c r="R36" s="99">
        <f t="shared" si="7"/>
        <v>0</v>
      </c>
      <c r="S36" s="100">
        <v>0</v>
      </c>
      <c r="T36" s="99">
        <f t="shared" si="8"/>
        <v>0</v>
      </c>
      <c r="U36" s="100">
        <v>0</v>
      </c>
      <c r="V36" s="101">
        <f t="shared" si="9"/>
        <v>0</v>
      </c>
      <c r="W36" s="133">
        <f t="shared" si="10"/>
        <v>0</v>
      </c>
      <c r="X36" s="133">
        <f t="shared" si="11"/>
        <v>111</v>
      </c>
    </row>
    <row r="37" spans="1:24" ht="13.5" thickBot="1" x14ac:dyDescent="0.25">
      <c r="A37" s="205"/>
      <c r="B37" s="92" t="s">
        <v>28</v>
      </c>
      <c r="C37" s="98">
        <v>0</v>
      </c>
      <c r="D37" s="95">
        <f t="shared" si="0"/>
        <v>0</v>
      </c>
      <c r="E37" s="61">
        <v>222</v>
      </c>
      <c r="F37" s="99">
        <f t="shared" si="1"/>
        <v>7.9365079365079361E-3</v>
      </c>
      <c r="G37" s="61">
        <v>0</v>
      </c>
      <c r="H37" s="99">
        <f t="shared" si="2"/>
        <v>0</v>
      </c>
      <c r="I37" s="61">
        <v>0</v>
      </c>
      <c r="J37" s="99">
        <f t="shared" si="3"/>
        <v>0</v>
      </c>
      <c r="K37" s="100">
        <v>0</v>
      </c>
      <c r="L37" s="99">
        <f t="shared" si="4"/>
        <v>0</v>
      </c>
      <c r="M37" s="100">
        <v>0</v>
      </c>
      <c r="N37" s="99">
        <f t="shared" si="5"/>
        <v>0</v>
      </c>
      <c r="O37" s="100">
        <v>0</v>
      </c>
      <c r="P37" s="99">
        <f t="shared" si="6"/>
        <v>0</v>
      </c>
      <c r="Q37" s="100">
        <v>0</v>
      </c>
      <c r="R37" s="99">
        <f t="shared" si="7"/>
        <v>0</v>
      </c>
      <c r="S37" s="100">
        <v>0</v>
      </c>
      <c r="T37" s="99">
        <f t="shared" si="8"/>
        <v>0</v>
      </c>
      <c r="U37" s="100">
        <v>0</v>
      </c>
      <c r="V37" s="101">
        <f t="shared" si="9"/>
        <v>0</v>
      </c>
      <c r="W37" s="133">
        <f t="shared" si="10"/>
        <v>0</v>
      </c>
      <c r="X37" s="133">
        <f t="shared" si="11"/>
        <v>55.5</v>
      </c>
    </row>
    <row r="38" spans="1:24" ht="13.5" thickBot="1" x14ac:dyDescent="0.25">
      <c r="A38" s="205" t="s">
        <v>16</v>
      </c>
      <c r="B38" s="92" t="s">
        <v>80</v>
      </c>
      <c r="C38" s="98">
        <v>0</v>
      </c>
      <c r="D38" s="95">
        <f t="shared" si="0"/>
        <v>0</v>
      </c>
      <c r="E38" s="61">
        <v>111</v>
      </c>
      <c r="F38" s="99">
        <f t="shared" si="1"/>
        <v>3.968253968253968E-3</v>
      </c>
      <c r="G38" s="61">
        <v>0</v>
      </c>
      <c r="H38" s="99">
        <f t="shared" si="2"/>
        <v>0</v>
      </c>
      <c r="I38" s="61">
        <v>0</v>
      </c>
      <c r="J38" s="99">
        <f t="shared" si="3"/>
        <v>0</v>
      </c>
      <c r="K38" s="100">
        <v>0</v>
      </c>
      <c r="L38" s="99">
        <f t="shared" si="4"/>
        <v>0</v>
      </c>
      <c r="M38" s="100">
        <v>0</v>
      </c>
      <c r="N38" s="99">
        <f t="shared" si="5"/>
        <v>0</v>
      </c>
      <c r="O38" s="100">
        <v>0</v>
      </c>
      <c r="P38" s="99">
        <f t="shared" si="6"/>
        <v>0</v>
      </c>
      <c r="Q38" s="100">
        <v>0</v>
      </c>
      <c r="R38" s="99">
        <f t="shared" si="7"/>
        <v>0</v>
      </c>
      <c r="S38" s="100">
        <v>0</v>
      </c>
      <c r="T38" s="99">
        <f t="shared" si="8"/>
        <v>0</v>
      </c>
      <c r="U38" s="100">
        <v>0</v>
      </c>
      <c r="V38" s="101">
        <f t="shared" si="9"/>
        <v>0</v>
      </c>
      <c r="W38" s="133">
        <f t="shared" si="10"/>
        <v>0</v>
      </c>
      <c r="X38" s="133">
        <f t="shared" si="11"/>
        <v>27.75</v>
      </c>
    </row>
    <row r="39" spans="1:24" ht="13.5" thickBot="1" x14ac:dyDescent="0.25">
      <c r="A39" s="205"/>
      <c r="B39" s="92" t="s">
        <v>79</v>
      </c>
      <c r="C39" s="98">
        <v>111</v>
      </c>
      <c r="D39" s="95">
        <f t="shared" si="0"/>
        <v>5.9523809523809521E-3</v>
      </c>
      <c r="E39" s="61">
        <v>0</v>
      </c>
      <c r="F39" s="99">
        <f t="shared" si="1"/>
        <v>0</v>
      </c>
      <c r="G39" s="61">
        <v>0</v>
      </c>
      <c r="H39" s="99">
        <f t="shared" si="2"/>
        <v>0</v>
      </c>
      <c r="I39" s="61">
        <v>0</v>
      </c>
      <c r="J39" s="99">
        <f t="shared" si="3"/>
        <v>0</v>
      </c>
      <c r="K39" s="100">
        <v>0</v>
      </c>
      <c r="L39" s="99">
        <f t="shared" si="4"/>
        <v>0</v>
      </c>
      <c r="M39" s="100">
        <v>0</v>
      </c>
      <c r="N39" s="99">
        <f t="shared" si="5"/>
        <v>0</v>
      </c>
      <c r="O39" s="100">
        <v>0</v>
      </c>
      <c r="P39" s="99">
        <f t="shared" si="6"/>
        <v>0</v>
      </c>
      <c r="Q39" s="100">
        <v>0</v>
      </c>
      <c r="R39" s="99">
        <f t="shared" si="7"/>
        <v>0</v>
      </c>
      <c r="S39" s="100">
        <v>0</v>
      </c>
      <c r="T39" s="99">
        <f t="shared" si="8"/>
        <v>0</v>
      </c>
      <c r="U39" s="100">
        <v>0</v>
      </c>
      <c r="V39" s="101">
        <f t="shared" si="9"/>
        <v>0</v>
      </c>
      <c r="W39" s="133">
        <f t="shared" si="10"/>
        <v>0</v>
      </c>
      <c r="X39" s="133">
        <f t="shared" si="11"/>
        <v>27.75</v>
      </c>
    </row>
    <row r="40" spans="1:24" ht="13.5" thickBot="1" x14ac:dyDescent="0.25">
      <c r="A40" s="205"/>
      <c r="B40" s="92" t="s">
        <v>20</v>
      </c>
      <c r="C40" s="98">
        <v>0</v>
      </c>
      <c r="D40" s="95">
        <f t="shared" si="0"/>
        <v>0</v>
      </c>
      <c r="E40" s="61">
        <v>0</v>
      </c>
      <c r="F40" s="99">
        <f t="shared" si="1"/>
        <v>0</v>
      </c>
      <c r="G40" s="61">
        <v>0</v>
      </c>
      <c r="H40" s="99">
        <f t="shared" si="2"/>
        <v>0</v>
      </c>
      <c r="I40" s="61">
        <v>222</v>
      </c>
      <c r="J40" s="99">
        <f t="shared" si="3"/>
        <v>1.8518518518518517E-2</v>
      </c>
      <c r="K40" s="100">
        <v>0</v>
      </c>
      <c r="L40" s="99">
        <f t="shared" si="4"/>
        <v>0</v>
      </c>
      <c r="M40" s="100">
        <v>0</v>
      </c>
      <c r="N40" s="99">
        <f t="shared" si="5"/>
        <v>0</v>
      </c>
      <c r="O40" s="100">
        <v>0</v>
      </c>
      <c r="P40" s="99">
        <f t="shared" si="6"/>
        <v>0</v>
      </c>
      <c r="Q40" s="100">
        <v>0</v>
      </c>
      <c r="R40" s="99">
        <f t="shared" si="7"/>
        <v>0</v>
      </c>
      <c r="S40" s="100">
        <v>0</v>
      </c>
      <c r="T40" s="99">
        <f t="shared" si="8"/>
        <v>0</v>
      </c>
      <c r="U40" s="100">
        <v>0</v>
      </c>
      <c r="V40" s="101">
        <f t="shared" si="9"/>
        <v>0</v>
      </c>
      <c r="W40" s="133">
        <f t="shared" si="10"/>
        <v>0</v>
      </c>
      <c r="X40" s="133">
        <f t="shared" si="11"/>
        <v>55.5</v>
      </c>
    </row>
    <row r="41" spans="1:24" ht="13.5" thickBot="1" x14ac:dyDescent="0.25">
      <c r="A41" s="205"/>
      <c r="B41" s="92" t="s">
        <v>30</v>
      </c>
      <c r="C41" s="98">
        <v>0</v>
      </c>
      <c r="D41" s="95">
        <f t="shared" si="0"/>
        <v>0</v>
      </c>
      <c r="E41" s="61">
        <v>333</v>
      </c>
      <c r="F41" s="99">
        <f t="shared" si="1"/>
        <v>1.1904761904761904E-2</v>
      </c>
      <c r="G41" s="61">
        <v>222</v>
      </c>
      <c r="H41" s="99">
        <f t="shared" si="2"/>
        <v>2.9411764705882353E-2</v>
      </c>
      <c r="I41" s="61">
        <v>111</v>
      </c>
      <c r="J41" s="99">
        <f t="shared" si="3"/>
        <v>9.2592592592592587E-3</v>
      </c>
      <c r="K41" s="102">
        <v>240</v>
      </c>
      <c r="L41" s="99">
        <f t="shared" si="4"/>
        <v>1.1730205278592375E-2</v>
      </c>
      <c r="M41" s="102">
        <v>720</v>
      </c>
      <c r="N41" s="99">
        <f t="shared" si="5"/>
        <v>3.3898305084745763E-2</v>
      </c>
      <c r="O41" s="102">
        <v>1020</v>
      </c>
      <c r="P41" s="99">
        <f t="shared" si="6"/>
        <v>4.4155844155844157E-2</v>
      </c>
      <c r="Q41" s="102">
        <v>1200</v>
      </c>
      <c r="R41" s="99">
        <f t="shared" si="7"/>
        <v>8.5470085470085472E-2</v>
      </c>
      <c r="S41" s="102">
        <v>1500</v>
      </c>
      <c r="T41" s="99">
        <f t="shared" si="8"/>
        <v>0.10869565217391304</v>
      </c>
      <c r="U41" s="102">
        <v>660</v>
      </c>
      <c r="V41" s="101">
        <f t="shared" si="9"/>
        <v>0.13924050632911392</v>
      </c>
      <c r="W41" s="133">
        <f t="shared" si="10"/>
        <v>890</v>
      </c>
      <c r="X41" s="133">
        <f t="shared" si="11"/>
        <v>166.5</v>
      </c>
    </row>
    <row r="42" spans="1:24" ht="13.5" thickBot="1" x14ac:dyDescent="0.25">
      <c r="A42" s="205"/>
      <c r="B42" s="92" t="s">
        <v>81</v>
      </c>
      <c r="C42" s="98">
        <v>0</v>
      </c>
      <c r="D42" s="95">
        <f t="shared" si="0"/>
        <v>0</v>
      </c>
      <c r="E42" s="61">
        <v>0</v>
      </c>
      <c r="F42" s="99">
        <f t="shared" si="1"/>
        <v>0</v>
      </c>
      <c r="G42" s="61">
        <v>111</v>
      </c>
      <c r="H42" s="99">
        <f t="shared" si="2"/>
        <v>1.4705882352941176E-2</v>
      </c>
      <c r="I42" s="61">
        <v>0</v>
      </c>
      <c r="J42" s="99">
        <f t="shared" si="3"/>
        <v>0</v>
      </c>
      <c r="K42" s="100">
        <v>0</v>
      </c>
      <c r="L42" s="99">
        <f t="shared" si="4"/>
        <v>0</v>
      </c>
      <c r="M42" s="100">
        <v>0</v>
      </c>
      <c r="N42" s="99">
        <f t="shared" si="5"/>
        <v>0</v>
      </c>
      <c r="O42" s="100">
        <v>0</v>
      </c>
      <c r="P42" s="99">
        <f t="shared" si="6"/>
        <v>0</v>
      </c>
      <c r="Q42" s="100">
        <v>0</v>
      </c>
      <c r="R42" s="99">
        <f t="shared" si="7"/>
        <v>0</v>
      </c>
      <c r="S42" s="100">
        <v>0</v>
      </c>
      <c r="T42" s="99">
        <f t="shared" si="8"/>
        <v>0</v>
      </c>
      <c r="U42" s="100">
        <v>0</v>
      </c>
      <c r="V42" s="101">
        <f t="shared" si="9"/>
        <v>0</v>
      </c>
      <c r="W42" s="133">
        <f t="shared" si="10"/>
        <v>0</v>
      </c>
      <c r="X42" s="133">
        <f t="shared" si="11"/>
        <v>27.75</v>
      </c>
    </row>
    <row r="43" spans="1:24" ht="13.5" thickBot="1" x14ac:dyDescent="0.25">
      <c r="A43" s="205"/>
      <c r="B43" s="92" t="s">
        <v>48</v>
      </c>
      <c r="C43" s="98">
        <v>0</v>
      </c>
      <c r="D43" s="95">
        <f t="shared" si="0"/>
        <v>0</v>
      </c>
      <c r="E43" s="61">
        <v>111</v>
      </c>
      <c r="F43" s="99">
        <f t="shared" si="1"/>
        <v>3.968253968253968E-3</v>
      </c>
      <c r="G43" s="61">
        <v>0</v>
      </c>
      <c r="H43" s="99">
        <f t="shared" si="2"/>
        <v>0</v>
      </c>
      <c r="I43" s="61">
        <v>0</v>
      </c>
      <c r="J43" s="99">
        <f t="shared" si="3"/>
        <v>0</v>
      </c>
      <c r="K43" s="100">
        <v>0</v>
      </c>
      <c r="L43" s="99">
        <f t="shared" si="4"/>
        <v>0</v>
      </c>
      <c r="M43" s="100">
        <v>0</v>
      </c>
      <c r="N43" s="99">
        <f t="shared" si="5"/>
        <v>0</v>
      </c>
      <c r="O43" s="100">
        <v>0</v>
      </c>
      <c r="P43" s="99">
        <f t="shared" si="6"/>
        <v>0</v>
      </c>
      <c r="Q43" s="100">
        <v>0</v>
      </c>
      <c r="R43" s="99">
        <f t="shared" si="7"/>
        <v>0</v>
      </c>
      <c r="S43" s="100">
        <v>0</v>
      </c>
      <c r="T43" s="99">
        <f t="shared" si="8"/>
        <v>0</v>
      </c>
      <c r="U43" s="100">
        <v>0</v>
      </c>
      <c r="V43" s="101">
        <f t="shared" si="9"/>
        <v>0</v>
      </c>
      <c r="W43" s="133">
        <f t="shared" si="10"/>
        <v>0</v>
      </c>
      <c r="X43" s="133">
        <f t="shared" si="11"/>
        <v>27.75</v>
      </c>
    </row>
    <row r="44" spans="1:24" ht="13.5" thickBot="1" x14ac:dyDescent="0.25">
      <c r="A44" s="205"/>
      <c r="B44" s="92" t="s">
        <v>103</v>
      </c>
      <c r="C44" s="98">
        <v>0</v>
      </c>
      <c r="D44" s="95">
        <f t="shared" si="0"/>
        <v>0</v>
      </c>
      <c r="E44" s="61">
        <v>0</v>
      </c>
      <c r="F44" s="99">
        <f t="shared" si="1"/>
        <v>0</v>
      </c>
      <c r="G44" s="61">
        <v>0</v>
      </c>
      <c r="H44" s="99">
        <f t="shared" si="2"/>
        <v>0</v>
      </c>
      <c r="I44" s="61">
        <v>0</v>
      </c>
      <c r="J44" s="99">
        <f t="shared" si="3"/>
        <v>0</v>
      </c>
      <c r="K44" s="102">
        <v>120</v>
      </c>
      <c r="L44" s="99">
        <f t="shared" si="4"/>
        <v>5.8651026392961877E-3</v>
      </c>
      <c r="M44" s="102">
        <v>0</v>
      </c>
      <c r="N44" s="99">
        <f t="shared" si="5"/>
        <v>0</v>
      </c>
      <c r="O44" s="102">
        <v>0</v>
      </c>
      <c r="P44" s="99">
        <f t="shared" si="6"/>
        <v>0</v>
      </c>
      <c r="Q44" s="102">
        <v>0</v>
      </c>
      <c r="R44" s="99">
        <f t="shared" si="7"/>
        <v>0</v>
      </c>
      <c r="S44" s="102">
        <v>0</v>
      </c>
      <c r="T44" s="99">
        <f t="shared" si="8"/>
        <v>0</v>
      </c>
      <c r="U44" s="102">
        <v>0</v>
      </c>
      <c r="V44" s="101">
        <f t="shared" si="9"/>
        <v>0</v>
      </c>
      <c r="W44" s="133">
        <f t="shared" si="10"/>
        <v>20</v>
      </c>
      <c r="X44" s="133">
        <f t="shared" si="11"/>
        <v>0</v>
      </c>
    </row>
    <row r="45" spans="1:24" ht="13.5" thickBot="1" x14ac:dyDescent="0.25">
      <c r="A45" s="205"/>
      <c r="B45" s="92" t="s">
        <v>84</v>
      </c>
      <c r="C45" s="98">
        <v>0</v>
      </c>
      <c r="D45" s="95">
        <f t="shared" si="0"/>
        <v>0</v>
      </c>
      <c r="E45" s="61">
        <v>0</v>
      </c>
      <c r="F45" s="99">
        <f t="shared" si="1"/>
        <v>0</v>
      </c>
      <c r="G45" s="61">
        <v>0</v>
      </c>
      <c r="H45" s="99">
        <f t="shared" si="2"/>
        <v>0</v>
      </c>
      <c r="I45" s="61">
        <v>111</v>
      </c>
      <c r="J45" s="99">
        <f t="shared" si="3"/>
        <v>9.2592592592592587E-3</v>
      </c>
      <c r="K45" s="100">
        <v>0</v>
      </c>
      <c r="L45" s="99">
        <f t="shared" si="4"/>
        <v>0</v>
      </c>
      <c r="M45" s="100">
        <v>0</v>
      </c>
      <c r="N45" s="99">
        <f t="shared" si="5"/>
        <v>0</v>
      </c>
      <c r="O45" s="100">
        <v>0</v>
      </c>
      <c r="P45" s="99">
        <f t="shared" si="6"/>
        <v>0</v>
      </c>
      <c r="Q45" s="100">
        <v>0</v>
      </c>
      <c r="R45" s="99">
        <f t="shared" si="7"/>
        <v>0</v>
      </c>
      <c r="S45" s="100">
        <v>0</v>
      </c>
      <c r="T45" s="99">
        <f t="shared" si="8"/>
        <v>0</v>
      </c>
      <c r="U45" s="100">
        <v>0</v>
      </c>
      <c r="V45" s="101">
        <f t="shared" si="9"/>
        <v>0</v>
      </c>
      <c r="W45" s="133">
        <f t="shared" si="10"/>
        <v>0</v>
      </c>
      <c r="X45" s="133">
        <f t="shared" si="11"/>
        <v>27.75</v>
      </c>
    </row>
    <row r="46" spans="1:24" ht="13.5" thickBot="1" x14ac:dyDescent="0.25">
      <c r="A46" s="205"/>
      <c r="B46" s="92" t="s">
        <v>104</v>
      </c>
      <c r="C46" s="98">
        <v>0</v>
      </c>
      <c r="D46" s="95">
        <f t="shared" si="0"/>
        <v>0</v>
      </c>
      <c r="E46" s="61">
        <v>0</v>
      </c>
      <c r="F46" s="99">
        <f t="shared" si="1"/>
        <v>0</v>
      </c>
      <c r="G46" s="61">
        <v>0</v>
      </c>
      <c r="H46" s="99">
        <f t="shared" si="2"/>
        <v>0</v>
      </c>
      <c r="I46" s="61">
        <v>0</v>
      </c>
      <c r="J46" s="99">
        <f t="shared" si="3"/>
        <v>0</v>
      </c>
      <c r="K46" s="100">
        <v>4920</v>
      </c>
      <c r="L46" s="99">
        <f t="shared" si="4"/>
        <v>0.2404692082111437</v>
      </c>
      <c r="M46" s="100">
        <v>3540</v>
      </c>
      <c r="N46" s="99">
        <f t="shared" si="5"/>
        <v>0.16666666666666666</v>
      </c>
      <c r="O46" s="100">
        <v>1200</v>
      </c>
      <c r="P46" s="99">
        <f t="shared" si="6"/>
        <v>5.1948051948051951E-2</v>
      </c>
      <c r="Q46" s="100">
        <v>0</v>
      </c>
      <c r="R46" s="99">
        <f t="shared" si="7"/>
        <v>0</v>
      </c>
      <c r="S46" s="100">
        <v>0</v>
      </c>
      <c r="T46" s="99">
        <f t="shared" si="8"/>
        <v>0</v>
      </c>
      <c r="U46" s="100">
        <v>0</v>
      </c>
      <c r="V46" s="101">
        <f t="shared" si="9"/>
        <v>0</v>
      </c>
      <c r="W46" s="133">
        <f t="shared" si="10"/>
        <v>1610</v>
      </c>
      <c r="X46" s="133">
        <f t="shared" si="11"/>
        <v>0</v>
      </c>
    </row>
    <row r="47" spans="1:24" ht="13.5" thickBot="1" x14ac:dyDescent="0.25">
      <c r="A47" s="205"/>
      <c r="B47" s="92" t="s">
        <v>83</v>
      </c>
      <c r="C47" s="98">
        <v>0</v>
      </c>
      <c r="D47" s="95">
        <f t="shared" si="0"/>
        <v>0</v>
      </c>
      <c r="E47" s="61">
        <v>0</v>
      </c>
      <c r="F47" s="99">
        <f t="shared" si="1"/>
        <v>0</v>
      </c>
      <c r="G47" s="61">
        <v>222</v>
      </c>
      <c r="H47" s="99">
        <f t="shared" si="2"/>
        <v>2.9411764705882353E-2</v>
      </c>
      <c r="I47" s="61">
        <v>0</v>
      </c>
      <c r="J47" s="99">
        <f t="shared" si="3"/>
        <v>0</v>
      </c>
      <c r="K47" s="100">
        <v>0</v>
      </c>
      <c r="L47" s="99">
        <f t="shared" si="4"/>
        <v>0</v>
      </c>
      <c r="M47" s="100">
        <v>0</v>
      </c>
      <c r="N47" s="99">
        <f t="shared" si="5"/>
        <v>0</v>
      </c>
      <c r="O47" s="100">
        <v>0</v>
      </c>
      <c r="P47" s="99">
        <f t="shared" si="6"/>
        <v>0</v>
      </c>
      <c r="Q47" s="100">
        <v>0</v>
      </c>
      <c r="R47" s="99">
        <f t="shared" si="7"/>
        <v>0</v>
      </c>
      <c r="S47" s="100">
        <v>0</v>
      </c>
      <c r="T47" s="99">
        <f t="shared" si="8"/>
        <v>0</v>
      </c>
      <c r="U47" s="100">
        <v>0</v>
      </c>
      <c r="V47" s="101">
        <f t="shared" si="9"/>
        <v>0</v>
      </c>
      <c r="W47" s="133">
        <f t="shared" si="10"/>
        <v>0</v>
      </c>
      <c r="X47" s="133">
        <f t="shared" si="11"/>
        <v>55.5</v>
      </c>
    </row>
    <row r="48" spans="1:24" ht="13.5" thickBot="1" x14ac:dyDescent="0.25">
      <c r="A48" s="206"/>
      <c r="B48" s="93" t="s">
        <v>82</v>
      </c>
      <c r="C48" s="103">
        <v>111</v>
      </c>
      <c r="D48" s="95">
        <f t="shared" si="0"/>
        <v>5.9523809523809521E-3</v>
      </c>
      <c r="E48" s="105">
        <v>0</v>
      </c>
      <c r="F48" s="104">
        <f t="shared" si="1"/>
        <v>0</v>
      </c>
      <c r="G48" s="105">
        <v>0</v>
      </c>
      <c r="H48" s="104">
        <f t="shared" si="2"/>
        <v>0</v>
      </c>
      <c r="I48" s="105">
        <v>0</v>
      </c>
      <c r="J48" s="104">
        <f t="shared" si="3"/>
        <v>0</v>
      </c>
      <c r="K48" s="106">
        <v>0</v>
      </c>
      <c r="L48" s="104">
        <f t="shared" si="4"/>
        <v>0</v>
      </c>
      <c r="M48" s="106">
        <v>0</v>
      </c>
      <c r="N48" s="104">
        <f t="shared" si="5"/>
        <v>0</v>
      </c>
      <c r="O48" s="106">
        <v>0</v>
      </c>
      <c r="P48" s="104">
        <f t="shared" si="6"/>
        <v>0</v>
      </c>
      <c r="Q48" s="106">
        <v>0</v>
      </c>
      <c r="R48" s="104">
        <f t="shared" si="7"/>
        <v>0</v>
      </c>
      <c r="S48" s="106">
        <v>0</v>
      </c>
      <c r="T48" s="104">
        <f t="shared" si="8"/>
        <v>0</v>
      </c>
      <c r="U48" s="106">
        <v>0</v>
      </c>
      <c r="V48" s="107">
        <f t="shared" si="9"/>
        <v>0</v>
      </c>
      <c r="W48" s="133">
        <f t="shared" si="10"/>
        <v>0</v>
      </c>
      <c r="X48" s="133">
        <f t="shared" si="11"/>
        <v>27.75</v>
      </c>
    </row>
    <row r="49" spans="1:23" x14ac:dyDescent="0.2">
      <c r="A49" s="166" t="s">
        <v>60</v>
      </c>
      <c r="B49" s="167"/>
      <c r="C49" s="82">
        <v>18648</v>
      </c>
      <c r="D49" s="32">
        <f t="shared" si="0"/>
        <v>1</v>
      </c>
      <c r="E49" s="56">
        <v>27972</v>
      </c>
      <c r="F49" s="32">
        <f t="shared" si="1"/>
        <v>1</v>
      </c>
      <c r="G49" s="56">
        <v>7548</v>
      </c>
      <c r="H49" s="32">
        <f t="shared" si="2"/>
        <v>1</v>
      </c>
      <c r="I49" s="56">
        <v>11988</v>
      </c>
      <c r="J49" s="32">
        <f t="shared" si="3"/>
        <v>1</v>
      </c>
      <c r="K49" s="56">
        <v>20460</v>
      </c>
      <c r="L49" s="32">
        <f t="shared" si="4"/>
        <v>1</v>
      </c>
      <c r="M49" s="56">
        <v>21240</v>
      </c>
      <c r="N49" s="32">
        <f t="shared" si="5"/>
        <v>1</v>
      </c>
      <c r="O49" s="56">
        <v>23100</v>
      </c>
      <c r="P49" s="32">
        <f t="shared" si="6"/>
        <v>1</v>
      </c>
      <c r="Q49" s="56">
        <v>14040</v>
      </c>
      <c r="R49" s="32">
        <f t="shared" si="7"/>
        <v>1</v>
      </c>
      <c r="S49" s="56">
        <v>13800</v>
      </c>
      <c r="T49" s="32">
        <f t="shared" si="8"/>
        <v>1</v>
      </c>
      <c r="U49" s="56">
        <v>4740</v>
      </c>
      <c r="V49" s="69">
        <f t="shared" si="9"/>
        <v>1</v>
      </c>
      <c r="W49" s="133"/>
    </row>
    <row r="50" spans="1:23" x14ac:dyDescent="0.2">
      <c r="A50" s="168" t="s">
        <v>61</v>
      </c>
      <c r="B50" s="169"/>
      <c r="C50" s="83">
        <v>10</v>
      </c>
      <c r="D50" s="35"/>
      <c r="E50" s="44">
        <v>14</v>
      </c>
      <c r="F50" s="35"/>
      <c r="G50" s="44">
        <v>12</v>
      </c>
      <c r="H50" s="35"/>
      <c r="I50" s="44">
        <v>12</v>
      </c>
      <c r="J50" s="35"/>
      <c r="K50" s="44">
        <v>16</v>
      </c>
      <c r="L50" s="35"/>
      <c r="M50" s="44">
        <v>12</v>
      </c>
      <c r="N50" s="35"/>
      <c r="O50" s="44">
        <v>11</v>
      </c>
      <c r="P50" s="35"/>
      <c r="Q50" s="44">
        <v>6</v>
      </c>
      <c r="R50" s="35"/>
      <c r="S50" s="44">
        <v>6</v>
      </c>
      <c r="T50" s="35"/>
      <c r="U50" s="44">
        <v>5</v>
      </c>
      <c r="V50" s="70"/>
      <c r="W50" s="133"/>
    </row>
    <row r="51" spans="1:23" x14ac:dyDescent="0.2">
      <c r="A51" s="168" t="s">
        <v>62</v>
      </c>
      <c r="B51" s="169"/>
      <c r="C51" s="83">
        <v>1.2250000000000001</v>
      </c>
      <c r="D51" s="35"/>
      <c r="E51" s="44">
        <v>1.486</v>
      </c>
      <c r="F51" s="35"/>
      <c r="G51" s="44">
        <v>1.8979999999999999</v>
      </c>
      <c r="H51" s="35"/>
      <c r="I51" s="44">
        <v>1.1100000000000001</v>
      </c>
      <c r="J51" s="35"/>
      <c r="K51" s="44">
        <v>1.907</v>
      </c>
      <c r="L51" s="35"/>
      <c r="M51" s="44">
        <v>1.82</v>
      </c>
      <c r="N51" s="35"/>
      <c r="O51" s="44">
        <v>1.24</v>
      </c>
      <c r="P51" s="35"/>
      <c r="Q51" s="44">
        <v>0.85009999999999997</v>
      </c>
      <c r="R51" s="35"/>
      <c r="S51" s="44">
        <v>0.8841</v>
      </c>
      <c r="T51" s="35"/>
      <c r="U51" s="44">
        <v>1</v>
      </c>
      <c r="V51" s="70"/>
      <c r="W51" s="133"/>
    </row>
    <row r="52" spans="1:23" x14ac:dyDescent="0.2">
      <c r="A52" s="168" t="s">
        <v>63</v>
      </c>
      <c r="B52" s="169"/>
      <c r="C52" s="83">
        <v>0.61460000000000004</v>
      </c>
      <c r="D52" s="35"/>
      <c r="E52" s="44">
        <v>0.68410000000000004</v>
      </c>
      <c r="F52" s="35"/>
      <c r="G52" s="44">
        <v>0.79759999999999998</v>
      </c>
      <c r="H52" s="35"/>
      <c r="I52" s="44">
        <v>0.48470000000000002</v>
      </c>
      <c r="J52" s="35"/>
      <c r="K52" s="44">
        <v>0.79300000000000004</v>
      </c>
      <c r="L52" s="35"/>
      <c r="M52" s="44">
        <v>0.76690000000000003</v>
      </c>
      <c r="N52" s="35"/>
      <c r="O52" s="44">
        <v>0.50839999999999996</v>
      </c>
      <c r="P52" s="35"/>
      <c r="Q52" s="44">
        <v>0.38779999999999998</v>
      </c>
      <c r="R52" s="35"/>
      <c r="S52" s="44">
        <v>0.41520000000000001</v>
      </c>
      <c r="T52" s="35"/>
      <c r="U52" s="44">
        <v>0.49959999999999999</v>
      </c>
      <c r="V52" s="70"/>
      <c r="W52" s="133"/>
    </row>
    <row r="53" spans="1:23" ht="13.5" thickBot="1" x14ac:dyDescent="0.25">
      <c r="A53" s="160" t="s">
        <v>64</v>
      </c>
      <c r="B53" s="161"/>
      <c r="C53" s="84">
        <v>0.53210000000000002</v>
      </c>
      <c r="D53" s="58"/>
      <c r="E53" s="57">
        <v>0.56289999999999996</v>
      </c>
      <c r="F53" s="58"/>
      <c r="G53" s="57">
        <v>0.76390000000000002</v>
      </c>
      <c r="H53" s="58"/>
      <c r="I53" s="57">
        <v>0.4466</v>
      </c>
      <c r="J53" s="58"/>
      <c r="K53" s="57">
        <v>0.68799999999999994</v>
      </c>
      <c r="L53" s="58"/>
      <c r="M53" s="57">
        <v>0.73250000000000004</v>
      </c>
      <c r="N53" s="58"/>
      <c r="O53" s="57">
        <v>0.51729999999999998</v>
      </c>
      <c r="P53" s="58"/>
      <c r="Q53" s="57">
        <v>0.47439999999999999</v>
      </c>
      <c r="R53" s="58"/>
      <c r="S53" s="57">
        <v>0.49340000000000001</v>
      </c>
      <c r="T53" s="58"/>
      <c r="U53" s="57">
        <v>0.62160000000000004</v>
      </c>
      <c r="V53" s="74"/>
      <c r="W53" s="133"/>
    </row>
    <row r="56" spans="1:23" s="42" customFormat="1" ht="12.75" customHeight="1" x14ac:dyDescent="0.2">
      <c r="A56" s="118"/>
      <c r="B56" s="51"/>
      <c r="C56" s="51">
        <f>AVERAGE(C49,K49)</f>
        <v>19554</v>
      </c>
      <c r="D56" s="51">
        <f t="shared" ref="D56:G60" si="12">AVERAGE(D49,L49)</f>
        <v>1</v>
      </c>
      <c r="E56" s="51">
        <f t="shared" si="12"/>
        <v>24606</v>
      </c>
      <c r="F56" s="51"/>
      <c r="G56" s="51">
        <f t="shared" si="12"/>
        <v>15324</v>
      </c>
      <c r="H56" s="51"/>
      <c r="I56" s="51">
        <f>AVERAGE(I49,Q49)</f>
        <v>13014</v>
      </c>
      <c r="J56" s="51"/>
      <c r="K56" s="51"/>
      <c r="L56" s="51"/>
      <c r="M56" s="51"/>
      <c r="N56" s="51"/>
      <c r="O56" s="51"/>
      <c r="P56" s="51"/>
    </row>
    <row r="57" spans="1:23" s="42" customFormat="1" ht="12.75" customHeight="1" x14ac:dyDescent="0.2">
      <c r="A57" s="118"/>
      <c r="B57" s="116"/>
      <c r="C57" s="197"/>
      <c r="D57" s="198"/>
      <c r="E57" s="51">
        <f t="shared" si="12"/>
        <v>13</v>
      </c>
      <c r="F57" s="51"/>
      <c r="G57" s="51">
        <f t="shared" ref="G57:G60" si="13">AVERAGE(G50,O50)</f>
        <v>11.5</v>
      </c>
      <c r="H57" s="51"/>
      <c r="I57" s="51">
        <f t="shared" ref="I57:I60" si="14">AVERAGE(I50,Q50)</f>
        <v>9</v>
      </c>
      <c r="J57" s="51"/>
      <c r="P57" s="65"/>
    </row>
    <row r="58" spans="1:23" s="42" customFormat="1" ht="12.75" customHeight="1" x14ac:dyDescent="0.2">
      <c r="A58" s="118"/>
      <c r="B58" s="116"/>
      <c r="C58" s="117"/>
      <c r="D58" s="117"/>
      <c r="E58" s="51">
        <f t="shared" si="12"/>
        <v>1.653</v>
      </c>
      <c r="F58" s="51"/>
      <c r="G58" s="51">
        <f t="shared" si="13"/>
        <v>1.569</v>
      </c>
      <c r="H58" s="51"/>
      <c r="I58" s="51">
        <f t="shared" si="14"/>
        <v>0.98005000000000009</v>
      </c>
      <c r="J58" s="64"/>
      <c r="K58" s="64"/>
      <c r="L58" s="64"/>
      <c r="M58" s="64"/>
      <c r="N58" s="64"/>
      <c r="O58" s="64"/>
      <c r="P58" s="65"/>
    </row>
    <row r="59" spans="1:23" s="42" customFormat="1" ht="12.75" customHeight="1" x14ac:dyDescent="0.2">
      <c r="A59" s="118"/>
      <c r="B59" s="55"/>
      <c r="C59" s="66"/>
      <c r="D59" s="66"/>
      <c r="E59" s="51">
        <f t="shared" si="12"/>
        <v>0.72550000000000003</v>
      </c>
      <c r="F59" s="51"/>
      <c r="G59" s="51">
        <f t="shared" si="13"/>
        <v>0.65300000000000002</v>
      </c>
      <c r="H59" s="51"/>
      <c r="I59" s="51">
        <f t="shared" si="14"/>
        <v>0.43625000000000003</v>
      </c>
      <c r="J59" s="51"/>
      <c r="K59" s="68"/>
      <c r="L59" s="68"/>
      <c r="M59" s="68"/>
      <c r="N59" s="68"/>
      <c r="O59" s="68"/>
      <c r="P59" s="51"/>
    </row>
    <row r="60" spans="1:23" s="42" customFormat="1" ht="12.75" customHeight="1" x14ac:dyDescent="0.2">
      <c r="A60" s="118"/>
      <c r="B60" s="55"/>
      <c r="C60" s="66"/>
      <c r="D60" s="66"/>
      <c r="E60" s="51">
        <f t="shared" si="12"/>
        <v>0.64769999999999994</v>
      </c>
      <c r="F60" s="51"/>
      <c r="G60" s="51">
        <f t="shared" si="13"/>
        <v>0.64060000000000006</v>
      </c>
      <c r="H60" s="51"/>
      <c r="I60" s="51">
        <f t="shared" si="14"/>
        <v>0.46050000000000002</v>
      </c>
      <c r="J60" s="51"/>
      <c r="K60" s="64"/>
      <c r="L60" s="64"/>
      <c r="M60" s="64"/>
      <c r="N60" s="64"/>
      <c r="O60" s="64"/>
      <c r="P60" s="51"/>
    </row>
    <row r="61" spans="1:23" s="42" customFormat="1" ht="12.75" customHeight="1" x14ac:dyDescent="0.2">
      <c r="A61" s="118"/>
      <c r="B61" s="55"/>
      <c r="C61" s="66"/>
      <c r="D61" s="66"/>
      <c r="E61" s="51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51"/>
    </row>
    <row r="62" spans="1:23" s="42" customFormat="1" ht="12.75" customHeight="1" x14ac:dyDescent="0.2">
      <c r="A62" s="118"/>
      <c r="B62" s="55"/>
      <c r="C62" s="66"/>
      <c r="D62" s="66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51"/>
    </row>
    <row r="63" spans="1:23" s="42" customFormat="1" ht="12.75" customHeight="1" x14ac:dyDescent="0.2">
      <c r="A63" s="118"/>
      <c r="B63" s="55"/>
      <c r="C63" s="66"/>
      <c r="D63" s="66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</row>
    <row r="64" spans="1:23" x14ac:dyDescent="0.2">
      <c r="B64" s="24"/>
      <c r="C64" s="66"/>
      <c r="D64" s="66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</row>
    <row r="65" spans="2:16" x14ac:dyDescent="0.2">
      <c r="B65" s="24"/>
      <c r="C65" s="66"/>
      <c r="D65" s="66"/>
      <c r="E65" s="64"/>
      <c r="F65" s="67"/>
      <c r="G65" s="64"/>
      <c r="H65" s="67"/>
      <c r="I65" s="64"/>
      <c r="J65" s="67"/>
      <c r="K65" s="64"/>
      <c r="L65" s="67"/>
      <c r="M65" s="64"/>
      <c r="N65" s="67"/>
      <c r="O65" s="64"/>
      <c r="P65" s="67"/>
    </row>
    <row r="66" spans="2:16" x14ac:dyDescent="0.2">
      <c r="B66" s="24"/>
      <c r="C66" s="52"/>
      <c r="D66" s="52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</row>
    <row r="67" spans="2:16" x14ac:dyDescent="0.2">
      <c r="B67" s="24"/>
      <c r="C67" s="52"/>
      <c r="D67" s="52"/>
      <c r="E67" s="53"/>
      <c r="P67" s="54"/>
    </row>
    <row r="68" spans="2:16" x14ac:dyDescent="0.2">
      <c r="B68" s="24"/>
      <c r="C68" s="52"/>
      <c r="D68" s="52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</row>
    <row r="69" spans="2:16" x14ac:dyDescent="0.2">
      <c r="B69" s="24"/>
      <c r="C69" s="52"/>
      <c r="D69" s="52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</row>
    <row r="70" spans="2:16" x14ac:dyDescent="0.2">
      <c r="B70" s="24"/>
      <c r="C70" s="52"/>
      <c r="D70" s="52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</row>
    <row r="71" spans="2:16" x14ac:dyDescent="0.2">
      <c r="B71" s="24"/>
      <c r="C71" s="52"/>
      <c r="D71" s="52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</row>
    <row r="72" spans="2:16" x14ac:dyDescent="0.2">
      <c r="B72" s="24"/>
      <c r="C72" s="55"/>
      <c r="D72" s="52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</row>
    <row r="73" spans="2:16" x14ac:dyDescent="0.2">
      <c r="B73" s="24"/>
      <c r="C73" s="52"/>
      <c r="D73" s="52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</row>
    <row r="74" spans="2:16" x14ac:dyDescent="0.2">
      <c r="B74" s="24"/>
      <c r="C74" s="52"/>
      <c r="D74" s="52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</row>
    <row r="75" spans="2:16" x14ac:dyDescent="0.2">
      <c r="B75" s="24"/>
      <c r="C75" s="52"/>
      <c r="D75" s="52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</row>
    <row r="76" spans="2:16" x14ac:dyDescent="0.2">
      <c r="B76" s="17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</row>
    <row r="77" spans="2:16" x14ac:dyDescent="0.2">
      <c r="B77" s="17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</row>
    <row r="78" spans="2:16" x14ac:dyDescent="0.2">
      <c r="B78" s="17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</row>
    <row r="79" spans="2:16" x14ac:dyDescent="0.2">
      <c r="B79" s="17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</row>
    <row r="80" spans="2:16" x14ac:dyDescent="0.2">
      <c r="B80" s="17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</row>
  </sheetData>
  <mergeCells count="30">
    <mergeCell ref="A34:A35"/>
    <mergeCell ref="A36:A37"/>
    <mergeCell ref="A38:A48"/>
    <mergeCell ref="B5:J5"/>
    <mergeCell ref="A6:A7"/>
    <mergeCell ref="B6:B7"/>
    <mergeCell ref="A3:A5"/>
    <mergeCell ref="C6:D6"/>
    <mergeCell ref="E6:F6"/>
    <mergeCell ref="G6:H6"/>
    <mergeCell ref="I6:J6"/>
    <mergeCell ref="A30:A33"/>
    <mergeCell ref="A9:A29"/>
    <mergeCell ref="B4:J4"/>
    <mergeCell ref="B3:J3"/>
    <mergeCell ref="A49:B49"/>
    <mergeCell ref="A50:B50"/>
    <mergeCell ref="A51:B51"/>
    <mergeCell ref="A52:B52"/>
    <mergeCell ref="A53:B53"/>
    <mergeCell ref="C57:D57"/>
    <mergeCell ref="K5:V5"/>
    <mergeCell ref="K4:V4"/>
    <mergeCell ref="K3:V3"/>
    <mergeCell ref="K6:L6"/>
    <mergeCell ref="M6:N6"/>
    <mergeCell ref="O6:P6"/>
    <mergeCell ref="Q6:R6"/>
    <mergeCell ref="S6:T6"/>
    <mergeCell ref="U6:V6"/>
  </mergeCells>
  <conditionalFormatting sqref="P65 N65 L65 J65 H65 F65 P67 N62 L62 J62 H62 F62">
    <cfRule type="cellIs" dxfId="0" priority="1" operator="greaterThan">
      <formula>0.2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7"/>
  <sheetViews>
    <sheetView topLeftCell="C7" workbookViewId="0">
      <selection activeCell="F21" sqref="F21:F26"/>
    </sheetView>
  </sheetViews>
  <sheetFormatPr baseColWidth="10" defaultRowHeight="15" x14ac:dyDescent="0.25"/>
  <cols>
    <col min="5" max="5" width="13.7109375" customWidth="1"/>
    <col min="6" max="6" width="12" customWidth="1"/>
    <col min="7" max="7" width="17.7109375" bestFit="1" customWidth="1"/>
    <col min="8" max="8" width="18.140625" bestFit="1" customWidth="1"/>
    <col min="9" max="9" width="24.28515625" bestFit="1" customWidth="1"/>
    <col min="10" max="10" width="24.5703125" bestFit="1" customWidth="1"/>
    <col min="11" max="11" width="20" bestFit="1" customWidth="1"/>
  </cols>
  <sheetData>
    <row r="3" spans="2:11" ht="15.75" thickBot="1" x14ac:dyDescent="0.3"/>
    <row r="4" spans="2:11" ht="15.75" thickBot="1" x14ac:dyDescent="0.3">
      <c r="G4" s="213" t="s">
        <v>60</v>
      </c>
      <c r="H4" s="215" t="s">
        <v>61</v>
      </c>
      <c r="I4" s="215" t="s">
        <v>62</v>
      </c>
      <c r="J4" s="215" t="s">
        <v>63</v>
      </c>
      <c r="K4" s="229" t="s">
        <v>64</v>
      </c>
    </row>
    <row r="5" spans="2:11" x14ac:dyDescent="0.25">
      <c r="G5" s="214"/>
      <c r="H5" s="216"/>
      <c r="I5" s="216"/>
      <c r="J5" s="216"/>
      <c r="K5" s="216"/>
    </row>
    <row r="6" spans="2:11" x14ac:dyDescent="0.25">
      <c r="G6" s="114"/>
      <c r="H6" s="112"/>
      <c r="I6" s="112"/>
      <c r="J6" s="112"/>
      <c r="K6" s="112"/>
    </row>
    <row r="7" spans="2:11" x14ac:dyDescent="0.25">
      <c r="B7" s="193">
        <v>2012</v>
      </c>
      <c r="C7" s="193" t="s">
        <v>58</v>
      </c>
      <c r="D7" s="194">
        <v>40939</v>
      </c>
      <c r="E7" s="217" t="s">
        <v>110</v>
      </c>
      <c r="F7" s="109" t="s">
        <v>109</v>
      </c>
      <c r="G7" s="113">
        <v>18648</v>
      </c>
      <c r="H7" s="113">
        <v>10</v>
      </c>
      <c r="I7" s="113">
        <v>1.2250000000000001</v>
      </c>
      <c r="J7" s="113">
        <v>0.61460000000000004</v>
      </c>
      <c r="K7" s="113">
        <v>0.53210000000000002</v>
      </c>
    </row>
    <row r="8" spans="2:11" ht="13.5" customHeight="1" x14ac:dyDescent="0.25">
      <c r="B8" s="193"/>
      <c r="C8" s="193"/>
      <c r="D8" s="194"/>
      <c r="E8" s="218"/>
      <c r="F8" s="110" t="s">
        <v>52</v>
      </c>
      <c r="G8" s="113">
        <v>27972</v>
      </c>
      <c r="H8" s="113">
        <v>14</v>
      </c>
      <c r="I8" s="113">
        <v>1.486</v>
      </c>
      <c r="J8" s="113">
        <v>0.68410000000000004</v>
      </c>
      <c r="K8" s="113">
        <v>0.56289999999999996</v>
      </c>
    </row>
    <row r="9" spans="2:11" x14ac:dyDescent="0.25">
      <c r="B9" s="193"/>
      <c r="C9" s="193"/>
      <c r="D9" s="194"/>
      <c r="E9" s="217" t="s">
        <v>111</v>
      </c>
      <c r="F9" s="110" t="s">
        <v>51</v>
      </c>
      <c r="G9" s="113">
        <v>7548</v>
      </c>
      <c r="H9" s="113">
        <v>12</v>
      </c>
      <c r="I9" s="113">
        <v>1.8979999999999999</v>
      </c>
      <c r="J9" s="113">
        <v>0.79759999999999998</v>
      </c>
      <c r="K9" s="113">
        <v>0.76390000000000002</v>
      </c>
    </row>
    <row r="10" spans="2:11" x14ac:dyDescent="0.25">
      <c r="B10" s="193"/>
      <c r="C10" s="193"/>
      <c r="D10" s="194"/>
      <c r="E10" s="218"/>
      <c r="F10" s="110" t="s">
        <v>56</v>
      </c>
      <c r="G10" s="113">
        <v>11988</v>
      </c>
      <c r="H10" s="113">
        <v>12</v>
      </c>
      <c r="I10" s="113">
        <v>1.1100000000000001</v>
      </c>
      <c r="J10" s="113">
        <v>0.48470000000000002</v>
      </c>
      <c r="K10" s="113">
        <v>0.4466</v>
      </c>
    </row>
    <row r="11" spans="2:11" x14ac:dyDescent="0.25">
      <c r="B11" s="193"/>
      <c r="C11" s="220" t="s">
        <v>59</v>
      </c>
      <c r="D11" s="221">
        <v>41220</v>
      </c>
      <c r="E11" s="217" t="s">
        <v>110</v>
      </c>
      <c r="F11" s="111" t="s">
        <v>50</v>
      </c>
      <c r="G11" s="113">
        <v>20460</v>
      </c>
      <c r="H11" s="113">
        <v>16</v>
      </c>
      <c r="I11" s="113">
        <v>1.907</v>
      </c>
      <c r="J11" s="113">
        <v>0.79300000000000004</v>
      </c>
      <c r="K11" s="113">
        <v>0.68799999999999994</v>
      </c>
    </row>
    <row r="12" spans="2:11" x14ac:dyDescent="0.25">
      <c r="B12" s="193"/>
      <c r="C12" s="220"/>
      <c r="D12" s="221"/>
      <c r="E12" s="218"/>
      <c r="F12" s="111" t="s">
        <v>52</v>
      </c>
      <c r="G12" s="113">
        <v>21240</v>
      </c>
      <c r="H12" s="113">
        <v>12</v>
      </c>
      <c r="I12" s="113">
        <v>1.82</v>
      </c>
      <c r="J12" s="113">
        <v>0.76690000000000003</v>
      </c>
      <c r="K12" s="113">
        <v>0.73250000000000004</v>
      </c>
    </row>
    <row r="13" spans="2:11" x14ac:dyDescent="0.25">
      <c r="B13" s="193"/>
      <c r="C13" s="220"/>
      <c r="D13" s="221"/>
      <c r="E13" s="217" t="s">
        <v>111</v>
      </c>
      <c r="F13" s="111" t="s">
        <v>51</v>
      </c>
      <c r="G13" s="113">
        <v>23100</v>
      </c>
      <c r="H13" s="113">
        <v>11</v>
      </c>
      <c r="I13" s="113">
        <v>1.24</v>
      </c>
      <c r="J13" s="113">
        <v>0.50839999999999996</v>
      </c>
      <c r="K13" s="113">
        <v>0.51729999999999998</v>
      </c>
    </row>
    <row r="14" spans="2:11" x14ac:dyDescent="0.25">
      <c r="B14" s="193"/>
      <c r="C14" s="220"/>
      <c r="D14" s="221"/>
      <c r="E14" s="219"/>
      <c r="F14" s="111" t="s">
        <v>56</v>
      </c>
      <c r="G14" s="113">
        <v>14040</v>
      </c>
      <c r="H14" s="113">
        <v>6</v>
      </c>
      <c r="I14" s="113">
        <v>0.85009999999999997</v>
      </c>
      <c r="J14" s="113">
        <v>0.38779999999999998</v>
      </c>
      <c r="K14" s="113">
        <v>0.47439999999999999</v>
      </c>
    </row>
    <row r="15" spans="2:11" x14ac:dyDescent="0.25">
      <c r="B15" s="193"/>
      <c r="C15" s="220"/>
      <c r="D15" s="221"/>
      <c r="E15" s="219"/>
      <c r="F15" s="111" t="s">
        <v>100</v>
      </c>
      <c r="G15" s="113">
        <v>13800</v>
      </c>
      <c r="H15" s="113">
        <v>6</v>
      </c>
      <c r="I15" s="113">
        <v>0.8841</v>
      </c>
      <c r="J15" s="113">
        <v>0.41520000000000001</v>
      </c>
      <c r="K15" s="113">
        <v>0.49340000000000001</v>
      </c>
    </row>
    <row r="16" spans="2:11" x14ac:dyDescent="0.25">
      <c r="B16" s="193"/>
      <c r="C16" s="220"/>
      <c r="D16" s="221"/>
      <c r="E16" s="218"/>
      <c r="F16" s="108" t="s">
        <v>101</v>
      </c>
      <c r="G16" s="113">
        <v>4740</v>
      </c>
      <c r="H16" s="113">
        <v>5</v>
      </c>
      <c r="I16" s="113">
        <v>1</v>
      </c>
      <c r="J16" s="113">
        <v>0.49959999999999999</v>
      </c>
      <c r="K16" s="113">
        <v>0.62160000000000004</v>
      </c>
    </row>
    <row r="19" spans="5:12" ht="15" customHeight="1" x14ac:dyDescent="0.25">
      <c r="E19" s="227" t="s">
        <v>113</v>
      </c>
      <c r="F19" s="227" t="s">
        <v>112</v>
      </c>
      <c r="G19" s="225" t="s">
        <v>114</v>
      </c>
      <c r="H19" s="227" t="s">
        <v>115</v>
      </c>
      <c r="I19" s="227" t="s">
        <v>116</v>
      </c>
      <c r="J19" s="227" t="s">
        <v>117</v>
      </c>
      <c r="K19" s="227" t="s">
        <v>118</v>
      </c>
    </row>
    <row r="20" spans="5:12" x14ac:dyDescent="0.25">
      <c r="E20" s="228"/>
      <c r="F20" s="228"/>
      <c r="G20" s="226"/>
      <c r="H20" s="228"/>
      <c r="I20" s="228"/>
      <c r="J20" s="228"/>
      <c r="K20" s="228"/>
    </row>
    <row r="21" spans="5:12" x14ac:dyDescent="0.25">
      <c r="E21" s="222" t="s">
        <v>110</v>
      </c>
      <c r="F21" s="119" t="s">
        <v>50</v>
      </c>
      <c r="G21" s="120">
        <f>AVERAGE(G7,G11)</f>
        <v>19554</v>
      </c>
      <c r="H21" s="120">
        <f t="shared" ref="H21:K21" si="0">AVERAGE(H7,H11)</f>
        <v>13</v>
      </c>
      <c r="I21" s="121">
        <f t="shared" si="0"/>
        <v>1.5660000000000001</v>
      </c>
      <c r="J21" s="121">
        <f t="shared" si="0"/>
        <v>0.70379999999999998</v>
      </c>
      <c r="K21" s="121">
        <f t="shared" si="0"/>
        <v>0.61004999999999998</v>
      </c>
    </row>
    <row r="22" spans="5:12" x14ac:dyDescent="0.25">
      <c r="E22" s="224"/>
      <c r="F22" s="119" t="s">
        <v>52</v>
      </c>
      <c r="G22" s="120">
        <f>AVERAGE(G8,G12)</f>
        <v>24606</v>
      </c>
      <c r="H22" s="120">
        <f t="shared" ref="H22:K22" si="1">AVERAGE(H8,H12)</f>
        <v>13</v>
      </c>
      <c r="I22" s="121">
        <f t="shared" si="1"/>
        <v>1.653</v>
      </c>
      <c r="J22" s="121">
        <f t="shared" si="1"/>
        <v>0.72550000000000003</v>
      </c>
      <c r="K22" s="121">
        <f t="shared" si="1"/>
        <v>0.64769999999999994</v>
      </c>
    </row>
    <row r="23" spans="5:12" x14ac:dyDescent="0.25">
      <c r="E23" s="222" t="s">
        <v>111</v>
      </c>
      <c r="F23" s="122" t="s">
        <v>51</v>
      </c>
      <c r="G23" s="123">
        <f>AVERAGE(G9,G13)</f>
        <v>15324</v>
      </c>
      <c r="H23" s="123">
        <f t="shared" ref="H23:K23" si="2">AVERAGE(H9,H13)</f>
        <v>11.5</v>
      </c>
      <c r="I23" s="124">
        <f t="shared" si="2"/>
        <v>1.569</v>
      </c>
      <c r="J23" s="124">
        <f t="shared" si="2"/>
        <v>0.65300000000000002</v>
      </c>
      <c r="K23" s="124">
        <f t="shared" si="2"/>
        <v>0.64060000000000006</v>
      </c>
    </row>
    <row r="24" spans="5:12" x14ac:dyDescent="0.25">
      <c r="E24" s="223"/>
      <c r="F24" s="125" t="s">
        <v>56</v>
      </c>
      <c r="G24" s="126">
        <f t="shared" ref="G24:K24" si="3">AVERAGE(G10,G14)</f>
        <v>13014</v>
      </c>
      <c r="H24" s="126">
        <f t="shared" si="3"/>
        <v>9</v>
      </c>
      <c r="I24" s="127">
        <f t="shared" si="3"/>
        <v>0.98005000000000009</v>
      </c>
      <c r="J24" s="127">
        <f t="shared" si="3"/>
        <v>0.43625000000000003</v>
      </c>
      <c r="K24" s="127">
        <f t="shared" si="3"/>
        <v>0.46050000000000002</v>
      </c>
      <c r="L24" s="129" t="s">
        <v>119</v>
      </c>
    </row>
    <row r="25" spans="5:12" x14ac:dyDescent="0.25">
      <c r="E25" s="223"/>
      <c r="F25" s="128" t="s">
        <v>100</v>
      </c>
      <c r="G25" s="130">
        <v>13800</v>
      </c>
      <c r="H25" s="130">
        <v>6</v>
      </c>
      <c r="I25" s="131">
        <v>0.8841</v>
      </c>
      <c r="J25" s="131">
        <v>0.41520000000000001</v>
      </c>
      <c r="K25" s="131">
        <v>0.49340000000000001</v>
      </c>
    </row>
    <row r="26" spans="5:12" x14ac:dyDescent="0.25">
      <c r="E26" s="224"/>
      <c r="F26" s="128" t="s">
        <v>101</v>
      </c>
      <c r="G26" s="130">
        <v>4740</v>
      </c>
      <c r="H26" s="130">
        <v>5</v>
      </c>
      <c r="I26" s="131">
        <v>1</v>
      </c>
      <c r="J26" s="131">
        <v>0.49959999999999999</v>
      </c>
      <c r="K26" s="131">
        <v>0.62160000000000004</v>
      </c>
    </row>
    <row r="27" spans="5:12" x14ac:dyDescent="0.25">
      <c r="E27" s="115"/>
      <c r="F27" s="115"/>
      <c r="G27" s="115"/>
      <c r="H27" s="115"/>
      <c r="I27" s="115"/>
      <c r="J27" s="115"/>
      <c r="K27" s="115"/>
    </row>
  </sheetData>
  <mergeCells count="23">
    <mergeCell ref="E23:E26"/>
    <mergeCell ref="G19:G20"/>
    <mergeCell ref="H19:H20"/>
    <mergeCell ref="I19:I20"/>
    <mergeCell ref="K4:K5"/>
    <mergeCell ref="J19:J20"/>
    <mergeCell ref="K19:K20"/>
    <mergeCell ref="F19:F20"/>
    <mergeCell ref="E19:E20"/>
    <mergeCell ref="E21:E22"/>
    <mergeCell ref="B7:B16"/>
    <mergeCell ref="G4:G5"/>
    <mergeCell ref="H4:H5"/>
    <mergeCell ref="I4:I5"/>
    <mergeCell ref="J4:J5"/>
    <mergeCell ref="E7:E8"/>
    <mergeCell ref="E9:E10"/>
    <mergeCell ref="E11:E12"/>
    <mergeCell ref="E13:E16"/>
    <mergeCell ref="C7:C10"/>
    <mergeCell ref="D7:D10"/>
    <mergeCell ref="C11:C16"/>
    <mergeCell ref="D11:D16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2"/>
  <sheetViews>
    <sheetView tabSelected="1" topLeftCell="A96" workbookViewId="0">
      <selection activeCell="B107" sqref="B107:H107"/>
    </sheetView>
  </sheetViews>
  <sheetFormatPr baseColWidth="10" defaultRowHeight="15" x14ac:dyDescent="0.25"/>
  <cols>
    <col min="1" max="1" width="11.42578125" style="138"/>
    <col min="2" max="2" width="19.85546875" style="138" bestFit="1" customWidth="1"/>
    <col min="3" max="3" width="29" style="138" bestFit="1" customWidth="1"/>
    <col min="4" max="4" width="9" style="237" bestFit="1" customWidth="1"/>
    <col min="5" max="5" width="8.140625" style="237" bestFit="1" customWidth="1"/>
    <col min="6" max="6" width="6.7109375" style="237" bestFit="1" customWidth="1"/>
    <col min="7" max="7" width="13.5703125" style="237" customWidth="1"/>
    <col min="8" max="8" width="14" style="237" customWidth="1"/>
    <col min="9" max="11" width="11.42578125" style="237"/>
    <col min="12" max="16384" width="11.42578125" style="138"/>
  </cols>
  <sheetData>
    <row r="2" spans="2:12" x14ac:dyDescent="0.25">
      <c r="B2" s="246" t="s">
        <v>59</v>
      </c>
      <c r="C2" s="246"/>
    </row>
    <row r="3" spans="2:12" ht="15.75" thickBot="1" x14ac:dyDescent="0.3">
      <c r="B3" s="246"/>
      <c r="C3" s="246"/>
    </row>
    <row r="4" spans="2:12" ht="45" x14ac:dyDescent="0.25">
      <c r="B4" s="136" t="s">
        <v>22</v>
      </c>
      <c r="C4" s="137" t="s">
        <v>57</v>
      </c>
      <c r="D4" s="137" t="s">
        <v>130</v>
      </c>
      <c r="E4" s="137" t="s">
        <v>131</v>
      </c>
      <c r="F4" s="137" t="s">
        <v>126</v>
      </c>
      <c r="G4" s="135" t="s">
        <v>120</v>
      </c>
      <c r="H4" s="135" t="s">
        <v>121</v>
      </c>
      <c r="I4" s="137" t="s">
        <v>122</v>
      </c>
      <c r="J4" s="137" t="s">
        <v>123</v>
      </c>
      <c r="K4" s="139" t="s">
        <v>124</v>
      </c>
      <c r="L4" s="140" t="s">
        <v>125</v>
      </c>
    </row>
    <row r="5" spans="2:12" ht="19.5" thickBot="1" x14ac:dyDescent="0.3">
      <c r="B5" s="136" t="s">
        <v>0</v>
      </c>
      <c r="C5" s="134" t="s">
        <v>53</v>
      </c>
      <c r="D5" s="238"/>
      <c r="E5" s="238">
        <v>31.714285714285715</v>
      </c>
      <c r="F5" s="239"/>
      <c r="G5" s="244">
        <f>AVERAGE(D5:F5)</f>
        <v>31.714285714285715</v>
      </c>
      <c r="H5" s="245">
        <f>G5/G$49</f>
        <v>7.3363129240755151E-5</v>
      </c>
      <c r="I5" s="137">
        <v>16</v>
      </c>
      <c r="J5" s="137">
        <v>0</v>
      </c>
      <c r="K5" s="139">
        <f>I5*J5</f>
        <v>0</v>
      </c>
      <c r="L5" s="248">
        <f>SUM(J5:J48)</f>
        <v>5</v>
      </c>
    </row>
    <row r="6" spans="2:12" x14ac:dyDescent="0.25">
      <c r="B6" s="230" t="s">
        <v>132</v>
      </c>
      <c r="C6" s="134" t="s">
        <v>2</v>
      </c>
      <c r="D6" s="238">
        <v>2532.8333333333335</v>
      </c>
      <c r="E6" s="238">
        <v>2394.4285714285716</v>
      </c>
      <c r="F6" s="239"/>
      <c r="G6" s="244">
        <f t="shared" ref="G6:G48" si="0">AVERAGE(D6:F6)</f>
        <v>2463.6309523809523</v>
      </c>
      <c r="H6" s="245">
        <f t="shared" ref="H6:H49" si="1">G6/G$49</f>
        <v>5.6989987915645919E-3</v>
      </c>
      <c r="I6" s="137">
        <v>3</v>
      </c>
      <c r="J6" s="137">
        <v>0</v>
      </c>
      <c r="K6" s="137">
        <f t="shared" ref="K6:K48" si="2">I6*J6</f>
        <v>0</v>
      </c>
    </row>
    <row r="7" spans="2:12" x14ac:dyDescent="0.25">
      <c r="B7" s="230"/>
      <c r="C7" s="134" t="s">
        <v>3</v>
      </c>
      <c r="D7" s="238">
        <v>5036</v>
      </c>
      <c r="E7" s="238">
        <v>591.42857142857144</v>
      </c>
      <c r="F7" s="239">
        <v>9370</v>
      </c>
      <c r="G7" s="244">
        <f t="shared" si="0"/>
        <v>4999.1428571428578</v>
      </c>
      <c r="H7" s="245">
        <f t="shared" si="1"/>
        <v>1.1564276327256694E-2</v>
      </c>
      <c r="I7" s="137">
        <v>3</v>
      </c>
      <c r="J7" s="137">
        <v>0</v>
      </c>
      <c r="K7" s="137">
        <f t="shared" si="2"/>
        <v>0</v>
      </c>
    </row>
    <row r="8" spans="2:12" x14ac:dyDescent="0.25">
      <c r="B8" s="230"/>
      <c r="C8" s="134" t="s">
        <v>4</v>
      </c>
      <c r="D8" s="238">
        <v>11189</v>
      </c>
      <c r="E8" s="238">
        <v>285.42857142857144</v>
      </c>
      <c r="F8" s="239">
        <v>1100</v>
      </c>
      <c r="G8" s="244">
        <f t="shared" si="0"/>
        <v>4191.4761904761899</v>
      </c>
      <c r="H8" s="245">
        <f t="shared" si="1"/>
        <v>9.6959399382890513E-3</v>
      </c>
      <c r="I8" s="137">
        <v>3</v>
      </c>
      <c r="J8" s="137">
        <v>0</v>
      </c>
      <c r="K8" s="137">
        <f t="shared" si="2"/>
        <v>0</v>
      </c>
    </row>
    <row r="9" spans="2:12" x14ac:dyDescent="0.25">
      <c r="B9" s="230"/>
      <c r="C9" s="134" t="s">
        <v>24</v>
      </c>
      <c r="D9" s="238">
        <v>111.33333333333333</v>
      </c>
      <c r="E9" s="238">
        <v>31.714285714285715</v>
      </c>
      <c r="F9" s="137"/>
      <c r="G9" s="244">
        <f t="shared" si="0"/>
        <v>71.523809523809518</v>
      </c>
      <c r="H9" s="245">
        <f t="shared" si="1"/>
        <v>1.6545258276218352E-4</v>
      </c>
      <c r="I9" s="137">
        <v>3</v>
      </c>
      <c r="J9" s="137">
        <v>0</v>
      </c>
      <c r="K9" s="137">
        <f t="shared" si="2"/>
        <v>0</v>
      </c>
    </row>
    <row r="10" spans="2:12" x14ac:dyDescent="0.25">
      <c r="B10" s="230"/>
      <c r="C10" s="134" t="s">
        <v>25</v>
      </c>
      <c r="D10" s="238">
        <v>27.833333333333332</v>
      </c>
      <c r="E10" s="137"/>
      <c r="F10" s="239"/>
      <c r="G10" s="244">
        <f t="shared" si="0"/>
        <v>27.833333333333332</v>
      </c>
      <c r="H10" s="245">
        <f t="shared" si="1"/>
        <v>6.4385509070902973E-5</v>
      </c>
      <c r="I10" s="137">
        <v>3</v>
      </c>
      <c r="J10" s="137">
        <v>0</v>
      </c>
      <c r="K10" s="137">
        <f t="shared" si="2"/>
        <v>0</v>
      </c>
    </row>
    <row r="11" spans="2:12" x14ac:dyDescent="0.25">
      <c r="B11" s="230"/>
      <c r="C11" s="134" t="s">
        <v>91</v>
      </c>
      <c r="D11" s="238">
        <v>20</v>
      </c>
      <c r="E11" s="238">
        <v>17.142857142857142</v>
      </c>
      <c r="F11" s="239">
        <v>30</v>
      </c>
      <c r="G11" s="244">
        <f t="shared" si="0"/>
        <v>22.38095238095238</v>
      </c>
      <c r="H11" s="245">
        <f t="shared" si="1"/>
        <v>5.1772778893626E-5</v>
      </c>
      <c r="I11" s="137">
        <v>3</v>
      </c>
      <c r="J11" s="137">
        <v>0</v>
      </c>
      <c r="K11" s="137">
        <f t="shared" si="2"/>
        <v>0</v>
      </c>
    </row>
    <row r="12" spans="2:12" x14ac:dyDescent="0.25">
      <c r="B12" s="230"/>
      <c r="C12" s="134" t="s">
        <v>26</v>
      </c>
      <c r="D12" s="238">
        <v>27.833333333333332</v>
      </c>
      <c r="E12" s="238"/>
      <c r="F12" s="239"/>
      <c r="G12" s="244">
        <f t="shared" si="0"/>
        <v>27.833333333333332</v>
      </c>
      <c r="H12" s="245">
        <f t="shared" si="1"/>
        <v>6.4385509070902973E-5</v>
      </c>
      <c r="I12" s="137">
        <v>3</v>
      </c>
      <c r="J12" s="137">
        <v>0</v>
      </c>
      <c r="K12" s="137">
        <f t="shared" si="2"/>
        <v>0</v>
      </c>
    </row>
    <row r="13" spans="2:12" x14ac:dyDescent="0.25">
      <c r="B13" s="230"/>
      <c r="C13" s="134" t="s">
        <v>5</v>
      </c>
      <c r="D13" s="238">
        <v>336.16666666666669</v>
      </c>
      <c r="E13" s="238">
        <v>73.285714285714292</v>
      </c>
      <c r="F13" s="239">
        <v>30</v>
      </c>
      <c r="G13" s="244">
        <f t="shared" si="0"/>
        <v>146.48412698412699</v>
      </c>
      <c r="H13" s="245">
        <f t="shared" si="1"/>
        <v>3.3885467377292735E-4</v>
      </c>
      <c r="I13" s="137">
        <v>3</v>
      </c>
      <c r="J13" s="137">
        <v>0</v>
      </c>
      <c r="K13" s="137">
        <f t="shared" si="2"/>
        <v>0</v>
      </c>
    </row>
    <row r="14" spans="2:12" x14ac:dyDescent="0.25">
      <c r="B14" s="230"/>
      <c r="C14" s="240" t="s">
        <v>95</v>
      </c>
      <c r="D14" s="238"/>
      <c r="E14" s="238">
        <v>25.714285714285715</v>
      </c>
      <c r="F14" s="239"/>
      <c r="G14" s="244">
        <f t="shared" si="0"/>
        <v>25.714285714285715</v>
      </c>
      <c r="H14" s="245">
        <f t="shared" si="1"/>
        <v>5.9483618303314987E-5</v>
      </c>
      <c r="I14" s="137">
        <v>3</v>
      </c>
      <c r="J14" s="137">
        <v>0</v>
      </c>
      <c r="K14" s="137">
        <f t="shared" si="2"/>
        <v>0</v>
      </c>
    </row>
    <row r="15" spans="2:12" x14ac:dyDescent="0.25">
      <c r="B15" s="230"/>
      <c r="C15" s="134" t="s">
        <v>6</v>
      </c>
      <c r="D15" s="238">
        <v>471911.33333333331</v>
      </c>
      <c r="E15" s="238">
        <v>353987.57142857142</v>
      </c>
      <c r="F15" s="137"/>
      <c r="G15" s="244">
        <f t="shared" si="0"/>
        <v>412949.45238095237</v>
      </c>
      <c r="H15" s="245">
        <f t="shared" si="1"/>
        <v>0.95525607348855901</v>
      </c>
      <c r="I15" s="137">
        <v>3</v>
      </c>
      <c r="J15" s="137">
        <v>5</v>
      </c>
      <c r="K15" s="137">
        <f t="shared" si="2"/>
        <v>15</v>
      </c>
    </row>
    <row r="16" spans="2:12" x14ac:dyDescent="0.25">
      <c r="B16" s="230"/>
      <c r="C16" s="240" t="s">
        <v>35</v>
      </c>
      <c r="D16" s="137"/>
      <c r="E16" s="238">
        <v>31.714285714285715</v>
      </c>
      <c r="F16" s="137"/>
      <c r="G16" s="244">
        <f t="shared" si="0"/>
        <v>31.714285714285715</v>
      </c>
      <c r="H16" s="245">
        <f t="shared" si="1"/>
        <v>7.3363129240755151E-5</v>
      </c>
      <c r="I16" s="137">
        <v>3</v>
      </c>
      <c r="J16" s="137">
        <v>0</v>
      </c>
      <c r="K16" s="137">
        <f t="shared" si="2"/>
        <v>0</v>
      </c>
    </row>
    <row r="17" spans="2:11" x14ac:dyDescent="0.25">
      <c r="B17" s="230"/>
      <c r="C17" s="134" t="s">
        <v>7</v>
      </c>
      <c r="D17" s="238">
        <v>27.833333333333332</v>
      </c>
      <c r="E17" s="137"/>
      <c r="F17" s="239"/>
      <c r="G17" s="244">
        <f t="shared" si="0"/>
        <v>27.833333333333332</v>
      </c>
      <c r="H17" s="245">
        <f t="shared" si="1"/>
        <v>6.4385509070902973E-5</v>
      </c>
      <c r="I17" s="137">
        <v>3</v>
      </c>
      <c r="J17" s="137">
        <v>0</v>
      </c>
      <c r="K17" s="137">
        <f t="shared" si="2"/>
        <v>0</v>
      </c>
    </row>
    <row r="18" spans="2:11" x14ac:dyDescent="0.25">
      <c r="B18" s="230"/>
      <c r="C18" s="134" t="s">
        <v>8</v>
      </c>
      <c r="D18" s="238">
        <v>167.83333333333334</v>
      </c>
      <c r="E18" s="238"/>
      <c r="F18" s="239"/>
      <c r="G18" s="244">
        <f t="shared" si="0"/>
        <v>167.83333333333334</v>
      </c>
      <c r="H18" s="245">
        <f t="shared" si="1"/>
        <v>3.8824076427784016E-4</v>
      </c>
      <c r="I18" s="137">
        <v>3</v>
      </c>
      <c r="J18" s="137">
        <v>0</v>
      </c>
      <c r="K18" s="137">
        <f t="shared" si="2"/>
        <v>0</v>
      </c>
    </row>
    <row r="19" spans="2:11" x14ac:dyDescent="0.25">
      <c r="B19" s="230"/>
      <c r="C19" s="134" t="s">
        <v>37</v>
      </c>
      <c r="D19" s="137"/>
      <c r="E19" s="238">
        <v>15.857142857142858</v>
      </c>
      <c r="F19" s="137"/>
      <c r="G19" s="244">
        <f t="shared" si="0"/>
        <v>15.857142857142858</v>
      </c>
      <c r="H19" s="247">
        <f t="shared" si="1"/>
        <v>3.6681564620377576E-5</v>
      </c>
      <c r="I19" s="137">
        <v>3</v>
      </c>
      <c r="J19" s="137">
        <v>0</v>
      </c>
      <c r="K19" s="137">
        <f t="shared" si="2"/>
        <v>0</v>
      </c>
    </row>
    <row r="20" spans="2:11" x14ac:dyDescent="0.25">
      <c r="B20" s="230"/>
      <c r="C20" s="134" t="s">
        <v>92</v>
      </c>
      <c r="D20" s="238">
        <v>10</v>
      </c>
      <c r="E20" s="137"/>
      <c r="F20" s="137"/>
      <c r="G20" s="244">
        <f t="shared" si="0"/>
        <v>10</v>
      </c>
      <c r="H20" s="247">
        <f t="shared" si="1"/>
        <v>2.3132518229066937E-5</v>
      </c>
      <c r="I20" s="137">
        <v>3</v>
      </c>
      <c r="J20" s="137">
        <v>0</v>
      </c>
      <c r="K20" s="137">
        <f t="shared" si="2"/>
        <v>0</v>
      </c>
    </row>
    <row r="21" spans="2:11" x14ac:dyDescent="0.25">
      <c r="B21" s="230"/>
      <c r="C21" s="240" t="s">
        <v>96</v>
      </c>
      <c r="D21" s="238"/>
      <c r="E21" s="238">
        <v>25.714285714285715</v>
      </c>
      <c r="F21" s="137"/>
      <c r="G21" s="244">
        <f t="shared" si="0"/>
        <v>25.714285714285715</v>
      </c>
      <c r="H21" s="245">
        <f t="shared" si="1"/>
        <v>5.9483618303314987E-5</v>
      </c>
      <c r="I21" s="137">
        <v>3</v>
      </c>
      <c r="J21" s="137">
        <v>0</v>
      </c>
      <c r="K21" s="137">
        <f t="shared" si="2"/>
        <v>0</v>
      </c>
    </row>
    <row r="22" spans="2:11" x14ac:dyDescent="0.25">
      <c r="B22" s="230"/>
      <c r="C22" s="134" t="s">
        <v>93</v>
      </c>
      <c r="D22" s="238">
        <v>210</v>
      </c>
      <c r="E22" s="238">
        <v>231.42857142857142</v>
      </c>
      <c r="F22" s="137"/>
      <c r="G22" s="244">
        <f t="shared" si="0"/>
        <v>220.71428571428572</v>
      </c>
      <c r="H22" s="245">
        <f t="shared" si="1"/>
        <v>5.105677237701203E-4</v>
      </c>
      <c r="I22" s="137">
        <v>3</v>
      </c>
      <c r="J22" s="137">
        <v>0</v>
      </c>
      <c r="K22" s="137">
        <f t="shared" si="2"/>
        <v>0</v>
      </c>
    </row>
    <row r="23" spans="2:11" x14ac:dyDescent="0.25">
      <c r="B23" s="230"/>
      <c r="C23" s="134" t="s">
        <v>38</v>
      </c>
      <c r="D23" s="238">
        <v>20</v>
      </c>
      <c r="E23" s="238">
        <v>25.714285714285715</v>
      </c>
      <c r="F23" s="239">
        <v>30</v>
      </c>
      <c r="G23" s="244">
        <f t="shared" si="0"/>
        <v>25.238095238095241</v>
      </c>
      <c r="H23" s="245">
        <f t="shared" si="1"/>
        <v>5.8382069816216567E-5</v>
      </c>
      <c r="I23" s="137">
        <v>3</v>
      </c>
      <c r="J23" s="137">
        <v>0</v>
      </c>
      <c r="K23" s="137">
        <f t="shared" si="2"/>
        <v>0</v>
      </c>
    </row>
    <row r="24" spans="2:11" x14ac:dyDescent="0.25">
      <c r="B24" s="230"/>
      <c r="C24" s="134" t="s">
        <v>40</v>
      </c>
      <c r="D24" s="238"/>
      <c r="E24" s="137"/>
      <c r="F24" s="239">
        <v>100</v>
      </c>
      <c r="G24" s="244">
        <f t="shared" si="0"/>
        <v>100</v>
      </c>
      <c r="H24" s="245">
        <f t="shared" si="1"/>
        <v>2.3132518229066937E-4</v>
      </c>
      <c r="I24" s="137">
        <v>3</v>
      </c>
      <c r="J24" s="137">
        <v>0</v>
      </c>
      <c r="K24" s="137">
        <f t="shared" si="2"/>
        <v>0</v>
      </c>
    </row>
    <row r="25" spans="2:11" x14ac:dyDescent="0.25">
      <c r="B25" s="230"/>
      <c r="C25" s="240" t="s">
        <v>97</v>
      </c>
      <c r="D25" s="238">
        <v>170</v>
      </c>
      <c r="E25" s="238">
        <v>180</v>
      </c>
      <c r="F25" s="239"/>
      <c r="G25" s="244">
        <f t="shared" si="0"/>
        <v>175</v>
      </c>
      <c r="H25" s="245">
        <f t="shared" si="1"/>
        <v>4.0481906900867145E-4</v>
      </c>
      <c r="I25" s="137">
        <v>3</v>
      </c>
      <c r="J25" s="137">
        <v>0</v>
      </c>
      <c r="K25" s="137">
        <f t="shared" si="2"/>
        <v>0</v>
      </c>
    </row>
    <row r="26" spans="2:11" x14ac:dyDescent="0.25">
      <c r="B26" s="230"/>
      <c r="C26" s="134" t="s">
        <v>9</v>
      </c>
      <c r="D26" s="238">
        <v>83.5</v>
      </c>
      <c r="E26" s="238">
        <v>47.571428571428569</v>
      </c>
      <c r="F26" s="239"/>
      <c r="G26" s="244">
        <f t="shared" si="0"/>
        <v>65.535714285714278</v>
      </c>
      <c r="H26" s="245">
        <f t="shared" si="1"/>
        <v>1.516006105369208E-4</v>
      </c>
      <c r="I26" s="137">
        <v>3</v>
      </c>
      <c r="J26" s="137">
        <v>0</v>
      </c>
      <c r="K26" s="137">
        <f t="shared" si="2"/>
        <v>0</v>
      </c>
    </row>
    <row r="27" spans="2:11" x14ac:dyDescent="0.25">
      <c r="B27" s="230"/>
      <c r="C27" s="134" t="s">
        <v>54</v>
      </c>
      <c r="D27" s="238">
        <v>20</v>
      </c>
      <c r="E27" s="137"/>
      <c r="F27" s="137"/>
      <c r="G27" s="244">
        <f t="shared" si="0"/>
        <v>20</v>
      </c>
      <c r="H27" s="247">
        <f t="shared" si="1"/>
        <v>4.6265036458133873E-5</v>
      </c>
      <c r="I27" s="137">
        <v>3</v>
      </c>
      <c r="J27" s="137">
        <v>0</v>
      </c>
      <c r="K27" s="137">
        <f t="shared" si="2"/>
        <v>0</v>
      </c>
    </row>
    <row r="28" spans="2:11" x14ac:dyDescent="0.25">
      <c r="B28" s="230"/>
      <c r="C28" s="240" t="s">
        <v>98</v>
      </c>
      <c r="D28" s="137"/>
      <c r="E28" s="238">
        <v>8.5714285714285712</v>
      </c>
      <c r="F28" s="239">
        <v>20</v>
      </c>
      <c r="G28" s="244">
        <f t="shared" si="0"/>
        <v>14.285714285714285</v>
      </c>
      <c r="H28" s="247">
        <f t="shared" si="1"/>
        <v>3.3046454612952767E-5</v>
      </c>
      <c r="I28" s="137">
        <v>3</v>
      </c>
      <c r="J28" s="137">
        <v>0</v>
      </c>
      <c r="K28" s="137">
        <f t="shared" si="2"/>
        <v>0</v>
      </c>
    </row>
    <row r="29" spans="2:11" x14ac:dyDescent="0.25">
      <c r="B29" s="230"/>
      <c r="C29" s="134" t="s">
        <v>99</v>
      </c>
      <c r="D29" s="137"/>
      <c r="E29" s="238">
        <v>162.85714285714286</v>
      </c>
      <c r="F29" s="239">
        <v>220</v>
      </c>
      <c r="G29" s="244">
        <f t="shared" si="0"/>
        <v>191.42857142857144</v>
      </c>
      <c r="H29" s="245">
        <f t="shared" si="1"/>
        <v>4.4282249181356714E-4</v>
      </c>
      <c r="I29" s="137">
        <v>3</v>
      </c>
      <c r="J29" s="137">
        <v>0</v>
      </c>
      <c r="K29" s="137">
        <f t="shared" si="2"/>
        <v>0</v>
      </c>
    </row>
    <row r="30" spans="2:11" x14ac:dyDescent="0.25">
      <c r="B30" s="230"/>
      <c r="C30" s="134" t="s">
        <v>108</v>
      </c>
      <c r="D30" s="137"/>
      <c r="E30" s="238"/>
      <c r="F30" s="239">
        <v>80</v>
      </c>
      <c r="G30" s="244">
        <f t="shared" si="0"/>
        <v>80</v>
      </c>
      <c r="H30" s="245">
        <f t="shared" si="1"/>
        <v>1.8506014583253549E-4</v>
      </c>
      <c r="I30" s="137">
        <v>3</v>
      </c>
      <c r="J30" s="137">
        <v>0</v>
      </c>
      <c r="K30" s="137">
        <f t="shared" si="2"/>
        <v>0</v>
      </c>
    </row>
    <row r="31" spans="2:11" x14ac:dyDescent="0.25">
      <c r="B31" s="230"/>
      <c r="C31" s="134" t="s">
        <v>10</v>
      </c>
      <c r="D31" s="238">
        <v>1022.6666666666666</v>
      </c>
      <c r="E31" s="238">
        <v>914.57142857142856</v>
      </c>
      <c r="F31" s="239">
        <v>560</v>
      </c>
      <c r="G31" s="244">
        <f t="shared" si="0"/>
        <v>832.41269841269843</v>
      </c>
      <c r="H31" s="245">
        <f t="shared" si="1"/>
        <v>1.9255801920138546E-3</v>
      </c>
      <c r="I31" s="137">
        <v>3</v>
      </c>
      <c r="J31" s="137">
        <v>0</v>
      </c>
      <c r="K31" s="137">
        <f t="shared" si="2"/>
        <v>0</v>
      </c>
    </row>
    <row r="32" spans="2:11" x14ac:dyDescent="0.25">
      <c r="B32" s="230"/>
      <c r="C32" s="134" t="s">
        <v>27</v>
      </c>
      <c r="D32" s="238">
        <v>111.33333333333333</v>
      </c>
      <c r="E32" s="137"/>
      <c r="F32" s="137"/>
      <c r="G32" s="244">
        <f t="shared" si="0"/>
        <v>111.33333333333333</v>
      </c>
      <c r="H32" s="245">
        <f t="shared" si="1"/>
        <v>2.5754203628361189E-4</v>
      </c>
      <c r="I32" s="137">
        <v>3</v>
      </c>
      <c r="J32" s="137">
        <v>0</v>
      </c>
      <c r="K32" s="137">
        <f t="shared" si="2"/>
        <v>0</v>
      </c>
    </row>
    <row r="33" spans="2:11" x14ac:dyDescent="0.25">
      <c r="B33" s="230" t="s">
        <v>12</v>
      </c>
      <c r="C33" s="134" t="s">
        <v>13</v>
      </c>
      <c r="D33" s="238">
        <v>351.33333333333331</v>
      </c>
      <c r="E33" s="238">
        <v>417.42857142857144</v>
      </c>
      <c r="F33" s="239">
        <v>190</v>
      </c>
      <c r="G33" s="244">
        <f t="shared" si="0"/>
        <v>319.58730158730162</v>
      </c>
      <c r="H33" s="245">
        <f t="shared" si="1"/>
        <v>7.3928590797465684E-4</v>
      </c>
      <c r="I33" s="137">
        <v>9</v>
      </c>
      <c r="J33" s="137">
        <v>0</v>
      </c>
      <c r="K33" s="137">
        <f t="shared" si="2"/>
        <v>0</v>
      </c>
    </row>
    <row r="34" spans="2:11" x14ac:dyDescent="0.25">
      <c r="B34" s="230"/>
      <c r="C34" s="134" t="s">
        <v>43</v>
      </c>
      <c r="D34" s="238">
        <v>710</v>
      </c>
      <c r="E34" s="238">
        <v>660</v>
      </c>
      <c r="F34" s="239">
        <v>830</v>
      </c>
      <c r="G34" s="244">
        <f t="shared" si="0"/>
        <v>733.33333333333337</v>
      </c>
      <c r="H34" s="245">
        <f t="shared" si="1"/>
        <v>1.6963846701315757E-3</v>
      </c>
      <c r="I34" s="137">
        <v>9</v>
      </c>
      <c r="J34" s="137">
        <v>0</v>
      </c>
      <c r="K34" s="137">
        <f t="shared" si="2"/>
        <v>0</v>
      </c>
    </row>
    <row r="35" spans="2:11" x14ac:dyDescent="0.25">
      <c r="B35" s="230"/>
      <c r="C35" s="134" t="s">
        <v>14</v>
      </c>
      <c r="D35" s="238">
        <v>27.833333333333332</v>
      </c>
      <c r="E35" s="238">
        <v>34.285714285714285</v>
      </c>
      <c r="F35" s="239">
        <v>40</v>
      </c>
      <c r="G35" s="244">
        <f t="shared" si="0"/>
        <v>34.039682539682538</v>
      </c>
      <c r="H35" s="245">
        <f t="shared" si="1"/>
        <v>7.8742357686085787E-5</v>
      </c>
      <c r="I35" s="137">
        <v>9</v>
      </c>
      <c r="J35" s="137">
        <v>0</v>
      </c>
      <c r="K35" s="137">
        <f t="shared" si="2"/>
        <v>0</v>
      </c>
    </row>
    <row r="36" spans="2:11" x14ac:dyDescent="0.25">
      <c r="B36" s="136" t="s">
        <v>15</v>
      </c>
      <c r="C36" s="134" t="s">
        <v>45</v>
      </c>
      <c r="D36" s="238">
        <v>2840</v>
      </c>
      <c r="E36" s="238">
        <v>0</v>
      </c>
      <c r="F36" s="239">
        <v>1110</v>
      </c>
      <c r="G36" s="244">
        <f t="shared" si="0"/>
        <v>1316.6666666666667</v>
      </c>
      <c r="H36" s="245">
        <f t="shared" si="1"/>
        <v>3.0457815668271469E-3</v>
      </c>
      <c r="I36" s="137">
        <v>5</v>
      </c>
      <c r="J36" s="137">
        <v>0</v>
      </c>
      <c r="K36" s="137">
        <f t="shared" si="2"/>
        <v>0</v>
      </c>
    </row>
    <row r="37" spans="2:11" x14ac:dyDescent="0.25">
      <c r="B37" s="230" t="s">
        <v>127</v>
      </c>
      <c r="C37" s="134" t="s">
        <v>18</v>
      </c>
      <c r="D37" s="238">
        <v>83.5</v>
      </c>
      <c r="E37" s="238"/>
      <c r="F37" s="239"/>
      <c r="G37" s="244">
        <f t="shared" si="0"/>
        <v>83.5</v>
      </c>
      <c r="H37" s="245">
        <f t="shared" si="1"/>
        <v>1.9315652721270895E-4</v>
      </c>
      <c r="I37" s="137">
        <v>9</v>
      </c>
      <c r="J37" s="137">
        <v>0</v>
      </c>
      <c r="K37" s="137">
        <f t="shared" si="2"/>
        <v>0</v>
      </c>
    </row>
    <row r="38" spans="2:11" x14ac:dyDescent="0.25">
      <c r="B38" s="230"/>
      <c r="C38" s="240" t="s">
        <v>90</v>
      </c>
      <c r="D38" s="238">
        <v>60</v>
      </c>
      <c r="E38" s="238">
        <v>51.428571428571431</v>
      </c>
      <c r="F38" s="137"/>
      <c r="G38" s="244">
        <f t="shared" si="0"/>
        <v>55.714285714285715</v>
      </c>
      <c r="H38" s="245">
        <f t="shared" si="1"/>
        <v>1.2888117299051581E-4</v>
      </c>
      <c r="I38" s="137">
        <v>9</v>
      </c>
      <c r="J38" s="137">
        <v>0</v>
      </c>
      <c r="K38" s="137">
        <f t="shared" si="2"/>
        <v>0</v>
      </c>
    </row>
    <row r="39" spans="2:11" x14ac:dyDescent="0.25">
      <c r="B39" s="230"/>
      <c r="C39" s="134" t="s">
        <v>17</v>
      </c>
      <c r="D39" s="238">
        <v>83.5</v>
      </c>
      <c r="E39" s="238"/>
      <c r="F39" s="137"/>
      <c r="G39" s="244">
        <f t="shared" si="0"/>
        <v>83.5</v>
      </c>
      <c r="H39" s="245">
        <f t="shared" si="1"/>
        <v>1.9315652721270895E-4</v>
      </c>
      <c r="I39" s="137">
        <v>9</v>
      </c>
      <c r="J39" s="137">
        <v>0</v>
      </c>
      <c r="K39" s="137">
        <f t="shared" si="2"/>
        <v>0</v>
      </c>
    </row>
    <row r="40" spans="2:11" x14ac:dyDescent="0.25">
      <c r="B40" s="230" t="s">
        <v>19</v>
      </c>
      <c r="C40" s="134" t="s">
        <v>29</v>
      </c>
      <c r="D40" s="238">
        <v>27.833333333333332</v>
      </c>
      <c r="E40" s="137"/>
      <c r="F40" s="239"/>
      <c r="G40" s="244">
        <f t="shared" si="0"/>
        <v>27.833333333333332</v>
      </c>
      <c r="H40" s="245">
        <f t="shared" si="1"/>
        <v>6.4385509070902973E-5</v>
      </c>
      <c r="I40" s="137">
        <v>12</v>
      </c>
      <c r="J40" s="137">
        <v>0</v>
      </c>
      <c r="K40" s="137">
        <f t="shared" si="2"/>
        <v>0</v>
      </c>
    </row>
    <row r="41" spans="2:11" x14ac:dyDescent="0.25">
      <c r="B41" s="230"/>
      <c r="C41" s="134" t="s">
        <v>89</v>
      </c>
      <c r="D41" s="238">
        <v>20</v>
      </c>
      <c r="E41" s="137"/>
      <c r="F41" s="239"/>
      <c r="G41" s="244">
        <f t="shared" si="0"/>
        <v>20</v>
      </c>
      <c r="H41" s="247">
        <f t="shared" si="1"/>
        <v>4.6265036458133873E-5</v>
      </c>
      <c r="I41" s="137">
        <v>12</v>
      </c>
      <c r="J41" s="137">
        <v>0</v>
      </c>
      <c r="K41" s="137">
        <f t="shared" si="2"/>
        <v>0</v>
      </c>
    </row>
    <row r="42" spans="2:11" x14ac:dyDescent="0.25">
      <c r="B42" s="230"/>
      <c r="C42" s="134" t="s">
        <v>20</v>
      </c>
      <c r="D42" s="238">
        <v>55.666666666666664</v>
      </c>
      <c r="E42" s="238">
        <v>31.714285714285715</v>
      </c>
      <c r="F42" s="239"/>
      <c r="G42" s="244">
        <f t="shared" si="0"/>
        <v>43.69047619047619</v>
      </c>
      <c r="H42" s="245">
        <f t="shared" si="1"/>
        <v>1.0106707369128055E-4</v>
      </c>
      <c r="I42" s="137">
        <v>12</v>
      </c>
      <c r="J42" s="137">
        <v>0</v>
      </c>
      <c r="K42" s="137">
        <f t="shared" si="2"/>
        <v>0</v>
      </c>
    </row>
    <row r="43" spans="2:11" x14ac:dyDescent="0.25">
      <c r="B43" s="230"/>
      <c r="C43" s="134" t="s">
        <v>21</v>
      </c>
      <c r="D43" s="238">
        <v>55.666666666666664</v>
      </c>
      <c r="E43" s="137"/>
      <c r="F43" s="239"/>
      <c r="G43" s="244">
        <f t="shared" si="0"/>
        <v>55.666666666666664</v>
      </c>
      <c r="H43" s="245">
        <f t="shared" si="1"/>
        <v>1.2877101814180595E-4</v>
      </c>
      <c r="I43" s="137">
        <v>12</v>
      </c>
      <c r="J43" s="137">
        <v>0</v>
      </c>
      <c r="K43" s="137">
        <f t="shared" si="2"/>
        <v>0</v>
      </c>
    </row>
    <row r="44" spans="2:11" x14ac:dyDescent="0.25">
      <c r="B44" s="230"/>
      <c r="C44" s="134" t="s">
        <v>30</v>
      </c>
      <c r="D44" s="238">
        <v>97.833333333333329</v>
      </c>
      <c r="E44" s="238">
        <v>606</v>
      </c>
      <c r="F44" s="239">
        <v>890</v>
      </c>
      <c r="G44" s="244">
        <f t="shared" si="0"/>
        <v>531.27777777777783</v>
      </c>
      <c r="H44" s="245">
        <f t="shared" si="1"/>
        <v>1.2289792879142619E-3</v>
      </c>
      <c r="I44" s="137">
        <v>12</v>
      </c>
      <c r="J44" s="137">
        <v>0</v>
      </c>
      <c r="K44" s="137">
        <f t="shared" si="2"/>
        <v>0</v>
      </c>
    </row>
    <row r="45" spans="2:11" x14ac:dyDescent="0.25">
      <c r="B45" s="230"/>
      <c r="C45" s="240" t="s">
        <v>81</v>
      </c>
      <c r="D45" s="137"/>
      <c r="E45" s="238">
        <v>111.42857142857143</v>
      </c>
      <c r="F45" s="239"/>
      <c r="G45" s="244">
        <f t="shared" si="0"/>
        <v>111.42857142857143</v>
      </c>
      <c r="H45" s="245">
        <f t="shared" si="1"/>
        <v>2.5776234598103161E-4</v>
      </c>
      <c r="I45" s="137">
        <v>12</v>
      </c>
      <c r="J45" s="137">
        <v>0</v>
      </c>
      <c r="K45" s="137">
        <f t="shared" si="2"/>
        <v>0</v>
      </c>
    </row>
    <row r="46" spans="2:11" x14ac:dyDescent="0.25">
      <c r="B46" s="230"/>
      <c r="C46" s="134" t="s">
        <v>103</v>
      </c>
      <c r="D46" s="137"/>
      <c r="E46" s="238"/>
      <c r="F46" s="239">
        <v>20</v>
      </c>
      <c r="G46" s="244">
        <f t="shared" si="0"/>
        <v>20</v>
      </c>
      <c r="H46" s="247">
        <f t="shared" si="1"/>
        <v>4.6265036458133873E-5</v>
      </c>
      <c r="I46" s="137">
        <v>12</v>
      </c>
      <c r="J46" s="137">
        <v>0</v>
      </c>
      <c r="K46" s="137">
        <f t="shared" si="2"/>
        <v>0</v>
      </c>
    </row>
    <row r="47" spans="2:11" x14ac:dyDescent="0.25">
      <c r="B47" s="230"/>
      <c r="C47" s="134" t="s">
        <v>84</v>
      </c>
      <c r="D47" s="238">
        <v>40</v>
      </c>
      <c r="E47" s="137"/>
      <c r="F47" s="239"/>
      <c r="G47" s="244">
        <f t="shared" si="0"/>
        <v>40</v>
      </c>
      <c r="H47" s="245">
        <f t="shared" si="1"/>
        <v>9.2530072916267747E-5</v>
      </c>
      <c r="I47" s="137">
        <v>12</v>
      </c>
      <c r="J47" s="137">
        <v>0</v>
      </c>
      <c r="K47" s="137">
        <f t="shared" si="2"/>
        <v>0</v>
      </c>
    </row>
    <row r="48" spans="2:11" ht="15.75" thickBot="1" x14ac:dyDescent="0.3">
      <c r="B48" s="232"/>
      <c r="C48" s="249" t="s">
        <v>31</v>
      </c>
      <c r="D48" s="250">
        <v>1177.8333333333333</v>
      </c>
      <c r="E48" s="250">
        <v>2442.8571428571427</v>
      </c>
      <c r="F48" s="251">
        <v>1610</v>
      </c>
      <c r="G48" s="252">
        <f t="shared" si="0"/>
        <v>1743.563492063492</v>
      </c>
      <c r="H48" s="253">
        <f t="shared" si="1"/>
        <v>4.0333014263694341E-3</v>
      </c>
      <c r="I48" s="137">
        <v>12</v>
      </c>
      <c r="J48" s="137">
        <v>0</v>
      </c>
      <c r="K48" s="137">
        <f t="shared" si="2"/>
        <v>0</v>
      </c>
    </row>
    <row r="49" spans="2:12" ht="15.75" thickBot="1" x14ac:dyDescent="0.3">
      <c r="B49" s="254" t="s">
        <v>133</v>
      </c>
      <c r="C49" s="255"/>
      <c r="D49" s="255"/>
      <c r="E49" s="255"/>
      <c r="F49" s="256"/>
      <c r="G49" s="257">
        <f>SUM(G5:G48)</f>
        <v>432291.88888888882</v>
      </c>
      <c r="H49" s="258">
        <f t="shared" si="1"/>
        <v>1</v>
      </c>
      <c r="I49" s="236"/>
      <c r="J49" s="236"/>
      <c r="K49" s="236"/>
    </row>
    <row r="50" spans="2:12" x14ac:dyDescent="0.25">
      <c r="B50" s="234"/>
      <c r="C50" s="234"/>
      <c r="D50" s="236"/>
      <c r="E50" s="236"/>
      <c r="F50" s="242"/>
      <c r="G50" s="243"/>
      <c r="H50" s="236"/>
      <c r="I50" s="236"/>
      <c r="J50" s="236"/>
      <c r="K50" s="236"/>
    </row>
    <row r="51" spans="2:12" x14ac:dyDescent="0.25">
      <c r="B51" s="234"/>
      <c r="C51" s="235"/>
      <c r="D51" s="241"/>
      <c r="E51" s="241"/>
      <c r="F51" s="236"/>
      <c r="G51" s="243"/>
      <c r="H51" s="236"/>
      <c r="I51" s="236"/>
      <c r="J51" s="236"/>
      <c r="K51" s="236"/>
    </row>
    <row r="52" spans="2:12" x14ac:dyDescent="0.25">
      <c r="B52" s="234"/>
      <c r="C52" s="234"/>
      <c r="D52" s="236"/>
      <c r="E52" s="241"/>
      <c r="F52" s="236"/>
      <c r="G52" s="243"/>
      <c r="H52" s="236"/>
      <c r="I52" s="236"/>
      <c r="J52" s="236"/>
      <c r="K52" s="236"/>
    </row>
    <row r="53" spans="2:12" x14ac:dyDescent="0.25">
      <c r="B53" s="259" t="s">
        <v>58</v>
      </c>
      <c r="C53" s="259"/>
    </row>
    <row r="54" spans="2:12" ht="15.75" thickBot="1" x14ac:dyDescent="0.3">
      <c r="B54" s="259"/>
      <c r="C54" s="259"/>
    </row>
    <row r="55" spans="2:12" ht="30" x14ac:dyDescent="0.25">
      <c r="B55" s="136" t="s">
        <v>22</v>
      </c>
      <c r="C55" s="137" t="s">
        <v>57</v>
      </c>
      <c r="D55" s="137" t="s">
        <v>130</v>
      </c>
      <c r="E55" s="137" t="s">
        <v>131</v>
      </c>
      <c r="F55" s="137" t="s">
        <v>126</v>
      </c>
      <c r="G55" s="135" t="s">
        <v>120</v>
      </c>
      <c r="H55" s="135" t="s">
        <v>121</v>
      </c>
      <c r="I55" s="137" t="s">
        <v>122</v>
      </c>
      <c r="J55" s="137" t="s">
        <v>123</v>
      </c>
      <c r="K55" s="137" t="s">
        <v>124</v>
      </c>
      <c r="L55" s="260" t="s">
        <v>125</v>
      </c>
    </row>
    <row r="56" spans="2:12" ht="19.5" thickBot="1" x14ac:dyDescent="0.3">
      <c r="B56" s="136" t="s">
        <v>0</v>
      </c>
      <c r="C56" s="134" t="s">
        <v>53</v>
      </c>
      <c r="D56" s="238">
        <v>55.5</v>
      </c>
      <c r="E56" s="239">
        <v>111</v>
      </c>
      <c r="F56" s="239">
        <v>27.75</v>
      </c>
      <c r="G56" s="244">
        <f>AVERAGE(D56:F56)</f>
        <v>64.75</v>
      </c>
      <c r="H56" s="245">
        <f>G56/G$107</f>
        <v>3.3670033670033669E-3</v>
      </c>
      <c r="I56" s="137">
        <v>16</v>
      </c>
      <c r="J56" s="137">
        <v>0</v>
      </c>
      <c r="K56" s="137">
        <f>I56*J56</f>
        <v>0</v>
      </c>
      <c r="L56" s="261">
        <f>SUM(K56:K106)</f>
        <v>12</v>
      </c>
    </row>
    <row r="57" spans="2:12" x14ac:dyDescent="0.25">
      <c r="B57" s="230" t="s">
        <v>134</v>
      </c>
      <c r="C57" s="134" t="s">
        <v>34</v>
      </c>
      <c r="D57" s="238">
        <v>55.5</v>
      </c>
      <c r="E57" s="239"/>
      <c r="F57" s="239"/>
      <c r="G57" s="244">
        <f t="shared" ref="G57:G106" si="3">AVERAGE(D57:F57)</f>
        <v>55.5</v>
      </c>
      <c r="H57" s="245">
        <f t="shared" ref="H57:H107" si="4">G57/G$107</f>
        <v>2.886002886002886E-3</v>
      </c>
      <c r="I57" s="137">
        <v>3</v>
      </c>
      <c r="J57" s="137">
        <v>0</v>
      </c>
      <c r="K57" s="137">
        <f t="shared" ref="K57:K106" si="5">I57*J57</f>
        <v>0</v>
      </c>
    </row>
    <row r="58" spans="2:12" x14ac:dyDescent="0.25">
      <c r="B58" s="230"/>
      <c r="C58" s="134" t="s">
        <v>2</v>
      </c>
      <c r="D58" s="238">
        <v>8935.5</v>
      </c>
      <c r="E58" s="239">
        <v>4856.25</v>
      </c>
      <c r="F58" s="239">
        <v>7131.75</v>
      </c>
      <c r="G58" s="244">
        <f t="shared" si="3"/>
        <v>6974.5</v>
      </c>
      <c r="H58" s="245">
        <f t="shared" si="4"/>
        <v>0.36267436267436265</v>
      </c>
      <c r="I58" s="137">
        <v>3</v>
      </c>
      <c r="J58" s="137">
        <v>2</v>
      </c>
      <c r="K58" s="137">
        <f t="shared" si="5"/>
        <v>6</v>
      </c>
    </row>
    <row r="59" spans="2:12" x14ac:dyDescent="0.25">
      <c r="B59" s="230"/>
      <c r="C59" s="134" t="s">
        <v>3</v>
      </c>
      <c r="D59" s="238">
        <v>777</v>
      </c>
      <c r="E59" s="239">
        <v>3330</v>
      </c>
      <c r="F59" s="239"/>
      <c r="G59" s="244">
        <f t="shared" si="3"/>
        <v>2053.5</v>
      </c>
      <c r="H59" s="245">
        <f t="shared" si="4"/>
        <v>0.10678210678210678</v>
      </c>
      <c r="I59" s="137">
        <v>3</v>
      </c>
      <c r="J59" s="137">
        <v>1</v>
      </c>
      <c r="K59" s="137">
        <f t="shared" si="5"/>
        <v>3</v>
      </c>
    </row>
    <row r="60" spans="2:12" x14ac:dyDescent="0.25">
      <c r="B60" s="230"/>
      <c r="C60" s="134" t="s">
        <v>32</v>
      </c>
      <c r="D60" s="238">
        <v>55.5</v>
      </c>
      <c r="E60" s="239"/>
      <c r="F60" s="239"/>
      <c r="G60" s="244">
        <f t="shared" si="3"/>
        <v>55.5</v>
      </c>
      <c r="H60" s="245">
        <f t="shared" si="4"/>
        <v>2.886002886002886E-3</v>
      </c>
      <c r="I60" s="137">
        <v>3</v>
      </c>
      <c r="J60" s="137">
        <v>0</v>
      </c>
      <c r="K60" s="137">
        <f t="shared" si="5"/>
        <v>0</v>
      </c>
    </row>
    <row r="61" spans="2:12" x14ac:dyDescent="0.25">
      <c r="B61" s="230"/>
      <c r="C61" s="134" t="s">
        <v>4</v>
      </c>
      <c r="D61" s="238">
        <v>1248.75</v>
      </c>
      <c r="E61" s="239">
        <v>777</v>
      </c>
      <c r="F61" s="239">
        <v>555</v>
      </c>
      <c r="G61" s="244">
        <f t="shared" si="3"/>
        <v>860.25</v>
      </c>
      <c r="H61" s="245">
        <f t="shared" si="4"/>
        <v>4.4733044733044736E-2</v>
      </c>
      <c r="I61" s="137">
        <v>3</v>
      </c>
      <c r="J61" s="137">
        <v>0</v>
      </c>
      <c r="K61" s="137">
        <f t="shared" si="5"/>
        <v>0</v>
      </c>
    </row>
    <row r="62" spans="2:12" x14ac:dyDescent="0.25">
      <c r="B62" s="230"/>
      <c r="C62" s="134" t="s">
        <v>25</v>
      </c>
      <c r="D62" s="238">
        <v>555</v>
      </c>
      <c r="E62" s="239">
        <v>360.75</v>
      </c>
      <c r="F62" s="239">
        <v>499.5</v>
      </c>
      <c r="G62" s="244">
        <f t="shared" si="3"/>
        <v>471.75</v>
      </c>
      <c r="H62" s="245">
        <f t="shared" si="4"/>
        <v>2.4531024531024532E-2</v>
      </c>
      <c r="I62" s="137">
        <v>3</v>
      </c>
      <c r="J62" s="137">
        <v>0</v>
      </c>
      <c r="K62" s="137">
        <f t="shared" si="5"/>
        <v>0</v>
      </c>
    </row>
    <row r="63" spans="2:12" x14ac:dyDescent="0.25">
      <c r="B63" s="230"/>
      <c r="C63" s="240" t="s">
        <v>65</v>
      </c>
      <c r="D63" s="244"/>
      <c r="E63" s="239">
        <v>360.75</v>
      </c>
      <c r="F63" s="239">
        <v>555</v>
      </c>
      <c r="G63" s="244">
        <f t="shared" si="3"/>
        <v>457.875</v>
      </c>
      <c r="H63" s="245">
        <f t="shared" si="4"/>
        <v>2.3809523809523808E-2</v>
      </c>
      <c r="I63" s="137">
        <v>3</v>
      </c>
      <c r="J63" s="137">
        <v>0</v>
      </c>
      <c r="K63" s="137">
        <f t="shared" si="5"/>
        <v>0</v>
      </c>
    </row>
    <row r="64" spans="2:12" x14ac:dyDescent="0.25">
      <c r="B64" s="230"/>
      <c r="C64" s="134" t="s">
        <v>76</v>
      </c>
      <c r="D64" s="238"/>
      <c r="E64" s="137"/>
      <c r="F64" s="239">
        <v>27.75</v>
      </c>
      <c r="G64" s="244">
        <f t="shared" si="3"/>
        <v>27.75</v>
      </c>
      <c r="H64" s="245">
        <f t="shared" si="4"/>
        <v>1.443001443001443E-3</v>
      </c>
      <c r="I64" s="137">
        <v>3</v>
      </c>
      <c r="J64" s="137">
        <v>0</v>
      </c>
      <c r="K64" s="137">
        <f t="shared" si="5"/>
        <v>0</v>
      </c>
    </row>
    <row r="65" spans="2:11" x14ac:dyDescent="0.25">
      <c r="B65" s="230"/>
      <c r="C65" s="134" t="s">
        <v>5</v>
      </c>
      <c r="D65" s="238">
        <v>138.75</v>
      </c>
      <c r="E65" s="239"/>
      <c r="F65" s="137"/>
      <c r="G65" s="244">
        <f t="shared" si="3"/>
        <v>138.75</v>
      </c>
      <c r="H65" s="245">
        <f t="shared" si="4"/>
        <v>7.215007215007215E-3</v>
      </c>
      <c r="I65" s="137">
        <v>3</v>
      </c>
      <c r="J65" s="137">
        <v>0</v>
      </c>
      <c r="K65" s="137">
        <f t="shared" si="5"/>
        <v>0</v>
      </c>
    </row>
    <row r="66" spans="2:11" x14ac:dyDescent="0.25">
      <c r="B66" s="230"/>
      <c r="C66" s="134" t="s">
        <v>26</v>
      </c>
      <c r="D66" s="238">
        <v>0</v>
      </c>
      <c r="E66" s="137"/>
      <c r="F66" s="137"/>
      <c r="G66" s="244">
        <f t="shared" si="3"/>
        <v>0</v>
      </c>
      <c r="H66" s="245">
        <f t="shared" si="4"/>
        <v>0</v>
      </c>
      <c r="I66" s="137">
        <v>3</v>
      </c>
      <c r="J66" s="137">
        <v>0</v>
      </c>
      <c r="K66" s="137">
        <f t="shared" si="5"/>
        <v>0</v>
      </c>
    </row>
    <row r="67" spans="2:11" x14ac:dyDescent="0.25">
      <c r="B67" s="230"/>
      <c r="C67" s="240" t="s">
        <v>67</v>
      </c>
      <c r="D67" s="244"/>
      <c r="E67" s="239">
        <v>55.5</v>
      </c>
      <c r="F67" s="137"/>
      <c r="G67" s="244">
        <f t="shared" si="3"/>
        <v>55.5</v>
      </c>
      <c r="H67" s="245">
        <f t="shared" si="4"/>
        <v>2.886002886002886E-3</v>
      </c>
      <c r="I67" s="137">
        <v>3</v>
      </c>
      <c r="J67" s="137">
        <v>0</v>
      </c>
      <c r="K67" s="137">
        <f t="shared" si="5"/>
        <v>0</v>
      </c>
    </row>
    <row r="68" spans="2:11" x14ac:dyDescent="0.25">
      <c r="B68" s="230"/>
      <c r="C68" s="134" t="s">
        <v>6</v>
      </c>
      <c r="D68" s="238">
        <v>3219</v>
      </c>
      <c r="E68" s="239">
        <v>5328</v>
      </c>
      <c r="F68" s="239">
        <v>5633.25</v>
      </c>
      <c r="G68" s="244">
        <f t="shared" si="3"/>
        <v>4726.75</v>
      </c>
      <c r="H68" s="245">
        <f t="shared" si="4"/>
        <v>0.24579124579124578</v>
      </c>
      <c r="I68" s="137">
        <v>3</v>
      </c>
      <c r="J68" s="137">
        <v>1</v>
      </c>
      <c r="K68" s="137">
        <f t="shared" si="5"/>
        <v>3</v>
      </c>
    </row>
    <row r="69" spans="2:11" x14ac:dyDescent="0.25">
      <c r="B69" s="230"/>
      <c r="C69" s="134" t="s">
        <v>35</v>
      </c>
      <c r="D69" s="238">
        <v>27.75</v>
      </c>
      <c r="E69" s="239">
        <v>666</v>
      </c>
      <c r="F69" s="239">
        <v>27.75</v>
      </c>
      <c r="G69" s="244">
        <f t="shared" si="3"/>
        <v>240.5</v>
      </c>
      <c r="H69" s="245">
        <f t="shared" si="4"/>
        <v>1.2506012506012507E-2</v>
      </c>
      <c r="I69" s="137">
        <v>3</v>
      </c>
      <c r="J69" s="137">
        <v>0</v>
      </c>
      <c r="K69" s="137">
        <f t="shared" si="5"/>
        <v>0</v>
      </c>
    </row>
    <row r="70" spans="2:11" x14ac:dyDescent="0.25">
      <c r="B70" s="230"/>
      <c r="C70" s="134" t="s">
        <v>8</v>
      </c>
      <c r="D70" s="238">
        <v>55.5</v>
      </c>
      <c r="E70" s="239"/>
      <c r="F70" s="239"/>
      <c r="G70" s="244">
        <f t="shared" si="3"/>
        <v>55.5</v>
      </c>
      <c r="H70" s="245">
        <f t="shared" si="4"/>
        <v>2.886002886002886E-3</v>
      </c>
      <c r="I70" s="137">
        <v>3</v>
      </c>
      <c r="J70" s="137">
        <v>0</v>
      </c>
      <c r="K70" s="137">
        <f t="shared" si="5"/>
        <v>0</v>
      </c>
    </row>
    <row r="71" spans="2:11" x14ac:dyDescent="0.25">
      <c r="B71" s="230"/>
      <c r="C71" s="134" t="s">
        <v>37</v>
      </c>
      <c r="D71" s="238">
        <v>27.75</v>
      </c>
      <c r="E71" s="239"/>
      <c r="F71" s="137"/>
      <c r="G71" s="244">
        <f t="shared" si="3"/>
        <v>27.75</v>
      </c>
      <c r="H71" s="245">
        <f t="shared" si="4"/>
        <v>1.443001443001443E-3</v>
      </c>
      <c r="I71" s="137">
        <v>3</v>
      </c>
      <c r="J71" s="137">
        <v>0</v>
      </c>
      <c r="K71" s="137">
        <f t="shared" si="5"/>
        <v>0</v>
      </c>
    </row>
    <row r="72" spans="2:11" x14ac:dyDescent="0.25">
      <c r="B72" s="230"/>
      <c r="C72" s="134" t="s">
        <v>36</v>
      </c>
      <c r="D72" s="238">
        <v>55.5</v>
      </c>
      <c r="E72" s="137"/>
      <c r="F72" s="137"/>
      <c r="G72" s="244">
        <f t="shared" si="3"/>
        <v>55.5</v>
      </c>
      <c r="H72" s="245">
        <f t="shared" si="4"/>
        <v>2.886002886002886E-3</v>
      </c>
      <c r="I72" s="137">
        <v>3</v>
      </c>
      <c r="J72" s="137">
        <v>0</v>
      </c>
      <c r="K72" s="137">
        <f t="shared" si="5"/>
        <v>0</v>
      </c>
    </row>
    <row r="73" spans="2:11" x14ac:dyDescent="0.25">
      <c r="B73" s="230"/>
      <c r="C73" s="134" t="s">
        <v>33</v>
      </c>
      <c r="D73" s="238">
        <v>27.75</v>
      </c>
      <c r="E73" s="137"/>
      <c r="F73" s="137"/>
      <c r="G73" s="244">
        <f t="shared" si="3"/>
        <v>27.75</v>
      </c>
      <c r="H73" s="245">
        <f t="shared" si="4"/>
        <v>1.443001443001443E-3</v>
      </c>
      <c r="I73" s="137">
        <v>3</v>
      </c>
      <c r="J73" s="137">
        <v>0</v>
      </c>
      <c r="K73" s="137">
        <f t="shared" si="5"/>
        <v>0</v>
      </c>
    </row>
    <row r="74" spans="2:11" x14ac:dyDescent="0.25">
      <c r="B74" s="230"/>
      <c r="C74" s="134" t="s">
        <v>38</v>
      </c>
      <c r="D74" s="238">
        <v>55.5</v>
      </c>
      <c r="E74" s="137"/>
      <c r="F74" s="239">
        <v>27.75</v>
      </c>
      <c r="G74" s="244">
        <f t="shared" si="3"/>
        <v>41.625</v>
      </c>
      <c r="H74" s="245">
        <f t="shared" si="4"/>
        <v>2.1645021645021645E-3</v>
      </c>
      <c r="I74" s="137">
        <v>3</v>
      </c>
      <c r="J74" s="137">
        <v>0</v>
      </c>
      <c r="K74" s="137">
        <f t="shared" si="5"/>
        <v>0</v>
      </c>
    </row>
    <row r="75" spans="2:11" x14ac:dyDescent="0.25">
      <c r="B75" s="230"/>
      <c r="C75" s="134" t="s">
        <v>40</v>
      </c>
      <c r="D75" s="238">
        <v>83.25</v>
      </c>
      <c r="E75" s="239"/>
      <c r="F75" s="239"/>
      <c r="G75" s="244">
        <f t="shared" si="3"/>
        <v>83.25</v>
      </c>
      <c r="H75" s="245">
        <f t="shared" si="4"/>
        <v>4.329004329004329E-3</v>
      </c>
      <c r="I75" s="137">
        <v>3</v>
      </c>
      <c r="J75" s="137">
        <v>0</v>
      </c>
      <c r="K75" s="137">
        <f t="shared" si="5"/>
        <v>0</v>
      </c>
    </row>
    <row r="76" spans="2:11" x14ac:dyDescent="0.25">
      <c r="B76" s="230"/>
      <c r="C76" s="134" t="s">
        <v>39</v>
      </c>
      <c r="D76" s="238">
        <v>27.75</v>
      </c>
      <c r="E76" s="239"/>
      <c r="F76" s="239">
        <v>27.75</v>
      </c>
      <c r="G76" s="244">
        <f t="shared" si="3"/>
        <v>27.75</v>
      </c>
      <c r="H76" s="245">
        <f t="shared" si="4"/>
        <v>1.443001443001443E-3</v>
      </c>
      <c r="I76" s="137">
        <v>3</v>
      </c>
      <c r="J76" s="137">
        <v>0</v>
      </c>
      <c r="K76" s="137">
        <f t="shared" si="5"/>
        <v>0</v>
      </c>
    </row>
    <row r="77" spans="2:11" x14ac:dyDescent="0.25">
      <c r="B77" s="230"/>
      <c r="C77" s="134" t="s">
        <v>75</v>
      </c>
      <c r="D77" s="244"/>
      <c r="E77" s="239"/>
      <c r="F77" s="239">
        <v>27.75</v>
      </c>
      <c r="G77" s="244">
        <f t="shared" si="3"/>
        <v>27.75</v>
      </c>
      <c r="H77" s="245">
        <f t="shared" si="4"/>
        <v>1.443001443001443E-3</v>
      </c>
      <c r="I77" s="137">
        <v>3</v>
      </c>
      <c r="J77" s="137">
        <v>0</v>
      </c>
      <c r="K77" s="137">
        <f t="shared" si="5"/>
        <v>0</v>
      </c>
    </row>
    <row r="78" spans="2:11" x14ac:dyDescent="0.25">
      <c r="B78" s="230"/>
      <c r="C78" s="134" t="s">
        <v>41</v>
      </c>
      <c r="D78" s="238">
        <v>27.75</v>
      </c>
      <c r="E78" s="239"/>
      <c r="F78" s="239"/>
      <c r="G78" s="244">
        <f t="shared" si="3"/>
        <v>27.75</v>
      </c>
      <c r="H78" s="245">
        <f t="shared" si="4"/>
        <v>1.443001443001443E-3</v>
      </c>
      <c r="I78" s="137">
        <v>3</v>
      </c>
      <c r="J78" s="137">
        <v>0</v>
      </c>
      <c r="K78" s="137">
        <f t="shared" si="5"/>
        <v>0</v>
      </c>
    </row>
    <row r="79" spans="2:11" x14ac:dyDescent="0.25">
      <c r="B79" s="230"/>
      <c r="C79" s="134" t="s">
        <v>9</v>
      </c>
      <c r="D79" s="238">
        <v>333</v>
      </c>
      <c r="E79" s="239">
        <v>305.25</v>
      </c>
      <c r="F79" s="239">
        <v>83.25</v>
      </c>
      <c r="G79" s="244">
        <f t="shared" si="3"/>
        <v>240.5</v>
      </c>
      <c r="H79" s="245">
        <f t="shared" si="4"/>
        <v>1.2506012506012507E-2</v>
      </c>
      <c r="I79" s="137">
        <v>3</v>
      </c>
      <c r="J79" s="137">
        <v>0</v>
      </c>
      <c r="K79" s="137">
        <f t="shared" si="5"/>
        <v>0</v>
      </c>
    </row>
    <row r="80" spans="2:11" x14ac:dyDescent="0.25">
      <c r="B80" s="230"/>
      <c r="C80" s="240" t="s">
        <v>66</v>
      </c>
      <c r="D80" s="244"/>
      <c r="E80" s="239">
        <v>55.5</v>
      </c>
      <c r="F80" s="239">
        <v>55.5</v>
      </c>
      <c r="G80" s="244">
        <f t="shared" si="3"/>
        <v>55.5</v>
      </c>
      <c r="H80" s="245">
        <f t="shared" si="4"/>
        <v>2.886002886002886E-3</v>
      </c>
      <c r="I80" s="137">
        <v>3</v>
      </c>
      <c r="J80" s="137">
        <v>0</v>
      </c>
      <c r="K80" s="137">
        <f t="shared" si="5"/>
        <v>0</v>
      </c>
    </row>
    <row r="81" spans="2:11" x14ac:dyDescent="0.25">
      <c r="B81" s="230"/>
      <c r="C81" s="134" t="s">
        <v>42</v>
      </c>
      <c r="D81" s="238">
        <v>55.5</v>
      </c>
      <c r="E81" s="137"/>
      <c r="F81" s="137"/>
      <c r="G81" s="244">
        <f t="shared" si="3"/>
        <v>55.5</v>
      </c>
      <c r="H81" s="245">
        <f t="shared" si="4"/>
        <v>2.886002886002886E-3</v>
      </c>
      <c r="I81" s="137">
        <v>3</v>
      </c>
      <c r="J81" s="137">
        <v>0</v>
      </c>
      <c r="K81" s="137">
        <f t="shared" si="5"/>
        <v>0</v>
      </c>
    </row>
    <row r="82" spans="2:11" x14ac:dyDescent="0.25">
      <c r="B82" s="230"/>
      <c r="C82" s="134" t="s">
        <v>10</v>
      </c>
      <c r="D82" s="238">
        <v>166.5</v>
      </c>
      <c r="E82" s="239">
        <v>138.75</v>
      </c>
      <c r="F82" s="137"/>
      <c r="G82" s="244">
        <f t="shared" si="3"/>
        <v>152.625</v>
      </c>
      <c r="H82" s="245">
        <f t="shared" si="4"/>
        <v>7.9365079365079361E-3</v>
      </c>
      <c r="I82" s="137">
        <v>3</v>
      </c>
      <c r="J82" s="137">
        <v>0</v>
      </c>
      <c r="K82" s="137">
        <f t="shared" si="5"/>
        <v>0</v>
      </c>
    </row>
    <row r="83" spans="2:11" x14ac:dyDescent="0.25">
      <c r="B83" s="230"/>
      <c r="C83" s="134" t="s">
        <v>27</v>
      </c>
      <c r="D83" s="238">
        <v>166.5</v>
      </c>
      <c r="E83" s="239"/>
      <c r="F83" s="239">
        <v>27.75</v>
      </c>
      <c r="G83" s="244">
        <f t="shared" si="3"/>
        <v>97.125</v>
      </c>
      <c r="H83" s="245">
        <f t="shared" si="4"/>
        <v>5.0505050505050509E-3</v>
      </c>
      <c r="I83" s="137">
        <v>3</v>
      </c>
      <c r="J83" s="137">
        <v>0</v>
      </c>
      <c r="K83" s="137">
        <f t="shared" si="5"/>
        <v>0</v>
      </c>
    </row>
    <row r="84" spans="2:11" x14ac:dyDescent="0.25">
      <c r="B84" s="136" t="s">
        <v>11</v>
      </c>
      <c r="C84" s="134" t="s">
        <v>44</v>
      </c>
      <c r="D84" s="238">
        <v>27.75</v>
      </c>
      <c r="E84" s="137"/>
      <c r="F84" s="239"/>
      <c r="G84" s="244">
        <f t="shared" si="3"/>
        <v>27.75</v>
      </c>
      <c r="H84" s="245">
        <f t="shared" si="4"/>
        <v>1.443001443001443E-3</v>
      </c>
      <c r="I84" s="137"/>
      <c r="J84" s="137">
        <v>0</v>
      </c>
      <c r="K84" s="137">
        <f t="shared" si="5"/>
        <v>0</v>
      </c>
    </row>
    <row r="85" spans="2:11" x14ac:dyDescent="0.25">
      <c r="B85" s="230" t="s">
        <v>12</v>
      </c>
      <c r="C85" s="134" t="s">
        <v>77</v>
      </c>
      <c r="D85" s="244"/>
      <c r="E85" s="239"/>
      <c r="F85" s="239">
        <v>27.75</v>
      </c>
      <c r="G85" s="244">
        <f t="shared" si="3"/>
        <v>27.75</v>
      </c>
      <c r="H85" s="245">
        <f t="shared" si="4"/>
        <v>1.443001443001443E-3</v>
      </c>
      <c r="I85" s="137">
        <v>9</v>
      </c>
      <c r="J85" s="137">
        <v>0</v>
      </c>
      <c r="K85" s="137">
        <f t="shared" si="5"/>
        <v>0</v>
      </c>
    </row>
    <row r="86" spans="2:11" x14ac:dyDescent="0.25">
      <c r="B86" s="230"/>
      <c r="C86" s="134" t="s">
        <v>43</v>
      </c>
      <c r="D86" s="238">
        <v>277.5</v>
      </c>
      <c r="E86" s="239">
        <v>277.5</v>
      </c>
      <c r="F86" s="239">
        <v>749.25</v>
      </c>
      <c r="G86" s="244">
        <f t="shared" si="3"/>
        <v>434.75</v>
      </c>
      <c r="H86" s="245">
        <f t="shared" si="4"/>
        <v>2.2607022607022607E-2</v>
      </c>
      <c r="I86" s="137">
        <v>9</v>
      </c>
      <c r="J86" s="137">
        <v>0</v>
      </c>
      <c r="K86" s="137">
        <f t="shared" si="5"/>
        <v>0</v>
      </c>
    </row>
    <row r="87" spans="2:11" x14ac:dyDescent="0.25">
      <c r="B87" s="230"/>
      <c r="C87" s="134" t="s">
        <v>14</v>
      </c>
      <c r="D87" s="238">
        <v>0</v>
      </c>
      <c r="E87" s="239">
        <v>27.75</v>
      </c>
      <c r="F87" s="239">
        <v>55.5</v>
      </c>
      <c r="G87" s="244">
        <f t="shared" si="3"/>
        <v>27.75</v>
      </c>
      <c r="H87" s="245">
        <f t="shared" si="4"/>
        <v>1.443001443001443E-3</v>
      </c>
      <c r="I87" s="137">
        <v>9</v>
      </c>
      <c r="J87" s="137">
        <v>0</v>
      </c>
      <c r="K87" s="137">
        <f t="shared" si="5"/>
        <v>0</v>
      </c>
    </row>
    <row r="88" spans="2:11" x14ac:dyDescent="0.25">
      <c r="B88" s="230" t="s">
        <v>15</v>
      </c>
      <c r="C88" s="134" t="s">
        <v>45</v>
      </c>
      <c r="D88" s="238">
        <v>166.5</v>
      </c>
      <c r="E88" s="239">
        <v>166.5</v>
      </c>
      <c r="F88" s="239">
        <v>27.75</v>
      </c>
      <c r="G88" s="244">
        <f t="shared" si="3"/>
        <v>120.25</v>
      </c>
      <c r="H88" s="245">
        <f t="shared" si="4"/>
        <v>6.2530062530062533E-3</v>
      </c>
      <c r="I88" s="137">
        <v>5</v>
      </c>
      <c r="J88" s="137">
        <v>0</v>
      </c>
      <c r="K88" s="137">
        <f t="shared" si="5"/>
        <v>0</v>
      </c>
    </row>
    <row r="89" spans="2:11" x14ac:dyDescent="0.25">
      <c r="B89" s="230"/>
      <c r="C89" s="134" t="s">
        <v>55</v>
      </c>
      <c r="D89" s="238">
        <v>0</v>
      </c>
      <c r="E89" s="239">
        <v>1332</v>
      </c>
      <c r="F89" s="239">
        <v>360.75</v>
      </c>
      <c r="G89" s="244">
        <f t="shared" si="3"/>
        <v>564.25</v>
      </c>
      <c r="H89" s="245">
        <f t="shared" si="4"/>
        <v>2.9341029341029341E-2</v>
      </c>
      <c r="I89" s="137">
        <v>5</v>
      </c>
      <c r="J89" s="137">
        <v>0</v>
      </c>
      <c r="K89" s="137">
        <f t="shared" si="5"/>
        <v>0</v>
      </c>
    </row>
    <row r="90" spans="2:11" x14ac:dyDescent="0.25">
      <c r="B90" s="230" t="s">
        <v>127</v>
      </c>
      <c r="C90" s="134" t="s">
        <v>18</v>
      </c>
      <c r="D90" s="238">
        <v>0</v>
      </c>
      <c r="E90" s="239">
        <v>138.75</v>
      </c>
      <c r="F90" s="239">
        <v>111</v>
      </c>
      <c r="G90" s="244">
        <f t="shared" si="3"/>
        <v>83.25</v>
      </c>
      <c r="H90" s="245">
        <f t="shared" si="4"/>
        <v>4.329004329004329E-3</v>
      </c>
      <c r="I90" s="137">
        <v>9</v>
      </c>
      <c r="J90" s="137">
        <v>0</v>
      </c>
      <c r="K90" s="137">
        <f t="shared" si="5"/>
        <v>0</v>
      </c>
    </row>
    <row r="91" spans="2:11" x14ac:dyDescent="0.25">
      <c r="B91" s="230"/>
      <c r="C91" s="240" t="s">
        <v>28</v>
      </c>
      <c r="D91" s="244"/>
      <c r="E91" s="239">
        <v>27.75</v>
      </c>
      <c r="F91" s="239">
        <v>55.5</v>
      </c>
      <c r="G91" s="244">
        <f t="shared" si="3"/>
        <v>41.625</v>
      </c>
      <c r="H91" s="245">
        <f t="shared" si="4"/>
        <v>2.1645021645021645E-3</v>
      </c>
      <c r="I91" s="137">
        <v>9</v>
      </c>
      <c r="J91" s="137">
        <v>0</v>
      </c>
      <c r="K91" s="137">
        <f t="shared" si="5"/>
        <v>0</v>
      </c>
    </row>
    <row r="92" spans="2:11" x14ac:dyDescent="0.25">
      <c r="B92" s="230"/>
      <c r="C92" s="134" t="s">
        <v>17</v>
      </c>
      <c r="D92" s="238">
        <v>27.75</v>
      </c>
      <c r="E92" s="137"/>
      <c r="F92" s="137"/>
      <c r="G92" s="244">
        <f t="shared" si="3"/>
        <v>27.75</v>
      </c>
      <c r="H92" s="245">
        <f t="shared" si="4"/>
        <v>1.443001443001443E-3</v>
      </c>
      <c r="I92" s="137">
        <v>9</v>
      </c>
      <c r="J92" s="137">
        <v>0</v>
      </c>
      <c r="K92" s="137">
        <f t="shared" si="5"/>
        <v>0</v>
      </c>
    </row>
    <row r="93" spans="2:11" x14ac:dyDescent="0.25">
      <c r="B93" s="230" t="s">
        <v>19</v>
      </c>
      <c r="C93" s="134" t="s">
        <v>47</v>
      </c>
      <c r="D93" s="238">
        <v>27.75</v>
      </c>
      <c r="E93" s="137"/>
      <c r="F93" s="239">
        <v>27.75</v>
      </c>
      <c r="G93" s="244">
        <f t="shared" si="3"/>
        <v>27.75</v>
      </c>
      <c r="H93" s="245">
        <f t="shared" si="4"/>
        <v>1.443001443001443E-3</v>
      </c>
      <c r="I93" s="137">
        <v>12</v>
      </c>
      <c r="J93" s="137">
        <v>0</v>
      </c>
      <c r="K93" s="137">
        <f t="shared" si="5"/>
        <v>0</v>
      </c>
    </row>
    <row r="94" spans="2:11" x14ac:dyDescent="0.25">
      <c r="B94" s="230"/>
      <c r="C94" s="134" t="s">
        <v>20</v>
      </c>
      <c r="D94" s="238">
        <v>55.5</v>
      </c>
      <c r="E94" s="137"/>
      <c r="F94" s="239">
        <v>55.5</v>
      </c>
      <c r="G94" s="244">
        <f t="shared" si="3"/>
        <v>55.5</v>
      </c>
      <c r="H94" s="245">
        <f t="shared" si="4"/>
        <v>2.886002886002886E-3</v>
      </c>
      <c r="I94" s="137">
        <v>12</v>
      </c>
      <c r="J94" s="137">
        <v>0</v>
      </c>
      <c r="K94" s="137">
        <f t="shared" si="5"/>
        <v>0</v>
      </c>
    </row>
    <row r="95" spans="2:11" x14ac:dyDescent="0.25">
      <c r="B95" s="230"/>
      <c r="C95" s="134" t="s">
        <v>80</v>
      </c>
      <c r="D95" s="244"/>
      <c r="E95" s="137"/>
      <c r="F95" s="239">
        <v>27.75</v>
      </c>
      <c r="G95" s="244">
        <f t="shared" si="3"/>
        <v>27.75</v>
      </c>
      <c r="H95" s="245">
        <f t="shared" si="4"/>
        <v>1.443001443001443E-3</v>
      </c>
      <c r="I95" s="137">
        <v>12</v>
      </c>
      <c r="J95" s="137">
        <v>0</v>
      </c>
      <c r="K95" s="137">
        <f t="shared" si="5"/>
        <v>0</v>
      </c>
    </row>
    <row r="96" spans="2:11" x14ac:dyDescent="0.25">
      <c r="B96" s="230"/>
      <c r="C96" s="240" t="s">
        <v>69</v>
      </c>
      <c r="D96" s="244"/>
      <c r="E96" s="239">
        <v>111</v>
      </c>
      <c r="F96" s="137"/>
      <c r="G96" s="244">
        <f t="shared" si="3"/>
        <v>111</v>
      </c>
      <c r="H96" s="245">
        <f t="shared" si="4"/>
        <v>5.772005772005772E-3</v>
      </c>
      <c r="I96" s="137">
        <v>12</v>
      </c>
      <c r="J96" s="137">
        <v>0</v>
      </c>
      <c r="K96" s="137">
        <f t="shared" si="5"/>
        <v>0</v>
      </c>
    </row>
    <row r="97" spans="2:11" x14ac:dyDescent="0.25">
      <c r="B97" s="230"/>
      <c r="C97" s="240" t="s">
        <v>71</v>
      </c>
      <c r="D97" s="238"/>
      <c r="E97" s="239">
        <v>55.5</v>
      </c>
      <c r="F97" s="137"/>
      <c r="G97" s="244">
        <f t="shared" si="3"/>
        <v>55.5</v>
      </c>
      <c r="H97" s="245">
        <f t="shared" si="4"/>
        <v>2.886002886002886E-3</v>
      </c>
      <c r="I97" s="137">
        <v>12</v>
      </c>
      <c r="J97" s="137">
        <v>0</v>
      </c>
      <c r="K97" s="137">
        <f t="shared" si="5"/>
        <v>0</v>
      </c>
    </row>
    <row r="98" spans="2:11" x14ac:dyDescent="0.25">
      <c r="B98" s="230"/>
      <c r="C98" s="134" t="s">
        <v>49</v>
      </c>
      <c r="D98" s="238">
        <v>27.75</v>
      </c>
      <c r="E98" s="137"/>
      <c r="F98" s="137"/>
      <c r="G98" s="244">
        <f t="shared" si="3"/>
        <v>27.75</v>
      </c>
      <c r="H98" s="245">
        <f t="shared" si="4"/>
        <v>1.443001443001443E-3</v>
      </c>
      <c r="I98" s="137">
        <v>12</v>
      </c>
      <c r="J98" s="137">
        <v>0</v>
      </c>
      <c r="K98" s="137">
        <f t="shared" si="5"/>
        <v>0</v>
      </c>
    </row>
    <row r="99" spans="2:11" x14ac:dyDescent="0.25">
      <c r="B99" s="230"/>
      <c r="C99" s="134" t="s">
        <v>30</v>
      </c>
      <c r="D99" s="238">
        <v>27.75</v>
      </c>
      <c r="E99" s="239">
        <v>83.25</v>
      </c>
      <c r="F99" s="239">
        <v>166.5</v>
      </c>
      <c r="G99" s="244">
        <f t="shared" si="3"/>
        <v>92.5</v>
      </c>
      <c r="H99" s="245">
        <f t="shared" si="4"/>
        <v>4.8100048100048103E-3</v>
      </c>
      <c r="I99" s="137">
        <v>12</v>
      </c>
      <c r="J99" s="137">
        <v>0</v>
      </c>
      <c r="K99" s="137">
        <f t="shared" si="5"/>
        <v>0</v>
      </c>
    </row>
    <row r="100" spans="2:11" x14ac:dyDescent="0.25">
      <c r="B100" s="230"/>
      <c r="C100" s="240" t="s">
        <v>81</v>
      </c>
      <c r="D100" s="244"/>
      <c r="E100" s="137"/>
      <c r="F100" s="239">
        <v>27.75</v>
      </c>
      <c r="G100" s="244">
        <f t="shared" si="3"/>
        <v>27.75</v>
      </c>
      <c r="H100" s="245">
        <f t="shared" si="4"/>
        <v>1.443001443001443E-3</v>
      </c>
      <c r="I100" s="137">
        <v>12</v>
      </c>
      <c r="J100" s="137">
        <v>0</v>
      </c>
      <c r="K100" s="137">
        <f t="shared" si="5"/>
        <v>0</v>
      </c>
    </row>
    <row r="101" spans="2:11" x14ac:dyDescent="0.25">
      <c r="B101" s="230"/>
      <c r="C101" s="240" t="s">
        <v>70</v>
      </c>
      <c r="D101" s="244"/>
      <c r="E101" s="239">
        <v>27.75</v>
      </c>
      <c r="F101" s="137"/>
      <c r="G101" s="244">
        <f t="shared" si="3"/>
        <v>27.75</v>
      </c>
      <c r="H101" s="245">
        <f t="shared" si="4"/>
        <v>1.443001443001443E-3</v>
      </c>
      <c r="I101" s="137">
        <v>12</v>
      </c>
      <c r="J101" s="137">
        <v>0</v>
      </c>
      <c r="K101" s="137">
        <f t="shared" si="5"/>
        <v>0</v>
      </c>
    </row>
    <row r="102" spans="2:11" x14ac:dyDescent="0.25">
      <c r="B102" s="230"/>
      <c r="C102" s="134" t="s">
        <v>48</v>
      </c>
      <c r="D102" s="238">
        <v>27.75</v>
      </c>
      <c r="E102" s="137"/>
      <c r="F102" s="239">
        <v>27.75</v>
      </c>
      <c r="G102" s="244">
        <f t="shared" si="3"/>
        <v>27.75</v>
      </c>
      <c r="H102" s="245">
        <f t="shared" si="4"/>
        <v>1.443001443001443E-3</v>
      </c>
      <c r="I102" s="137">
        <v>12</v>
      </c>
      <c r="J102" s="137">
        <v>0</v>
      </c>
      <c r="K102" s="137">
        <f t="shared" si="5"/>
        <v>0</v>
      </c>
    </row>
    <row r="103" spans="2:11" x14ac:dyDescent="0.25">
      <c r="B103" s="230"/>
      <c r="C103" s="134" t="s">
        <v>84</v>
      </c>
      <c r="D103" s="238">
        <v>0</v>
      </c>
      <c r="E103" s="100"/>
      <c r="F103" s="239">
        <v>27.75</v>
      </c>
      <c r="G103" s="244">
        <f t="shared" si="3"/>
        <v>13.875</v>
      </c>
      <c r="H103" s="245">
        <f t="shared" si="4"/>
        <v>7.215007215007215E-4</v>
      </c>
      <c r="I103" s="137">
        <v>12</v>
      </c>
      <c r="J103" s="137">
        <v>0</v>
      </c>
      <c r="K103" s="137">
        <f t="shared" si="5"/>
        <v>0</v>
      </c>
    </row>
    <row r="104" spans="2:11" x14ac:dyDescent="0.25">
      <c r="B104" s="230"/>
      <c r="C104" s="134" t="s">
        <v>31</v>
      </c>
      <c r="D104" s="238">
        <v>138.75</v>
      </c>
      <c r="E104" s="137"/>
      <c r="F104" s="137"/>
      <c r="G104" s="244">
        <f t="shared" si="3"/>
        <v>138.75</v>
      </c>
      <c r="H104" s="245">
        <f t="shared" si="4"/>
        <v>7.215007215007215E-3</v>
      </c>
      <c r="I104" s="137">
        <v>12</v>
      </c>
      <c r="J104" s="137">
        <v>0</v>
      </c>
      <c r="K104" s="137">
        <f t="shared" si="5"/>
        <v>0</v>
      </c>
    </row>
    <row r="105" spans="2:11" x14ac:dyDescent="0.25">
      <c r="B105" s="230"/>
      <c r="C105" s="134" t="s">
        <v>83</v>
      </c>
      <c r="D105" s="244"/>
      <c r="E105" s="137"/>
      <c r="F105" s="239">
        <v>55.5</v>
      </c>
      <c r="G105" s="244">
        <f t="shared" si="3"/>
        <v>55.5</v>
      </c>
      <c r="H105" s="245">
        <f t="shared" si="4"/>
        <v>2.886002886002886E-3</v>
      </c>
      <c r="I105" s="137">
        <v>12</v>
      </c>
      <c r="J105" s="137">
        <v>0</v>
      </c>
      <c r="K105" s="137">
        <f t="shared" si="5"/>
        <v>0</v>
      </c>
    </row>
    <row r="106" spans="2:11" ht="15.75" thickBot="1" x14ac:dyDescent="0.3">
      <c r="B106" s="232"/>
      <c r="C106" s="249" t="s">
        <v>82</v>
      </c>
      <c r="D106" s="252"/>
      <c r="E106" s="233"/>
      <c r="F106" s="251">
        <v>27.75</v>
      </c>
      <c r="G106" s="252">
        <f t="shared" si="3"/>
        <v>27.75</v>
      </c>
      <c r="H106" s="253">
        <f t="shared" si="4"/>
        <v>1.443001443001443E-3</v>
      </c>
      <c r="I106" s="137">
        <v>12</v>
      </c>
      <c r="J106" s="137">
        <v>0</v>
      </c>
      <c r="K106" s="137">
        <f t="shared" si="5"/>
        <v>0</v>
      </c>
    </row>
    <row r="107" spans="2:11" ht="15.75" thickBot="1" x14ac:dyDescent="0.3">
      <c r="B107" s="254" t="s">
        <v>133</v>
      </c>
      <c r="C107" s="255"/>
      <c r="D107" s="255"/>
      <c r="E107" s="255"/>
      <c r="F107" s="256"/>
      <c r="G107" s="262">
        <f>SUM(G56:G106)</f>
        <v>19230.75</v>
      </c>
      <c r="H107" s="263">
        <f t="shared" si="4"/>
        <v>1</v>
      </c>
    </row>
    <row r="108" spans="2:11" x14ac:dyDescent="0.25">
      <c r="G108" s="138"/>
      <c r="H108" s="138"/>
    </row>
    <row r="109" spans="2:11" x14ac:dyDescent="0.25">
      <c r="G109" s="138"/>
      <c r="H109" s="138"/>
    </row>
    <row r="110" spans="2:11" x14ac:dyDescent="0.25">
      <c r="G110" s="138"/>
      <c r="H110" s="138"/>
    </row>
    <row r="111" spans="2:11" x14ac:dyDescent="0.25">
      <c r="G111" s="138"/>
      <c r="H111" s="138"/>
    </row>
    <row r="112" spans="2:11" x14ac:dyDescent="0.25">
      <c r="G112" s="138"/>
      <c r="H112" s="138"/>
    </row>
  </sheetData>
  <autoFilter ref="G4:J49"/>
  <mergeCells count="13">
    <mergeCell ref="B85:B87"/>
    <mergeCell ref="B88:B89"/>
    <mergeCell ref="B90:B92"/>
    <mergeCell ref="B93:B106"/>
    <mergeCell ref="B107:F107"/>
    <mergeCell ref="B6:B32"/>
    <mergeCell ref="B33:B35"/>
    <mergeCell ref="B37:B39"/>
    <mergeCell ref="B40:B48"/>
    <mergeCell ref="B2:C3"/>
    <mergeCell ref="B49:F49"/>
    <mergeCell ref="B53:C54"/>
    <mergeCell ref="B57:B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Bahia Coñaripe</vt:lpstr>
      <vt:lpstr>Bahía Licanray</vt:lpstr>
      <vt:lpstr>Centro</vt:lpstr>
      <vt:lpstr>PARAMETROS</vt:lpstr>
      <vt:lpstr>Tabla Calculo IPL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</dc:creator>
  <cp:lastModifiedBy>Kata</cp:lastModifiedBy>
  <dcterms:created xsi:type="dcterms:W3CDTF">2014-10-13T19:42:53Z</dcterms:created>
  <dcterms:modified xsi:type="dcterms:W3CDTF">2014-11-10T17:50:57Z</dcterms:modified>
</cp:coreProperties>
</file>