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 activeTab="3"/>
  </bookViews>
  <sheets>
    <sheet name="Sector Centro" sheetId="1" r:id="rId1"/>
    <sheet name="Puerto Manzano" sheetId="2" r:id="rId2"/>
    <sheet name="Parametros" sheetId="3" r:id="rId3"/>
    <sheet name="Tabla calculo IPL" sheetId="4" r:id="rId4"/>
  </sheets>
  <calcPr calcId="145621"/>
</workbook>
</file>

<file path=xl/calcChain.xml><?xml version="1.0" encoding="utf-8"?>
<calcChain xmlns="http://schemas.openxmlformats.org/spreadsheetml/2006/main">
  <c r="J74" i="4" l="1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73" i="4"/>
  <c r="F132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73" i="4"/>
  <c r="V29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" i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4" i="4"/>
  <c r="K73" i="4" l="1"/>
  <c r="K4" i="4"/>
  <c r="G41" i="4"/>
  <c r="G37" i="4"/>
  <c r="G21" i="4"/>
  <c r="G5" i="4"/>
  <c r="G52" i="4"/>
  <c r="G40" i="4"/>
  <c r="G20" i="4"/>
  <c r="G8" i="4"/>
  <c r="G4" i="4"/>
  <c r="F67" i="4"/>
  <c r="G61" i="4" s="1"/>
  <c r="G36" i="4" l="1"/>
  <c r="G9" i="4"/>
  <c r="G53" i="4"/>
  <c r="G24" i="4"/>
  <c r="G56" i="4"/>
  <c r="G25" i="4"/>
  <c r="G57" i="4"/>
  <c r="G12" i="4"/>
  <c r="G28" i="4"/>
  <c r="G44" i="4"/>
  <c r="G60" i="4"/>
  <c r="G13" i="4"/>
  <c r="G29" i="4"/>
  <c r="G45" i="4"/>
  <c r="G10" i="4"/>
  <c r="G58" i="4"/>
  <c r="G66" i="4"/>
  <c r="G7" i="4"/>
  <c r="G11" i="4"/>
  <c r="G15" i="4"/>
  <c r="G19" i="4"/>
  <c r="G23" i="4"/>
  <c r="G27" i="4"/>
  <c r="G31" i="4"/>
  <c r="G35" i="4"/>
  <c r="G39" i="4"/>
  <c r="G43" i="4"/>
  <c r="G47" i="4"/>
  <c r="G51" i="4"/>
  <c r="G55" i="4"/>
  <c r="G59" i="4"/>
  <c r="G63" i="4"/>
  <c r="G67" i="4"/>
  <c r="G6" i="4"/>
  <c r="G14" i="4"/>
  <c r="G18" i="4"/>
  <c r="G22" i="4"/>
  <c r="G26" i="4"/>
  <c r="G30" i="4"/>
  <c r="G34" i="4"/>
  <c r="G38" i="4"/>
  <c r="G42" i="4"/>
  <c r="G46" i="4"/>
  <c r="G50" i="4"/>
  <c r="G54" i="4"/>
  <c r="G62" i="4"/>
  <c r="G16" i="4"/>
  <c r="G32" i="4"/>
  <c r="G48" i="4"/>
  <c r="G64" i="4"/>
  <c r="G17" i="4"/>
  <c r="G33" i="4"/>
  <c r="G49" i="4"/>
  <c r="G65" i="4"/>
  <c r="P8" i="2" l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" i="2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" i="1"/>
  <c r="I80" i="1" l="1"/>
  <c r="I81" i="1"/>
  <c r="I82" i="1"/>
  <c r="I83" i="1"/>
  <c r="G80" i="1"/>
  <c r="G81" i="1"/>
  <c r="G82" i="1"/>
  <c r="G83" i="1"/>
  <c r="E80" i="1"/>
  <c r="E81" i="1"/>
  <c r="E82" i="1"/>
  <c r="E83" i="1"/>
  <c r="C80" i="1"/>
  <c r="C81" i="1"/>
  <c r="C82" i="1"/>
  <c r="C83" i="1"/>
  <c r="D79" i="1"/>
  <c r="E79" i="1"/>
  <c r="F79" i="1"/>
  <c r="G79" i="1"/>
  <c r="H79" i="1"/>
  <c r="I79" i="1"/>
  <c r="J79" i="1"/>
  <c r="C79" i="1"/>
  <c r="G21" i="3" l="1"/>
  <c r="H21" i="3"/>
  <c r="I21" i="3"/>
  <c r="J21" i="3"/>
  <c r="G20" i="3"/>
  <c r="H20" i="3"/>
  <c r="I20" i="3"/>
  <c r="J20" i="3"/>
  <c r="G19" i="3"/>
  <c r="H19" i="3"/>
  <c r="I19" i="3"/>
  <c r="J19" i="3"/>
  <c r="F20" i="3"/>
  <c r="F21" i="3"/>
  <c r="F19" i="3"/>
</calcChain>
</file>

<file path=xl/sharedStrings.xml><?xml version="1.0" encoding="utf-8"?>
<sst xmlns="http://schemas.openxmlformats.org/spreadsheetml/2006/main" count="399" uniqueCount="145">
  <si>
    <t>Sector Centro</t>
  </si>
  <si>
    <t>VERANO</t>
  </si>
  <si>
    <t>0m</t>
  </si>
  <si>
    <t>10m</t>
  </si>
  <si>
    <t>Taxa</t>
  </si>
  <si>
    <t>Cél/L</t>
  </si>
  <si>
    <t>CYANOPHYCEAE</t>
  </si>
  <si>
    <t>Anabaena spiroides (Fil/L)</t>
  </si>
  <si>
    <t>Anabaena aff planctonica (Fil/L)</t>
  </si>
  <si>
    <t>Gomphosphaeria lacustris (Col/L)</t>
  </si>
  <si>
    <t>Oscillatoria sp.</t>
  </si>
  <si>
    <t>Microcystis aeruginosa (Col/L)</t>
  </si>
  <si>
    <t>BACILLARIOPHYCEAE</t>
  </si>
  <si>
    <t>Cyclotella meneghiniana</t>
  </si>
  <si>
    <t xml:space="preserve">Aulacoseira granulata </t>
  </si>
  <si>
    <t>Aulacoseira granulata v. angustissima</t>
  </si>
  <si>
    <t>Aulacoseira distans</t>
  </si>
  <si>
    <t>Aulacoseira sp.</t>
  </si>
  <si>
    <t>Fragilaria crotonensis</t>
  </si>
  <si>
    <t>Asterionella formosa</t>
  </si>
  <si>
    <t>Melosira varians</t>
  </si>
  <si>
    <t>Navicula viridula</t>
  </si>
  <si>
    <t>Diatoma sp.</t>
  </si>
  <si>
    <t>Nitzschia acicularis</t>
  </si>
  <si>
    <t>Navicula dicephala</t>
  </si>
  <si>
    <t>Otras diatomeas céntricas</t>
  </si>
  <si>
    <t>Tabellaria flocculosa</t>
  </si>
  <si>
    <t>CRYPTOPHYCEAE</t>
  </si>
  <si>
    <t>Rhodomonas lacustris</t>
  </si>
  <si>
    <t>Cryptomonas ovata</t>
  </si>
  <si>
    <t>Cryptomonas erosa</t>
  </si>
  <si>
    <t>CHRYSOPHYCEAE</t>
  </si>
  <si>
    <t>DINOPHYCEAE</t>
  </si>
  <si>
    <t>Ceratium hirundinella</t>
  </si>
  <si>
    <t>CHLOROPHYCEAE</t>
  </si>
  <si>
    <t>Elakatothrix gelatinosa</t>
  </si>
  <si>
    <t>Closterium acutum</t>
  </si>
  <si>
    <t>Dictyosphaerium pulchellum</t>
  </si>
  <si>
    <t>Closterium acutum v variabile</t>
  </si>
  <si>
    <t>Dictyosphaerium erhenbergianum</t>
  </si>
  <si>
    <t>Crucigeniella apiculata</t>
  </si>
  <si>
    <t>Crucigeniella rectangularis</t>
  </si>
  <si>
    <t>Oocystis lacustris</t>
  </si>
  <si>
    <t>Sphaerocystis schroeteri</t>
  </si>
  <si>
    <t>Staurodesmus mamillatus</t>
  </si>
  <si>
    <t>Staurodesmus triangularis</t>
  </si>
  <si>
    <t>Tetraedron trigonum</t>
  </si>
  <si>
    <t>Staurastrum aff rotula v smithii</t>
  </si>
  <si>
    <t>5m</t>
  </si>
  <si>
    <t>INVIERNO</t>
  </si>
  <si>
    <t xml:space="preserve">5m </t>
  </si>
  <si>
    <t>Clase</t>
  </si>
  <si>
    <t>Microcystis elachista (Col/L)</t>
  </si>
  <si>
    <t>Stephanodiscus hantzschi</t>
  </si>
  <si>
    <t>Aulacoseira granulata</t>
  </si>
  <si>
    <t>Achnanthes aff inflata</t>
  </si>
  <si>
    <t>Fragilaria ulna</t>
  </si>
  <si>
    <t xml:space="preserve">Cymbella minuta </t>
  </si>
  <si>
    <t>Navicula sp.</t>
  </si>
  <si>
    <t xml:space="preserve">Dinobryon divergens </t>
  </si>
  <si>
    <t>Dinobryon cylindricum</t>
  </si>
  <si>
    <t>Mallomonas elongata</t>
  </si>
  <si>
    <t>Mallomonas sp.</t>
  </si>
  <si>
    <t>Peridinium aff cinctum</t>
  </si>
  <si>
    <t>Ankistrodesmus spiralis</t>
  </si>
  <si>
    <t>Monoraphidium contortum</t>
  </si>
  <si>
    <t>Scenedesmus aff denticulatus</t>
  </si>
  <si>
    <t>Scenedesmus quadricauda</t>
  </si>
  <si>
    <t>Scenedesmus acuminatus</t>
  </si>
  <si>
    <t>Pediastrum tetras</t>
  </si>
  <si>
    <t>Staurastrum tohopekaligense</t>
  </si>
  <si>
    <t>Staurastrum gracile</t>
  </si>
  <si>
    <t>Cel/L</t>
  </si>
  <si>
    <t>%</t>
  </si>
  <si>
    <t>Anabaena spp.</t>
  </si>
  <si>
    <t>Peridinium inconspicuum</t>
  </si>
  <si>
    <t>Coelastrum spp.</t>
  </si>
  <si>
    <t>Dictyosphaerium spp.</t>
  </si>
  <si>
    <t>Scenedesmus spp.</t>
  </si>
  <si>
    <t>Hannaea arcus</t>
  </si>
  <si>
    <t>Otras diatomeas pennadas</t>
  </si>
  <si>
    <t>Rhizosolenia longiseta</t>
  </si>
  <si>
    <t>ABUNDANCIA TOTAL</t>
  </si>
  <si>
    <t>RIQUEZA ESPECIFICA</t>
  </si>
  <si>
    <t>DIVERSIDAD DE SHANON (H')</t>
  </si>
  <si>
    <t>DIVERSIDAD DE SIMPSON (D)</t>
  </si>
  <si>
    <t>EQUIDAD DE PIELOU (J)</t>
  </si>
  <si>
    <t>Gomphonema truncatum</t>
  </si>
  <si>
    <t>Gomphonema sp.</t>
  </si>
  <si>
    <t>Nitzschia sp.</t>
  </si>
  <si>
    <t>Otras diatomeas penadas</t>
  </si>
  <si>
    <t>Dinobryon divergens</t>
  </si>
  <si>
    <t>Ankistrodesmus falcatus</t>
  </si>
  <si>
    <t>Scenedesmus ecornis</t>
  </si>
  <si>
    <t>Staurodesmus dejectus</t>
  </si>
  <si>
    <t>Scenedesmus spinosus</t>
  </si>
  <si>
    <t>Anabaena constricta (Fil/L)</t>
  </si>
  <si>
    <t>Anabaena sp. (Fil/L)</t>
  </si>
  <si>
    <t>Microcystis wesenbergii (Col/L)</t>
  </si>
  <si>
    <t>Fragilaria sp.</t>
  </si>
  <si>
    <t>Rhizosolenia eriensis</t>
  </si>
  <si>
    <t>Gomphonema dichotomum</t>
  </si>
  <si>
    <t>Chlamydocapsa sp.</t>
  </si>
  <si>
    <t>Dimorphococcus lunatus</t>
  </si>
  <si>
    <t>Monoraphidium minutum</t>
  </si>
  <si>
    <t>Monoraphidium saxatile</t>
  </si>
  <si>
    <t>Scenedesmus sp.</t>
  </si>
  <si>
    <t>Staurastrum chaetoceras</t>
  </si>
  <si>
    <t>Staurastrum sp.</t>
  </si>
  <si>
    <t>Sphaerozosma aubertianum</t>
  </si>
  <si>
    <t>Geminella sp.</t>
  </si>
  <si>
    <t>3m</t>
  </si>
  <si>
    <t>Puerto Manzano</t>
  </si>
  <si>
    <t>Rhodomonas spp.</t>
  </si>
  <si>
    <t>Peridinium cinctum</t>
  </si>
  <si>
    <t>Diatoma spp.</t>
  </si>
  <si>
    <t>Epilimnion</t>
  </si>
  <si>
    <t>Profundidad</t>
  </si>
  <si>
    <t>Estrato Hidrodinamico</t>
  </si>
  <si>
    <t>Shannon (H')</t>
  </si>
  <si>
    <t>Simpson (D)</t>
  </si>
  <si>
    <t>Riqueza Especifica (N° Taxa)</t>
  </si>
  <si>
    <t>Equidad de Pielou (J)</t>
  </si>
  <si>
    <t>Abundancia Total (Cel/L)</t>
  </si>
  <si>
    <r>
      <t>Z</t>
    </r>
    <r>
      <rPr>
        <vertAlign val="subscript"/>
        <sz val="8"/>
        <color theme="1"/>
        <rFont val="Arial"/>
        <family val="2"/>
      </rPr>
      <t>EUF</t>
    </r>
    <r>
      <rPr>
        <sz val="8"/>
        <color theme="1"/>
        <rFont val="Arial"/>
        <family val="2"/>
      </rPr>
      <t>=7,9m</t>
    </r>
  </si>
  <si>
    <t>Botryocuccus braunii</t>
  </si>
  <si>
    <t>Verano</t>
  </si>
  <si>
    <t>Invierno</t>
  </si>
  <si>
    <t>verano</t>
  </si>
  <si>
    <t>invierno</t>
  </si>
  <si>
    <t>PROMEDIO ABUNDANCIA</t>
  </si>
  <si>
    <t>ABUNDANCIA RELATIVA</t>
  </si>
  <si>
    <t>Qi</t>
  </si>
  <si>
    <t>Aj</t>
  </si>
  <si>
    <t>Qi*Aj</t>
  </si>
  <si>
    <t>IPL</t>
  </si>
  <si>
    <t>CENTRO</t>
  </si>
  <si>
    <t>PTO MANZANO</t>
  </si>
  <si>
    <t>TAXA</t>
  </si>
  <si>
    <t>CLASE</t>
  </si>
  <si>
    <t>BACILLIARIOPHYCEAE</t>
  </si>
  <si>
    <t>CHRYPTOPHYCEAE</t>
  </si>
  <si>
    <t>CHLORPHYCEAE</t>
  </si>
  <si>
    <t>TOTAL</t>
  </si>
  <si>
    <t>DINOPHYCAEAE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</si>
</sst>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indexed="8"/>
      <name val="Arial"/>
      <family val="2"/>
    </font>
    <font>
      <vertAlign val="subscript"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2">
    <xf numFmtId="0" fontId="0" fillId="0" borderId="0" xfId="0"/>
    <xf numFmtId="0" fontId="5" fillId="0" borderId="6" xfId="0" applyFont="1" applyFill="1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Fill="1" applyBorder="1"/>
    <xf numFmtId="3" fontId="8" fillId="0" borderId="0" xfId="0" applyNumberFormat="1" applyFont="1" applyFill="1" applyBorder="1"/>
    <xf numFmtId="2" fontId="8" fillId="0" borderId="0" xfId="0" applyNumberFormat="1" applyFont="1" applyFill="1" applyBorder="1"/>
    <xf numFmtId="0" fontId="9" fillId="0" borderId="0" xfId="0" applyFont="1" applyFill="1" applyBorder="1"/>
    <xf numFmtId="0" fontId="2" fillId="0" borderId="0" xfId="0" applyNumberFormat="1" applyFont="1" applyFill="1" applyBorder="1"/>
    <xf numFmtId="9" fontId="2" fillId="0" borderId="0" xfId="0" applyNumberFormat="1" applyFont="1" applyFill="1" applyBorder="1"/>
    <xf numFmtId="10" fontId="2" fillId="0" borderId="6" xfId="1" applyNumberFormat="1" applyFont="1" applyFill="1" applyBorder="1" applyAlignment="1">
      <alignment horizontal="center"/>
    </xf>
    <xf numFmtId="10" fontId="2" fillId="0" borderId="6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0" fontId="2" fillId="0" borderId="6" xfId="1" applyNumberFormat="1" applyFont="1" applyFill="1" applyBorder="1" applyAlignment="1">
      <alignment horizontal="center" vertical="center"/>
    </xf>
    <xf numFmtId="10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center" vertical="center"/>
    </xf>
    <xf numFmtId="10" fontId="2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2" xfId="0" applyFont="1" applyFill="1" applyBorder="1"/>
    <xf numFmtId="0" fontId="2" fillId="0" borderId="22" xfId="0" applyFont="1" applyFill="1" applyBorder="1" applyAlignment="1">
      <alignment horizontal="center" vertical="center"/>
    </xf>
    <xf numFmtId="10" fontId="2" fillId="0" borderId="22" xfId="1" applyNumberFormat="1" applyFont="1" applyFill="1" applyBorder="1" applyAlignment="1">
      <alignment horizontal="center" vertical="center"/>
    </xf>
    <xf numFmtId="10" fontId="2" fillId="0" borderId="22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1" applyNumberFormat="1" applyFont="1" applyFill="1" applyBorder="1" applyAlignment="1">
      <alignment horizontal="center" vertical="center"/>
    </xf>
    <xf numFmtId="3" fontId="8" fillId="0" borderId="9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10" fontId="5" fillId="0" borderId="6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NumberFormat="1" applyFont="1" applyFill="1" applyBorder="1"/>
    <xf numFmtId="9" fontId="6" fillId="0" borderId="0" xfId="0" applyNumberFormat="1" applyFont="1" applyFill="1" applyBorder="1"/>
    <xf numFmtId="10" fontId="2" fillId="0" borderId="17" xfId="0" applyNumberFormat="1" applyFont="1" applyFill="1" applyBorder="1" applyAlignment="1">
      <alignment horizontal="center"/>
    </xf>
    <xf numFmtId="10" fontId="5" fillId="0" borderId="6" xfId="1" applyNumberFormat="1" applyFont="1" applyFill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11" fillId="0" borderId="0" xfId="0" applyFont="1" applyFill="1" applyBorder="1"/>
    <xf numFmtId="3" fontId="11" fillId="0" borderId="0" xfId="0" applyNumberFormat="1" applyFont="1" applyFill="1" applyBorder="1"/>
    <xf numFmtId="2" fontId="11" fillId="0" borderId="0" xfId="0" applyNumberFormat="1" applyFont="1" applyFill="1" applyBorder="1"/>
    <xf numFmtId="0" fontId="2" fillId="0" borderId="19" xfId="0" applyFont="1" applyFill="1" applyBorder="1" applyAlignment="1">
      <alignment horizontal="center"/>
    </xf>
    <xf numFmtId="10" fontId="2" fillId="0" borderId="19" xfId="0" applyNumberFormat="1" applyFont="1" applyFill="1" applyBorder="1" applyAlignment="1">
      <alignment horizontal="center"/>
    </xf>
    <xf numFmtId="10" fontId="2" fillId="0" borderId="20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10" fontId="2" fillId="0" borderId="19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3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5" xfId="1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10" fontId="2" fillId="0" borderId="2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10" fontId="2" fillId="0" borderId="22" xfId="1" applyNumberFormat="1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10" fontId="2" fillId="0" borderId="22" xfId="0" applyNumberFormat="1" applyFont="1" applyFill="1" applyBorder="1" applyAlignment="1">
      <alignment horizontal="center"/>
    </xf>
    <xf numFmtId="10" fontId="2" fillId="0" borderId="28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10" fontId="2" fillId="0" borderId="22" xfId="0" applyNumberFormat="1" applyFont="1" applyBorder="1" applyAlignment="1">
      <alignment horizontal="center"/>
    </xf>
    <xf numFmtId="10" fontId="2" fillId="0" borderId="24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1" applyNumberFormat="1" applyFont="1" applyFill="1" applyBorder="1" applyAlignment="1">
      <alignment horizontal="center"/>
    </xf>
    <xf numFmtId="10" fontId="3" fillId="0" borderId="9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3" fontId="8" fillId="0" borderId="9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2" fillId="0" borderId="24" xfId="0" applyFont="1" applyFill="1" applyBorder="1"/>
    <xf numFmtId="0" fontId="2" fillId="0" borderId="5" xfId="0" applyFont="1" applyFill="1" applyBorder="1"/>
    <xf numFmtId="0" fontId="5" fillId="0" borderId="5" xfId="0" applyFont="1" applyFill="1" applyBorder="1"/>
    <xf numFmtId="0" fontId="2" fillId="0" borderId="21" xfId="0" applyFont="1" applyFill="1" applyBorder="1"/>
    <xf numFmtId="10" fontId="3" fillId="0" borderId="9" xfId="1" applyNumberFormat="1" applyFont="1" applyFill="1" applyBorder="1" applyAlignment="1">
      <alignment horizontal="center" vertical="center"/>
    </xf>
    <xf numFmtId="10" fontId="5" fillId="0" borderId="6" xfId="0" applyNumberFormat="1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8" fillId="0" borderId="9" xfId="0" applyNumberFormat="1" applyFont="1" applyBorder="1" applyAlignment="1">
      <alignment horizontal="center" vertical="center"/>
    </xf>
    <xf numFmtId="10" fontId="2" fillId="0" borderId="22" xfId="0" applyNumberFormat="1" applyFont="1" applyBorder="1" applyAlignment="1">
      <alignment horizontal="center" vertical="center"/>
    </xf>
    <xf numFmtId="10" fontId="2" fillId="0" borderId="2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3" fontId="8" fillId="2" borderId="6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/>
    <xf numFmtId="3" fontId="11" fillId="3" borderId="6" xfId="0" applyNumberFormat="1" applyFont="1" applyFill="1" applyBorder="1" applyAlignment="1">
      <alignment horizontal="center" vertical="center"/>
    </xf>
    <xf numFmtId="1" fontId="6" fillId="3" borderId="6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3" fontId="11" fillId="3" borderId="19" xfId="0" applyNumberFormat="1" applyFont="1" applyFill="1" applyBorder="1" applyAlignment="1">
      <alignment horizontal="center" vertical="center"/>
    </xf>
    <xf numFmtId="1" fontId="6" fillId="3" borderId="19" xfId="0" applyNumberFormat="1" applyFont="1" applyFill="1" applyBorder="1" applyAlignment="1">
      <alignment horizontal="center" vertical="center"/>
    </xf>
    <xf numFmtId="164" fontId="6" fillId="3" borderId="19" xfId="0" applyNumberFormat="1" applyFont="1" applyFill="1" applyBorder="1" applyAlignment="1">
      <alignment horizontal="center" vertical="center"/>
    </xf>
    <xf numFmtId="3" fontId="11" fillId="4" borderId="35" xfId="0" applyNumberFormat="1" applyFont="1" applyFill="1" applyBorder="1" applyAlignment="1">
      <alignment horizontal="center" vertical="center"/>
    </xf>
    <xf numFmtId="1" fontId="6" fillId="4" borderId="35" xfId="0" applyNumberFormat="1" applyFont="1" applyFill="1" applyBorder="1" applyAlignment="1">
      <alignment horizontal="center" vertical="center"/>
    </xf>
    <xf numFmtId="164" fontId="6" fillId="4" borderId="35" xfId="0" applyNumberFormat="1" applyFont="1" applyFill="1" applyBorder="1" applyAlignment="1">
      <alignment horizontal="center" vertical="center"/>
    </xf>
    <xf numFmtId="0" fontId="6" fillId="0" borderId="36" xfId="0" applyFont="1" applyBorder="1"/>
    <xf numFmtId="1" fontId="2" fillId="0" borderId="0" xfId="0" applyNumberFormat="1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6" xfId="0" applyFont="1" applyFill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3" fontId="8" fillId="2" borderId="17" xfId="0" applyNumberFormat="1" applyFont="1" applyFill="1" applyBorder="1" applyAlignment="1">
      <alignment horizontal="center" vertical="center"/>
    </xf>
    <xf numFmtId="3" fontId="8" fillId="2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14" fontId="3" fillId="0" borderId="17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3" fontId="8" fillId="2" borderId="5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14" fontId="3" fillId="0" borderId="19" xfId="0" applyNumberFormat="1" applyFont="1" applyFill="1" applyBorder="1" applyAlignment="1">
      <alignment horizontal="center" vertical="center"/>
    </xf>
    <xf numFmtId="14" fontId="3" fillId="0" borderId="34" xfId="0" applyNumberFormat="1" applyFont="1" applyFill="1" applyBorder="1" applyAlignment="1">
      <alignment horizontal="center" vertical="center"/>
    </xf>
    <xf numFmtId="14" fontId="3" fillId="0" borderId="22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 vertical="center"/>
    </xf>
    <xf numFmtId="1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3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3" zoomScale="70" zoomScaleNormal="70" workbookViewId="0">
      <selection activeCell="F39" sqref="F39"/>
    </sheetView>
  </sheetViews>
  <sheetFormatPr baseColWidth="10" defaultRowHeight="12.75" x14ac:dyDescent="0.2"/>
  <cols>
    <col min="1" max="1" width="26.5703125" style="45" customWidth="1"/>
    <col min="2" max="2" width="33.85546875" style="2" bestFit="1" customWidth="1"/>
    <col min="3" max="20" width="11.42578125" style="17"/>
    <col min="21" max="21" width="11.42578125" style="2"/>
    <col min="22" max="22" width="11" style="2" customWidth="1"/>
    <col min="23" max="16384" width="11.42578125" style="2"/>
  </cols>
  <sheetData>
    <row r="1" spans="1:32" ht="13.5" thickBot="1" x14ac:dyDescent="0.25"/>
    <row r="2" spans="1:32" x14ac:dyDescent="0.2">
      <c r="A2" s="150" t="s">
        <v>0</v>
      </c>
      <c r="B2" s="151"/>
      <c r="C2" s="149">
        <v>2011</v>
      </c>
      <c r="D2" s="149"/>
      <c r="E2" s="149"/>
      <c r="F2" s="149"/>
      <c r="G2" s="149"/>
      <c r="H2" s="149"/>
      <c r="I2" s="149">
        <v>2012</v>
      </c>
      <c r="J2" s="149"/>
      <c r="K2" s="149"/>
      <c r="L2" s="149"/>
      <c r="M2" s="149"/>
      <c r="N2" s="157"/>
      <c r="O2" s="164">
        <v>2012</v>
      </c>
      <c r="P2" s="164"/>
      <c r="Q2" s="164"/>
      <c r="R2" s="164"/>
      <c r="S2" s="164"/>
      <c r="T2" s="165"/>
    </row>
    <row r="3" spans="1:32" x14ac:dyDescent="0.2">
      <c r="A3" s="152"/>
      <c r="B3" s="153"/>
      <c r="C3" s="144" t="s">
        <v>49</v>
      </c>
      <c r="D3" s="144"/>
      <c r="E3" s="144"/>
      <c r="F3" s="144"/>
      <c r="G3" s="144"/>
      <c r="H3" s="144"/>
      <c r="I3" s="144" t="s">
        <v>1</v>
      </c>
      <c r="J3" s="144"/>
      <c r="K3" s="144"/>
      <c r="L3" s="144"/>
      <c r="M3" s="144"/>
      <c r="N3" s="156"/>
      <c r="O3" s="162" t="s">
        <v>49</v>
      </c>
      <c r="P3" s="162"/>
      <c r="Q3" s="162"/>
      <c r="R3" s="162"/>
      <c r="S3" s="162"/>
      <c r="T3" s="163"/>
    </row>
    <row r="4" spans="1:32" x14ac:dyDescent="0.2">
      <c r="A4" s="152"/>
      <c r="B4" s="153"/>
      <c r="C4" s="148">
        <v>40757</v>
      </c>
      <c r="D4" s="148"/>
      <c r="E4" s="148"/>
      <c r="F4" s="148"/>
      <c r="G4" s="148"/>
      <c r="H4" s="148"/>
      <c r="I4" s="160">
        <v>40926</v>
      </c>
      <c r="J4" s="162"/>
      <c r="K4" s="162"/>
      <c r="L4" s="162"/>
      <c r="M4" s="162"/>
      <c r="N4" s="168"/>
      <c r="O4" s="160">
        <v>41129</v>
      </c>
      <c r="P4" s="160"/>
      <c r="Q4" s="160"/>
      <c r="R4" s="160"/>
      <c r="S4" s="160"/>
      <c r="T4" s="161"/>
    </row>
    <row r="5" spans="1:32" ht="15" customHeight="1" x14ac:dyDescent="0.2">
      <c r="A5" s="146" t="s">
        <v>51</v>
      </c>
      <c r="B5" s="144" t="s">
        <v>4</v>
      </c>
      <c r="C5" s="154" t="s">
        <v>2</v>
      </c>
      <c r="D5" s="155"/>
      <c r="E5" s="154" t="s">
        <v>50</v>
      </c>
      <c r="F5" s="155"/>
      <c r="G5" s="154" t="s">
        <v>3</v>
      </c>
      <c r="H5" s="155"/>
      <c r="I5" s="154" t="s">
        <v>2</v>
      </c>
      <c r="J5" s="155"/>
      <c r="K5" s="154" t="s">
        <v>48</v>
      </c>
      <c r="L5" s="155"/>
      <c r="M5" s="154" t="s">
        <v>3</v>
      </c>
      <c r="N5" s="155"/>
      <c r="O5" s="166" t="s">
        <v>2</v>
      </c>
      <c r="P5" s="166"/>
      <c r="Q5" s="166" t="s">
        <v>48</v>
      </c>
      <c r="R5" s="166"/>
      <c r="S5" s="166" t="s">
        <v>3</v>
      </c>
      <c r="T5" s="167"/>
    </row>
    <row r="6" spans="1:32" ht="13.5" thickBot="1" x14ac:dyDescent="0.25">
      <c r="A6" s="147"/>
      <c r="B6" s="145"/>
      <c r="C6" s="38" t="s">
        <v>5</v>
      </c>
      <c r="D6" s="95" t="s">
        <v>73</v>
      </c>
      <c r="E6" s="38" t="s">
        <v>5</v>
      </c>
      <c r="F6" s="95" t="s">
        <v>73</v>
      </c>
      <c r="G6" s="38" t="s">
        <v>5</v>
      </c>
      <c r="H6" s="39" t="s">
        <v>73</v>
      </c>
      <c r="I6" s="38" t="s">
        <v>5</v>
      </c>
      <c r="J6" s="39" t="s">
        <v>73</v>
      </c>
      <c r="K6" s="38" t="s">
        <v>5</v>
      </c>
      <c r="L6" s="39" t="s">
        <v>73</v>
      </c>
      <c r="M6" s="38" t="s">
        <v>5</v>
      </c>
      <c r="N6" s="39" t="s">
        <v>73</v>
      </c>
      <c r="O6" s="40" t="s">
        <v>72</v>
      </c>
      <c r="P6" s="101" t="s">
        <v>73</v>
      </c>
      <c r="Q6" s="40" t="s">
        <v>72</v>
      </c>
      <c r="R6" s="41" t="s">
        <v>73</v>
      </c>
      <c r="S6" s="40" t="s">
        <v>72</v>
      </c>
      <c r="T6" s="42" t="s">
        <v>73</v>
      </c>
      <c r="U6" s="2" t="s">
        <v>126</v>
      </c>
      <c r="V6" s="2" t="s">
        <v>127</v>
      </c>
    </row>
    <row r="7" spans="1:32" x14ac:dyDescent="0.2">
      <c r="A7" s="171" t="s">
        <v>6</v>
      </c>
      <c r="B7" s="33" t="s">
        <v>7</v>
      </c>
      <c r="C7" s="34">
        <v>8658</v>
      </c>
      <c r="D7" s="35">
        <f>C7/C$70</f>
        <v>9.9616858237547887E-2</v>
      </c>
      <c r="E7" s="34">
        <v>6327</v>
      </c>
      <c r="F7" s="35">
        <v>7.8512396694214878E-2</v>
      </c>
      <c r="G7" s="34">
        <v>11322</v>
      </c>
      <c r="H7" s="35">
        <v>0.11147540983606558</v>
      </c>
      <c r="I7" s="34">
        <v>333</v>
      </c>
      <c r="J7" s="36">
        <v>5.076142131979695E-3</v>
      </c>
      <c r="K7" s="34">
        <v>333</v>
      </c>
      <c r="L7" s="36">
        <v>4.1841004184100415E-3</v>
      </c>
      <c r="M7" s="34">
        <v>333</v>
      </c>
      <c r="N7" s="36">
        <v>5.5555555555555558E-3</v>
      </c>
      <c r="O7" s="37">
        <v>0</v>
      </c>
      <c r="P7" s="102">
        <v>0</v>
      </c>
      <c r="Q7" s="37">
        <v>0</v>
      </c>
      <c r="R7" s="102">
        <v>0</v>
      </c>
      <c r="S7" s="37">
        <v>0</v>
      </c>
      <c r="T7" s="103">
        <v>0</v>
      </c>
      <c r="U7" s="124">
        <f>AVERAGE(I7,K7,M7)</f>
        <v>333</v>
      </c>
      <c r="V7" s="124">
        <f>AVERAGE(C7,E7,G7,O7,Q7,S7)</f>
        <v>4384.5</v>
      </c>
    </row>
    <row r="8" spans="1:32" x14ac:dyDescent="0.2">
      <c r="A8" s="172"/>
      <c r="B8" s="3" t="s">
        <v>8</v>
      </c>
      <c r="C8" s="18">
        <v>1332</v>
      </c>
      <c r="D8" s="35">
        <f t="shared" ref="D8:D70" si="0">C8/C$70</f>
        <v>1.532567049808429E-2</v>
      </c>
      <c r="E8" s="18">
        <v>1332</v>
      </c>
      <c r="F8" s="19">
        <v>1.6528925619834711E-2</v>
      </c>
      <c r="G8" s="18">
        <v>1998</v>
      </c>
      <c r="H8" s="19">
        <v>1.9672131147540985E-2</v>
      </c>
      <c r="I8" s="18">
        <v>0</v>
      </c>
      <c r="J8" s="20">
        <v>0</v>
      </c>
      <c r="K8" s="18">
        <v>0</v>
      </c>
      <c r="L8" s="20">
        <v>0</v>
      </c>
      <c r="M8" s="18">
        <v>0</v>
      </c>
      <c r="N8" s="20">
        <v>0</v>
      </c>
      <c r="O8" s="21">
        <v>0</v>
      </c>
      <c r="P8" s="98">
        <v>0</v>
      </c>
      <c r="Q8" s="21">
        <v>0</v>
      </c>
      <c r="R8" s="98">
        <v>0</v>
      </c>
      <c r="S8" s="21">
        <v>0</v>
      </c>
      <c r="T8" s="104">
        <v>0</v>
      </c>
      <c r="U8" s="124">
        <f t="shared" ref="U8:U69" si="1">AVERAGE(I8,K8,M8)</f>
        <v>0</v>
      </c>
      <c r="V8" s="124">
        <f t="shared" ref="V8:V69" si="2">AVERAGE(C8,E8,G8,O8,Q8,S8)</f>
        <v>777</v>
      </c>
    </row>
    <row r="9" spans="1:32" x14ac:dyDescent="0.2">
      <c r="A9" s="172"/>
      <c r="B9" s="3" t="s">
        <v>74</v>
      </c>
      <c r="C9" s="18">
        <v>0</v>
      </c>
      <c r="D9" s="35">
        <f t="shared" si="0"/>
        <v>0</v>
      </c>
      <c r="E9" s="18">
        <v>0</v>
      </c>
      <c r="F9" s="19">
        <v>0</v>
      </c>
      <c r="G9" s="18">
        <v>0</v>
      </c>
      <c r="H9" s="19">
        <v>0</v>
      </c>
      <c r="I9" s="18">
        <v>0</v>
      </c>
      <c r="J9" s="20">
        <v>0</v>
      </c>
      <c r="K9" s="18">
        <v>0</v>
      </c>
      <c r="L9" s="20">
        <v>0</v>
      </c>
      <c r="M9" s="18">
        <v>0</v>
      </c>
      <c r="N9" s="20">
        <v>0</v>
      </c>
      <c r="O9" s="227">
        <v>11214</v>
      </c>
      <c r="P9" s="20">
        <v>5.7560529922338982E-2</v>
      </c>
      <c r="Q9" s="227">
        <v>9968</v>
      </c>
      <c r="R9" s="20">
        <v>5.0816696914700546E-2</v>
      </c>
      <c r="S9" s="227">
        <v>7565</v>
      </c>
      <c r="T9" s="228">
        <v>8.4745762711864417E-2</v>
      </c>
      <c r="U9" s="124">
        <f t="shared" si="1"/>
        <v>0</v>
      </c>
      <c r="V9" s="124">
        <f t="shared" si="2"/>
        <v>4791.166666666667</v>
      </c>
    </row>
    <row r="10" spans="1:32" x14ac:dyDescent="0.2">
      <c r="A10" s="172"/>
      <c r="B10" s="3" t="s">
        <v>9</v>
      </c>
      <c r="C10" s="18">
        <v>2664</v>
      </c>
      <c r="D10" s="35">
        <f t="shared" si="0"/>
        <v>3.0651340996168581E-2</v>
      </c>
      <c r="E10" s="18">
        <v>2331</v>
      </c>
      <c r="F10" s="20">
        <v>2.8925619834710745E-2</v>
      </c>
      <c r="G10" s="18">
        <v>1665</v>
      </c>
      <c r="H10" s="20">
        <v>1.6393442622950821E-2</v>
      </c>
      <c r="I10" s="18">
        <v>0</v>
      </c>
      <c r="J10" s="20">
        <v>0</v>
      </c>
      <c r="K10" s="18">
        <v>0</v>
      </c>
      <c r="L10" s="20">
        <v>0</v>
      </c>
      <c r="M10" s="18">
        <v>0</v>
      </c>
      <c r="N10" s="20">
        <v>0</v>
      </c>
      <c r="O10" s="18">
        <v>0</v>
      </c>
      <c r="P10" s="20">
        <v>0</v>
      </c>
      <c r="Q10" s="18">
        <v>0</v>
      </c>
      <c r="R10" s="20">
        <v>0</v>
      </c>
      <c r="S10" s="18">
        <v>0</v>
      </c>
      <c r="T10" s="228">
        <v>0</v>
      </c>
      <c r="U10" s="124">
        <f t="shared" si="1"/>
        <v>0</v>
      </c>
      <c r="V10" s="124">
        <f t="shared" si="2"/>
        <v>1110</v>
      </c>
    </row>
    <row r="11" spans="1:32" x14ac:dyDescent="0.2">
      <c r="A11" s="172"/>
      <c r="B11" s="3" t="s">
        <v>11</v>
      </c>
      <c r="C11" s="18">
        <v>333</v>
      </c>
      <c r="D11" s="20">
        <f t="shared" si="0"/>
        <v>3.8314176245210726E-3</v>
      </c>
      <c r="E11" s="18">
        <v>0</v>
      </c>
      <c r="F11" s="20">
        <v>0</v>
      </c>
      <c r="G11" s="18">
        <v>0</v>
      </c>
      <c r="H11" s="20">
        <v>0</v>
      </c>
      <c r="I11" s="18">
        <v>1998</v>
      </c>
      <c r="J11" s="20">
        <v>3.0456852791878174E-2</v>
      </c>
      <c r="K11" s="18">
        <v>999</v>
      </c>
      <c r="L11" s="20">
        <v>1.2552301255230125E-2</v>
      </c>
      <c r="M11" s="18">
        <v>0</v>
      </c>
      <c r="N11" s="20">
        <v>0</v>
      </c>
      <c r="O11" s="18">
        <v>0</v>
      </c>
      <c r="P11" s="20">
        <v>0</v>
      </c>
      <c r="Q11" s="18">
        <v>0</v>
      </c>
      <c r="R11" s="20">
        <v>0</v>
      </c>
      <c r="S11" s="18">
        <v>0</v>
      </c>
      <c r="T11" s="228">
        <v>0</v>
      </c>
      <c r="U11" s="124">
        <f t="shared" si="1"/>
        <v>999</v>
      </c>
      <c r="V11" s="124">
        <f t="shared" si="2"/>
        <v>55.5</v>
      </c>
    </row>
    <row r="12" spans="1:32" x14ac:dyDescent="0.2">
      <c r="A12" s="172"/>
      <c r="B12" s="3" t="s">
        <v>52</v>
      </c>
      <c r="C12" s="18">
        <v>0</v>
      </c>
      <c r="D12" s="20">
        <f t="shared" si="0"/>
        <v>0</v>
      </c>
      <c r="E12" s="18">
        <v>0</v>
      </c>
      <c r="F12" s="20">
        <v>0</v>
      </c>
      <c r="G12" s="18">
        <v>0</v>
      </c>
      <c r="H12" s="20">
        <v>0</v>
      </c>
      <c r="I12" s="18">
        <v>666</v>
      </c>
      <c r="J12" s="20">
        <v>1.015228426395939E-2</v>
      </c>
      <c r="K12" s="18">
        <v>333</v>
      </c>
      <c r="L12" s="20">
        <v>4.1841004184100415E-3</v>
      </c>
      <c r="M12" s="18">
        <v>666</v>
      </c>
      <c r="N12" s="20">
        <v>1.1111111111111112E-2</v>
      </c>
      <c r="O12" s="18">
        <v>0</v>
      </c>
      <c r="P12" s="20">
        <v>0</v>
      </c>
      <c r="Q12" s="18">
        <v>0</v>
      </c>
      <c r="R12" s="20">
        <v>0</v>
      </c>
      <c r="S12" s="18">
        <v>0</v>
      </c>
      <c r="T12" s="228">
        <v>0</v>
      </c>
      <c r="U12" s="124">
        <f t="shared" si="1"/>
        <v>555</v>
      </c>
      <c r="V12" s="124">
        <f t="shared" si="2"/>
        <v>0</v>
      </c>
    </row>
    <row r="13" spans="1:32" x14ac:dyDescent="0.2">
      <c r="A13" s="173"/>
      <c r="B13" s="3" t="s">
        <v>10</v>
      </c>
      <c r="C13" s="18">
        <v>0</v>
      </c>
      <c r="D13" s="20">
        <f t="shared" si="0"/>
        <v>0</v>
      </c>
      <c r="E13" s="18">
        <v>0</v>
      </c>
      <c r="F13" s="20">
        <v>0</v>
      </c>
      <c r="G13" s="18">
        <v>333</v>
      </c>
      <c r="H13" s="19">
        <v>3.2786885245901639E-3</v>
      </c>
      <c r="I13" s="18">
        <v>0</v>
      </c>
      <c r="J13" s="20">
        <v>0</v>
      </c>
      <c r="K13" s="18">
        <v>0</v>
      </c>
      <c r="L13" s="20">
        <v>0</v>
      </c>
      <c r="M13" s="18">
        <v>0</v>
      </c>
      <c r="N13" s="20">
        <v>0</v>
      </c>
      <c r="O13" s="18">
        <v>0</v>
      </c>
      <c r="P13" s="20">
        <v>0</v>
      </c>
      <c r="Q13" s="18">
        <v>0</v>
      </c>
      <c r="R13" s="20">
        <v>0</v>
      </c>
      <c r="S13" s="18">
        <v>0</v>
      </c>
      <c r="T13" s="228">
        <v>0</v>
      </c>
      <c r="U13" s="124">
        <f t="shared" si="1"/>
        <v>0</v>
      </c>
      <c r="V13" s="124">
        <f t="shared" si="2"/>
        <v>55.5</v>
      </c>
    </row>
    <row r="14" spans="1:32" x14ac:dyDescent="0.2">
      <c r="A14" s="174" t="s">
        <v>12</v>
      </c>
      <c r="B14" s="3" t="s">
        <v>55</v>
      </c>
      <c r="C14" s="18">
        <v>0</v>
      </c>
      <c r="D14" s="35">
        <f t="shared" si="0"/>
        <v>0</v>
      </c>
      <c r="E14" s="18">
        <v>0</v>
      </c>
      <c r="F14" s="20">
        <v>0</v>
      </c>
      <c r="G14" s="18">
        <v>0</v>
      </c>
      <c r="H14" s="19">
        <v>0</v>
      </c>
      <c r="I14" s="18">
        <v>1332</v>
      </c>
      <c r="J14" s="20">
        <v>2.030456852791878E-2</v>
      </c>
      <c r="K14" s="18">
        <v>666</v>
      </c>
      <c r="L14" s="20">
        <v>8.368200836820083E-3</v>
      </c>
      <c r="M14" s="18">
        <v>333</v>
      </c>
      <c r="N14" s="20">
        <v>5.5555555555555558E-3</v>
      </c>
      <c r="O14" s="18">
        <v>0</v>
      </c>
      <c r="P14" s="20">
        <v>0</v>
      </c>
      <c r="Q14" s="18">
        <v>0</v>
      </c>
      <c r="R14" s="20">
        <v>0</v>
      </c>
      <c r="S14" s="18">
        <v>0</v>
      </c>
      <c r="T14" s="228">
        <v>0</v>
      </c>
      <c r="U14" s="124">
        <f t="shared" si="1"/>
        <v>777</v>
      </c>
      <c r="V14" s="124">
        <f t="shared" si="2"/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">
      <c r="A15" s="172"/>
      <c r="B15" s="1" t="s">
        <v>16</v>
      </c>
      <c r="C15" s="18">
        <v>16983</v>
      </c>
      <c r="D15" s="35">
        <f t="shared" si="0"/>
        <v>0.19540229885057472</v>
      </c>
      <c r="E15" s="18">
        <v>12321</v>
      </c>
      <c r="F15" s="20">
        <v>0.15289256198347106</v>
      </c>
      <c r="G15" s="18">
        <v>4995</v>
      </c>
      <c r="H15" s="20">
        <v>4.9180327868852458E-2</v>
      </c>
      <c r="I15" s="18">
        <v>2664</v>
      </c>
      <c r="J15" s="20">
        <v>4.060913705583756E-2</v>
      </c>
      <c r="K15" s="18">
        <v>1332</v>
      </c>
      <c r="L15" s="20">
        <v>1.6736401673640166E-2</v>
      </c>
      <c r="M15" s="18">
        <v>333</v>
      </c>
      <c r="N15" s="20">
        <v>5.5555555555555558E-3</v>
      </c>
      <c r="O15" s="227">
        <v>5340</v>
      </c>
      <c r="P15" s="20">
        <v>2.7409776153494748E-2</v>
      </c>
      <c r="Q15" s="227">
        <v>6408</v>
      </c>
      <c r="R15" s="20">
        <v>3.2667876588021783E-2</v>
      </c>
      <c r="S15" s="227">
        <v>12549</v>
      </c>
      <c r="T15" s="228">
        <v>0.14057826520438685</v>
      </c>
      <c r="U15" s="124">
        <f t="shared" si="1"/>
        <v>1443</v>
      </c>
      <c r="V15" s="124">
        <f t="shared" si="2"/>
        <v>9766</v>
      </c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">
      <c r="A16" s="172"/>
      <c r="B16" s="1" t="s">
        <v>14</v>
      </c>
      <c r="C16" s="18">
        <v>14652</v>
      </c>
      <c r="D16" s="35">
        <f t="shared" si="0"/>
        <v>0.16858237547892721</v>
      </c>
      <c r="E16" s="18">
        <v>19314</v>
      </c>
      <c r="F16" s="20">
        <v>0.23966942148760331</v>
      </c>
      <c r="G16" s="18">
        <v>7992</v>
      </c>
      <c r="H16" s="20">
        <v>7.8688524590163941E-2</v>
      </c>
      <c r="I16" s="18">
        <v>3330</v>
      </c>
      <c r="J16" s="20">
        <v>5.0761421319796954E-2</v>
      </c>
      <c r="K16" s="18">
        <v>15651</v>
      </c>
      <c r="L16" s="20">
        <v>0.19665271966527198</v>
      </c>
      <c r="M16" s="18">
        <v>2997</v>
      </c>
      <c r="N16" s="20">
        <v>0.05</v>
      </c>
      <c r="O16" s="18">
        <v>117035</v>
      </c>
      <c r="P16" s="20">
        <v>0.60073092736409328</v>
      </c>
      <c r="Q16" s="18">
        <v>141688</v>
      </c>
      <c r="R16" s="20">
        <v>0.72232304900181477</v>
      </c>
      <c r="S16" s="18">
        <v>45835</v>
      </c>
      <c r="T16" s="228">
        <v>0.51345962113659027</v>
      </c>
      <c r="U16" s="124">
        <f t="shared" si="1"/>
        <v>7326</v>
      </c>
      <c r="V16" s="124">
        <f t="shared" si="2"/>
        <v>57752.666666666664</v>
      </c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">
      <c r="A17" s="172"/>
      <c r="B17" s="3" t="s">
        <v>15</v>
      </c>
      <c r="C17" s="18">
        <v>666</v>
      </c>
      <c r="D17" s="35">
        <f t="shared" si="0"/>
        <v>7.6628352490421452E-3</v>
      </c>
      <c r="E17" s="18">
        <v>0</v>
      </c>
      <c r="F17" s="20">
        <v>0</v>
      </c>
      <c r="G17" s="18">
        <v>0</v>
      </c>
      <c r="H17" s="20">
        <v>0</v>
      </c>
      <c r="I17" s="18">
        <v>0</v>
      </c>
      <c r="J17" s="20">
        <v>0</v>
      </c>
      <c r="K17" s="18">
        <v>0</v>
      </c>
      <c r="L17" s="20">
        <v>0</v>
      </c>
      <c r="M17" s="18">
        <v>0</v>
      </c>
      <c r="N17" s="20">
        <v>0</v>
      </c>
      <c r="O17" s="18">
        <v>0</v>
      </c>
      <c r="P17" s="20">
        <v>0</v>
      </c>
      <c r="Q17" s="18">
        <v>0</v>
      </c>
      <c r="R17" s="20">
        <v>0</v>
      </c>
      <c r="S17" s="18">
        <v>0</v>
      </c>
      <c r="T17" s="228">
        <v>0</v>
      </c>
      <c r="U17" s="124">
        <f t="shared" si="1"/>
        <v>0</v>
      </c>
      <c r="V17" s="124">
        <f t="shared" si="2"/>
        <v>111</v>
      </c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">
      <c r="A18" s="172"/>
      <c r="B18" s="3" t="s">
        <v>17</v>
      </c>
      <c r="C18" s="18">
        <v>2664</v>
      </c>
      <c r="D18" s="35">
        <f t="shared" si="0"/>
        <v>3.0651340996168581E-2</v>
      </c>
      <c r="E18" s="18">
        <v>6327</v>
      </c>
      <c r="F18" s="19">
        <v>7.8512396694214878E-2</v>
      </c>
      <c r="G18" s="18">
        <v>12987</v>
      </c>
      <c r="H18" s="19">
        <v>0.12786885245901639</v>
      </c>
      <c r="I18" s="18">
        <v>5661</v>
      </c>
      <c r="J18" s="20">
        <v>8.6294416243654817E-2</v>
      </c>
      <c r="K18" s="18">
        <v>2997</v>
      </c>
      <c r="L18" s="20">
        <v>3.7656903765690378E-2</v>
      </c>
      <c r="M18" s="18">
        <v>12987</v>
      </c>
      <c r="N18" s="20">
        <v>0.21666666666666667</v>
      </c>
      <c r="O18" s="18">
        <v>0</v>
      </c>
      <c r="P18" s="20">
        <v>0</v>
      </c>
      <c r="Q18" s="18">
        <v>0</v>
      </c>
      <c r="R18" s="20">
        <v>0</v>
      </c>
      <c r="S18" s="18">
        <v>0</v>
      </c>
      <c r="T18" s="228">
        <v>0</v>
      </c>
      <c r="U18" s="124">
        <f t="shared" si="1"/>
        <v>7215</v>
      </c>
      <c r="V18" s="124">
        <f t="shared" si="2"/>
        <v>3663</v>
      </c>
      <c r="W18" s="158"/>
      <c r="X18" s="159"/>
      <c r="Y18" s="8"/>
      <c r="Z18" s="9"/>
      <c r="AA18" s="8"/>
      <c r="AB18" s="9"/>
      <c r="AC18" s="8"/>
      <c r="AD18" s="9"/>
      <c r="AE18" s="4"/>
      <c r="AF18" s="4"/>
    </row>
    <row r="19" spans="1:32" x14ac:dyDescent="0.2">
      <c r="A19" s="172"/>
      <c r="B19" s="3" t="s">
        <v>19</v>
      </c>
      <c r="C19" s="18">
        <v>0</v>
      </c>
      <c r="D19" s="35">
        <f t="shared" si="0"/>
        <v>0</v>
      </c>
      <c r="E19" s="18">
        <v>0</v>
      </c>
      <c r="F19" s="20">
        <v>0</v>
      </c>
      <c r="G19" s="18">
        <v>2664</v>
      </c>
      <c r="H19" s="19">
        <v>2.6229508196721311E-2</v>
      </c>
      <c r="I19" s="18">
        <v>1332</v>
      </c>
      <c r="J19" s="20">
        <v>2.030456852791878E-2</v>
      </c>
      <c r="K19" s="18">
        <v>0</v>
      </c>
      <c r="L19" s="20">
        <v>0</v>
      </c>
      <c r="M19" s="18">
        <v>0</v>
      </c>
      <c r="N19" s="20">
        <v>0</v>
      </c>
      <c r="O19" s="227">
        <v>979</v>
      </c>
      <c r="P19" s="20">
        <v>5.0251256281407045E-3</v>
      </c>
      <c r="Q19" s="227">
        <v>1157</v>
      </c>
      <c r="R19" s="20">
        <v>5.8983666061705985E-3</v>
      </c>
      <c r="S19" s="227">
        <v>534</v>
      </c>
      <c r="T19" s="228">
        <v>5.9820538384845467E-3</v>
      </c>
      <c r="U19" s="124">
        <f t="shared" si="1"/>
        <v>444</v>
      </c>
      <c r="V19" s="124">
        <f t="shared" si="2"/>
        <v>889</v>
      </c>
      <c r="W19" s="7"/>
      <c r="X19" s="7"/>
      <c r="Y19" s="8"/>
      <c r="Z19" s="9"/>
      <c r="AA19" s="8"/>
      <c r="AB19" s="9"/>
      <c r="AC19" s="8"/>
      <c r="AD19" s="9"/>
      <c r="AE19" s="4"/>
      <c r="AF19" s="4"/>
    </row>
    <row r="20" spans="1:32" x14ac:dyDescent="0.2">
      <c r="A20" s="172"/>
      <c r="B20" s="1" t="s">
        <v>13</v>
      </c>
      <c r="C20" s="18">
        <v>1998</v>
      </c>
      <c r="D20" s="35">
        <f t="shared" si="0"/>
        <v>2.2988505747126436E-2</v>
      </c>
      <c r="E20" s="18">
        <v>1332</v>
      </c>
      <c r="F20" s="19">
        <v>1.6528925619834711E-2</v>
      </c>
      <c r="G20" s="18">
        <v>1665</v>
      </c>
      <c r="H20" s="19">
        <v>1.6393442622950821E-2</v>
      </c>
      <c r="I20" s="18">
        <v>0</v>
      </c>
      <c r="J20" s="20">
        <v>0</v>
      </c>
      <c r="K20" s="18">
        <v>999</v>
      </c>
      <c r="L20" s="20">
        <v>1.2552301255230125E-2</v>
      </c>
      <c r="M20" s="18">
        <v>666</v>
      </c>
      <c r="N20" s="20">
        <v>1.1111111111111112E-2</v>
      </c>
      <c r="O20" s="18">
        <v>0</v>
      </c>
      <c r="P20" s="20">
        <v>0</v>
      </c>
      <c r="Q20" s="18">
        <v>0</v>
      </c>
      <c r="R20" s="20">
        <v>0</v>
      </c>
      <c r="S20" s="18">
        <v>0</v>
      </c>
      <c r="T20" s="228">
        <v>0</v>
      </c>
      <c r="U20" s="124">
        <f t="shared" si="1"/>
        <v>555</v>
      </c>
      <c r="V20" s="124">
        <f t="shared" si="2"/>
        <v>832.5</v>
      </c>
      <c r="W20" s="10"/>
      <c r="X20" s="10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A21" s="172"/>
      <c r="B21" s="3" t="s">
        <v>57</v>
      </c>
      <c r="C21" s="18">
        <v>0</v>
      </c>
      <c r="D21" s="35">
        <f t="shared" si="0"/>
        <v>0</v>
      </c>
      <c r="E21" s="18">
        <v>0</v>
      </c>
      <c r="F21" s="19">
        <v>0</v>
      </c>
      <c r="G21" s="18">
        <v>0</v>
      </c>
      <c r="H21" s="19">
        <v>0</v>
      </c>
      <c r="I21" s="18">
        <v>0</v>
      </c>
      <c r="J21" s="20">
        <v>0</v>
      </c>
      <c r="K21" s="18">
        <v>0</v>
      </c>
      <c r="L21" s="20">
        <v>0</v>
      </c>
      <c r="M21" s="18">
        <v>333</v>
      </c>
      <c r="N21" s="20">
        <v>5.5555555555555558E-3</v>
      </c>
      <c r="O21" s="18">
        <v>0</v>
      </c>
      <c r="P21" s="20">
        <v>0</v>
      </c>
      <c r="Q21" s="18">
        <v>0</v>
      </c>
      <c r="R21" s="20">
        <v>0</v>
      </c>
      <c r="S21" s="18">
        <v>0</v>
      </c>
      <c r="T21" s="228">
        <v>0</v>
      </c>
      <c r="U21" s="124">
        <f t="shared" si="1"/>
        <v>111</v>
      </c>
      <c r="V21" s="124">
        <f t="shared" si="2"/>
        <v>0</v>
      </c>
      <c r="W21" s="10"/>
      <c r="X21" s="10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A22" s="172"/>
      <c r="B22" s="3" t="s">
        <v>22</v>
      </c>
      <c r="C22" s="18">
        <v>0</v>
      </c>
      <c r="D22" s="35">
        <f t="shared" si="0"/>
        <v>0</v>
      </c>
      <c r="E22" s="18">
        <v>0</v>
      </c>
      <c r="F22" s="20">
        <v>0</v>
      </c>
      <c r="G22" s="18">
        <v>333</v>
      </c>
      <c r="H22" s="19">
        <v>3.2786885245901639E-3</v>
      </c>
      <c r="I22" s="18">
        <v>0</v>
      </c>
      <c r="J22" s="20">
        <v>0</v>
      </c>
      <c r="K22" s="18">
        <v>0</v>
      </c>
      <c r="L22" s="20">
        <v>0</v>
      </c>
      <c r="M22" s="18">
        <v>0</v>
      </c>
      <c r="N22" s="20">
        <v>0</v>
      </c>
      <c r="O22" s="18">
        <v>0</v>
      </c>
      <c r="P22" s="20">
        <v>0</v>
      </c>
      <c r="Q22" s="18">
        <v>0</v>
      </c>
      <c r="R22" s="20">
        <v>0</v>
      </c>
      <c r="S22" s="18">
        <v>0</v>
      </c>
      <c r="T22" s="228">
        <v>0</v>
      </c>
      <c r="U22" s="124">
        <f t="shared" si="1"/>
        <v>0</v>
      </c>
      <c r="V22" s="124">
        <f t="shared" si="2"/>
        <v>55.5</v>
      </c>
      <c r="W22" s="10"/>
      <c r="X22" s="10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A23" s="172"/>
      <c r="B23" s="1" t="s">
        <v>18</v>
      </c>
      <c r="C23" s="18">
        <v>10323</v>
      </c>
      <c r="D23" s="35">
        <f t="shared" si="0"/>
        <v>0.11877394636015326</v>
      </c>
      <c r="E23" s="18">
        <v>2664</v>
      </c>
      <c r="F23" s="20">
        <v>3.3057851239669422E-2</v>
      </c>
      <c r="G23" s="18">
        <v>6327</v>
      </c>
      <c r="H23" s="19">
        <v>6.2295081967213117E-2</v>
      </c>
      <c r="I23" s="18">
        <v>0</v>
      </c>
      <c r="J23" s="20">
        <v>0</v>
      </c>
      <c r="K23" s="18">
        <v>1332</v>
      </c>
      <c r="L23" s="20">
        <v>1.6736401673640166E-2</v>
      </c>
      <c r="M23" s="18">
        <v>666</v>
      </c>
      <c r="N23" s="20">
        <v>1.1111111111111112E-2</v>
      </c>
      <c r="O23" s="227">
        <v>2225</v>
      </c>
      <c r="P23" s="20">
        <v>1.1420740063956146E-2</v>
      </c>
      <c r="Q23" s="227">
        <v>1513</v>
      </c>
      <c r="R23" s="20">
        <v>7.713248638838475E-3</v>
      </c>
      <c r="S23" s="227">
        <v>801</v>
      </c>
      <c r="T23" s="228">
        <v>8.9730807577268201E-3</v>
      </c>
      <c r="U23" s="124">
        <f t="shared" si="1"/>
        <v>666</v>
      </c>
      <c r="V23" s="124">
        <f t="shared" si="2"/>
        <v>3975.5</v>
      </c>
      <c r="W23" s="10"/>
      <c r="X23" s="10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A24" s="172"/>
      <c r="B24" s="3" t="s">
        <v>56</v>
      </c>
      <c r="C24" s="18">
        <v>0</v>
      </c>
      <c r="D24" s="35">
        <f t="shared" si="0"/>
        <v>0</v>
      </c>
      <c r="E24" s="18">
        <v>0</v>
      </c>
      <c r="F24" s="20">
        <v>0</v>
      </c>
      <c r="G24" s="18">
        <v>0</v>
      </c>
      <c r="H24" s="19">
        <v>0</v>
      </c>
      <c r="I24" s="18">
        <v>333</v>
      </c>
      <c r="J24" s="20">
        <v>5.076142131979695E-3</v>
      </c>
      <c r="K24" s="18">
        <v>0</v>
      </c>
      <c r="L24" s="20">
        <v>0</v>
      </c>
      <c r="M24" s="18">
        <v>333</v>
      </c>
      <c r="N24" s="20">
        <v>5.5555555555555558E-3</v>
      </c>
      <c r="O24" s="18">
        <v>0</v>
      </c>
      <c r="P24" s="20">
        <v>0</v>
      </c>
      <c r="Q24" s="18">
        <v>0</v>
      </c>
      <c r="R24" s="20">
        <v>0</v>
      </c>
      <c r="S24" s="18">
        <v>0</v>
      </c>
      <c r="T24" s="228">
        <v>0</v>
      </c>
      <c r="U24" s="124">
        <f t="shared" si="1"/>
        <v>222</v>
      </c>
      <c r="V24" s="124">
        <f t="shared" si="2"/>
        <v>0</v>
      </c>
      <c r="W24" s="10"/>
      <c r="X24" s="10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A25" s="172"/>
      <c r="B25" s="3" t="s">
        <v>79</v>
      </c>
      <c r="C25" s="18">
        <v>0</v>
      </c>
      <c r="D25" s="35">
        <f t="shared" si="0"/>
        <v>0</v>
      </c>
      <c r="E25" s="18">
        <v>0</v>
      </c>
      <c r="F25" s="20">
        <v>0</v>
      </c>
      <c r="G25" s="18">
        <v>0</v>
      </c>
      <c r="H25" s="19">
        <v>0</v>
      </c>
      <c r="I25" s="18">
        <v>0</v>
      </c>
      <c r="J25" s="20">
        <v>0</v>
      </c>
      <c r="K25" s="18">
        <v>0</v>
      </c>
      <c r="L25" s="20">
        <v>0</v>
      </c>
      <c r="M25" s="18">
        <v>0</v>
      </c>
      <c r="N25" s="20">
        <v>0</v>
      </c>
      <c r="O25" s="21">
        <v>0</v>
      </c>
      <c r="P25" s="98">
        <v>0</v>
      </c>
      <c r="Q25" s="21">
        <v>0</v>
      </c>
      <c r="R25" s="98">
        <v>0</v>
      </c>
      <c r="S25" s="21">
        <v>0</v>
      </c>
      <c r="T25" s="104">
        <v>0</v>
      </c>
      <c r="U25" s="124">
        <f t="shared" si="1"/>
        <v>0</v>
      </c>
      <c r="V25" s="124">
        <f t="shared" si="2"/>
        <v>0</v>
      </c>
      <c r="W25" s="10"/>
      <c r="X25" s="10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A26" s="172"/>
      <c r="B26" s="1" t="s">
        <v>20</v>
      </c>
      <c r="C26" s="18">
        <v>333</v>
      </c>
      <c r="D26" s="35">
        <f t="shared" si="0"/>
        <v>3.8314176245210726E-3</v>
      </c>
      <c r="E26" s="18">
        <v>333</v>
      </c>
      <c r="F26" s="20">
        <v>4.1322314049586778E-3</v>
      </c>
      <c r="G26" s="18">
        <v>0</v>
      </c>
      <c r="H26" s="20">
        <v>0</v>
      </c>
      <c r="I26" s="18">
        <v>0</v>
      </c>
      <c r="J26" s="20">
        <v>0</v>
      </c>
      <c r="K26" s="18">
        <v>0</v>
      </c>
      <c r="L26" s="20">
        <v>0</v>
      </c>
      <c r="M26" s="18">
        <v>6660</v>
      </c>
      <c r="N26" s="20">
        <v>0.1111111111111111</v>
      </c>
      <c r="O26" s="22">
        <v>890</v>
      </c>
      <c r="P26" s="98">
        <v>4.5682960255824584E-3</v>
      </c>
      <c r="Q26" s="22">
        <v>267</v>
      </c>
      <c r="R26" s="98">
        <v>1.3611615245009074E-3</v>
      </c>
      <c r="S26" s="22">
        <v>0</v>
      </c>
      <c r="T26" s="104">
        <v>0</v>
      </c>
      <c r="U26" s="124">
        <f t="shared" si="1"/>
        <v>2220</v>
      </c>
      <c r="V26" s="124">
        <f t="shared" si="2"/>
        <v>303.83333333333331</v>
      </c>
      <c r="W26" s="10"/>
      <c r="X26" s="10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A27" s="172"/>
      <c r="B27" s="3" t="s">
        <v>58</v>
      </c>
      <c r="C27" s="18">
        <v>0</v>
      </c>
      <c r="D27" s="35">
        <f t="shared" si="0"/>
        <v>0</v>
      </c>
      <c r="E27" s="18">
        <v>0</v>
      </c>
      <c r="F27" s="20">
        <v>0</v>
      </c>
      <c r="G27" s="18">
        <v>0</v>
      </c>
      <c r="H27" s="20">
        <v>0</v>
      </c>
      <c r="I27" s="18">
        <v>333</v>
      </c>
      <c r="J27" s="20">
        <v>5.076142131979695E-3</v>
      </c>
      <c r="K27" s="18">
        <v>0</v>
      </c>
      <c r="L27" s="20">
        <v>0</v>
      </c>
      <c r="M27" s="18">
        <v>0</v>
      </c>
      <c r="N27" s="20">
        <v>0</v>
      </c>
      <c r="O27" s="22">
        <v>0</v>
      </c>
      <c r="P27" s="98">
        <v>0</v>
      </c>
      <c r="Q27" s="22">
        <v>89</v>
      </c>
      <c r="R27" s="98">
        <v>4.5372050816696913E-4</v>
      </c>
      <c r="S27" s="22">
        <v>178</v>
      </c>
      <c r="T27" s="104">
        <v>1.9940179461615153E-3</v>
      </c>
      <c r="U27" s="124">
        <f t="shared" si="1"/>
        <v>111</v>
      </c>
      <c r="V27" s="124">
        <f t="shared" si="2"/>
        <v>44.5</v>
      </c>
      <c r="W27" s="10"/>
      <c r="X27" s="10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A28" s="172"/>
      <c r="B28" s="3" t="s">
        <v>21</v>
      </c>
      <c r="C28" s="18">
        <v>0</v>
      </c>
      <c r="D28" s="35">
        <f t="shared" si="0"/>
        <v>0</v>
      </c>
      <c r="E28" s="18">
        <v>0</v>
      </c>
      <c r="F28" s="20">
        <v>0</v>
      </c>
      <c r="G28" s="18">
        <v>0</v>
      </c>
      <c r="H28" s="20">
        <v>0</v>
      </c>
      <c r="I28" s="18">
        <v>0</v>
      </c>
      <c r="J28" s="20">
        <v>0</v>
      </c>
      <c r="K28" s="18">
        <v>0</v>
      </c>
      <c r="L28" s="20">
        <v>0</v>
      </c>
      <c r="M28" s="18">
        <v>333</v>
      </c>
      <c r="N28" s="20">
        <v>5.5555555555555558E-3</v>
      </c>
      <c r="O28" s="21">
        <v>0</v>
      </c>
      <c r="P28" s="98">
        <v>0</v>
      </c>
      <c r="Q28" s="21">
        <v>0</v>
      </c>
      <c r="R28" s="98">
        <v>0</v>
      </c>
      <c r="S28" s="21">
        <v>0</v>
      </c>
      <c r="T28" s="104">
        <v>0</v>
      </c>
      <c r="U28" s="124">
        <f t="shared" si="1"/>
        <v>111</v>
      </c>
      <c r="V28" s="124">
        <f t="shared" si="2"/>
        <v>0</v>
      </c>
      <c r="W28" s="10"/>
      <c r="X28" s="10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A29" s="172"/>
      <c r="B29" s="3" t="s">
        <v>23</v>
      </c>
      <c r="C29" s="18">
        <v>1332</v>
      </c>
      <c r="D29" s="35">
        <f t="shared" si="0"/>
        <v>1.532567049808429E-2</v>
      </c>
      <c r="E29" s="18">
        <v>333</v>
      </c>
      <c r="F29" s="19">
        <v>4.1322314049586778E-3</v>
      </c>
      <c r="G29" s="18">
        <v>0</v>
      </c>
      <c r="H29" s="20">
        <v>0</v>
      </c>
      <c r="I29" s="18">
        <v>1332</v>
      </c>
      <c r="J29" s="20">
        <v>2.030456852791878E-2</v>
      </c>
      <c r="K29" s="18">
        <v>666</v>
      </c>
      <c r="L29" s="20">
        <v>8.368200836820083E-3</v>
      </c>
      <c r="M29" s="18">
        <v>333</v>
      </c>
      <c r="N29" s="20">
        <v>5.5555555555555558E-3</v>
      </c>
      <c r="O29" s="21">
        <v>0</v>
      </c>
      <c r="P29" s="98">
        <v>0</v>
      </c>
      <c r="Q29" s="21">
        <v>0</v>
      </c>
      <c r="R29" s="98">
        <v>0</v>
      </c>
      <c r="S29" s="21">
        <v>0</v>
      </c>
      <c r="T29" s="104">
        <v>0</v>
      </c>
      <c r="U29" s="124">
        <f t="shared" si="1"/>
        <v>777</v>
      </c>
      <c r="V29" s="124">
        <f t="shared" si="2"/>
        <v>277.5</v>
      </c>
      <c r="W29" s="10"/>
      <c r="X29" s="10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A30" s="172"/>
      <c r="B30" s="3" t="s">
        <v>24</v>
      </c>
      <c r="C30" s="18">
        <v>333</v>
      </c>
      <c r="D30" s="35">
        <f t="shared" si="0"/>
        <v>3.8314176245210726E-3</v>
      </c>
      <c r="E30" s="18">
        <v>0</v>
      </c>
      <c r="F30" s="20">
        <v>0</v>
      </c>
      <c r="G30" s="18">
        <v>0</v>
      </c>
      <c r="H30" s="20">
        <v>0</v>
      </c>
      <c r="I30" s="18">
        <v>0</v>
      </c>
      <c r="J30" s="20">
        <v>0</v>
      </c>
      <c r="K30" s="18">
        <v>0</v>
      </c>
      <c r="L30" s="20">
        <v>0</v>
      </c>
      <c r="M30" s="18">
        <v>0</v>
      </c>
      <c r="N30" s="20">
        <v>0</v>
      </c>
      <c r="O30" s="21">
        <v>0</v>
      </c>
      <c r="P30" s="98">
        <v>0</v>
      </c>
      <c r="Q30" s="21">
        <v>0</v>
      </c>
      <c r="R30" s="98">
        <v>0</v>
      </c>
      <c r="S30" s="21">
        <v>0</v>
      </c>
      <c r="T30" s="104">
        <v>0</v>
      </c>
      <c r="U30" s="124">
        <f t="shared" si="1"/>
        <v>0</v>
      </c>
      <c r="V30" s="124">
        <f t="shared" si="2"/>
        <v>55.5</v>
      </c>
      <c r="W30" s="10"/>
      <c r="X30" s="10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A31" s="172"/>
      <c r="B31" s="3" t="s">
        <v>25</v>
      </c>
      <c r="C31" s="18">
        <v>0</v>
      </c>
      <c r="D31" s="35">
        <f t="shared" si="0"/>
        <v>0</v>
      </c>
      <c r="E31" s="18">
        <v>666</v>
      </c>
      <c r="F31" s="19">
        <v>8.2644628099173556E-3</v>
      </c>
      <c r="G31" s="18">
        <v>333</v>
      </c>
      <c r="H31" s="19">
        <v>3.2786885245901639E-3</v>
      </c>
      <c r="I31" s="18">
        <v>0</v>
      </c>
      <c r="J31" s="20">
        <v>0</v>
      </c>
      <c r="K31" s="18">
        <v>0</v>
      </c>
      <c r="L31" s="20">
        <v>0</v>
      </c>
      <c r="M31" s="18">
        <v>0</v>
      </c>
      <c r="N31" s="20">
        <v>0</v>
      </c>
      <c r="O31" s="21">
        <v>0</v>
      </c>
      <c r="P31" s="98">
        <v>0</v>
      </c>
      <c r="Q31" s="21">
        <v>0</v>
      </c>
      <c r="R31" s="98">
        <v>0</v>
      </c>
      <c r="S31" s="21">
        <v>0</v>
      </c>
      <c r="T31" s="104">
        <v>0</v>
      </c>
      <c r="U31" s="124">
        <f t="shared" si="1"/>
        <v>0</v>
      </c>
      <c r="V31" s="124">
        <f t="shared" si="2"/>
        <v>166.5</v>
      </c>
      <c r="W31" s="10"/>
      <c r="X31" s="10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A32" s="172"/>
      <c r="B32" s="3" t="s">
        <v>80</v>
      </c>
      <c r="C32" s="18">
        <v>0</v>
      </c>
      <c r="D32" s="35">
        <f t="shared" si="0"/>
        <v>0</v>
      </c>
      <c r="E32" s="18">
        <v>0</v>
      </c>
      <c r="F32" s="19">
        <v>0</v>
      </c>
      <c r="G32" s="18">
        <v>0</v>
      </c>
      <c r="H32" s="19">
        <v>0</v>
      </c>
      <c r="I32" s="18">
        <v>0</v>
      </c>
      <c r="J32" s="20">
        <v>0</v>
      </c>
      <c r="K32" s="18">
        <v>0</v>
      </c>
      <c r="L32" s="20">
        <v>0</v>
      </c>
      <c r="M32" s="18">
        <v>0</v>
      </c>
      <c r="N32" s="20">
        <v>0</v>
      </c>
      <c r="O32" s="22">
        <v>3204</v>
      </c>
      <c r="P32" s="98">
        <v>1.6445865692096853E-2</v>
      </c>
      <c r="Q32" s="22">
        <v>1869</v>
      </c>
      <c r="R32" s="98">
        <v>9.5281306715063515E-3</v>
      </c>
      <c r="S32" s="22">
        <v>1157</v>
      </c>
      <c r="T32" s="104">
        <v>1.2961116650049851E-2</v>
      </c>
      <c r="U32" s="124">
        <f t="shared" si="1"/>
        <v>0</v>
      </c>
      <c r="V32" s="124">
        <f t="shared" si="2"/>
        <v>1038.3333333333333</v>
      </c>
      <c r="W32" s="10"/>
      <c r="X32" s="10"/>
      <c r="Y32" s="4"/>
      <c r="Z32" s="4"/>
      <c r="AA32" s="4"/>
      <c r="AB32" s="4"/>
      <c r="AC32" s="4"/>
      <c r="AD32" s="4"/>
      <c r="AE32" s="4"/>
      <c r="AF32" s="4"/>
    </row>
    <row r="33" spans="1:32" x14ac:dyDescent="0.2">
      <c r="A33" s="172"/>
      <c r="B33" s="3" t="s">
        <v>53</v>
      </c>
      <c r="C33" s="18">
        <v>0</v>
      </c>
      <c r="D33" s="35">
        <f t="shared" si="0"/>
        <v>0</v>
      </c>
      <c r="E33" s="18">
        <v>0</v>
      </c>
      <c r="F33" s="19">
        <v>0</v>
      </c>
      <c r="G33" s="18">
        <v>0</v>
      </c>
      <c r="H33" s="19">
        <v>0</v>
      </c>
      <c r="I33" s="18">
        <v>333</v>
      </c>
      <c r="J33" s="20">
        <v>5.076142131979695E-3</v>
      </c>
      <c r="K33" s="18">
        <v>0</v>
      </c>
      <c r="L33" s="20">
        <v>0</v>
      </c>
      <c r="M33" s="18">
        <v>0</v>
      </c>
      <c r="N33" s="20">
        <v>0</v>
      </c>
      <c r="O33" s="21">
        <v>0</v>
      </c>
      <c r="P33" s="98">
        <v>0</v>
      </c>
      <c r="Q33" s="21">
        <v>0</v>
      </c>
      <c r="R33" s="98">
        <v>0</v>
      </c>
      <c r="S33" s="21">
        <v>0</v>
      </c>
      <c r="T33" s="104">
        <v>0</v>
      </c>
      <c r="U33" s="124">
        <f t="shared" si="1"/>
        <v>111</v>
      </c>
      <c r="V33" s="124">
        <f t="shared" si="2"/>
        <v>0</v>
      </c>
      <c r="W33" s="10"/>
      <c r="X33" s="10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A34" s="172"/>
      <c r="B34" s="3" t="s">
        <v>81</v>
      </c>
      <c r="C34" s="18">
        <v>0</v>
      </c>
      <c r="D34" s="35">
        <f t="shared" si="0"/>
        <v>0</v>
      </c>
      <c r="E34" s="18">
        <v>0</v>
      </c>
      <c r="F34" s="19">
        <v>0</v>
      </c>
      <c r="G34" s="18">
        <v>0</v>
      </c>
      <c r="H34" s="19">
        <v>0</v>
      </c>
      <c r="I34" s="18">
        <v>0</v>
      </c>
      <c r="J34" s="20">
        <v>0</v>
      </c>
      <c r="K34" s="18">
        <v>0</v>
      </c>
      <c r="L34" s="20">
        <v>0</v>
      </c>
      <c r="M34" s="18">
        <v>0</v>
      </c>
      <c r="N34" s="20">
        <v>0</v>
      </c>
      <c r="O34" s="22">
        <v>267</v>
      </c>
      <c r="P34" s="98">
        <v>1.3704888076747376E-3</v>
      </c>
      <c r="Q34" s="22">
        <v>0</v>
      </c>
      <c r="R34" s="98">
        <v>0</v>
      </c>
      <c r="S34" s="22">
        <v>0</v>
      </c>
      <c r="T34" s="104">
        <v>0</v>
      </c>
      <c r="U34" s="124">
        <f t="shared" si="1"/>
        <v>0</v>
      </c>
      <c r="V34" s="124">
        <f t="shared" si="2"/>
        <v>44.5</v>
      </c>
      <c r="W34" s="10"/>
      <c r="X34" s="10"/>
      <c r="Y34" s="4"/>
      <c r="Z34" s="4"/>
      <c r="AA34" s="4"/>
      <c r="AB34" s="4"/>
      <c r="AC34" s="4"/>
      <c r="AD34" s="4"/>
      <c r="AE34" s="4"/>
      <c r="AF34" s="4"/>
    </row>
    <row r="35" spans="1:32" x14ac:dyDescent="0.2">
      <c r="A35" s="173"/>
      <c r="B35" s="3" t="s">
        <v>26</v>
      </c>
      <c r="C35" s="18">
        <v>1665</v>
      </c>
      <c r="D35" s="35">
        <f t="shared" si="0"/>
        <v>1.9157088122605363E-2</v>
      </c>
      <c r="E35" s="18">
        <v>0</v>
      </c>
      <c r="F35" s="20">
        <v>0</v>
      </c>
      <c r="G35" s="18">
        <v>0</v>
      </c>
      <c r="H35" s="20">
        <v>0</v>
      </c>
      <c r="I35" s="18">
        <v>0</v>
      </c>
      <c r="J35" s="20">
        <v>0</v>
      </c>
      <c r="K35" s="18">
        <v>0</v>
      </c>
      <c r="L35" s="20">
        <v>0</v>
      </c>
      <c r="M35" s="18">
        <v>0</v>
      </c>
      <c r="N35" s="20">
        <v>0</v>
      </c>
      <c r="O35" s="21">
        <v>0</v>
      </c>
      <c r="P35" s="98">
        <v>0</v>
      </c>
      <c r="Q35" s="21">
        <v>0</v>
      </c>
      <c r="R35" s="98">
        <v>0</v>
      </c>
      <c r="S35" s="21">
        <v>0</v>
      </c>
      <c r="T35" s="104">
        <v>0</v>
      </c>
      <c r="U35" s="124">
        <f t="shared" si="1"/>
        <v>0</v>
      </c>
      <c r="V35" s="124">
        <f t="shared" si="2"/>
        <v>277.5</v>
      </c>
      <c r="W35" s="10"/>
      <c r="X35" s="10"/>
      <c r="Y35" s="4"/>
      <c r="Z35" s="4"/>
      <c r="AA35" s="4"/>
      <c r="AB35" s="4"/>
      <c r="AC35" s="4"/>
      <c r="AD35" s="4"/>
      <c r="AE35" s="4"/>
      <c r="AF35" s="4"/>
    </row>
    <row r="36" spans="1:32" x14ac:dyDescent="0.2">
      <c r="A36" s="174" t="s">
        <v>27</v>
      </c>
      <c r="B36" s="1" t="s">
        <v>30</v>
      </c>
      <c r="C36" s="18">
        <v>333</v>
      </c>
      <c r="D36" s="35">
        <f t="shared" si="0"/>
        <v>3.8314176245210726E-3</v>
      </c>
      <c r="E36" s="18">
        <v>333</v>
      </c>
      <c r="F36" s="19">
        <v>4.1322314049586778E-3</v>
      </c>
      <c r="G36" s="18">
        <v>666</v>
      </c>
      <c r="H36" s="19">
        <v>6.5573770491803279E-3</v>
      </c>
      <c r="I36" s="18">
        <v>6660</v>
      </c>
      <c r="J36" s="20">
        <v>0.10152284263959391</v>
      </c>
      <c r="K36" s="18">
        <v>2664</v>
      </c>
      <c r="L36" s="20">
        <v>3.3472803347280332E-2</v>
      </c>
      <c r="M36" s="18">
        <v>3663</v>
      </c>
      <c r="N36" s="20">
        <v>6.1111111111111109E-2</v>
      </c>
      <c r="O36" s="21">
        <v>0</v>
      </c>
      <c r="P36" s="98">
        <v>0</v>
      </c>
      <c r="Q36" s="21">
        <v>0</v>
      </c>
      <c r="R36" s="98">
        <v>0</v>
      </c>
      <c r="S36" s="21">
        <v>0</v>
      </c>
      <c r="T36" s="104">
        <v>0</v>
      </c>
      <c r="U36" s="124">
        <f t="shared" si="1"/>
        <v>4329</v>
      </c>
      <c r="V36" s="124">
        <f t="shared" si="2"/>
        <v>222</v>
      </c>
      <c r="W36" s="10"/>
      <c r="X36" s="10"/>
      <c r="Y36" s="11"/>
      <c r="Z36" s="12"/>
      <c r="AA36" s="11"/>
      <c r="AB36" s="12"/>
      <c r="AC36" s="11"/>
      <c r="AD36" s="12"/>
      <c r="AE36" s="4"/>
      <c r="AF36" s="4"/>
    </row>
    <row r="37" spans="1:32" x14ac:dyDescent="0.2">
      <c r="A37" s="172"/>
      <c r="B37" s="3" t="s">
        <v>29</v>
      </c>
      <c r="C37" s="18">
        <v>333</v>
      </c>
      <c r="D37" s="35">
        <f t="shared" si="0"/>
        <v>3.8314176245210726E-3</v>
      </c>
      <c r="E37" s="18">
        <v>0</v>
      </c>
      <c r="F37" s="20">
        <v>0</v>
      </c>
      <c r="G37" s="18">
        <v>0</v>
      </c>
      <c r="H37" s="20">
        <v>0</v>
      </c>
      <c r="I37" s="18">
        <v>0</v>
      </c>
      <c r="J37" s="20">
        <v>0</v>
      </c>
      <c r="K37" s="18">
        <v>0</v>
      </c>
      <c r="L37" s="20">
        <v>0</v>
      </c>
      <c r="M37" s="18">
        <v>0</v>
      </c>
      <c r="N37" s="20">
        <v>0</v>
      </c>
      <c r="O37" s="21">
        <v>0</v>
      </c>
      <c r="P37" s="98">
        <v>0</v>
      </c>
      <c r="Q37" s="21">
        <v>0</v>
      </c>
      <c r="R37" s="98">
        <v>0</v>
      </c>
      <c r="S37" s="21">
        <v>0</v>
      </c>
      <c r="T37" s="104">
        <v>0</v>
      </c>
      <c r="U37" s="124">
        <f t="shared" si="1"/>
        <v>0</v>
      </c>
      <c r="V37" s="124">
        <f t="shared" si="2"/>
        <v>55.5</v>
      </c>
      <c r="W37" s="10"/>
      <c r="X37" s="10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A38" s="173"/>
      <c r="B38" s="3" t="s">
        <v>28</v>
      </c>
      <c r="C38" s="18">
        <v>2664</v>
      </c>
      <c r="D38" s="35">
        <f t="shared" si="0"/>
        <v>3.0651340996168581E-2</v>
      </c>
      <c r="E38" s="18">
        <v>1665</v>
      </c>
      <c r="F38" s="19">
        <v>2.0661157024793389E-2</v>
      </c>
      <c r="G38" s="18">
        <v>333</v>
      </c>
      <c r="H38" s="19">
        <v>3.2786885245901639E-3</v>
      </c>
      <c r="I38" s="18">
        <v>333</v>
      </c>
      <c r="J38" s="20">
        <v>5.076142131979695E-3</v>
      </c>
      <c r="K38" s="18">
        <v>0</v>
      </c>
      <c r="L38" s="20">
        <v>0</v>
      </c>
      <c r="M38" s="18">
        <v>666</v>
      </c>
      <c r="N38" s="20">
        <v>1.1111111111111112E-2</v>
      </c>
      <c r="O38" s="21">
        <v>0</v>
      </c>
      <c r="P38" s="98">
        <v>0</v>
      </c>
      <c r="Q38" s="21">
        <v>0</v>
      </c>
      <c r="R38" s="98">
        <v>0</v>
      </c>
      <c r="S38" s="21">
        <v>0</v>
      </c>
      <c r="T38" s="104">
        <v>0</v>
      </c>
      <c r="U38" s="124">
        <f t="shared" si="1"/>
        <v>333</v>
      </c>
      <c r="V38" s="124">
        <f t="shared" si="2"/>
        <v>777</v>
      </c>
      <c r="W38" s="10"/>
      <c r="X38" s="10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A39" s="175" t="s">
        <v>31</v>
      </c>
      <c r="B39" s="3" t="s">
        <v>60</v>
      </c>
      <c r="C39" s="23">
        <v>0</v>
      </c>
      <c r="D39" s="35">
        <f t="shared" si="0"/>
        <v>0</v>
      </c>
      <c r="E39" s="23">
        <v>0</v>
      </c>
      <c r="F39" s="96">
        <v>0</v>
      </c>
      <c r="G39" s="23">
        <v>0</v>
      </c>
      <c r="H39" s="96">
        <v>0</v>
      </c>
      <c r="I39" s="18">
        <v>4329</v>
      </c>
      <c r="J39" s="20">
        <v>6.5989847715736044E-2</v>
      </c>
      <c r="K39" s="18">
        <v>30636</v>
      </c>
      <c r="L39" s="20">
        <v>0.38493723849372385</v>
      </c>
      <c r="M39" s="18">
        <v>7992</v>
      </c>
      <c r="N39" s="20">
        <v>0.13333333333333333</v>
      </c>
      <c r="O39" s="22">
        <v>9612</v>
      </c>
      <c r="P39" s="98">
        <v>4.9337597076290554E-2</v>
      </c>
      <c r="Q39" s="22">
        <v>6675</v>
      </c>
      <c r="R39" s="98">
        <v>3.4029038112522683E-2</v>
      </c>
      <c r="S39" s="22">
        <v>2047.0000000000002</v>
      </c>
      <c r="T39" s="104">
        <v>2.2931206380857432E-2</v>
      </c>
      <c r="U39" s="124">
        <f t="shared" si="1"/>
        <v>14319</v>
      </c>
      <c r="V39" s="124">
        <f t="shared" si="2"/>
        <v>3055.6666666666665</v>
      </c>
      <c r="W39" s="10"/>
      <c r="X39" s="10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A40" s="176"/>
      <c r="B40" s="3" t="s">
        <v>59</v>
      </c>
      <c r="C40" s="18">
        <v>0</v>
      </c>
      <c r="D40" s="35">
        <f t="shared" si="0"/>
        <v>0</v>
      </c>
      <c r="E40" s="18">
        <v>0</v>
      </c>
      <c r="F40" s="20">
        <v>0</v>
      </c>
      <c r="G40" s="18">
        <v>0</v>
      </c>
      <c r="H40" s="20">
        <v>0</v>
      </c>
      <c r="I40" s="18">
        <v>28638</v>
      </c>
      <c r="J40" s="20">
        <v>0.43654822335025378</v>
      </c>
      <c r="K40" s="18">
        <v>14319</v>
      </c>
      <c r="L40" s="20">
        <v>0.1799163179916318</v>
      </c>
      <c r="M40" s="18">
        <v>14652</v>
      </c>
      <c r="N40" s="20">
        <v>0.24444444444444444</v>
      </c>
      <c r="O40" s="21">
        <v>0</v>
      </c>
      <c r="P40" s="98">
        <v>0</v>
      </c>
      <c r="Q40" s="21">
        <v>0</v>
      </c>
      <c r="R40" s="98">
        <v>0</v>
      </c>
      <c r="S40" s="21">
        <v>0</v>
      </c>
      <c r="T40" s="104">
        <v>0</v>
      </c>
      <c r="U40" s="124">
        <f t="shared" si="1"/>
        <v>19203</v>
      </c>
      <c r="V40" s="124">
        <f t="shared" si="2"/>
        <v>0</v>
      </c>
      <c r="W40" s="4"/>
      <c r="X40" s="10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A41" s="176"/>
      <c r="B41" s="3" t="s">
        <v>61</v>
      </c>
      <c r="C41" s="18">
        <v>0</v>
      </c>
      <c r="D41" s="35">
        <f t="shared" si="0"/>
        <v>0</v>
      </c>
      <c r="E41" s="18">
        <v>0</v>
      </c>
      <c r="F41" s="20">
        <v>0</v>
      </c>
      <c r="G41" s="18">
        <v>0</v>
      </c>
      <c r="H41" s="20">
        <v>0</v>
      </c>
      <c r="I41" s="18">
        <v>0</v>
      </c>
      <c r="J41" s="20">
        <v>0</v>
      </c>
      <c r="K41" s="18">
        <v>0</v>
      </c>
      <c r="L41" s="20">
        <v>0</v>
      </c>
      <c r="M41" s="18">
        <v>333</v>
      </c>
      <c r="N41" s="20">
        <v>5.5555555555555558E-3</v>
      </c>
      <c r="O41" s="21">
        <v>0</v>
      </c>
      <c r="P41" s="98">
        <v>0</v>
      </c>
      <c r="Q41" s="21">
        <v>0</v>
      </c>
      <c r="R41" s="98">
        <v>0</v>
      </c>
      <c r="S41" s="21">
        <v>0</v>
      </c>
      <c r="T41" s="104">
        <v>0</v>
      </c>
      <c r="U41" s="124">
        <f t="shared" si="1"/>
        <v>111</v>
      </c>
      <c r="V41" s="124">
        <f t="shared" si="2"/>
        <v>0</v>
      </c>
      <c r="W41" s="10"/>
      <c r="X41" s="10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A42" s="177"/>
      <c r="B42" s="3" t="s">
        <v>62</v>
      </c>
      <c r="C42" s="18">
        <v>0</v>
      </c>
      <c r="D42" s="35">
        <f t="shared" si="0"/>
        <v>0</v>
      </c>
      <c r="E42" s="18">
        <v>0</v>
      </c>
      <c r="F42" s="20">
        <v>0</v>
      </c>
      <c r="G42" s="18">
        <v>0</v>
      </c>
      <c r="H42" s="20">
        <v>0</v>
      </c>
      <c r="I42" s="18">
        <v>0</v>
      </c>
      <c r="J42" s="20">
        <v>0</v>
      </c>
      <c r="K42" s="18">
        <v>0</v>
      </c>
      <c r="L42" s="20">
        <v>0</v>
      </c>
      <c r="M42" s="18">
        <v>333</v>
      </c>
      <c r="N42" s="20">
        <v>5.5555555555555558E-3</v>
      </c>
      <c r="O42" s="21">
        <v>0</v>
      </c>
      <c r="P42" s="98">
        <v>0</v>
      </c>
      <c r="Q42" s="21">
        <v>0</v>
      </c>
      <c r="R42" s="98">
        <v>0</v>
      </c>
      <c r="S42" s="21">
        <v>0</v>
      </c>
      <c r="T42" s="104">
        <v>0</v>
      </c>
      <c r="U42" s="124">
        <f t="shared" si="1"/>
        <v>111</v>
      </c>
      <c r="V42" s="124">
        <f t="shared" si="2"/>
        <v>0</v>
      </c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A43" s="175" t="s">
        <v>32</v>
      </c>
      <c r="B43" s="3" t="s">
        <v>33</v>
      </c>
      <c r="C43" s="23">
        <v>0</v>
      </c>
      <c r="D43" s="35">
        <f t="shared" si="0"/>
        <v>0</v>
      </c>
      <c r="E43" s="18">
        <v>333</v>
      </c>
      <c r="F43" s="20">
        <v>4.1322314049586778E-3</v>
      </c>
      <c r="G43" s="23">
        <v>0</v>
      </c>
      <c r="H43" s="96">
        <v>0</v>
      </c>
      <c r="I43" s="18">
        <v>333</v>
      </c>
      <c r="J43" s="20">
        <v>5.076142131979695E-3</v>
      </c>
      <c r="K43" s="18">
        <v>333</v>
      </c>
      <c r="L43" s="20">
        <v>4.1841004184100415E-3</v>
      </c>
      <c r="M43" s="18">
        <v>999</v>
      </c>
      <c r="N43" s="20">
        <v>1.6666666666666666E-2</v>
      </c>
      <c r="O43" s="22">
        <v>25721</v>
      </c>
      <c r="P43" s="98">
        <v>0.13202375513933304</v>
      </c>
      <c r="Q43" s="22">
        <v>18957</v>
      </c>
      <c r="R43" s="98">
        <v>9.6642468239564433E-2</v>
      </c>
      <c r="S43" s="22">
        <v>14418</v>
      </c>
      <c r="T43" s="104">
        <v>0.16151545363908276</v>
      </c>
      <c r="U43" s="124">
        <f t="shared" si="1"/>
        <v>555</v>
      </c>
      <c r="V43" s="124">
        <f t="shared" si="2"/>
        <v>9904.8333333333339</v>
      </c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A44" s="176"/>
      <c r="B44" s="3" t="s">
        <v>63</v>
      </c>
      <c r="C44" s="23">
        <v>0</v>
      </c>
      <c r="D44" s="35">
        <f t="shared" si="0"/>
        <v>0</v>
      </c>
      <c r="E44" s="18">
        <v>0</v>
      </c>
      <c r="F44" s="20">
        <v>0</v>
      </c>
      <c r="G44" s="18">
        <v>0</v>
      </c>
      <c r="H44" s="20">
        <v>0</v>
      </c>
      <c r="I44" s="18">
        <v>333</v>
      </c>
      <c r="J44" s="20">
        <v>5.076142131979695E-3</v>
      </c>
      <c r="K44" s="18">
        <v>333</v>
      </c>
      <c r="L44" s="20">
        <v>4.1841004184100415E-3</v>
      </c>
      <c r="M44" s="18">
        <v>0</v>
      </c>
      <c r="N44" s="20">
        <v>0</v>
      </c>
      <c r="O44" s="22">
        <v>5162</v>
      </c>
      <c r="P44" s="98">
        <v>2.6496116948378258E-2</v>
      </c>
      <c r="Q44" s="22">
        <v>2759</v>
      </c>
      <c r="R44" s="98">
        <v>1.4065335753176042E-2</v>
      </c>
      <c r="S44" s="22">
        <v>2314</v>
      </c>
      <c r="T44" s="104">
        <v>2.5922233300099701E-2</v>
      </c>
      <c r="U44" s="124">
        <f t="shared" si="1"/>
        <v>222</v>
      </c>
      <c r="V44" s="124">
        <f t="shared" si="2"/>
        <v>1705.8333333333333</v>
      </c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A45" s="177"/>
      <c r="B45" s="3" t="s">
        <v>75</v>
      </c>
      <c r="C45" s="23">
        <v>0</v>
      </c>
      <c r="D45" s="35">
        <f t="shared" si="0"/>
        <v>0</v>
      </c>
      <c r="E45" s="18">
        <v>0</v>
      </c>
      <c r="F45" s="20">
        <v>0</v>
      </c>
      <c r="G45" s="18">
        <v>0</v>
      </c>
      <c r="H45" s="20">
        <v>0</v>
      </c>
      <c r="I45" s="18">
        <v>0</v>
      </c>
      <c r="J45" s="20">
        <v>0</v>
      </c>
      <c r="K45" s="18">
        <v>0</v>
      </c>
      <c r="L45" s="20">
        <v>0</v>
      </c>
      <c r="M45" s="18">
        <v>0</v>
      </c>
      <c r="N45" s="20">
        <v>0</v>
      </c>
      <c r="O45" s="22">
        <v>445</v>
      </c>
      <c r="P45" s="98">
        <v>2.2841480127912292E-3</v>
      </c>
      <c r="Q45" s="22">
        <v>0</v>
      </c>
      <c r="R45" s="98">
        <v>0</v>
      </c>
      <c r="S45" s="22">
        <v>0</v>
      </c>
      <c r="T45" s="104">
        <v>0</v>
      </c>
      <c r="U45" s="124">
        <f t="shared" si="1"/>
        <v>0</v>
      </c>
      <c r="V45" s="124">
        <f t="shared" si="2"/>
        <v>74.166666666666671</v>
      </c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174" t="s">
        <v>34</v>
      </c>
      <c r="B46" s="3" t="s">
        <v>64</v>
      </c>
      <c r="C46" s="18">
        <v>0</v>
      </c>
      <c r="D46" s="35">
        <f t="shared" si="0"/>
        <v>0</v>
      </c>
      <c r="E46" s="18">
        <v>0</v>
      </c>
      <c r="F46" s="20">
        <v>0</v>
      </c>
      <c r="G46" s="18">
        <v>0</v>
      </c>
      <c r="H46" s="20">
        <v>0</v>
      </c>
      <c r="I46" s="18">
        <v>333</v>
      </c>
      <c r="J46" s="20">
        <v>5.076142131979695E-3</v>
      </c>
      <c r="K46" s="18">
        <v>333</v>
      </c>
      <c r="L46" s="20">
        <v>4.1841004184100415E-3</v>
      </c>
      <c r="M46" s="18">
        <v>333</v>
      </c>
      <c r="N46" s="20">
        <v>5.5555555555555558E-3</v>
      </c>
      <c r="O46" s="21">
        <v>0</v>
      </c>
      <c r="P46" s="98">
        <v>0</v>
      </c>
      <c r="Q46" s="21">
        <v>0</v>
      </c>
      <c r="R46" s="98">
        <v>0</v>
      </c>
      <c r="S46" s="21">
        <v>0</v>
      </c>
      <c r="T46" s="104">
        <v>0</v>
      </c>
      <c r="U46" s="124">
        <f t="shared" si="1"/>
        <v>333</v>
      </c>
      <c r="V46" s="124">
        <f t="shared" si="2"/>
        <v>0</v>
      </c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" customHeight="1" x14ac:dyDescent="0.2">
      <c r="A47" s="172"/>
      <c r="B47" s="3" t="s">
        <v>125</v>
      </c>
      <c r="C47" s="18">
        <v>666</v>
      </c>
      <c r="D47" s="35">
        <f t="shared" si="0"/>
        <v>7.6628352490421452E-3</v>
      </c>
      <c r="E47" s="18">
        <v>0</v>
      </c>
      <c r="F47" s="20">
        <v>0</v>
      </c>
      <c r="G47" s="18">
        <v>0</v>
      </c>
      <c r="H47" s="20">
        <v>0</v>
      </c>
      <c r="I47" s="18">
        <v>0</v>
      </c>
      <c r="J47" s="20">
        <v>0</v>
      </c>
      <c r="K47" s="18">
        <v>0</v>
      </c>
      <c r="L47" s="20">
        <v>0</v>
      </c>
      <c r="M47" s="18">
        <v>0</v>
      </c>
      <c r="N47" s="20">
        <v>0</v>
      </c>
      <c r="O47" s="21">
        <v>0</v>
      </c>
      <c r="P47" s="98">
        <v>0</v>
      </c>
      <c r="Q47" s="21">
        <v>0</v>
      </c>
      <c r="R47" s="98">
        <v>0</v>
      </c>
      <c r="S47" s="21">
        <v>0</v>
      </c>
      <c r="T47" s="104">
        <v>0</v>
      </c>
      <c r="U47" s="124">
        <f t="shared" si="1"/>
        <v>0</v>
      </c>
      <c r="V47" s="124">
        <f t="shared" si="2"/>
        <v>111</v>
      </c>
    </row>
    <row r="48" spans="1:32" ht="15" customHeight="1" x14ac:dyDescent="0.2">
      <c r="A48" s="172"/>
      <c r="B48" s="3" t="s">
        <v>36</v>
      </c>
      <c r="C48" s="18">
        <v>3663</v>
      </c>
      <c r="D48" s="35">
        <f t="shared" si="0"/>
        <v>4.2145593869731802E-2</v>
      </c>
      <c r="E48" s="18">
        <v>1998</v>
      </c>
      <c r="F48" s="20">
        <v>8.2644628099173556E-3</v>
      </c>
      <c r="G48" s="18">
        <v>2331</v>
      </c>
      <c r="H48" s="20">
        <v>2.2950819672131147E-2</v>
      </c>
      <c r="I48" s="18">
        <v>1665</v>
      </c>
      <c r="J48" s="20">
        <v>2.5380710659898477E-2</v>
      </c>
      <c r="K48" s="18">
        <v>2331</v>
      </c>
      <c r="L48" s="20">
        <v>2.9288702928870293E-2</v>
      </c>
      <c r="M48" s="18">
        <v>1332</v>
      </c>
      <c r="N48" s="20">
        <v>2.2222222222222223E-2</v>
      </c>
      <c r="O48" s="22">
        <v>3115</v>
      </c>
      <c r="P48" s="98">
        <v>1.5989036089538607E-2</v>
      </c>
      <c r="Q48" s="22">
        <v>2403</v>
      </c>
      <c r="R48" s="98">
        <v>1.2250453720508167E-2</v>
      </c>
      <c r="S48" s="22">
        <v>1869</v>
      </c>
      <c r="T48" s="104">
        <v>2.0937188434695914E-2</v>
      </c>
      <c r="U48" s="124">
        <f t="shared" si="1"/>
        <v>1776</v>
      </c>
      <c r="V48" s="124">
        <f t="shared" si="2"/>
        <v>2563.1666666666665</v>
      </c>
    </row>
    <row r="49" spans="1:22" ht="15" customHeight="1" x14ac:dyDescent="0.2">
      <c r="A49" s="172"/>
      <c r="B49" s="3" t="s">
        <v>38</v>
      </c>
      <c r="C49" s="18">
        <v>666</v>
      </c>
      <c r="D49" s="35">
        <f t="shared" si="0"/>
        <v>7.6628352490421452E-3</v>
      </c>
      <c r="E49" s="18">
        <v>0</v>
      </c>
      <c r="F49" s="20">
        <v>0</v>
      </c>
      <c r="G49" s="18">
        <v>999</v>
      </c>
      <c r="H49" s="20">
        <v>9.8360655737704927E-3</v>
      </c>
      <c r="I49" s="18">
        <v>0</v>
      </c>
      <c r="J49" s="20">
        <v>0</v>
      </c>
      <c r="K49" s="18">
        <v>0</v>
      </c>
      <c r="L49" s="20">
        <v>0</v>
      </c>
      <c r="M49" s="18">
        <v>0</v>
      </c>
      <c r="N49" s="20">
        <v>0</v>
      </c>
      <c r="O49" s="21">
        <v>0</v>
      </c>
      <c r="P49" s="98">
        <v>0</v>
      </c>
      <c r="Q49" s="21">
        <v>0</v>
      </c>
      <c r="R49" s="98">
        <v>0</v>
      </c>
      <c r="S49" s="21">
        <v>0</v>
      </c>
      <c r="T49" s="104">
        <v>0</v>
      </c>
      <c r="U49" s="124">
        <f t="shared" si="1"/>
        <v>0</v>
      </c>
      <c r="V49" s="124">
        <f t="shared" si="2"/>
        <v>277.5</v>
      </c>
    </row>
    <row r="50" spans="1:22" ht="15" customHeight="1" x14ac:dyDescent="0.2">
      <c r="A50" s="172"/>
      <c r="B50" s="3" t="s">
        <v>76</v>
      </c>
      <c r="C50" s="18">
        <v>0</v>
      </c>
      <c r="D50" s="35">
        <f t="shared" si="0"/>
        <v>0</v>
      </c>
      <c r="E50" s="18">
        <v>0</v>
      </c>
      <c r="F50" s="20">
        <v>0</v>
      </c>
      <c r="G50" s="18">
        <v>0</v>
      </c>
      <c r="H50" s="20">
        <v>0</v>
      </c>
      <c r="I50" s="18">
        <v>0</v>
      </c>
      <c r="J50" s="20">
        <v>0</v>
      </c>
      <c r="K50" s="18">
        <v>0</v>
      </c>
      <c r="L50" s="20">
        <v>0</v>
      </c>
      <c r="M50" s="18">
        <v>0</v>
      </c>
      <c r="N50" s="20">
        <v>0</v>
      </c>
      <c r="O50" s="22">
        <v>0</v>
      </c>
      <c r="P50" s="98">
        <v>0</v>
      </c>
      <c r="Q50" s="22">
        <v>356</v>
      </c>
      <c r="R50" s="98">
        <v>1.8148820326678765E-3</v>
      </c>
      <c r="S50" s="22">
        <v>0</v>
      </c>
      <c r="T50" s="104">
        <v>0</v>
      </c>
      <c r="U50" s="124">
        <f t="shared" si="1"/>
        <v>0</v>
      </c>
      <c r="V50" s="124">
        <f t="shared" si="2"/>
        <v>59.333333333333336</v>
      </c>
    </row>
    <row r="51" spans="1:22" ht="15" customHeight="1" x14ac:dyDescent="0.2">
      <c r="A51" s="172"/>
      <c r="B51" s="3" t="s">
        <v>41</v>
      </c>
      <c r="C51" s="18">
        <v>333</v>
      </c>
      <c r="D51" s="35">
        <f t="shared" si="0"/>
        <v>3.8314176245210726E-3</v>
      </c>
      <c r="E51" s="18">
        <v>0</v>
      </c>
      <c r="F51" s="20">
        <v>0</v>
      </c>
      <c r="G51" s="18">
        <v>333</v>
      </c>
      <c r="H51" s="20">
        <v>3.2786885245901639E-3</v>
      </c>
      <c r="I51" s="18">
        <v>0</v>
      </c>
      <c r="J51" s="20">
        <v>0</v>
      </c>
      <c r="K51" s="18">
        <v>0</v>
      </c>
      <c r="L51" s="20">
        <v>0</v>
      </c>
      <c r="M51" s="18">
        <v>0</v>
      </c>
      <c r="N51" s="20">
        <v>0</v>
      </c>
      <c r="O51" s="21">
        <v>0</v>
      </c>
      <c r="P51" s="98">
        <v>0</v>
      </c>
      <c r="Q51" s="21">
        <v>0</v>
      </c>
      <c r="R51" s="98">
        <v>0</v>
      </c>
      <c r="S51" s="21">
        <v>0</v>
      </c>
      <c r="T51" s="104">
        <v>0</v>
      </c>
      <c r="U51" s="124">
        <f t="shared" si="1"/>
        <v>0</v>
      </c>
      <c r="V51" s="124">
        <f t="shared" si="2"/>
        <v>111</v>
      </c>
    </row>
    <row r="52" spans="1:22" ht="15" customHeight="1" x14ac:dyDescent="0.2">
      <c r="A52" s="172"/>
      <c r="B52" s="3" t="s">
        <v>39</v>
      </c>
      <c r="C52" s="18">
        <v>333</v>
      </c>
      <c r="D52" s="35">
        <f t="shared" si="0"/>
        <v>3.8314176245210726E-3</v>
      </c>
      <c r="E52" s="18">
        <v>666</v>
      </c>
      <c r="F52" s="20">
        <v>1.6528925619834711E-2</v>
      </c>
      <c r="G52" s="18">
        <v>333</v>
      </c>
      <c r="H52" s="20">
        <v>3.2786885245901639E-3</v>
      </c>
      <c r="I52" s="18">
        <v>0</v>
      </c>
      <c r="J52" s="20">
        <v>0</v>
      </c>
      <c r="K52" s="18">
        <v>0</v>
      </c>
      <c r="L52" s="20">
        <v>0</v>
      </c>
      <c r="M52" s="18">
        <v>0</v>
      </c>
      <c r="N52" s="20">
        <v>0</v>
      </c>
      <c r="O52" s="21">
        <v>0</v>
      </c>
      <c r="P52" s="98">
        <v>0</v>
      </c>
      <c r="Q52" s="21">
        <v>0</v>
      </c>
      <c r="R52" s="98">
        <v>0</v>
      </c>
      <c r="S52" s="21">
        <v>0</v>
      </c>
      <c r="T52" s="104">
        <v>0</v>
      </c>
      <c r="U52" s="124">
        <f t="shared" si="1"/>
        <v>0</v>
      </c>
      <c r="V52" s="124">
        <f t="shared" si="2"/>
        <v>222</v>
      </c>
    </row>
    <row r="53" spans="1:22" ht="15" customHeight="1" x14ac:dyDescent="0.2">
      <c r="A53" s="172"/>
      <c r="B53" s="3" t="s">
        <v>37</v>
      </c>
      <c r="C53" s="18">
        <v>1332</v>
      </c>
      <c r="D53" s="35">
        <f t="shared" si="0"/>
        <v>1.532567049808429E-2</v>
      </c>
      <c r="E53" s="18">
        <v>1332</v>
      </c>
      <c r="F53" s="20">
        <v>2.4793388429752067E-2</v>
      </c>
      <c r="G53" s="18">
        <v>4329</v>
      </c>
      <c r="H53" s="20">
        <v>4.2622950819672129E-2</v>
      </c>
      <c r="I53" s="18">
        <v>0</v>
      </c>
      <c r="J53" s="20">
        <v>0</v>
      </c>
      <c r="K53" s="18">
        <v>0</v>
      </c>
      <c r="L53" s="20">
        <v>0</v>
      </c>
      <c r="M53" s="18">
        <v>0</v>
      </c>
      <c r="N53" s="20">
        <v>0</v>
      </c>
      <c r="O53" s="21">
        <v>0</v>
      </c>
      <c r="P53" s="98">
        <v>0</v>
      </c>
      <c r="Q53" s="21">
        <v>0</v>
      </c>
      <c r="R53" s="98">
        <v>0</v>
      </c>
      <c r="S53" s="21">
        <v>0</v>
      </c>
      <c r="T53" s="104">
        <v>0</v>
      </c>
      <c r="U53" s="124">
        <f t="shared" si="1"/>
        <v>0</v>
      </c>
      <c r="V53" s="124">
        <f t="shared" si="2"/>
        <v>1165.5</v>
      </c>
    </row>
    <row r="54" spans="1:22" ht="15" customHeight="1" x14ac:dyDescent="0.2">
      <c r="A54" s="172"/>
      <c r="B54" s="3" t="s">
        <v>77</v>
      </c>
      <c r="C54" s="18">
        <v>0</v>
      </c>
      <c r="D54" s="35">
        <f t="shared" si="0"/>
        <v>0</v>
      </c>
      <c r="E54" s="18">
        <v>0</v>
      </c>
      <c r="F54" s="20">
        <v>0</v>
      </c>
      <c r="G54" s="18">
        <v>0</v>
      </c>
      <c r="H54" s="20">
        <v>0</v>
      </c>
      <c r="I54" s="18">
        <v>0</v>
      </c>
      <c r="J54" s="20">
        <v>0</v>
      </c>
      <c r="K54" s="18">
        <v>0</v>
      </c>
      <c r="L54" s="20">
        <v>0</v>
      </c>
      <c r="M54" s="18">
        <v>0</v>
      </c>
      <c r="N54" s="20">
        <v>0</v>
      </c>
      <c r="O54" s="22">
        <v>2759</v>
      </c>
      <c r="P54" s="98">
        <v>1.4161717679305621E-2</v>
      </c>
      <c r="Q54" s="22">
        <v>1246</v>
      </c>
      <c r="R54" s="98">
        <v>6.3520871143375682E-3</v>
      </c>
      <c r="S54" s="22">
        <v>0</v>
      </c>
      <c r="T54" s="104">
        <v>0</v>
      </c>
      <c r="U54" s="124">
        <f t="shared" si="1"/>
        <v>0</v>
      </c>
      <c r="V54" s="124">
        <f t="shared" si="2"/>
        <v>667.5</v>
      </c>
    </row>
    <row r="55" spans="1:22" ht="15" customHeight="1" x14ac:dyDescent="0.2">
      <c r="A55" s="172"/>
      <c r="B55" s="3" t="s">
        <v>35</v>
      </c>
      <c r="C55" s="18">
        <v>333</v>
      </c>
      <c r="D55" s="35">
        <f t="shared" si="0"/>
        <v>3.8314176245210726E-3</v>
      </c>
      <c r="E55" s="18">
        <v>666</v>
      </c>
      <c r="F55" s="20">
        <v>0</v>
      </c>
      <c r="G55" s="18">
        <v>666</v>
      </c>
      <c r="H55" s="20">
        <v>6.5573770491803279E-3</v>
      </c>
      <c r="I55" s="18">
        <v>0</v>
      </c>
      <c r="J55" s="20">
        <v>0</v>
      </c>
      <c r="K55" s="18">
        <v>333</v>
      </c>
      <c r="L55" s="20">
        <v>4.1841004184100415E-3</v>
      </c>
      <c r="M55" s="18">
        <v>0</v>
      </c>
      <c r="N55" s="20">
        <v>0</v>
      </c>
      <c r="O55" s="22">
        <v>178</v>
      </c>
      <c r="P55" s="98">
        <v>9.1365920511649165E-4</v>
      </c>
      <c r="Q55" s="22">
        <v>0</v>
      </c>
      <c r="R55" s="98">
        <v>0</v>
      </c>
      <c r="S55" s="22">
        <v>0</v>
      </c>
      <c r="T55" s="104">
        <v>0</v>
      </c>
      <c r="U55" s="124">
        <f t="shared" si="1"/>
        <v>111</v>
      </c>
      <c r="V55" s="124">
        <f t="shared" si="2"/>
        <v>307.16666666666669</v>
      </c>
    </row>
    <row r="56" spans="1:22" ht="15" customHeight="1" x14ac:dyDescent="0.2">
      <c r="A56" s="172"/>
      <c r="B56" s="3" t="s">
        <v>65</v>
      </c>
      <c r="C56" s="18">
        <v>0</v>
      </c>
      <c r="D56" s="35">
        <f t="shared" si="0"/>
        <v>0</v>
      </c>
      <c r="E56" s="18">
        <v>0</v>
      </c>
      <c r="F56" s="20">
        <v>0</v>
      </c>
      <c r="G56" s="18">
        <v>0</v>
      </c>
      <c r="H56" s="20">
        <v>0</v>
      </c>
      <c r="I56" s="18">
        <v>1332</v>
      </c>
      <c r="J56" s="20">
        <v>2.030456852791878E-2</v>
      </c>
      <c r="K56" s="18">
        <v>1332</v>
      </c>
      <c r="L56" s="20">
        <v>1.6736401673640166E-2</v>
      </c>
      <c r="M56" s="18">
        <v>999</v>
      </c>
      <c r="N56" s="20">
        <v>1.6666666666666666E-2</v>
      </c>
      <c r="O56" s="21">
        <v>0</v>
      </c>
      <c r="P56" s="98">
        <v>0</v>
      </c>
      <c r="Q56" s="21">
        <v>0</v>
      </c>
      <c r="R56" s="98">
        <v>0</v>
      </c>
      <c r="S56" s="21">
        <v>0</v>
      </c>
      <c r="T56" s="104">
        <v>0</v>
      </c>
      <c r="U56" s="124">
        <f t="shared" si="1"/>
        <v>1221</v>
      </c>
      <c r="V56" s="124">
        <f t="shared" si="2"/>
        <v>0</v>
      </c>
    </row>
    <row r="57" spans="1:22" ht="15" customHeight="1" x14ac:dyDescent="0.2">
      <c r="A57" s="172"/>
      <c r="B57" s="3" t="s">
        <v>42</v>
      </c>
      <c r="C57" s="18">
        <v>0</v>
      </c>
      <c r="D57" s="35">
        <f t="shared" si="0"/>
        <v>0</v>
      </c>
      <c r="E57" s="18">
        <v>333</v>
      </c>
      <c r="F57" s="20">
        <v>8.2644628099173556E-3</v>
      </c>
      <c r="G57" s="18">
        <v>0</v>
      </c>
      <c r="H57" s="20">
        <v>0</v>
      </c>
      <c r="I57" s="18">
        <v>0</v>
      </c>
      <c r="J57" s="20">
        <v>0</v>
      </c>
      <c r="K57" s="18">
        <v>0</v>
      </c>
      <c r="L57" s="20">
        <v>0</v>
      </c>
      <c r="M57" s="18">
        <v>0</v>
      </c>
      <c r="N57" s="20">
        <v>0</v>
      </c>
      <c r="O57" s="22">
        <v>178</v>
      </c>
      <c r="P57" s="98">
        <v>9.1365920511649165E-4</v>
      </c>
      <c r="Q57" s="22">
        <v>0</v>
      </c>
      <c r="R57" s="98">
        <v>0</v>
      </c>
      <c r="S57" s="22">
        <v>0</v>
      </c>
      <c r="T57" s="104">
        <v>0</v>
      </c>
      <c r="U57" s="124">
        <f t="shared" si="1"/>
        <v>0</v>
      </c>
      <c r="V57" s="124">
        <f t="shared" si="2"/>
        <v>85.166666666666671</v>
      </c>
    </row>
    <row r="58" spans="1:22" ht="15" customHeight="1" x14ac:dyDescent="0.2">
      <c r="A58" s="172"/>
      <c r="B58" s="3" t="s">
        <v>69</v>
      </c>
      <c r="C58" s="18">
        <v>0</v>
      </c>
      <c r="D58" s="35">
        <f t="shared" si="0"/>
        <v>0</v>
      </c>
      <c r="E58" s="18">
        <v>0</v>
      </c>
      <c r="F58" s="20">
        <v>0</v>
      </c>
      <c r="G58" s="18">
        <v>0</v>
      </c>
      <c r="H58" s="20">
        <v>0</v>
      </c>
      <c r="I58" s="18">
        <v>0</v>
      </c>
      <c r="J58" s="20">
        <v>0</v>
      </c>
      <c r="K58" s="18">
        <v>333</v>
      </c>
      <c r="L58" s="20">
        <v>4.1841004184100415E-3</v>
      </c>
      <c r="M58" s="18">
        <v>0</v>
      </c>
      <c r="N58" s="20">
        <v>0</v>
      </c>
      <c r="O58" s="21">
        <v>0</v>
      </c>
      <c r="P58" s="98">
        <v>0</v>
      </c>
      <c r="Q58" s="21">
        <v>0</v>
      </c>
      <c r="R58" s="98">
        <v>0</v>
      </c>
      <c r="S58" s="21">
        <v>0</v>
      </c>
      <c r="T58" s="104">
        <v>0</v>
      </c>
      <c r="U58" s="124">
        <f t="shared" si="1"/>
        <v>111</v>
      </c>
      <c r="V58" s="124">
        <f t="shared" si="2"/>
        <v>0</v>
      </c>
    </row>
    <row r="59" spans="1:22" ht="15" customHeight="1" x14ac:dyDescent="0.2">
      <c r="A59" s="172"/>
      <c r="B59" s="3" t="s">
        <v>68</v>
      </c>
      <c r="C59" s="18">
        <v>0</v>
      </c>
      <c r="D59" s="35">
        <f t="shared" si="0"/>
        <v>0</v>
      </c>
      <c r="E59" s="18">
        <v>0</v>
      </c>
      <c r="F59" s="20">
        <v>0</v>
      </c>
      <c r="G59" s="18">
        <v>0</v>
      </c>
      <c r="H59" s="20">
        <v>0</v>
      </c>
      <c r="I59" s="18">
        <v>333</v>
      </c>
      <c r="J59" s="20">
        <v>5.076142131979695E-3</v>
      </c>
      <c r="K59" s="18">
        <v>0</v>
      </c>
      <c r="L59" s="20">
        <v>0</v>
      </c>
      <c r="M59" s="18">
        <v>0</v>
      </c>
      <c r="N59" s="20">
        <v>0</v>
      </c>
      <c r="O59" s="21">
        <v>0</v>
      </c>
      <c r="P59" s="98">
        <v>0</v>
      </c>
      <c r="Q59" s="21">
        <v>0</v>
      </c>
      <c r="R59" s="98">
        <v>0</v>
      </c>
      <c r="S59" s="21">
        <v>0</v>
      </c>
      <c r="T59" s="104">
        <v>0</v>
      </c>
      <c r="U59" s="124">
        <f t="shared" si="1"/>
        <v>111</v>
      </c>
      <c r="V59" s="124">
        <f t="shared" si="2"/>
        <v>0</v>
      </c>
    </row>
    <row r="60" spans="1:22" ht="15" customHeight="1" x14ac:dyDescent="0.2">
      <c r="A60" s="172"/>
      <c r="B60" s="3" t="s">
        <v>66</v>
      </c>
      <c r="C60" s="18">
        <v>0</v>
      </c>
      <c r="D60" s="35">
        <f t="shared" si="0"/>
        <v>0</v>
      </c>
      <c r="E60" s="18">
        <v>0</v>
      </c>
      <c r="F60" s="20">
        <v>0</v>
      </c>
      <c r="G60" s="18">
        <v>0</v>
      </c>
      <c r="H60" s="20">
        <v>0</v>
      </c>
      <c r="I60" s="18">
        <v>1332</v>
      </c>
      <c r="J60" s="20">
        <v>2.030456852791878E-2</v>
      </c>
      <c r="K60" s="18">
        <v>333</v>
      </c>
      <c r="L60" s="20">
        <v>4.1841004184100415E-3</v>
      </c>
      <c r="M60" s="18">
        <v>0</v>
      </c>
      <c r="N60" s="20">
        <v>0</v>
      </c>
      <c r="O60" s="21">
        <v>0</v>
      </c>
      <c r="P60" s="98">
        <v>0</v>
      </c>
      <c r="Q60" s="21">
        <v>0</v>
      </c>
      <c r="R60" s="98">
        <v>0</v>
      </c>
      <c r="S60" s="21">
        <v>0</v>
      </c>
      <c r="T60" s="104">
        <v>0</v>
      </c>
      <c r="U60" s="124">
        <f t="shared" si="1"/>
        <v>555</v>
      </c>
      <c r="V60" s="124">
        <f t="shared" si="2"/>
        <v>0</v>
      </c>
    </row>
    <row r="61" spans="1:22" ht="15" customHeight="1" x14ac:dyDescent="0.2">
      <c r="A61" s="172"/>
      <c r="B61" s="3" t="s">
        <v>67</v>
      </c>
      <c r="C61" s="18">
        <v>0</v>
      </c>
      <c r="D61" s="35">
        <f t="shared" si="0"/>
        <v>0</v>
      </c>
      <c r="E61" s="18">
        <v>0</v>
      </c>
      <c r="F61" s="20">
        <v>0</v>
      </c>
      <c r="G61" s="18">
        <v>0</v>
      </c>
      <c r="H61" s="20">
        <v>0</v>
      </c>
      <c r="I61" s="18">
        <v>0</v>
      </c>
      <c r="J61" s="20">
        <v>0</v>
      </c>
      <c r="K61" s="18">
        <v>0</v>
      </c>
      <c r="L61" s="20">
        <v>0</v>
      </c>
      <c r="M61" s="18">
        <v>333</v>
      </c>
      <c r="N61" s="20">
        <v>5.5555555555555558E-3</v>
      </c>
      <c r="O61" s="21">
        <v>0</v>
      </c>
      <c r="P61" s="98">
        <v>0</v>
      </c>
      <c r="Q61" s="21">
        <v>0</v>
      </c>
      <c r="R61" s="98">
        <v>0</v>
      </c>
      <c r="S61" s="21">
        <v>0</v>
      </c>
      <c r="T61" s="104">
        <v>0</v>
      </c>
      <c r="U61" s="124">
        <f t="shared" si="1"/>
        <v>111</v>
      </c>
      <c r="V61" s="124">
        <f t="shared" si="2"/>
        <v>0</v>
      </c>
    </row>
    <row r="62" spans="1:22" ht="15" customHeight="1" x14ac:dyDescent="0.2">
      <c r="A62" s="172"/>
      <c r="B62" s="3" t="s">
        <v>78</v>
      </c>
      <c r="C62" s="18">
        <v>0</v>
      </c>
      <c r="D62" s="35">
        <f t="shared" si="0"/>
        <v>0</v>
      </c>
      <c r="E62" s="18">
        <v>0</v>
      </c>
      <c r="F62" s="20">
        <v>0</v>
      </c>
      <c r="G62" s="18">
        <v>0</v>
      </c>
      <c r="H62" s="20">
        <v>0</v>
      </c>
      <c r="I62" s="18">
        <v>0</v>
      </c>
      <c r="J62" s="20">
        <v>0</v>
      </c>
      <c r="K62" s="18">
        <v>0</v>
      </c>
      <c r="L62" s="20">
        <v>0</v>
      </c>
      <c r="M62" s="18">
        <v>0</v>
      </c>
      <c r="N62" s="20">
        <v>0</v>
      </c>
      <c r="O62" s="22">
        <v>6408</v>
      </c>
      <c r="P62" s="98">
        <v>3.2891731384193705E-2</v>
      </c>
      <c r="Q62" s="22">
        <v>801</v>
      </c>
      <c r="R62" s="98">
        <v>4.0834845735027228E-3</v>
      </c>
      <c r="S62" s="22">
        <v>0</v>
      </c>
      <c r="T62" s="104">
        <v>0</v>
      </c>
      <c r="U62" s="124">
        <f t="shared" si="1"/>
        <v>0</v>
      </c>
      <c r="V62" s="124">
        <f t="shared" si="2"/>
        <v>1201.5</v>
      </c>
    </row>
    <row r="63" spans="1:22" ht="15" customHeight="1" x14ac:dyDescent="0.2">
      <c r="A63" s="172"/>
      <c r="B63" s="3" t="s">
        <v>43</v>
      </c>
      <c r="C63" s="18">
        <v>11655</v>
      </c>
      <c r="D63" s="35">
        <f t="shared" si="0"/>
        <v>0.13409961685823754</v>
      </c>
      <c r="E63" s="18">
        <v>19647</v>
      </c>
      <c r="F63" s="20">
        <v>4.1322314049586778E-3</v>
      </c>
      <c r="G63" s="18">
        <v>38295</v>
      </c>
      <c r="H63" s="20">
        <v>0.37704918032786883</v>
      </c>
      <c r="I63" s="18">
        <v>0</v>
      </c>
      <c r="J63" s="20">
        <v>0</v>
      </c>
      <c r="K63" s="18">
        <v>333</v>
      </c>
      <c r="L63" s="20">
        <v>4.1841004184100415E-3</v>
      </c>
      <c r="M63" s="18">
        <v>0</v>
      </c>
      <c r="N63" s="20">
        <v>0</v>
      </c>
      <c r="O63" s="21">
        <v>0</v>
      </c>
      <c r="P63" s="98">
        <v>0</v>
      </c>
      <c r="Q63" s="21">
        <v>0</v>
      </c>
      <c r="R63" s="98">
        <v>0</v>
      </c>
      <c r="S63" s="21">
        <v>0</v>
      </c>
      <c r="T63" s="104">
        <v>0</v>
      </c>
      <c r="U63" s="124">
        <f t="shared" si="1"/>
        <v>111</v>
      </c>
      <c r="V63" s="124">
        <f t="shared" si="2"/>
        <v>11599.5</v>
      </c>
    </row>
    <row r="64" spans="1:22" ht="15" customHeight="1" x14ac:dyDescent="0.2">
      <c r="A64" s="172"/>
      <c r="B64" s="3" t="s">
        <v>47</v>
      </c>
      <c r="C64" s="18">
        <v>0</v>
      </c>
      <c r="D64" s="35">
        <f t="shared" si="0"/>
        <v>0</v>
      </c>
      <c r="E64" s="18">
        <v>0</v>
      </c>
      <c r="F64" s="20">
        <v>0</v>
      </c>
      <c r="G64" s="18">
        <v>333</v>
      </c>
      <c r="H64" s="20">
        <v>3.2786885245901639E-3</v>
      </c>
      <c r="I64" s="18">
        <v>0</v>
      </c>
      <c r="J64" s="20">
        <v>0</v>
      </c>
      <c r="K64" s="18">
        <v>0</v>
      </c>
      <c r="L64" s="20">
        <v>0</v>
      </c>
      <c r="M64" s="18">
        <v>0</v>
      </c>
      <c r="N64" s="20">
        <v>0</v>
      </c>
      <c r="O64" s="21">
        <v>0</v>
      </c>
      <c r="P64" s="98">
        <v>0</v>
      </c>
      <c r="Q64" s="21">
        <v>0</v>
      </c>
      <c r="R64" s="98">
        <v>0</v>
      </c>
      <c r="S64" s="21">
        <v>0</v>
      </c>
      <c r="T64" s="104">
        <v>0</v>
      </c>
      <c r="U64" s="124">
        <f t="shared" si="1"/>
        <v>0</v>
      </c>
      <c r="V64" s="124">
        <f t="shared" si="2"/>
        <v>55.5</v>
      </c>
    </row>
    <row r="65" spans="1:22" ht="15" customHeight="1" x14ac:dyDescent="0.2">
      <c r="A65" s="172"/>
      <c r="B65" s="3" t="s">
        <v>71</v>
      </c>
      <c r="C65" s="18">
        <v>0</v>
      </c>
      <c r="D65" s="35">
        <f t="shared" si="0"/>
        <v>0</v>
      </c>
      <c r="E65" s="18">
        <v>0</v>
      </c>
      <c r="F65" s="20">
        <v>0</v>
      </c>
      <c r="G65" s="18">
        <v>0</v>
      </c>
      <c r="H65" s="20">
        <v>0</v>
      </c>
      <c r="I65" s="18">
        <v>0</v>
      </c>
      <c r="J65" s="20">
        <v>0</v>
      </c>
      <c r="K65" s="18">
        <v>333</v>
      </c>
      <c r="L65" s="20">
        <v>4.1841004184100415E-3</v>
      </c>
      <c r="M65" s="18">
        <v>333</v>
      </c>
      <c r="N65" s="20">
        <v>5.5555555555555558E-3</v>
      </c>
      <c r="O65" s="21">
        <v>0</v>
      </c>
      <c r="P65" s="98">
        <v>0</v>
      </c>
      <c r="Q65" s="21">
        <v>0</v>
      </c>
      <c r="R65" s="98">
        <v>0</v>
      </c>
      <c r="S65" s="21">
        <v>0</v>
      </c>
      <c r="T65" s="104">
        <v>0</v>
      </c>
      <c r="U65" s="124">
        <f t="shared" si="1"/>
        <v>222</v>
      </c>
      <c r="V65" s="124">
        <f t="shared" si="2"/>
        <v>0</v>
      </c>
    </row>
    <row r="66" spans="1:22" ht="15" customHeight="1" x14ac:dyDescent="0.2">
      <c r="A66" s="172"/>
      <c r="B66" s="3" t="s">
        <v>70</v>
      </c>
      <c r="C66" s="18">
        <v>0</v>
      </c>
      <c r="D66" s="35">
        <f t="shared" si="0"/>
        <v>0</v>
      </c>
      <c r="E66" s="18">
        <v>0</v>
      </c>
      <c r="F66" s="20">
        <v>0</v>
      </c>
      <c r="G66" s="18">
        <v>0</v>
      </c>
      <c r="H66" s="20">
        <v>0</v>
      </c>
      <c r="I66" s="18">
        <v>333</v>
      </c>
      <c r="J66" s="20">
        <v>5.076142131979695E-3</v>
      </c>
      <c r="K66" s="18">
        <v>333</v>
      </c>
      <c r="L66" s="20">
        <v>4.1841004184100415E-3</v>
      </c>
      <c r="M66" s="18">
        <v>333</v>
      </c>
      <c r="N66" s="20">
        <v>5.5555555555555558E-3</v>
      </c>
      <c r="O66" s="21">
        <v>0</v>
      </c>
      <c r="P66" s="98">
        <v>0</v>
      </c>
      <c r="Q66" s="21">
        <v>0</v>
      </c>
      <c r="R66" s="98">
        <v>0</v>
      </c>
      <c r="S66" s="21">
        <v>0</v>
      </c>
      <c r="T66" s="104">
        <v>0</v>
      </c>
      <c r="U66" s="124">
        <f t="shared" si="1"/>
        <v>333</v>
      </c>
      <c r="V66" s="124">
        <f t="shared" si="2"/>
        <v>0</v>
      </c>
    </row>
    <row r="67" spans="1:22" ht="15" customHeight="1" x14ac:dyDescent="0.2">
      <c r="A67" s="172"/>
      <c r="B67" s="3" t="s">
        <v>44</v>
      </c>
      <c r="C67" s="18">
        <v>0</v>
      </c>
      <c r="D67" s="35">
        <f t="shared" si="0"/>
        <v>0</v>
      </c>
      <c r="E67" s="18">
        <v>333</v>
      </c>
      <c r="F67" s="20">
        <v>0.24380165289256198</v>
      </c>
      <c r="G67" s="18">
        <v>0</v>
      </c>
      <c r="H67" s="20">
        <v>0</v>
      </c>
      <c r="I67" s="18">
        <v>0</v>
      </c>
      <c r="J67" s="20">
        <v>0</v>
      </c>
      <c r="K67" s="18">
        <v>0</v>
      </c>
      <c r="L67" s="20">
        <v>0</v>
      </c>
      <c r="M67" s="18">
        <v>666</v>
      </c>
      <c r="N67" s="20">
        <v>1.1111111111111112E-2</v>
      </c>
      <c r="O67" s="21">
        <v>0</v>
      </c>
      <c r="P67" s="98">
        <v>0</v>
      </c>
      <c r="Q67" s="21">
        <v>0</v>
      </c>
      <c r="R67" s="98">
        <v>0</v>
      </c>
      <c r="S67" s="21">
        <v>0</v>
      </c>
      <c r="T67" s="104">
        <v>0</v>
      </c>
      <c r="U67" s="124">
        <f t="shared" si="1"/>
        <v>222</v>
      </c>
      <c r="V67" s="124">
        <f t="shared" si="2"/>
        <v>55.5</v>
      </c>
    </row>
    <row r="68" spans="1:22" ht="15" customHeight="1" x14ac:dyDescent="0.2">
      <c r="A68" s="172"/>
      <c r="B68" s="3" t="s">
        <v>45</v>
      </c>
      <c r="C68" s="18">
        <v>0</v>
      </c>
      <c r="D68" s="35">
        <f t="shared" si="0"/>
        <v>0</v>
      </c>
      <c r="E68" s="18">
        <v>0</v>
      </c>
      <c r="F68" s="20">
        <v>0</v>
      </c>
      <c r="G68" s="18">
        <v>333</v>
      </c>
      <c r="H68" s="20">
        <v>3.2786885245901639E-3</v>
      </c>
      <c r="I68" s="18">
        <v>0</v>
      </c>
      <c r="J68" s="20">
        <v>0</v>
      </c>
      <c r="K68" s="18">
        <v>0</v>
      </c>
      <c r="L68" s="20">
        <v>0</v>
      </c>
      <c r="M68" s="18">
        <v>0</v>
      </c>
      <c r="N68" s="20">
        <v>0</v>
      </c>
      <c r="O68" s="21">
        <v>0</v>
      </c>
      <c r="P68" s="98">
        <v>0</v>
      </c>
      <c r="Q68" s="21">
        <v>0</v>
      </c>
      <c r="R68" s="98">
        <v>0</v>
      </c>
      <c r="S68" s="21">
        <v>0</v>
      </c>
      <c r="T68" s="104">
        <v>0</v>
      </c>
      <c r="U68" s="124">
        <f t="shared" si="1"/>
        <v>0</v>
      </c>
      <c r="V68" s="124">
        <f t="shared" si="2"/>
        <v>55.5</v>
      </c>
    </row>
    <row r="69" spans="1:22" ht="15.75" customHeight="1" thickBot="1" x14ac:dyDescent="0.25">
      <c r="A69" s="178"/>
      <c r="B69" s="29" t="s">
        <v>46</v>
      </c>
      <c r="C69" s="30">
        <v>666</v>
      </c>
      <c r="D69" s="35">
        <f t="shared" si="0"/>
        <v>7.6628352490421452E-3</v>
      </c>
      <c r="E69" s="30">
        <v>0</v>
      </c>
      <c r="F69" s="31">
        <v>0</v>
      </c>
      <c r="G69" s="30">
        <v>0</v>
      </c>
      <c r="H69" s="31">
        <v>0</v>
      </c>
      <c r="I69" s="30">
        <v>0</v>
      </c>
      <c r="J69" s="31">
        <v>0</v>
      </c>
      <c r="K69" s="30">
        <v>0</v>
      </c>
      <c r="L69" s="31">
        <v>0</v>
      </c>
      <c r="M69" s="30">
        <v>0</v>
      </c>
      <c r="N69" s="31">
        <v>0</v>
      </c>
      <c r="O69" s="32">
        <v>89</v>
      </c>
      <c r="P69" s="99">
        <v>4.5682960255824583E-4</v>
      </c>
      <c r="Q69" s="32">
        <v>0</v>
      </c>
      <c r="R69" s="99">
        <v>0</v>
      </c>
      <c r="S69" s="32">
        <v>0</v>
      </c>
      <c r="T69" s="105">
        <v>0</v>
      </c>
      <c r="U69" s="124">
        <f t="shared" si="1"/>
        <v>0</v>
      </c>
      <c r="V69" s="124">
        <f t="shared" si="2"/>
        <v>125.83333333333333</v>
      </c>
    </row>
    <row r="70" spans="1:22" x14ac:dyDescent="0.2">
      <c r="A70" s="179" t="s">
        <v>82</v>
      </c>
      <c r="B70" s="180"/>
      <c r="C70" s="26">
        <v>86913</v>
      </c>
      <c r="D70" s="35">
        <f t="shared" si="0"/>
        <v>1</v>
      </c>
      <c r="E70" s="24">
        <v>80586</v>
      </c>
      <c r="F70" s="97">
        <v>1</v>
      </c>
      <c r="G70" s="24">
        <v>101565</v>
      </c>
      <c r="H70" s="97">
        <v>1</v>
      </c>
      <c r="I70" s="24">
        <v>65601</v>
      </c>
      <c r="J70" s="97">
        <v>1</v>
      </c>
      <c r="K70" s="24">
        <v>79587</v>
      </c>
      <c r="L70" s="97">
        <v>1</v>
      </c>
      <c r="M70" s="24">
        <v>59940</v>
      </c>
      <c r="N70" s="97">
        <v>1</v>
      </c>
      <c r="O70" s="24">
        <v>194821</v>
      </c>
      <c r="P70" s="97">
        <v>1</v>
      </c>
      <c r="Q70" s="24">
        <v>196156</v>
      </c>
      <c r="R70" s="97">
        <v>1</v>
      </c>
      <c r="S70" s="24">
        <v>89267</v>
      </c>
      <c r="T70" s="97">
        <v>1</v>
      </c>
    </row>
    <row r="71" spans="1:22" x14ac:dyDescent="0.2">
      <c r="A71" s="181" t="s">
        <v>83</v>
      </c>
      <c r="B71" s="182"/>
      <c r="C71" s="27">
        <v>26</v>
      </c>
      <c r="D71" s="98"/>
      <c r="E71" s="21">
        <v>21</v>
      </c>
      <c r="F71" s="98"/>
      <c r="G71" s="21">
        <v>23</v>
      </c>
      <c r="H71" s="98"/>
      <c r="I71" s="21">
        <v>24</v>
      </c>
      <c r="J71" s="98"/>
      <c r="K71" s="21">
        <v>24</v>
      </c>
      <c r="L71" s="98"/>
      <c r="M71" s="21">
        <v>27</v>
      </c>
      <c r="N71" s="98"/>
      <c r="O71" s="21">
        <v>18</v>
      </c>
      <c r="P71" s="98"/>
      <c r="Q71" s="21">
        <v>15</v>
      </c>
      <c r="R71" s="98"/>
      <c r="S71" s="21">
        <v>11</v>
      </c>
      <c r="T71" s="104"/>
    </row>
    <row r="72" spans="1:22" x14ac:dyDescent="0.2">
      <c r="A72" s="181" t="s">
        <v>84</v>
      </c>
      <c r="B72" s="182"/>
      <c r="C72" s="27">
        <v>2.5</v>
      </c>
      <c r="D72" s="98"/>
      <c r="E72" s="21">
        <v>2.2189999999999999</v>
      </c>
      <c r="F72" s="98"/>
      <c r="G72" s="21">
        <v>2.1869999999999998</v>
      </c>
      <c r="H72" s="98"/>
      <c r="I72" s="21">
        <v>2.1760000000000002</v>
      </c>
      <c r="J72" s="98"/>
      <c r="K72" s="21">
        <v>1.984</v>
      </c>
      <c r="L72" s="98"/>
      <c r="M72" s="21">
        <v>2.355</v>
      </c>
      <c r="N72" s="98"/>
      <c r="O72" s="21">
        <v>1.5289999999999999</v>
      </c>
      <c r="P72" s="98"/>
      <c r="Q72" s="21">
        <v>1.1439999999999999</v>
      </c>
      <c r="R72" s="98"/>
      <c r="S72" s="21">
        <v>1.526</v>
      </c>
      <c r="T72" s="104"/>
    </row>
    <row r="73" spans="1:22" x14ac:dyDescent="0.2">
      <c r="A73" s="181" t="s">
        <v>85</v>
      </c>
      <c r="B73" s="182"/>
      <c r="C73" s="27">
        <v>0.88480000000000003</v>
      </c>
      <c r="D73" s="98"/>
      <c r="E73" s="21">
        <v>0.84330000000000005</v>
      </c>
      <c r="F73" s="98"/>
      <c r="G73" s="21">
        <v>0.81230000000000002</v>
      </c>
      <c r="H73" s="98"/>
      <c r="I73" s="21">
        <v>0.77910000000000001</v>
      </c>
      <c r="J73" s="98"/>
      <c r="K73" s="21">
        <v>0.77590000000000003</v>
      </c>
      <c r="L73" s="98"/>
      <c r="M73" s="21">
        <v>0.85489999999999999</v>
      </c>
      <c r="N73" s="98"/>
      <c r="O73" s="21">
        <v>0.61250000000000004</v>
      </c>
      <c r="P73" s="98"/>
      <c r="Q73" s="21">
        <v>0.46350000000000002</v>
      </c>
      <c r="R73" s="98"/>
      <c r="S73" s="21">
        <v>0.68140000000000001</v>
      </c>
      <c r="T73" s="104"/>
    </row>
    <row r="74" spans="1:22" ht="13.5" thickBot="1" x14ac:dyDescent="0.25">
      <c r="A74" s="169" t="s">
        <v>86</v>
      </c>
      <c r="B74" s="170"/>
      <c r="C74" s="28">
        <v>0.76729999999999998</v>
      </c>
      <c r="D74" s="99"/>
      <c r="E74" s="25">
        <v>0.72870000000000001</v>
      </c>
      <c r="F74" s="25"/>
      <c r="G74" s="25">
        <v>0.69740000000000002</v>
      </c>
      <c r="H74" s="99"/>
      <c r="I74" s="25">
        <v>0.68479999999999996</v>
      </c>
      <c r="J74" s="25"/>
      <c r="K74" s="25">
        <v>0.62419999999999998</v>
      </c>
      <c r="L74" s="99"/>
      <c r="M74" s="25">
        <v>0.71460000000000001</v>
      </c>
      <c r="N74" s="99"/>
      <c r="O74" s="25">
        <v>0.52890000000000004</v>
      </c>
      <c r="P74" s="99"/>
      <c r="Q74" s="25">
        <v>0.42230000000000001</v>
      </c>
      <c r="R74" s="25"/>
      <c r="S74" s="25">
        <v>0.63619999999999999</v>
      </c>
      <c r="T74" s="105"/>
    </row>
    <row r="75" spans="1:22" x14ac:dyDescent="0.2">
      <c r="D75" s="100"/>
    </row>
    <row r="79" spans="1:22" x14ac:dyDescent="0.2">
      <c r="C79" s="17">
        <f>AVERAGE(C70,I70,O70)</f>
        <v>115778.33333333333</v>
      </c>
      <c r="D79" s="17">
        <f t="shared" ref="D79:J83" si="3">AVERAGE(D70,J70,P70)</f>
        <v>1</v>
      </c>
      <c r="E79" s="17">
        <f t="shared" si="3"/>
        <v>118776.33333333333</v>
      </c>
      <c r="F79" s="17">
        <f t="shared" si="3"/>
        <v>1</v>
      </c>
      <c r="G79" s="17">
        <f t="shared" si="3"/>
        <v>83590.666666666672</v>
      </c>
      <c r="H79" s="17">
        <f t="shared" si="3"/>
        <v>1</v>
      </c>
      <c r="I79" s="17">
        <f t="shared" si="3"/>
        <v>130211</v>
      </c>
      <c r="J79" s="17">
        <f t="shared" si="3"/>
        <v>1</v>
      </c>
    </row>
    <row r="80" spans="1:22" x14ac:dyDescent="0.2">
      <c r="C80" s="17">
        <f t="shared" ref="C80:C83" si="4">AVERAGE(C71,I71,O71)</f>
        <v>22.666666666666668</v>
      </c>
      <c r="E80" s="17">
        <f t="shared" si="3"/>
        <v>20</v>
      </c>
      <c r="G80" s="17">
        <f t="shared" si="3"/>
        <v>20.333333333333332</v>
      </c>
      <c r="I80" s="17">
        <f t="shared" si="3"/>
        <v>21</v>
      </c>
    </row>
    <row r="81" spans="3:9" x14ac:dyDescent="0.2">
      <c r="C81" s="17">
        <f t="shared" si="4"/>
        <v>2.0683333333333334</v>
      </c>
      <c r="E81" s="17">
        <f t="shared" si="3"/>
        <v>1.7823333333333331</v>
      </c>
      <c r="G81" s="17">
        <f t="shared" si="3"/>
        <v>2.0226666666666664</v>
      </c>
      <c r="I81" s="17">
        <f t="shared" si="3"/>
        <v>1.8525</v>
      </c>
    </row>
    <row r="82" spans="3:9" x14ac:dyDescent="0.2">
      <c r="C82" s="17">
        <f t="shared" si="4"/>
        <v>0.75879999999999992</v>
      </c>
      <c r="E82" s="17">
        <f t="shared" si="3"/>
        <v>0.69423333333333337</v>
      </c>
      <c r="G82" s="17">
        <f t="shared" si="3"/>
        <v>0.78286666666666671</v>
      </c>
      <c r="I82" s="17">
        <f t="shared" si="3"/>
        <v>0.69579999999999997</v>
      </c>
    </row>
    <row r="83" spans="3:9" x14ac:dyDescent="0.2">
      <c r="C83" s="17">
        <f t="shared" si="4"/>
        <v>0.66033333333333333</v>
      </c>
      <c r="E83" s="17">
        <f t="shared" si="3"/>
        <v>0.59173333333333333</v>
      </c>
      <c r="G83" s="17">
        <f t="shared" si="3"/>
        <v>0.6827333333333333</v>
      </c>
      <c r="I83" s="17">
        <f t="shared" si="3"/>
        <v>0.60685</v>
      </c>
    </row>
  </sheetData>
  <mergeCells count="33">
    <mergeCell ref="A74:B74"/>
    <mergeCell ref="A7:A13"/>
    <mergeCell ref="A14:A35"/>
    <mergeCell ref="A36:A38"/>
    <mergeCell ref="A39:A42"/>
    <mergeCell ref="A43:A45"/>
    <mergeCell ref="A46:A69"/>
    <mergeCell ref="A70:B70"/>
    <mergeCell ref="A71:B71"/>
    <mergeCell ref="A72:B72"/>
    <mergeCell ref="A73:B73"/>
    <mergeCell ref="I3:N3"/>
    <mergeCell ref="I2:N2"/>
    <mergeCell ref="W18:X18"/>
    <mergeCell ref="O4:T4"/>
    <mergeCell ref="O3:T3"/>
    <mergeCell ref="O2:T2"/>
    <mergeCell ref="O5:P5"/>
    <mergeCell ref="Q5:R5"/>
    <mergeCell ref="S5:T5"/>
    <mergeCell ref="I5:J5"/>
    <mergeCell ref="K5:L5"/>
    <mergeCell ref="M5:N5"/>
    <mergeCell ref="I4:N4"/>
    <mergeCell ref="B5:B6"/>
    <mergeCell ref="A5:A6"/>
    <mergeCell ref="C4:H4"/>
    <mergeCell ref="C3:H3"/>
    <mergeCell ref="C2:H2"/>
    <mergeCell ref="A2:B4"/>
    <mergeCell ref="C5:D5"/>
    <mergeCell ref="G5:H5"/>
    <mergeCell ref="E5:F5"/>
  </mergeCells>
  <conditionalFormatting sqref="P39 R39 T39 P9 R9 T9 P43:P45 R43:R45 T43:T45 P48 R48 T48 P50 R50 T50 P54:P55 R54:R55 T54:T55 P57 R57 T57 P62 R62 T62 P69 R69 T69 P19 R19 T19 P15 R15 T15 Z36 P23 AB36 R23 AD36 T23 P26:P27 R26:R27 T26:T27 P34 P32 R34 R32 T34 T32">
    <cfRule type="cellIs" dxfId="2" priority="1" operator="greaterThan">
      <formula>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zoomScale="70" zoomScaleNormal="70" workbookViewId="0">
      <selection activeCell="B10" sqref="B10:O19"/>
    </sheetView>
  </sheetViews>
  <sheetFormatPr baseColWidth="10" defaultRowHeight="12.75" x14ac:dyDescent="0.2"/>
  <cols>
    <col min="1" max="1" width="22.42578125" style="45" bestFit="1" customWidth="1"/>
    <col min="2" max="2" width="34.5703125" style="2" bestFit="1" customWidth="1"/>
    <col min="3" max="14" width="11.42578125" style="6"/>
    <col min="15" max="16384" width="11.42578125" style="2"/>
  </cols>
  <sheetData>
    <row r="1" spans="1:24" ht="13.5" thickBot="1" x14ac:dyDescent="0.25"/>
    <row r="2" spans="1:24" x14ac:dyDescent="0.2">
      <c r="A2" s="192" t="s">
        <v>112</v>
      </c>
      <c r="B2" s="193"/>
      <c r="C2" s="184">
        <v>2011</v>
      </c>
      <c r="D2" s="149"/>
      <c r="E2" s="149"/>
      <c r="F2" s="149"/>
      <c r="G2" s="149">
        <v>2012</v>
      </c>
      <c r="H2" s="149"/>
      <c r="I2" s="149"/>
      <c r="J2" s="157"/>
      <c r="K2" s="205">
        <v>2012</v>
      </c>
      <c r="L2" s="205"/>
      <c r="M2" s="205"/>
      <c r="N2" s="206"/>
    </row>
    <row r="3" spans="1:24" x14ac:dyDescent="0.2">
      <c r="A3" s="194"/>
      <c r="B3" s="195"/>
      <c r="C3" s="187" t="s">
        <v>49</v>
      </c>
      <c r="D3" s="144"/>
      <c r="E3" s="144"/>
      <c r="F3" s="144"/>
      <c r="G3" s="144" t="s">
        <v>1</v>
      </c>
      <c r="H3" s="144"/>
      <c r="I3" s="144"/>
      <c r="J3" s="156"/>
      <c r="K3" s="203" t="s">
        <v>49</v>
      </c>
      <c r="L3" s="203"/>
      <c r="M3" s="203"/>
      <c r="N3" s="204"/>
    </row>
    <row r="4" spans="1:24" x14ac:dyDescent="0.2">
      <c r="A4" s="196"/>
      <c r="B4" s="197"/>
      <c r="C4" s="188">
        <v>40757</v>
      </c>
      <c r="D4" s="148"/>
      <c r="E4" s="148"/>
      <c r="F4" s="148"/>
      <c r="G4" s="160">
        <v>40926</v>
      </c>
      <c r="H4" s="160"/>
      <c r="I4" s="160"/>
      <c r="J4" s="183"/>
      <c r="K4" s="201">
        <v>41129</v>
      </c>
      <c r="L4" s="201"/>
      <c r="M4" s="201"/>
      <c r="N4" s="202"/>
    </row>
    <row r="5" spans="1:24" ht="15.75" customHeight="1" x14ac:dyDescent="0.2">
      <c r="A5" s="174" t="s">
        <v>51</v>
      </c>
      <c r="B5" s="207" t="s">
        <v>4</v>
      </c>
      <c r="C5" s="186" t="s">
        <v>2</v>
      </c>
      <c r="D5" s="185"/>
      <c r="E5" s="185" t="s">
        <v>111</v>
      </c>
      <c r="F5" s="185"/>
      <c r="G5" s="185" t="s">
        <v>2</v>
      </c>
      <c r="H5" s="185"/>
      <c r="I5" s="185" t="s">
        <v>48</v>
      </c>
      <c r="J5" s="185"/>
      <c r="K5" s="185" t="s">
        <v>2</v>
      </c>
      <c r="L5" s="185"/>
      <c r="M5" s="185" t="s">
        <v>111</v>
      </c>
      <c r="N5" s="200"/>
    </row>
    <row r="6" spans="1:24" ht="13.5" thickBot="1" x14ac:dyDescent="0.25">
      <c r="A6" s="178"/>
      <c r="B6" s="208"/>
      <c r="C6" s="83" t="s">
        <v>5</v>
      </c>
      <c r="D6" s="84" t="s">
        <v>73</v>
      </c>
      <c r="E6" s="84" t="s">
        <v>5</v>
      </c>
      <c r="F6" s="85" t="s">
        <v>73</v>
      </c>
      <c r="G6" s="84" t="s">
        <v>5</v>
      </c>
      <c r="H6" s="86" t="s">
        <v>73</v>
      </c>
      <c r="I6" s="84" t="s">
        <v>5</v>
      </c>
      <c r="J6" s="87" t="s">
        <v>73</v>
      </c>
      <c r="K6" s="88" t="s">
        <v>72</v>
      </c>
      <c r="L6" s="89" t="s">
        <v>73</v>
      </c>
      <c r="M6" s="88" t="s">
        <v>72</v>
      </c>
      <c r="N6" s="90" t="s">
        <v>73</v>
      </c>
      <c r="O6" s="2" t="s">
        <v>128</v>
      </c>
      <c r="P6" s="2" t="s">
        <v>129</v>
      </c>
    </row>
    <row r="7" spans="1:24" x14ac:dyDescent="0.2">
      <c r="A7" s="190" t="s">
        <v>6</v>
      </c>
      <c r="B7" s="91" t="s">
        <v>7</v>
      </c>
      <c r="C7" s="75">
        <v>834</v>
      </c>
      <c r="D7" s="76">
        <v>1.0067114093959731E-2</v>
      </c>
      <c r="E7" s="77">
        <v>5328</v>
      </c>
      <c r="F7" s="76">
        <v>2.883038878818214E-2</v>
      </c>
      <c r="G7" s="77">
        <v>13318</v>
      </c>
      <c r="H7" s="78">
        <v>1.5314347743094285E-2</v>
      </c>
      <c r="I7" s="77">
        <v>19992</v>
      </c>
      <c r="J7" s="79">
        <v>2.2429201941351094E-2</v>
      </c>
      <c r="K7" s="80">
        <v>0</v>
      </c>
      <c r="L7" s="81">
        <v>0</v>
      </c>
      <c r="M7" s="80">
        <v>0</v>
      </c>
      <c r="N7" s="82">
        <v>0</v>
      </c>
      <c r="O7" s="124">
        <f>AVERAGE(G7,I7)</f>
        <v>16655</v>
      </c>
      <c r="P7" s="124">
        <f>AVERAGE(C7,E7,K7,M7)</f>
        <v>1540.5</v>
      </c>
    </row>
    <row r="8" spans="1:24" x14ac:dyDescent="0.2">
      <c r="A8" s="190"/>
      <c r="B8" s="92" t="s">
        <v>96</v>
      </c>
      <c r="C8" s="43">
        <v>0</v>
      </c>
      <c r="D8" s="14">
        <v>0</v>
      </c>
      <c r="E8" s="5">
        <v>0</v>
      </c>
      <c r="F8" s="14">
        <v>0</v>
      </c>
      <c r="G8" s="5">
        <v>48314</v>
      </c>
      <c r="H8" s="14">
        <v>5.5556194388035537E-2</v>
      </c>
      <c r="I8" s="5">
        <v>69972</v>
      </c>
      <c r="J8" s="51">
        <v>7.8502206794728829E-2</v>
      </c>
      <c r="K8" s="15">
        <v>0</v>
      </c>
      <c r="L8" s="53">
        <v>0</v>
      </c>
      <c r="M8" s="15">
        <v>0</v>
      </c>
      <c r="N8" s="67">
        <v>0</v>
      </c>
      <c r="O8" s="124">
        <f t="shared" ref="O8:O70" si="0">AVERAGE(G8,I8)</f>
        <v>59143</v>
      </c>
      <c r="P8" s="124">
        <f t="shared" ref="P8:P70" si="1">AVERAGE(C8,E8,K8,M8)</f>
        <v>0</v>
      </c>
    </row>
    <row r="9" spans="1:24" x14ac:dyDescent="0.2">
      <c r="A9" s="190"/>
      <c r="B9" s="92" t="s">
        <v>8</v>
      </c>
      <c r="C9" s="43">
        <v>0</v>
      </c>
      <c r="D9" s="14">
        <v>0</v>
      </c>
      <c r="E9" s="5">
        <v>999</v>
      </c>
      <c r="F9" s="13">
        <v>5.4056978977841509E-3</v>
      </c>
      <c r="G9" s="5">
        <v>0</v>
      </c>
      <c r="H9" s="14">
        <v>0</v>
      </c>
      <c r="I9" s="5">
        <v>0</v>
      </c>
      <c r="J9" s="51">
        <v>0</v>
      </c>
      <c r="K9" s="15">
        <v>0</v>
      </c>
      <c r="L9" s="53">
        <v>0</v>
      </c>
      <c r="M9" s="15">
        <v>0</v>
      </c>
      <c r="N9" s="67">
        <v>0</v>
      </c>
      <c r="O9" s="124">
        <f t="shared" si="0"/>
        <v>0</v>
      </c>
      <c r="P9" s="124">
        <f t="shared" si="1"/>
        <v>249.75</v>
      </c>
    </row>
    <row r="10" spans="1:24" x14ac:dyDescent="0.2">
      <c r="A10" s="190"/>
      <c r="B10" s="92" t="s">
        <v>97</v>
      </c>
      <c r="C10" s="43">
        <v>0</v>
      </c>
      <c r="D10" s="14">
        <v>0</v>
      </c>
      <c r="E10" s="5">
        <v>0</v>
      </c>
      <c r="F10" s="14">
        <v>0</v>
      </c>
      <c r="G10" s="5">
        <v>1666</v>
      </c>
      <c r="H10" s="14">
        <v>1.9157308409667427E-3</v>
      </c>
      <c r="I10" s="5">
        <v>0</v>
      </c>
      <c r="J10" s="51">
        <v>0</v>
      </c>
      <c r="K10" s="229">
        <v>2492</v>
      </c>
      <c r="L10" s="14">
        <v>1.7380509000620731E-2</v>
      </c>
      <c r="M10" s="229">
        <v>1335</v>
      </c>
      <c r="N10" s="230">
        <v>9.00360144057623E-3</v>
      </c>
      <c r="O10" s="231">
        <f t="shared" si="0"/>
        <v>833</v>
      </c>
      <c r="P10" s="124">
        <f t="shared" si="1"/>
        <v>956.75</v>
      </c>
    </row>
    <row r="11" spans="1:24" x14ac:dyDescent="0.2">
      <c r="A11" s="190"/>
      <c r="B11" s="92" t="s">
        <v>9</v>
      </c>
      <c r="C11" s="43">
        <v>0</v>
      </c>
      <c r="D11" s="14">
        <v>0</v>
      </c>
      <c r="E11" s="5">
        <v>0</v>
      </c>
      <c r="F11" s="14">
        <v>0</v>
      </c>
      <c r="G11" s="5">
        <v>1666</v>
      </c>
      <c r="H11" s="14">
        <v>1.9157308409667427E-3</v>
      </c>
      <c r="I11" s="5">
        <v>6664</v>
      </c>
      <c r="J11" s="51">
        <v>7.4764006471170312E-3</v>
      </c>
      <c r="K11" s="5">
        <v>0</v>
      </c>
      <c r="L11" s="14">
        <v>0</v>
      </c>
      <c r="M11" s="5">
        <v>0</v>
      </c>
      <c r="N11" s="230">
        <v>0</v>
      </c>
      <c r="O11" s="231">
        <f t="shared" si="0"/>
        <v>4165</v>
      </c>
      <c r="P11" s="124">
        <f t="shared" si="1"/>
        <v>0</v>
      </c>
    </row>
    <row r="12" spans="1:24" x14ac:dyDescent="0.2">
      <c r="A12" s="190"/>
      <c r="B12" s="92" t="s">
        <v>11</v>
      </c>
      <c r="C12" s="43">
        <v>0</v>
      </c>
      <c r="D12" s="14">
        <v>0</v>
      </c>
      <c r="E12" s="5">
        <v>0</v>
      </c>
      <c r="F12" s="14">
        <v>0</v>
      </c>
      <c r="G12" s="5">
        <v>0</v>
      </c>
      <c r="H12" s="14">
        <v>0</v>
      </c>
      <c r="I12" s="5">
        <v>1666</v>
      </c>
      <c r="J12" s="51">
        <v>1.8691001617792578E-3</v>
      </c>
      <c r="K12" s="5">
        <v>0</v>
      </c>
      <c r="L12" s="14">
        <v>0</v>
      </c>
      <c r="M12" s="5">
        <v>0</v>
      </c>
      <c r="N12" s="230">
        <v>0</v>
      </c>
      <c r="O12" s="231">
        <f t="shared" si="0"/>
        <v>833</v>
      </c>
      <c r="P12" s="124">
        <f t="shared" si="1"/>
        <v>0</v>
      </c>
    </row>
    <row r="13" spans="1:24" x14ac:dyDescent="0.2">
      <c r="A13" s="191"/>
      <c r="B13" s="92" t="s">
        <v>98</v>
      </c>
      <c r="C13" s="43">
        <v>0</v>
      </c>
      <c r="D13" s="14">
        <v>0</v>
      </c>
      <c r="E13" s="5">
        <v>0</v>
      </c>
      <c r="F13" s="14">
        <v>0</v>
      </c>
      <c r="G13" s="5">
        <v>1666</v>
      </c>
      <c r="H13" s="14">
        <v>1.9157308409667427E-3</v>
      </c>
      <c r="I13" s="5">
        <v>1666</v>
      </c>
      <c r="J13" s="51">
        <v>1.8691001617792578E-3</v>
      </c>
      <c r="K13" s="5">
        <v>0</v>
      </c>
      <c r="L13" s="14">
        <v>0</v>
      </c>
      <c r="M13" s="5">
        <v>0</v>
      </c>
      <c r="N13" s="230">
        <v>0</v>
      </c>
      <c r="O13" s="231">
        <f t="shared" si="0"/>
        <v>1666</v>
      </c>
      <c r="P13" s="124">
        <f t="shared" si="1"/>
        <v>0</v>
      </c>
    </row>
    <row r="14" spans="1:24" x14ac:dyDescent="0.2">
      <c r="A14" s="189" t="s">
        <v>12</v>
      </c>
      <c r="B14" s="92" t="s">
        <v>55</v>
      </c>
      <c r="C14" s="43">
        <v>0</v>
      </c>
      <c r="D14" s="14">
        <v>0</v>
      </c>
      <c r="E14" s="5">
        <v>0</v>
      </c>
      <c r="F14" s="14">
        <v>0</v>
      </c>
      <c r="G14" s="5">
        <v>0</v>
      </c>
      <c r="H14" s="14">
        <v>0</v>
      </c>
      <c r="I14" s="5">
        <v>1666</v>
      </c>
      <c r="J14" s="51">
        <v>1.8691001617792578E-3</v>
      </c>
      <c r="K14" s="5">
        <v>0</v>
      </c>
      <c r="L14" s="14">
        <v>0</v>
      </c>
      <c r="M14" s="5">
        <v>0</v>
      </c>
      <c r="N14" s="230">
        <v>0</v>
      </c>
      <c r="O14" s="231">
        <f t="shared" si="0"/>
        <v>833</v>
      </c>
      <c r="P14" s="124">
        <f t="shared" si="1"/>
        <v>0</v>
      </c>
    </row>
    <row r="15" spans="1:24" x14ac:dyDescent="0.2">
      <c r="A15" s="190"/>
      <c r="B15" s="93" t="s">
        <v>16</v>
      </c>
      <c r="C15" s="43">
        <v>278</v>
      </c>
      <c r="D15" s="13">
        <v>3.3557046979865771E-3</v>
      </c>
      <c r="E15" s="5">
        <v>0</v>
      </c>
      <c r="F15" s="14">
        <v>0</v>
      </c>
      <c r="G15" s="5">
        <v>0</v>
      </c>
      <c r="H15" s="14">
        <v>0</v>
      </c>
      <c r="I15" s="5">
        <v>4998</v>
      </c>
      <c r="J15" s="51">
        <v>5.6073004853377734E-3</v>
      </c>
      <c r="K15" s="5">
        <v>57672</v>
      </c>
      <c r="L15" s="14">
        <v>0.40223463687150829</v>
      </c>
      <c r="M15" s="5">
        <v>79299</v>
      </c>
      <c r="N15" s="230">
        <v>0.53481392557022811</v>
      </c>
      <c r="O15" s="231">
        <f t="shared" si="0"/>
        <v>2499</v>
      </c>
      <c r="P15" s="124">
        <f t="shared" si="1"/>
        <v>34312.25</v>
      </c>
    </row>
    <row r="16" spans="1:24" x14ac:dyDescent="0.2">
      <c r="A16" s="190"/>
      <c r="B16" s="92" t="s">
        <v>54</v>
      </c>
      <c r="C16" s="43">
        <v>0</v>
      </c>
      <c r="D16" s="14">
        <v>0</v>
      </c>
      <c r="E16" s="5">
        <v>999</v>
      </c>
      <c r="F16" s="13">
        <v>5.4056978977841509E-3</v>
      </c>
      <c r="G16" s="5">
        <v>0</v>
      </c>
      <c r="H16" s="14">
        <v>0</v>
      </c>
      <c r="I16" s="5">
        <v>19992</v>
      </c>
      <c r="J16" s="51">
        <v>2.2429201941351094E-2</v>
      </c>
      <c r="K16" s="229">
        <v>11303</v>
      </c>
      <c r="L16" s="14">
        <v>7.883302296710118E-2</v>
      </c>
      <c r="M16" s="229">
        <v>7387</v>
      </c>
      <c r="N16" s="230">
        <v>4.981992797118847E-2</v>
      </c>
      <c r="O16" s="231">
        <f t="shared" si="0"/>
        <v>9996</v>
      </c>
      <c r="P16" s="124">
        <f t="shared" si="1"/>
        <v>4922.25</v>
      </c>
      <c r="Q16" s="54"/>
      <c r="R16" s="198"/>
      <c r="S16" s="199"/>
      <c r="T16" s="55"/>
      <c r="U16" s="56"/>
      <c r="V16" s="55"/>
      <c r="W16" s="56"/>
      <c r="X16" s="4"/>
    </row>
    <row r="17" spans="1:24" x14ac:dyDescent="0.2">
      <c r="A17" s="190"/>
      <c r="B17" s="92" t="s">
        <v>17</v>
      </c>
      <c r="C17" s="43">
        <v>30580</v>
      </c>
      <c r="D17" s="13">
        <v>0.36912751677852351</v>
      </c>
      <c r="E17" s="5">
        <v>100556</v>
      </c>
      <c r="F17" s="14">
        <v>0.54411947728686993</v>
      </c>
      <c r="G17" s="5">
        <v>486472</v>
      </c>
      <c r="H17" s="14">
        <v>0.55939340556228889</v>
      </c>
      <c r="I17" s="5">
        <v>376516</v>
      </c>
      <c r="J17" s="51">
        <v>0.42241663656211226</v>
      </c>
      <c r="K17" s="5">
        <v>0</v>
      </c>
      <c r="L17" s="14">
        <v>0</v>
      </c>
      <c r="M17" s="5">
        <v>0</v>
      </c>
      <c r="N17" s="230">
        <v>0</v>
      </c>
      <c r="O17" s="231">
        <f t="shared" si="0"/>
        <v>431494</v>
      </c>
      <c r="P17" s="124">
        <f t="shared" si="1"/>
        <v>32784</v>
      </c>
      <c r="Q17" s="54"/>
      <c r="R17" s="54"/>
      <c r="S17" s="54"/>
      <c r="T17" s="55"/>
      <c r="U17" s="56"/>
      <c r="V17" s="55"/>
      <c r="W17" s="56"/>
      <c r="X17" s="4"/>
    </row>
    <row r="18" spans="1:24" x14ac:dyDescent="0.2">
      <c r="A18" s="190"/>
      <c r="B18" s="92" t="s">
        <v>19</v>
      </c>
      <c r="C18" s="43">
        <v>15012</v>
      </c>
      <c r="D18" s="14">
        <v>0.18120805369127516</v>
      </c>
      <c r="E18" s="5">
        <v>24309</v>
      </c>
      <c r="F18" s="13">
        <v>0.13153864884608099</v>
      </c>
      <c r="G18" s="5">
        <v>26656</v>
      </c>
      <c r="H18" s="14">
        <v>3.0651693455467883E-2</v>
      </c>
      <c r="I18" s="5">
        <v>16660</v>
      </c>
      <c r="J18" s="51">
        <v>1.8691001617792576E-2</v>
      </c>
      <c r="K18" s="229">
        <v>3649</v>
      </c>
      <c r="L18" s="14">
        <v>2.5450031036623213E-2</v>
      </c>
      <c r="M18" s="229">
        <v>2848</v>
      </c>
      <c r="N18" s="230">
        <v>1.920768307322929E-2</v>
      </c>
      <c r="O18" s="231">
        <f t="shared" si="0"/>
        <v>21658</v>
      </c>
      <c r="P18" s="124">
        <f t="shared" si="1"/>
        <v>11454.5</v>
      </c>
      <c r="Q18" s="47"/>
      <c r="R18" s="48"/>
      <c r="S18" s="48"/>
      <c r="T18" s="49"/>
      <c r="U18" s="50"/>
      <c r="V18" s="49"/>
      <c r="W18" s="50"/>
      <c r="X18" s="4"/>
    </row>
    <row r="19" spans="1:24" x14ac:dyDescent="0.2">
      <c r="A19" s="190"/>
      <c r="B19" s="92" t="s">
        <v>115</v>
      </c>
      <c r="C19" s="43">
        <v>0</v>
      </c>
      <c r="D19" s="14">
        <v>0</v>
      </c>
      <c r="E19" s="5">
        <v>0</v>
      </c>
      <c r="F19" s="13">
        <v>0</v>
      </c>
      <c r="G19" s="5">
        <v>0</v>
      </c>
      <c r="H19" s="14">
        <v>0</v>
      </c>
      <c r="I19" s="5">
        <v>0</v>
      </c>
      <c r="J19" s="51">
        <v>0</v>
      </c>
      <c r="K19" s="229">
        <v>0</v>
      </c>
      <c r="L19" s="14">
        <v>0</v>
      </c>
      <c r="M19" s="229">
        <v>445</v>
      </c>
      <c r="N19" s="230">
        <v>3.0012004801920769E-3</v>
      </c>
      <c r="O19" s="231">
        <f t="shared" si="0"/>
        <v>0</v>
      </c>
      <c r="P19" s="124">
        <f t="shared" si="1"/>
        <v>111.25</v>
      </c>
      <c r="Q19" s="47"/>
      <c r="R19" s="48"/>
      <c r="S19" s="48"/>
      <c r="T19" s="49"/>
      <c r="U19" s="50"/>
      <c r="V19" s="49"/>
      <c r="W19" s="50"/>
      <c r="X19" s="4"/>
    </row>
    <row r="20" spans="1:24" x14ac:dyDescent="0.2">
      <c r="A20" s="190"/>
      <c r="B20" s="93" t="s">
        <v>18</v>
      </c>
      <c r="C20" s="43">
        <v>9730</v>
      </c>
      <c r="D20" s="14">
        <v>0.1174496644295302</v>
      </c>
      <c r="E20" s="5">
        <v>4662</v>
      </c>
      <c r="F20" s="13">
        <v>2.5226590189659372E-2</v>
      </c>
      <c r="G20" s="5">
        <v>61642</v>
      </c>
      <c r="H20" s="14">
        <v>7.0882041115769484E-2</v>
      </c>
      <c r="I20" s="5">
        <v>149940</v>
      </c>
      <c r="J20" s="51">
        <v>0.16821901456013319</v>
      </c>
      <c r="K20" s="16">
        <v>3204</v>
      </c>
      <c r="L20" s="53">
        <v>2.2346368715083796E-2</v>
      </c>
      <c r="M20" s="16">
        <v>2581</v>
      </c>
      <c r="N20" s="67">
        <v>1.7406962785114045E-2</v>
      </c>
      <c r="O20" s="124">
        <f t="shared" si="0"/>
        <v>105791</v>
      </c>
      <c r="P20" s="124">
        <f t="shared" si="1"/>
        <v>5044.25</v>
      </c>
      <c r="Q20" s="47"/>
      <c r="R20" s="48"/>
      <c r="S20" s="48"/>
      <c r="T20" s="4"/>
      <c r="U20" s="4"/>
      <c r="V20" s="4"/>
      <c r="W20" s="4"/>
      <c r="X20" s="4"/>
    </row>
    <row r="21" spans="1:24" x14ac:dyDescent="0.2">
      <c r="A21" s="190"/>
      <c r="B21" s="92" t="s">
        <v>99</v>
      </c>
      <c r="C21" s="43">
        <v>0</v>
      </c>
      <c r="D21" s="14">
        <v>0</v>
      </c>
      <c r="E21" s="5">
        <v>0</v>
      </c>
      <c r="F21" s="14">
        <v>0</v>
      </c>
      <c r="G21" s="5">
        <v>0</v>
      </c>
      <c r="H21" s="14">
        <v>0</v>
      </c>
      <c r="I21" s="5">
        <v>14994</v>
      </c>
      <c r="J21" s="51">
        <v>1.6821901456013318E-2</v>
      </c>
      <c r="K21" s="16">
        <v>9078</v>
      </c>
      <c r="L21" s="53">
        <v>6.3314711359404086E-2</v>
      </c>
      <c r="M21" s="16">
        <v>6586</v>
      </c>
      <c r="N21" s="67">
        <v>4.441776710684274E-2</v>
      </c>
      <c r="O21" s="124">
        <f t="shared" si="0"/>
        <v>7497</v>
      </c>
      <c r="P21" s="124">
        <f t="shared" si="1"/>
        <v>3916</v>
      </c>
      <c r="Q21" s="47"/>
      <c r="R21" s="48"/>
      <c r="S21" s="48"/>
      <c r="T21" s="49"/>
      <c r="U21" s="50"/>
      <c r="V21" s="49"/>
      <c r="W21" s="50"/>
      <c r="X21" s="4"/>
    </row>
    <row r="22" spans="1:24" x14ac:dyDescent="0.2">
      <c r="A22" s="190"/>
      <c r="B22" s="92" t="s">
        <v>101</v>
      </c>
      <c r="C22" s="43">
        <v>0</v>
      </c>
      <c r="D22" s="14">
        <v>0</v>
      </c>
      <c r="E22" s="5">
        <v>0</v>
      </c>
      <c r="F22" s="14">
        <v>0</v>
      </c>
      <c r="G22" s="5">
        <v>0</v>
      </c>
      <c r="H22" s="14">
        <v>0</v>
      </c>
      <c r="I22" s="5">
        <v>1666</v>
      </c>
      <c r="J22" s="51">
        <v>1.8691001617792578E-3</v>
      </c>
      <c r="K22" s="15">
        <v>0</v>
      </c>
      <c r="L22" s="53">
        <v>0</v>
      </c>
      <c r="M22" s="15">
        <v>0</v>
      </c>
      <c r="N22" s="67">
        <v>0</v>
      </c>
      <c r="O22" s="124">
        <f t="shared" si="0"/>
        <v>833</v>
      </c>
      <c r="P22" s="124">
        <f t="shared" si="1"/>
        <v>0</v>
      </c>
      <c r="Q22" s="47"/>
      <c r="R22" s="48"/>
      <c r="S22" s="48"/>
      <c r="T22" s="4"/>
      <c r="U22" s="4"/>
      <c r="V22" s="4"/>
      <c r="W22" s="4"/>
      <c r="X22" s="4"/>
    </row>
    <row r="23" spans="1:24" x14ac:dyDescent="0.2">
      <c r="A23" s="190"/>
      <c r="B23" s="92" t="s">
        <v>87</v>
      </c>
      <c r="C23" s="43">
        <v>0</v>
      </c>
      <c r="D23" s="14">
        <v>0</v>
      </c>
      <c r="E23" s="5">
        <v>333</v>
      </c>
      <c r="F23" s="14">
        <v>1.8018992992613837E-3</v>
      </c>
      <c r="G23" s="5">
        <v>0</v>
      </c>
      <c r="H23" s="14">
        <v>0</v>
      </c>
      <c r="I23" s="5">
        <v>0</v>
      </c>
      <c r="J23" s="51">
        <v>0</v>
      </c>
      <c r="K23" s="15">
        <v>0</v>
      </c>
      <c r="L23" s="53">
        <v>0</v>
      </c>
      <c r="M23" s="15">
        <v>0</v>
      </c>
      <c r="N23" s="67">
        <v>0</v>
      </c>
      <c r="O23" s="124">
        <f t="shared" si="0"/>
        <v>0</v>
      </c>
      <c r="P23" s="124">
        <f t="shared" si="1"/>
        <v>83.25</v>
      </c>
      <c r="Q23" s="47"/>
      <c r="R23" s="48"/>
      <c r="S23" s="48"/>
      <c r="T23" s="4"/>
      <c r="U23" s="4"/>
      <c r="V23" s="4"/>
      <c r="W23" s="4"/>
      <c r="X23" s="4"/>
    </row>
    <row r="24" spans="1:24" x14ac:dyDescent="0.2">
      <c r="A24" s="190"/>
      <c r="B24" s="93" t="s">
        <v>88</v>
      </c>
      <c r="C24" s="43">
        <v>0</v>
      </c>
      <c r="D24" s="14">
        <v>0</v>
      </c>
      <c r="E24" s="5">
        <v>666</v>
      </c>
      <c r="F24" s="14">
        <v>3.6037985985227674E-3</v>
      </c>
      <c r="G24" s="5">
        <v>0</v>
      </c>
      <c r="H24" s="14">
        <v>0</v>
      </c>
      <c r="I24" s="5">
        <v>0</v>
      </c>
      <c r="J24" s="51">
        <v>0</v>
      </c>
      <c r="K24" s="15">
        <v>0</v>
      </c>
      <c r="L24" s="53">
        <v>0</v>
      </c>
      <c r="M24" s="15">
        <v>0</v>
      </c>
      <c r="N24" s="67">
        <v>0</v>
      </c>
      <c r="O24" s="124">
        <f t="shared" si="0"/>
        <v>0</v>
      </c>
      <c r="P24" s="124">
        <f t="shared" si="1"/>
        <v>166.5</v>
      </c>
      <c r="Q24" s="47"/>
      <c r="R24" s="48"/>
      <c r="S24" s="48"/>
      <c r="T24" s="4"/>
      <c r="U24" s="4"/>
      <c r="V24" s="4"/>
      <c r="W24" s="4"/>
      <c r="X24" s="4"/>
    </row>
    <row r="25" spans="1:24" x14ac:dyDescent="0.2">
      <c r="A25" s="190"/>
      <c r="B25" s="93" t="s">
        <v>79</v>
      </c>
      <c r="C25" s="43">
        <v>0</v>
      </c>
      <c r="D25" s="14">
        <v>0</v>
      </c>
      <c r="E25" s="5">
        <v>333</v>
      </c>
      <c r="F25" s="13">
        <v>1.8018992992613837E-3</v>
      </c>
      <c r="G25" s="5">
        <v>0</v>
      </c>
      <c r="H25" s="14">
        <v>0</v>
      </c>
      <c r="I25" s="5">
        <v>0</v>
      </c>
      <c r="J25" s="51">
        <v>0</v>
      </c>
      <c r="K25" s="15">
        <v>0</v>
      </c>
      <c r="L25" s="53">
        <v>0</v>
      </c>
      <c r="M25" s="15">
        <v>0</v>
      </c>
      <c r="N25" s="67">
        <v>0</v>
      </c>
      <c r="O25" s="124">
        <f t="shared" si="0"/>
        <v>0</v>
      </c>
      <c r="P25" s="124">
        <f t="shared" si="1"/>
        <v>83.25</v>
      </c>
      <c r="Q25" s="47"/>
      <c r="R25" s="48"/>
      <c r="S25" s="48"/>
      <c r="T25" s="4"/>
      <c r="U25" s="4"/>
      <c r="V25" s="4"/>
      <c r="W25" s="4"/>
      <c r="X25" s="4"/>
    </row>
    <row r="26" spans="1:24" x14ac:dyDescent="0.2">
      <c r="A26" s="190"/>
      <c r="B26" s="93" t="s">
        <v>20</v>
      </c>
      <c r="C26" s="43">
        <v>0</v>
      </c>
      <c r="D26" s="14">
        <v>0</v>
      </c>
      <c r="E26" s="5">
        <v>3330</v>
      </c>
      <c r="F26" s="14">
        <v>1.8018992992613836E-2</v>
      </c>
      <c r="G26" s="5">
        <v>9996</v>
      </c>
      <c r="H26" s="14">
        <v>1.1494385045800457E-2</v>
      </c>
      <c r="I26" s="5">
        <v>0</v>
      </c>
      <c r="J26" s="51">
        <v>0</v>
      </c>
      <c r="K26" s="16">
        <v>0</v>
      </c>
      <c r="L26" s="53">
        <v>0</v>
      </c>
      <c r="M26" s="16">
        <v>534</v>
      </c>
      <c r="N26" s="67">
        <v>3.6014405762304922E-3</v>
      </c>
      <c r="O26" s="124">
        <f t="shared" si="0"/>
        <v>4998</v>
      </c>
      <c r="P26" s="124">
        <f t="shared" si="1"/>
        <v>966</v>
      </c>
      <c r="Q26" s="47"/>
      <c r="R26" s="48"/>
      <c r="S26" s="48"/>
      <c r="T26" s="4"/>
      <c r="U26" s="4"/>
      <c r="V26" s="4"/>
      <c r="W26" s="4"/>
      <c r="X26" s="4"/>
    </row>
    <row r="27" spans="1:24" x14ac:dyDescent="0.2">
      <c r="A27" s="190"/>
      <c r="B27" s="92" t="s">
        <v>24</v>
      </c>
      <c r="C27" s="43">
        <v>0</v>
      </c>
      <c r="D27" s="14">
        <v>0</v>
      </c>
      <c r="E27" s="5">
        <v>0</v>
      </c>
      <c r="F27" s="14">
        <v>0</v>
      </c>
      <c r="G27" s="5">
        <v>1666</v>
      </c>
      <c r="H27" s="14">
        <v>1.9157308409667427E-3</v>
      </c>
      <c r="I27" s="5">
        <v>0</v>
      </c>
      <c r="J27" s="51">
        <v>0</v>
      </c>
      <c r="K27" s="15">
        <v>0</v>
      </c>
      <c r="L27" s="14">
        <v>0</v>
      </c>
      <c r="M27" s="5">
        <v>0</v>
      </c>
      <c r="N27" s="68">
        <v>0</v>
      </c>
      <c r="O27" s="124">
        <f t="shared" si="0"/>
        <v>833</v>
      </c>
      <c r="P27" s="124">
        <f t="shared" si="1"/>
        <v>0</v>
      </c>
      <c r="Q27" s="47"/>
      <c r="R27" s="48"/>
      <c r="S27" s="48"/>
      <c r="T27" s="4"/>
      <c r="U27" s="4"/>
      <c r="V27" s="4"/>
      <c r="W27" s="4"/>
      <c r="X27" s="4"/>
    </row>
    <row r="28" spans="1:24" x14ac:dyDescent="0.2">
      <c r="A28" s="190"/>
      <c r="B28" s="92" t="s">
        <v>21</v>
      </c>
      <c r="C28" s="43">
        <v>0</v>
      </c>
      <c r="D28" s="14">
        <v>0</v>
      </c>
      <c r="E28" s="5">
        <v>0</v>
      </c>
      <c r="F28" s="14">
        <v>0</v>
      </c>
      <c r="G28" s="5">
        <v>1666</v>
      </c>
      <c r="H28" s="14">
        <v>1.9157308409667427E-3</v>
      </c>
      <c r="I28" s="5">
        <v>0</v>
      </c>
      <c r="J28" s="51">
        <v>0</v>
      </c>
      <c r="K28" s="15">
        <v>0</v>
      </c>
      <c r="L28" s="53">
        <v>0</v>
      </c>
      <c r="M28" s="15">
        <v>0</v>
      </c>
      <c r="N28" s="67">
        <v>0</v>
      </c>
      <c r="O28" s="124">
        <f t="shared" si="0"/>
        <v>833</v>
      </c>
      <c r="P28" s="124">
        <f t="shared" si="1"/>
        <v>0</v>
      </c>
      <c r="Q28" s="47"/>
      <c r="R28" s="48"/>
      <c r="S28" s="48"/>
      <c r="T28" s="4"/>
      <c r="U28" s="4"/>
      <c r="V28" s="4"/>
      <c r="W28" s="4"/>
      <c r="X28" s="4"/>
    </row>
    <row r="29" spans="1:24" x14ac:dyDescent="0.2">
      <c r="A29" s="190"/>
      <c r="B29" s="92" t="s">
        <v>58</v>
      </c>
      <c r="C29" s="43">
        <v>0</v>
      </c>
      <c r="D29" s="14">
        <v>0</v>
      </c>
      <c r="E29" s="5">
        <v>0</v>
      </c>
      <c r="F29" s="14">
        <v>0</v>
      </c>
      <c r="G29" s="5">
        <v>0</v>
      </c>
      <c r="H29" s="14">
        <v>0</v>
      </c>
      <c r="I29" s="5">
        <v>1666</v>
      </c>
      <c r="J29" s="51">
        <v>1.8691001617792578E-3</v>
      </c>
      <c r="K29" s="15">
        <v>0</v>
      </c>
      <c r="L29" s="53">
        <v>0</v>
      </c>
      <c r="M29" s="15">
        <v>0</v>
      </c>
      <c r="N29" s="67">
        <v>0</v>
      </c>
      <c r="O29" s="124">
        <f t="shared" si="0"/>
        <v>833</v>
      </c>
      <c r="P29" s="124">
        <f t="shared" si="1"/>
        <v>0</v>
      </c>
      <c r="Q29" s="47"/>
      <c r="R29" s="48"/>
      <c r="S29" s="48"/>
      <c r="T29" s="49"/>
      <c r="U29" s="50"/>
      <c r="V29" s="49"/>
      <c r="W29" s="50"/>
      <c r="X29" s="4"/>
    </row>
    <row r="30" spans="1:24" x14ac:dyDescent="0.2">
      <c r="A30" s="190"/>
      <c r="B30" s="92" t="s">
        <v>23</v>
      </c>
      <c r="C30" s="43">
        <v>4170</v>
      </c>
      <c r="D30" s="13">
        <v>5.0335570469798654E-2</v>
      </c>
      <c r="E30" s="5">
        <v>6993</v>
      </c>
      <c r="F30" s="13">
        <v>3.7839885284489054E-2</v>
      </c>
      <c r="G30" s="5">
        <v>79968</v>
      </c>
      <c r="H30" s="14">
        <v>9.1955080366403652E-2</v>
      </c>
      <c r="I30" s="5">
        <v>0</v>
      </c>
      <c r="J30" s="51">
        <v>0</v>
      </c>
      <c r="K30" s="15">
        <v>0</v>
      </c>
      <c r="L30" s="53">
        <v>0</v>
      </c>
      <c r="M30" s="15">
        <v>0</v>
      </c>
      <c r="N30" s="67">
        <v>0</v>
      </c>
      <c r="O30" s="124">
        <f t="shared" si="0"/>
        <v>39984</v>
      </c>
      <c r="P30" s="124">
        <f t="shared" si="1"/>
        <v>2790.75</v>
      </c>
      <c r="Q30" s="47"/>
      <c r="R30" s="48"/>
      <c r="S30" s="48"/>
      <c r="T30" s="4"/>
      <c r="U30" s="4"/>
      <c r="V30" s="4"/>
      <c r="W30" s="4"/>
      <c r="X30" s="4"/>
    </row>
    <row r="31" spans="1:24" x14ac:dyDescent="0.2">
      <c r="A31" s="190"/>
      <c r="B31" s="92" t="s">
        <v>89</v>
      </c>
      <c r="C31" s="43">
        <v>0</v>
      </c>
      <c r="D31" s="14">
        <v>0</v>
      </c>
      <c r="E31" s="5">
        <v>666</v>
      </c>
      <c r="F31" s="13">
        <v>3.6037985985227674E-3</v>
      </c>
      <c r="G31" s="5">
        <v>0</v>
      </c>
      <c r="H31" s="14">
        <v>0</v>
      </c>
      <c r="I31" s="5">
        <v>0</v>
      </c>
      <c r="J31" s="51">
        <v>0</v>
      </c>
      <c r="K31" s="15">
        <v>0</v>
      </c>
      <c r="L31" s="53">
        <v>0</v>
      </c>
      <c r="M31" s="15">
        <v>0</v>
      </c>
      <c r="N31" s="67">
        <v>0</v>
      </c>
      <c r="O31" s="124">
        <f t="shared" si="0"/>
        <v>0</v>
      </c>
      <c r="P31" s="124">
        <f t="shared" si="1"/>
        <v>166.5</v>
      </c>
      <c r="Q31" s="47"/>
      <c r="R31" s="48"/>
      <c r="S31" s="48"/>
      <c r="T31" s="4"/>
      <c r="U31" s="4"/>
      <c r="V31" s="4"/>
      <c r="W31" s="4"/>
      <c r="X31" s="4"/>
    </row>
    <row r="32" spans="1:24" x14ac:dyDescent="0.2">
      <c r="A32" s="190"/>
      <c r="B32" s="92" t="s">
        <v>100</v>
      </c>
      <c r="C32" s="43">
        <v>0</v>
      </c>
      <c r="D32" s="14">
        <v>0</v>
      </c>
      <c r="E32" s="5">
        <v>0</v>
      </c>
      <c r="F32" s="14">
        <v>0</v>
      </c>
      <c r="G32" s="5">
        <v>1666</v>
      </c>
      <c r="H32" s="14">
        <v>1.9157308409667427E-3</v>
      </c>
      <c r="I32" s="5">
        <v>1666</v>
      </c>
      <c r="J32" s="51">
        <v>1.8691001617792578E-3</v>
      </c>
      <c r="K32" s="15">
        <v>0</v>
      </c>
      <c r="L32" s="53">
        <v>0</v>
      </c>
      <c r="M32" s="15">
        <v>0</v>
      </c>
      <c r="N32" s="67">
        <v>0</v>
      </c>
      <c r="O32" s="124">
        <f t="shared" si="0"/>
        <v>1666</v>
      </c>
      <c r="P32" s="124">
        <f t="shared" si="1"/>
        <v>0</v>
      </c>
      <c r="Q32" s="47"/>
      <c r="R32" s="48"/>
      <c r="S32" s="48"/>
      <c r="T32" s="4"/>
      <c r="U32" s="4"/>
      <c r="V32" s="4"/>
      <c r="W32" s="4"/>
      <c r="X32" s="4"/>
    </row>
    <row r="33" spans="1:24" x14ac:dyDescent="0.2">
      <c r="A33" s="190"/>
      <c r="B33" s="92" t="s">
        <v>81</v>
      </c>
      <c r="C33" s="43">
        <v>0</v>
      </c>
      <c r="D33" s="14">
        <v>0</v>
      </c>
      <c r="E33" s="5">
        <v>0</v>
      </c>
      <c r="F33" s="14">
        <v>0</v>
      </c>
      <c r="G33" s="5">
        <v>0</v>
      </c>
      <c r="H33" s="14">
        <v>0</v>
      </c>
      <c r="I33" s="5">
        <v>0</v>
      </c>
      <c r="J33" s="51">
        <v>0</v>
      </c>
      <c r="K33" s="16">
        <v>1246</v>
      </c>
      <c r="L33" s="53">
        <v>8.6902545003103657E-3</v>
      </c>
      <c r="M33" s="16">
        <v>623</v>
      </c>
      <c r="N33" s="67">
        <v>4.2016806722689074E-3</v>
      </c>
      <c r="O33" s="124">
        <f t="shared" si="0"/>
        <v>0</v>
      </c>
      <c r="P33" s="124">
        <f t="shared" si="1"/>
        <v>467.25</v>
      </c>
      <c r="Q33" s="47"/>
      <c r="R33" s="48"/>
      <c r="S33" s="48"/>
      <c r="T33" s="4"/>
      <c r="U33" s="4"/>
      <c r="V33" s="4"/>
      <c r="W33" s="4"/>
      <c r="X33" s="4"/>
    </row>
    <row r="34" spans="1:24" x14ac:dyDescent="0.2">
      <c r="A34" s="190"/>
      <c r="B34" s="92" t="s">
        <v>26</v>
      </c>
      <c r="C34" s="43">
        <v>278</v>
      </c>
      <c r="D34" s="13">
        <v>3.3557046979865771E-3</v>
      </c>
      <c r="E34" s="5">
        <v>999</v>
      </c>
      <c r="F34" s="14">
        <v>5.4056978977841509E-3</v>
      </c>
      <c r="G34" s="5">
        <v>16660</v>
      </c>
      <c r="H34" s="14">
        <v>1.9157308409667426E-2</v>
      </c>
      <c r="I34" s="5">
        <v>13328</v>
      </c>
      <c r="J34" s="51">
        <v>1.4952801294234062E-2</v>
      </c>
      <c r="K34" s="16">
        <v>0</v>
      </c>
      <c r="L34" s="53">
        <v>0</v>
      </c>
      <c r="M34" s="16">
        <v>267</v>
      </c>
      <c r="N34" s="67">
        <v>1.8007202881152461E-3</v>
      </c>
      <c r="O34" s="124">
        <f t="shared" si="0"/>
        <v>14994</v>
      </c>
      <c r="P34" s="124">
        <f t="shared" si="1"/>
        <v>386</v>
      </c>
      <c r="Q34" s="47"/>
      <c r="R34" s="48"/>
      <c r="S34" s="48"/>
      <c r="T34" s="4"/>
      <c r="U34" s="4"/>
      <c r="V34" s="4"/>
      <c r="W34" s="4"/>
      <c r="X34" s="4"/>
    </row>
    <row r="35" spans="1:24" x14ac:dyDescent="0.2">
      <c r="A35" s="191"/>
      <c r="B35" s="93" t="s">
        <v>90</v>
      </c>
      <c r="C35" s="43">
        <v>0</v>
      </c>
      <c r="D35" s="14">
        <v>0</v>
      </c>
      <c r="E35" s="5">
        <v>1665</v>
      </c>
      <c r="F35" s="14">
        <v>9.009496496306918E-3</v>
      </c>
      <c r="G35" s="5">
        <v>0</v>
      </c>
      <c r="H35" s="14">
        <v>0</v>
      </c>
      <c r="I35" s="5">
        <v>1666</v>
      </c>
      <c r="J35" s="51">
        <v>1.8691001617792578E-3</v>
      </c>
      <c r="K35" s="16">
        <v>1335</v>
      </c>
      <c r="L35" s="53">
        <v>9.3109869646182484E-3</v>
      </c>
      <c r="M35" s="16">
        <v>1424</v>
      </c>
      <c r="N35" s="67">
        <v>9.6038415366146452E-3</v>
      </c>
      <c r="O35" s="124">
        <f t="shared" si="0"/>
        <v>833</v>
      </c>
      <c r="P35" s="124">
        <f t="shared" si="1"/>
        <v>1106</v>
      </c>
      <c r="Q35" s="47"/>
      <c r="R35" s="48"/>
      <c r="S35" s="48"/>
      <c r="T35" s="4"/>
      <c r="U35" s="4"/>
      <c r="V35" s="4"/>
      <c r="W35" s="4"/>
      <c r="X35" s="4"/>
    </row>
    <row r="36" spans="1:24" x14ac:dyDescent="0.2">
      <c r="A36" s="189" t="s">
        <v>31</v>
      </c>
      <c r="B36" s="92" t="s">
        <v>60</v>
      </c>
      <c r="C36" s="43">
        <v>834</v>
      </c>
      <c r="D36" s="13">
        <v>1.0067114093959731E-2</v>
      </c>
      <c r="E36" s="5">
        <v>4329</v>
      </c>
      <c r="F36" s="13">
        <v>2.3424690890397986E-2</v>
      </c>
      <c r="G36" s="5">
        <v>0</v>
      </c>
      <c r="H36" s="14">
        <v>0</v>
      </c>
      <c r="I36" s="5">
        <v>0</v>
      </c>
      <c r="J36" s="51">
        <v>0</v>
      </c>
      <c r="K36" s="15">
        <v>28925</v>
      </c>
      <c r="L36" s="53">
        <v>0.20173805090006205</v>
      </c>
      <c r="M36" s="15">
        <v>25098</v>
      </c>
      <c r="N36" s="67">
        <v>0.16926770708283312</v>
      </c>
      <c r="O36" s="124">
        <f t="shared" si="0"/>
        <v>0</v>
      </c>
      <c r="P36" s="124">
        <f t="shared" si="1"/>
        <v>14796.5</v>
      </c>
      <c r="Q36" s="47"/>
      <c r="R36" s="47"/>
      <c r="S36" s="48"/>
      <c r="T36" s="4"/>
      <c r="U36" s="4"/>
      <c r="V36" s="4"/>
      <c r="W36" s="4"/>
      <c r="X36" s="4"/>
    </row>
    <row r="37" spans="1:24" x14ac:dyDescent="0.2">
      <c r="A37" s="191"/>
      <c r="B37" s="92" t="s">
        <v>91</v>
      </c>
      <c r="C37" s="43">
        <v>0</v>
      </c>
      <c r="D37" s="14">
        <v>0</v>
      </c>
      <c r="E37" s="5">
        <v>333</v>
      </c>
      <c r="F37" s="13">
        <v>1.8018992992613837E-3</v>
      </c>
      <c r="G37" s="5">
        <v>4998</v>
      </c>
      <c r="H37" s="14">
        <v>5.7471925229002283E-3</v>
      </c>
      <c r="I37" s="5">
        <v>4998</v>
      </c>
      <c r="J37" s="51">
        <v>5.6073004853377734E-3</v>
      </c>
      <c r="K37" s="15">
        <v>0</v>
      </c>
      <c r="L37" s="53">
        <v>0</v>
      </c>
      <c r="M37" s="15">
        <v>0</v>
      </c>
      <c r="N37" s="67">
        <v>0</v>
      </c>
      <c r="O37" s="124">
        <f t="shared" si="0"/>
        <v>4998</v>
      </c>
      <c r="P37" s="124">
        <f t="shared" si="1"/>
        <v>83.25</v>
      </c>
      <c r="Q37" s="47"/>
      <c r="R37" s="48"/>
      <c r="S37" s="48"/>
      <c r="T37" s="4"/>
      <c r="U37" s="4"/>
      <c r="V37" s="4"/>
      <c r="W37" s="4"/>
      <c r="X37" s="4"/>
    </row>
    <row r="38" spans="1:24" x14ac:dyDescent="0.2">
      <c r="A38" s="189" t="s">
        <v>27</v>
      </c>
      <c r="B38" s="92" t="s">
        <v>30</v>
      </c>
      <c r="C38" s="43">
        <v>9452</v>
      </c>
      <c r="D38" s="14">
        <v>0.11409395973154363</v>
      </c>
      <c r="E38" s="5">
        <v>15984</v>
      </c>
      <c r="F38" s="13">
        <v>1.8018992992613836E-2</v>
      </c>
      <c r="G38" s="5">
        <v>8330</v>
      </c>
      <c r="H38" s="14">
        <v>9.5786542048337132E-3</v>
      </c>
      <c r="I38" s="5">
        <v>14994</v>
      </c>
      <c r="J38" s="51">
        <v>1.6821901456013318E-2</v>
      </c>
      <c r="K38" s="15">
        <v>0</v>
      </c>
      <c r="L38" s="53">
        <v>0</v>
      </c>
      <c r="M38" s="15">
        <v>0</v>
      </c>
      <c r="N38" s="67">
        <v>0</v>
      </c>
      <c r="O38" s="124">
        <f t="shared" si="0"/>
        <v>11662</v>
      </c>
      <c r="P38" s="124">
        <f t="shared" si="1"/>
        <v>6359</v>
      </c>
      <c r="Q38" s="47"/>
      <c r="R38" s="48"/>
      <c r="S38" s="48"/>
      <c r="T38" s="4"/>
      <c r="U38" s="4"/>
      <c r="V38" s="4"/>
      <c r="W38" s="4"/>
      <c r="X38" s="4"/>
    </row>
    <row r="39" spans="1:24" x14ac:dyDescent="0.2">
      <c r="A39" s="190"/>
      <c r="B39" s="92" t="s">
        <v>29</v>
      </c>
      <c r="C39" s="43">
        <v>0</v>
      </c>
      <c r="D39" s="14">
        <v>0</v>
      </c>
      <c r="E39" s="5">
        <v>333</v>
      </c>
      <c r="F39" s="13">
        <v>8.6491166364546415E-2</v>
      </c>
      <c r="G39" s="5">
        <v>0</v>
      </c>
      <c r="H39" s="14">
        <v>0</v>
      </c>
      <c r="I39" s="5">
        <v>0</v>
      </c>
      <c r="J39" s="51">
        <v>0</v>
      </c>
      <c r="K39" s="16">
        <v>4806</v>
      </c>
      <c r="L39" s="53">
        <v>3.3519553072625698E-2</v>
      </c>
      <c r="M39" s="16">
        <v>1958</v>
      </c>
      <c r="N39" s="67">
        <v>1.3205282112845138E-2</v>
      </c>
      <c r="O39" s="124">
        <f t="shared" si="0"/>
        <v>0</v>
      </c>
      <c r="P39" s="124">
        <f t="shared" si="1"/>
        <v>1774.25</v>
      </c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90"/>
      <c r="B40" s="92" t="s">
        <v>28</v>
      </c>
      <c r="C40" s="69">
        <v>1112</v>
      </c>
      <c r="D40" s="52">
        <v>1.3422818791946308E-2</v>
      </c>
      <c r="E40" s="5">
        <v>3330</v>
      </c>
      <c r="F40" s="13">
        <v>1.8018992992613837E-3</v>
      </c>
      <c r="G40" s="5">
        <v>0</v>
      </c>
      <c r="H40" s="14">
        <v>0</v>
      </c>
      <c r="I40" s="5">
        <v>0</v>
      </c>
      <c r="J40" s="51">
        <v>0</v>
      </c>
      <c r="K40" s="15">
        <v>0</v>
      </c>
      <c r="L40" s="53">
        <v>0</v>
      </c>
      <c r="M40" s="15">
        <v>0</v>
      </c>
      <c r="N40" s="67">
        <v>0</v>
      </c>
      <c r="O40" s="124">
        <f t="shared" si="0"/>
        <v>0</v>
      </c>
      <c r="P40" s="124">
        <f t="shared" si="1"/>
        <v>1110.5</v>
      </c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91"/>
      <c r="B41" s="92" t="s">
        <v>113</v>
      </c>
      <c r="C41" s="69">
        <v>0</v>
      </c>
      <c r="D41" s="52">
        <v>0</v>
      </c>
      <c r="E41" s="5">
        <v>0</v>
      </c>
      <c r="F41" s="13">
        <v>0</v>
      </c>
      <c r="G41" s="5">
        <v>0</v>
      </c>
      <c r="H41" s="14">
        <v>0</v>
      </c>
      <c r="I41" s="5">
        <v>0</v>
      </c>
      <c r="J41" s="51">
        <v>0</v>
      </c>
      <c r="K41" s="16">
        <v>0</v>
      </c>
      <c r="L41" s="53">
        <v>0</v>
      </c>
      <c r="M41" s="16">
        <v>979</v>
      </c>
      <c r="N41" s="67">
        <v>6.6026410564225691E-3</v>
      </c>
      <c r="O41" s="124">
        <f t="shared" si="0"/>
        <v>0</v>
      </c>
      <c r="P41" s="124">
        <f t="shared" si="1"/>
        <v>244.75</v>
      </c>
    </row>
    <row r="42" spans="1:24" x14ac:dyDescent="0.2">
      <c r="A42" s="189" t="s">
        <v>32</v>
      </c>
      <c r="B42" s="92" t="s">
        <v>33</v>
      </c>
      <c r="C42" s="69">
        <v>0</v>
      </c>
      <c r="D42" s="46">
        <v>0</v>
      </c>
      <c r="E42" s="44">
        <v>0</v>
      </c>
      <c r="F42" s="46">
        <v>0</v>
      </c>
      <c r="G42" s="5">
        <v>3332</v>
      </c>
      <c r="H42" s="14">
        <v>3.8314616819334854E-3</v>
      </c>
      <c r="I42" s="5">
        <v>1666</v>
      </c>
      <c r="J42" s="51">
        <v>1.8691001617792578E-3</v>
      </c>
      <c r="K42" s="16">
        <v>1691</v>
      </c>
      <c r="L42" s="53">
        <v>1.1793916821849782E-2</v>
      </c>
      <c r="M42" s="16">
        <v>2047.0000000000002</v>
      </c>
      <c r="N42" s="67">
        <v>1.3805522208883555E-2</v>
      </c>
      <c r="O42" s="124">
        <f t="shared" si="0"/>
        <v>2499</v>
      </c>
      <c r="P42" s="124">
        <f t="shared" si="1"/>
        <v>934.5</v>
      </c>
    </row>
    <row r="43" spans="1:24" x14ac:dyDescent="0.2">
      <c r="A43" s="191"/>
      <c r="B43" s="92" t="s">
        <v>114</v>
      </c>
      <c r="C43" s="69">
        <v>0</v>
      </c>
      <c r="D43" s="46">
        <v>0</v>
      </c>
      <c r="E43" s="44">
        <v>0</v>
      </c>
      <c r="F43" s="46">
        <v>0</v>
      </c>
      <c r="G43" s="5">
        <v>0</v>
      </c>
      <c r="H43" s="14">
        <v>0</v>
      </c>
      <c r="I43" s="5">
        <v>0</v>
      </c>
      <c r="J43" s="51">
        <v>0</v>
      </c>
      <c r="K43" s="16">
        <v>2848</v>
      </c>
      <c r="L43" s="53">
        <v>1.9863438857852262E-2</v>
      </c>
      <c r="M43" s="16">
        <v>1068</v>
      </c>
      <c r="N43" s="67">
        <v>7.2028811524609843E-3</v>
      </c>
      <c r="O43" s="124">
        <f t="shared" si="0"/>
        <v>0</v>
      </c>
      <c r="P43" s="124">
        <f t="shared" si="1"/>
        <v>979</v>
      </c>
    </row>
    <row r="44" spans="1:24" x14ac:dyDescent="0.2">
      <c r="A44" s="189" t="s">
        <v>34</v>
      </c>
      <c r="B44" s="93" t="s">
        <v>92</v>
      </c>
      <c r="C44" s="43">
        <v>0</v>
      </c>
      <c r="D44" s="14">
        <v>0</v>
      </c>
      <c r="E44" s="5">
        <v>666</v>
      </c>
      <c r="F44" s="46">
        <v>3.6037985985227674E-3</v>
      </c>
      <c r="G44" s="5">
        <v>0</v>
      </c>
      <c r="H44" s="14">
        <v>0</v>
      </c>
      <c r="I44" s="5">
        <v>9996</v>
      </c>
      <c r="J44" s="51">
        <v>1.1214600970675547E-2</v>
      </c>
      <c r="K44" s="15">
        <v>0</v>
      </c>
      <c r="L44" s="53">
        <v>0</v>
      </c>
      <c r="M44" s="15">
        <v>0</v>
      </c>
      <c r="N44" s="67">
        <v>0</v>
      </c>
      <c r="O44" s="124">
        <f t="shared" si="0"/>
        <v>4998</v>
      </c>
      <c r="P44" s="124">
        <f t="shared" si="1"/>
        <v>166.5</v>
      </c>
    </row>
    <row r="45" spans="1:24" x14ac:dyDescent="0.2">
      <c r="A45" s="190"/>
      <c r="B45" s="92" t="s">
        <v>64</v>
      </c>
      <c r="C45" s="43">
        <v>0</v>
      </c>
      <c r="D45" s="14">
        <v>0</v>
      </c>
      <c r="E45" s="44">
        <v>333</v>
      </c>
      <c r="F45" s="46">
        <v>1.8018992992613837E-3</v>
      </c>
      <c r="G45" s="5">
        <v>14994</v>
      </c>
      <c r="H45" s="14">
        <v>1.7241577568700685E-2</v>
      </c>
      <c r="I45" s="5">
        <v>0</v>
      </c>
      <c r="J45" s="51">
        <v>0</v>
      </c>
      <c r="K45" s="15">
        <v>0</v>
      </c>
      <c r="L45" s="53">
        <v>0</v>
      </c>
      <c r="M45" s="15">
        <v>0</v>
      </c>
      <c r="N45" s="67">
        <v>0</v>
      </c>
      <c r="O45" s="124">
        <f t="shared" si="0"/>
        <v>7497</v>
      </c>
      <c r="P45" s="124">
        <f t="shared" si="1"/>
        <v>83.25</v>
      </c>
    </row>
    <row r="46" spans="1:24" x14ac:dyDescent="0.2">
      <c r="A46" s="190"/>
      <c r="B46" s="92" t="s">
        <v>102</v>
      </c>
      <c r="C46" s="43">
        <v>0</v>
      </c>
      <c r="D46" s="14">
        <v>0</v>
      </c>
      <c r="E46" s="5">
        <v>0</v>
      </c>
      <c r="F46" s="14">
        <v>0</v>
      </c>
      <c r="G46" s="5">
        <v>0</v>
      </c>
      <c r="H46" s="14">
        <v>0</v>
      </c>
      <c r="I46" s="5">
        <v>1666</v>
      </c>
      <c r="J46" s="51">
        <v>1.8691001617792578E-3</v>
      </c>
      <c r="K46" s="15">
        <v>0</v>
      </c>
      <c r="L46" s="53">
        <v>0</v>
      </c>
      <c r="M46" s="15">
        <v>0</v>
      </c>
      <c r="N46" s="67">
        <v>0</v>
      </c>
      <c r="O46" s="124">
        <f t="shared" si="0"/>
        <v>833</v>
      </c>
      <c r="P46" s="124">
        <f t="shared" si="1"/>
        <v>0</v>
      </c>
    </row>
    <row r="47" spans="1:24" x14ac:dyDescent="0.2">
      <c r="A47" s="190"/>
      <c r="B47" s="92" t="s">
        <v>36</v>
      </c>
      <c r="C47" s="43">
        <v>278</v>
      </c>
      <c r="D47" s="14">
        <v>3.3557046979865771E-3</v>
      </c>
      <c r="E47" s="5">
        <v>666</v>
      </c>
      <c r="F47" s="13">
        <v>3.6037985985227674E-3</v>
      </c>
      <c r="G47" s="5">
        <v>13328</v>
      </c>
      <c r="H47" s="14">
        <v>1.5325846727733941E-2</v>
      </c>
      <c r="I47" s="5">
        <v>31654</v>
      </c>
      <c r="J47" s="51">
        <v>3.5512903073805897E-2</v>
      </c>
      <c r="K47" s="16">
        <v>4005</v>
      </c>
      <c r="L47" s="53">
        <v>2.7932960893854743E-2</v>
      </c>
      <c r="M47" s="16">
        <v>3560</v>
      </c>
      <c r="N47" s="67">
        <v>2.4009603841536616E-2</v>
      </c>
      <c r="O47" s="124">
        <f t="shared" si="0"/>
        <v>22491</v>
      </c>
      <c r="P47" s="124">
        <f t="shared" si="1"/>
        <v>2127.25</v>
      </c>
    </row>
    <row r="48" spans="1:24" x14ac:dyDescent="0.2">
      <c r="A48" s="190"/>
      <c r="B48" s="92" t="s">
        <v>38</v>
      </c>
      <c r="C48" s="43">
        <v>0</v>
      </c>
      <c r="D48" s="14">
        <v>0</v>
      </c>
      <c r="E48" s="5">
        <v>0</v>
      </c>
      <c r="F48" s="14">
        <v>0</v>
      </c>
      <c r="G48" s="5">
        <v>1666</v>
      </c>
      <c r="H48" s="14">
        <v>1.9157308409667427E-3</v>
      </c>
      <c r="I48" s="5">
        <v>0</v>
      </c>
      <c r="J48" s="51">
        <v>0</v>
      </c>
      <c r="K48" s="15">
        <v>0</v>
      </c>
      <c r="L48" s="53">
        <v>0</v>
      </c>
      <c r="M48" s="15">
        <v>0</v>
      </c>
      <c r="N48" s="67">
        <v>0</v>
      </c>
      <c r="O48" s="124">
        <f t="shared" si="0"/>
        <v>833</v>
      </c>
      <c r="P48" s="124">
        <f t="shared" si="1"/>
        <v>0</v>
      </c>
    </row>
    <row r="49" spans="1:16" x14ac:dyDescent="0.2">
      <c r="A49" s="190"/>
      <c r="B49" s="93" t="s">
        <v>40</v>
      </c>
      <c r="C49" s="43">
        <v>0</v>
      </c>
      <c r="D49" s="14">
        <v>0</v>
      </c>
      <c r="E49" s="5">
        <v>666</v>
      </c>
      <c r="F49" s="14">
        <v>3.6037985985227674E-3</v>
      </c>
      <c r="G49" s="5">
        <v>0</v>
      </c>
      <c r="H49" s="14">
        <v>0</v>
      </c>
      <c r="I49" s="5">
        <v>0</v>
      </c>
      <c r="J49" s="51">
        <v>0</v>
      </c>
      <c r="K49" s="15">
        <v>0</v>
      </c>
      <c r="L49" s="53">
        <v>0</v>
      </c>
      <c r="M49" s="15">
        <v>0</v>
      </c>
      <c r="N49" s="67">
        <v>0</v>
      </c>
      <c r="O49" s="124">
        <f t="shared" si="0"/>
        <v>0</v>
      </c>
      <c r="P49" s="124">
        <f t="shared" si="1"/>
        <v>166.5</v>
      </c>
    </row>
    <row r="50" spans="1:16" x14ac:dyDescent="0.2">
      <c r="A50" s="190"/>
      <c r="B50" s="92" t="s">
        <v>37</v>
      </c>
      <c r="C50" s="43">
        <v>0</v>
      </c>
      <c r="D50" s="14">
        <v>0</v>
      </c>
      <c r="E50" s="5">
        <v>0</v>
      </c>
      <c r="F50" s="14">
        <v>0</v>
      </c>
      <c r="G50" s="5">
        <v>3332</v>
      </c>
      <c r="H50" s="14">
        <v>3.8314616819334854E-3</v>
      </c>
      <c r="I50" s="5">
        <v>9996</v>
      </c>
      <c r="J50" s="51">
        <v>1.1214600970675547E-2</v>
      </c>
      <c r="K50" s="15">
        <v>0</v>
      </c>
      <c r="L50" s="53">
        <v>0</v>
      </c>
      <c r="M50" s="15">
        <v>0</v>
      </c>
      <c r="N50" s="67">
        <v>0</v>
      </c>
      <c r="O50" s="124">
        <f t="shared" si="0"/>
        <v>6664</v>
      </c>
      <c r="P50" s="124">
        <f t="shared" si="1"/>
        <v>0</v>
      </c>
    </row>
    <row r="51" spans="1:16" x14ac:dyDescent="0.2">
      <c r="A51" s="190"/>
      <c r="B51" s="92" t="s">
        <v>103</v>
      </c>
      <c r="C51" s="43">
        <v>0</v>
      </c>
      <c r="D51" s="14">
        <v>0</v>
      </c>
      <c r="E51" s="5">
        <v>0</v>
      </c>
      <c r="F51" s="14">
        <v>0</v>
      </c>
      <c r="G51" s="5">
        <v>0</v>
      </c>
      <c r="H51" s="14">
        <v>0</v>
      </c>
      <c r="I51" s="5">
        <v>1666</v>
      </c>
      <c r="J51" s="51">
        <v>1.8691001617792578E-3</v>
      </c>
      <c r="K51" s="15">
        <v>0</v>
      </c>
      <c r="L51" s="53">
        <v>0</v>
      </c>
      <c r="M51" s="15">
        <v>0</v>
      </c>
      <c r="N51" s="67">
        <v>0</v>
      </c>
      <c r="O51" s="124">
        <f t="shared" si="0"/>
        <v>833</v>
      </c>
      <c r="P51" s="124">
        <f t="shared" si="1"/>
        <v>0</v>
      </c>
    </row>
    <row r="52" spans="1:16" x14ac:dyDescent="0.2">
      <c r="A52" s="190"/>
      <c r="B52" s="92" t="s">
        <v>35</v>
      </c>
      <c r="C52" s="43">
        <v>1390</v>
      </c>
      <c r="D52" s="14">
        <v>1.6778523489932886E-2</v>
      </c>
      <c r="E52" s="5">
        <v>0</v>
      </c>
      <c r="F52" s="14">
        <v>0</v>
      </c>
      <c r="G52" s="5">
        <v>4998</v>
      </c>
      <c r="H52" s="14">
        <v>5.7471925229002283E-3</v>
      </c>
      <c r="I52" s="5">
        <v>8328</v>
      </c>
      <c r="J52" s="51">
        <v>9.3432569911750651E-3</v>
      </c>
      <c r="K52" s="16">
        <v>1513</v>
      </c>
      <c r="L52" s="53">
        <v>1.0552451893234014E-2</v>
      </c>
      <c r="M52" s="16">
        <v>1068</v>
      </c>
      <c r="N52" s="67">
        <v>7.2028811524609843E-3</v>
      </c>
      <c r="O52" s="124">
        <f t="shared" si="0"/>
        <v>6663</v>
      </c>
      <c r="P52" s="124">
        <f t="shared" si="1"/>
        <v>992.75</v>
      </c>
    </row>
    <row r="53" spans="1:16" x14ac:dyDescent="0.2">
      <c r="A53" s="190"/>
      <c r="B53" s="92" t="s">
        <v>110</v>
      </c>
      <c r="C53" s="43">
        <v>0</v>
      </c>
      <c r="D53" s="14">
        <v>0</v>
      </c>
      <c r="E53" s="5">
        <v>0</v>
      </c>
      <c r="F53" s="14">
        <v>0</v>
      </c>
      <c r="G53" s="5">
        <v>0</v>
      </c>
      <c r="H53" s="14">
        <v>0</v>
      </c>
      <c r="I53" s="5">
        <v>1666</v>
      </c>
      <c r="J53" s="51">
        <v>1.8691001617792578E-3</v>
      </c>
      <c r="K53" s="15">
        <v>0</v>
      </c>
      <c r="L53" s="53">
        <v>0</v>
      </c>
      <c r="M53" s="15">
        <v>0</v>
      </c>
      <c r="N53" s="67">
        <v>0</v>
      </c>
      <c r="O53" s="124">
        <f t="shared" si="0"/>
        <v>833</v>
      </c>
      <c r="P53" s="124">
        <f t="shared" si="1"/>
        <v>0</v>
      </c>
    </row>
    <row r="54" spans="1:16" x14ac:dyDescent="0.2">
      <c r="A54" s="190"/>
      <c r="B54" s="92" t="s">
        <v>65</v>
      </c>
      <c r="C54" s="43">
        <v>6950</v>
      </c>
      <c r="D54" s="14">
        <v>8.3892617449664433E-2</v>
      </c>
      <c r="E54" s="5">
        <v>2997</v>
      </c>
      <c r="F54" s="13">
        <v>1.6217093693352454E-2</v>
      </c>
      <c r="G54" s="5">
        <v>3332</v>
      </c>
      <c r="H54" s="14">
        <v>3.8314616819334854E-3</v>
      </c>
      <c r="I54" s="5">
        <v>6694</v>
      </c>
      <c r="J54" s="51">
        <v>7.5100579129353849E-3</v>
      </c>
      <c r="K54" s="15">
        <v>0</v>
      </c>
      <c r="L54" s="53">
        <v>0</v>
      </c>
      <c r="M54" s="15">
        <v>0</v>
      </c>
      <c r="N54" s="67">
        <v>0</v>
      </c>
      <c r="O54" s="124">
        <f t="shared" si="0"/>
        <v>5013</v>
      </c>
      <c r="P54" s="124">
        <f t="shared" si="1"/>
        <v>2486.75</v>
      </c>
    </row>
    <row r="55" spans="1:16" x14ac:dyDescent="0.2">
      <c r="A55" s="190"/>
      <c r="B55" s="92" t="s">
        <v>104</v>
      </c>
      <c r="C55" s="43">
        <v>0</v>
      </c>
      <c r="D55" s="14">
        <v>0</v>
      </c>
      <c r="E55" s="5">
        <v>0</v>
      </c>
      <c r="F55" s="14">
        <v>0</v>
      </c>
      <c r="G55" s="5">
        <v>1666</v>
      </c>
      <c r="H55" s="14">
        <v>1.9157308409667427E-3</v>
      </c>
      <c r="I55" s="5">
        <v>0</v>
      </c>
      <c r="J55" s="51">
        <v>0</v>
      </c>
      <c r="K55" s="15">
        <v>0</v>
      </c>
      <c r="L55" s="53">
        <v>0</v>
      </c>
      <c r="M55" s="15">
        <v>0</v>
      </c>
      <c r="N55" s="67">
        <v>0</v>
      </c>
      <c r="O55" s="124">
        <f t="shared" si="0"/>
        <v>833</v>
      </c>
      <c r="P55" s="124">
        <f t="shared" si="1"/>
        <v>0</v>
      </c>
    </row>
    <row r="56" spans="1:16" x14ac:dyDescent="0.2">
      <c r="A56" s="190"/>
      <c r="B56" s="92" t="s">
        <v>105</v>
      </c>
      <c r="C56" s="43">
        <v>0</v>
      </c>
      <c r="D56" s="14">
        <v>0</v>
      </c>
      <c r="E56" s="5">
        <v>0</v>
      </c>
      <c r="F56" s="14">
        <v>0</v>
      </c>
      <c r="G56" s="5">
        <v>1666</v>
      </c>
      <c r="H56" s="14">
        <v>1.9157308409667427E-3</v>
      </c>
      <c r="I56" s="5">
        <v>0</v>
      </c>
      <c r="J56" s="51">
        <v>0</v>
      </c>
      <c r="K56" s="15">
        <v>0</v>
      </c>
      <c r="L56" s="53">
        <v>0</v>
      </c>
      <c r="M56" s="15">
        <v>0</v>
      </c>
      <c r="N56" s="67">
        <v>0</v>
      </c>
      <c r="O56" s="124">
        <f t="shared" si="0"/>
        <v>833</v>
      </c>
      <c r="P56" s="124">
        <f t="shared" si="1"/>
        <v>0</v>
      </c>
    </row>
    <row r="57" spans="1:16" x14ac:dyDescent="0.2">
      <c r="A57" s="190"/>
      <c r="B57" s="92" t="s">
        <v>69</v>
      </c>
      <c r="C57" s="43">
        <v>0</v>
      </c>
      <c r="D57" s="14">
        <v>0</v>
      </c>
      <c r="E57" s="5">
        <v>0</v>
      </c>
      <c r="F57" s="14">
        <v>0</v>
      </c>
      <c r="G57" s="5">
        <v>9996</v>
      </c>
      <c r="H57" s="14">
        <v>1.1494385045800457E-2</v>
      </c>
      <c r="I57" s="5">
        <v>4998</v>
      </c>
      <c r="J57" s="51">
        <v>5.6073004853377734E-3</v>
      </c>
      <c r="K57" s="15">
        <v>0</v>
      </c>
      <c r="L57" s="53">
        <v>0</v>
      </c>
      <c r="M57" s="15">
        <v>0</v>
      </c>
      <c r="N57" s="67">
        <v>0</v>
      </c>
      <c r="O57" s="124">
        <f t="shared" si="0"/>
        <v>7497</v>
      </c>
      <c r="P57" s="124">
        <f t="shared" si="1"/>
        <v>0</v>
      </c>
    </row>
    <row r="58" spans="1:16" x14ac:dyDescent="0.2">
      <c r="A58" s="190"/>
      <c r="B58" s="92" t="s">
        <v>93</v>
      </c>
      <c r="C58" s="43">
        <v>556</v>
      </c>
      <c r="D58" s="14">
        <v>6.7114093959731542E-3</v>
      </c>
      <c r="E58" s="5">
        <v>999</v>
      </c>
      <c r="F58" s="14">
        <v>5.4056978977841509E-3</v>
      </c>
      <c r="G58" s="5">
        <v>8330</v>
      </c>
      <c r="H58" s="14">
        <v>9.5786542048337132E-3</v>
      </c>
      <c r="I58" s="5">
        <v>4998</v>
      </c>
      <c r="J58" s="51">
        <v>5.6073004853377734E-3</v>
      </c>
      <c r="K58" s="15">
        <v>0</v>
      </c>
      <c r="L58" s="53">
        <v>0</v>
      </c>
      <c r="M58" s="15">
        <v>0</v>
      </c>
      <c r="N58" s="67">
        <v>0</v>
      </c>
      <c r="O58" s="124">
        <f t="shared" si="0"/>
        <v>6664</v>
      </c>
      <c r="P58" s="124">
        <f t="shared" si="1"/>
        <v>388.75</v>
      </c>
    </row>
    <row r="59" spans="1:16" x14ac:dyDescent="0.2">
      <c r="A59" s="190"/>
      <c r="B59" s="92" t="s">
        <v>67</v>
      </c>
      <c r="C59" s="43">
        <v>278</v>
      </c>
      <c r="D59" s="14">
        <v>3.3557046979865771E-3</v>
      </c>
      <c r="E59" s="5">
        <v>666</v>
      </c>
      <c r="F59" s="14">
        <v>3.6037985985227674E-3</v>
      </c>
      <c r="G59" s="5">
        <v>0</v>
      </c>
      <c r="H59" s="14">
        <v>0</v>
      </c>
      <c r="I59" s="5">
        <v>1666</v>
      </c>
      <c r="J59" s="51">
        <v>1.8691001617792578E-3</v>
      </c>
      <c r="K59" s="15">
        <v>0</v>
      </c>
      <c r="L59" s="53">
        <v>0</v>
      </c>
      <c r="M59" s="15">
        <v>0</v>
      </c>
      <c r="N59" s="67">
        <v>0</v>
      </c>
      <c r="O59" s="124">
        <f t="shared" si="0"/>
        <v>833</v>
      </c>
      <c r="P59" s="124">
        <f t="shared" si="1"/>
        <v>236</v>
      </c>
    </row>
    <row r="60" spans="1:16" x14ac:dyDescent="0.2">
      <c r="A60" s="190"/>
      <c r="B60" s="93" t="s">
        <v>95</v>
      </c>
      <c r="C60" s="43">
        <v>0</v>
      </c>
      <c r="D60" s="14">
        <v>0</v>
      </c>
      <c r="E60" s="5">
        <v>333</v>
      </c>
      <c r="F60" s="13">
        <v>1.8018992992613837E-3</v>
      </c>
      <c r="G60" s="5">
        <v>21658</v>
      </c>
      <c r="H60" s="14">
        <v>2.4904500932567655E-2</v>
      </c>
      <c r="I60" s="5">
        <v>64974</v>
      </c>
      <c r="J60" s="51">
        <v>7.289490630939105E-2</v>
      </c>
      <c r="K60" s="15">
        <v>0</v>
      </c>
      <c r="L60" s="53">
        <v>0</v>
      </c>
      <c r="M60" s="15">
        <v>0</v>
      </c>
      <c r="N60" s="67">
        <v>0</v>
      </c>
      <c r="O60" s="124">
        <f t="shared" si="0"/>
        <v>43316</v>
      </c>
      <c r="P60" s="124">
        <f t="shared" si="1"/>
        <v>83.25</v>
      </c>
    </row>
    <row r="61" spans="1:16" x14ac:dyDescent="0.2">
      <c r="A61" s="190"/>
      <c r="B61" s="92" t="s">
        <v>106</v>
      </c>
      <c r="C61" s="43">
        <v>0</v>
      </c>
      <c r="D61" s="14">
        <v>0</v>
      </c>
      <c r="E61" s="5">
        <v>0</v>
      </c>
      <c r="F61" s="14">
        <v>0</v>
      </c>
      <c r="G61" s="5">
        <v>0</v>
      </c>
      <c r="H61" s="14">
        <v>0</v>
      </c>
      <c r="I61" s="5">
        <v>1666</v>
      </c>
      <c r="J61" s="51">
        <v>1.8691001617792578E-3</v>
      </c>
      <c r="K61" s="15">
        <v>0</v>
      </c>
      <c r="L61" s="53">
        <v>0</v>
      </c>
      <c r="M61" s="15">
        <v>0</v>
      </c>
      <c r="N61" s="67">
        <v>0</v>
      </c>
      <c r="O61" s="124">
        <f t="shared" si="0"/>
        <v>833</v>
      </c>
      <c r="P61" s="124">
        <f t="shared" si="1"/>
        <v>0</v>
      </c>
    </row>
    <row r="62" spans="1:16" x14ac:dyDescent="0.2">
      <c r="A62" s="190"/>
      <c r="B62" s="92" t="s">
        <v>43</v>
      </c>
      <c r="C62" s="43">
        <v>834</v>
      </c>
      <c r="D62" s="14">
        <v>1.0067114093959731E-2</v>
      </c>
      <c r="E62" s="5">
        <v>1332</v>
      </c>
      <c r="F62" s="13">
        <v>7.2075971970455349E-3</v>
      </c>
      <c r="G62" s="5">
        <v>4998</v>
      </c>
      <c r="H62" s="14">
        <v>5.7471925229002283E-3</v>
      </c>
      <c r="I62" s="5">
        <v>1666</v>
      </c>
      <c r="J62" s="51">
        <v>1.8691001617792578E-3</v>
      </c>
      <c r="K62" s="16">
        <v>9612</v>
      </c>
      <c r="L62" s="53">
        <v>6.7039106145251395E-2</v>
      </c>
      <c r="M62" s="16">
        <v>9167</v>
      </c>
      <c r="N62" s="67">
        <v>6.1824729891956781E-2</v>
      </c>
      <c r="O62" s="124">
        <f t="shared" si="0"/>
        <v>3332</v>
      </c>
      <c r="P62" s="124">
        <f t="shared" si="1"/>
        <v>5236.25</v>
      </c>
    </row>
    <row r="63" spans="1:16" x14ac:dyDescent="0.2">
      <c r="A63" s="190"/>
      <c r="B63" s="92" t="s">
        <v>109</v>
      </c>
      <c r="C63" s="43">
        <v>0</v>
      </c>
      <c r="D63" s="14">
        <v>0</v>
      </c>
      <c r="E63" s="5">
        <v>0</v>
      </c>
      <c r="F63" s="14">
        <v>0</v>
      </c>
      <c r="G63" s="5">
        <v>0</v>
      </c>
      <c r="H63" s="14">
        <v>0</v>
      </c>
      <c r="I63" s="5">
        <v>1666</v>
      </c>
      <c r="J63" s="51">
        <v>1.8691001617792578E-3</v>
      </c>
      <c r="K63" s="15">
        <v>0</v>
      </c>
      <c r="L63" s="53">
        <v>0</v>
      </c>
      <c r="M63" s="15">
        <v>0</v>
      </c>
      <c r="N63" s="67">
        <v>0</v>
      </c>
      <c r="O63" s="124">
        <f t="shared" si="0"/>
        <v>833</v>
      </c>
      <c r="P63" s="124">
        <f t="shared" si="1"/>
        <v>0</v>
      </c>
    </row>
    <row r="64" spans="1:16" x14ac:dyDescent="0.2">
      <c r="A64" s="190"/>
      <c r="B64" s="92" t="s">
        <v>107</v>
      </c>
      <c r="C64" s="43">
        <v>0</v>
      </c>
      <c r="D64" s="14">
        <v>0</v>
      </c>
      <c r="E64" s="5">
        <v>0</v>
      </c>
      <c r="F64" s="14">
        <v>0</v>
      </c>
      <c r="G64" s="5">
        <v>1666</v>
      </c>
      <c r="H64" s="14">
        <v>1.9157308409667427E-3</v>
      </c>
      <c r="I64" s="5">
        <v>4998</v>
      </c>
      <c r="J64" s="51">
        <v>5.6073004853377734E-3</v>
      </c>
      <c r="K64" s="15">
        <v>0</v>
      </c>
      <c r="L64" s="53">
        <v>0</v>
      </c>
      <c r="M64" s="15">
        <v>0</v>
      </c>
      <c r="N64" s="67">
        <v>0</v>
      </c>
      <c r="O64" s="124">
        <f t="shared" si="0"/>
        <v>3332</v>
      </c>
      <c r="P64" s="124">
        <f t="shared" si="1"/>
        <v>0</v>
      </c>
    </row>
    <row r="65" spans="1:16" x14ac:dyDescent="0.2">
      <c r="A65" s="190"/>
      <c r="B65" s="92" t="s">
        <v>94</v>
      </c>
      <c r="C65" s="43">
        <v>0</v>
      </c>
      <c r="D65" s="14">
        <v>0</v>
      </c>
      <c r="E65" s="5">
        <v>0</v>
      </c>
      <c r="F65" s="14">
        <v>0</v>
      </c>
      <c r="G65" s="5">
        <v>3332</v>
      </c>
      <c r="H65" s="14">
        <v>3.8314616819334854E-3</v>
      </c>
      <c r="I65" s="5">
        <v>0</v>
      </c>
      <c r="J65" s="51">
        <v>0</v>
      </c>
      <c r="K65" s="15">
        <v>0</v>
      </c>
      <c r="L65" s="53">
        <v>0</v>
      </c>
      <c r="M65" s="15">
        <v>0</v>
      </c>
      <c r="N65" s="67">
        <v>0</v>
      </c>
      <c r="O65" s="124">
        <f t="shared" si="0"/>
        <v>1666</v>
      </c>
      <c r="P65" s="124">
        <f t="shared" si="1"/>
        <v>0</v>
      </c>
    </row>
    <row r="66" spans="1:16" x14ac:dyDescent="0.2">
      <c r="A66" s="190"/>
      <c r="B66" s="92" t="s">
        <v>71</v>
      </c>
      <c r="C66" s="43">
        <v>0</v>
      </c>
      <c r="D66" s="14">
        <v>0</v>
      </c>
      <c r="E66" s="5">
        <v>0</v>
      </c>
      <c r="F66" s="14">
        <v>0</v>
      </c>
      <c r="G66" s="5">
        <v>1666</v>
      </c>
      <c r="H66" s="14">
        <v>1.9157308409667427E-3</v>
      </c>
      <c r="I66" s="5">
        <v>1666</v>
      </c>
      <c r="J66" s="51">
        <v>1.8691001617792578E-3</v>
      </c>
      <c r="K66" s="15">
        <v>0</v>
      </c>
      <c r="L66" s="53">
        <v>0</v>
      </c>
      <c r="M66" s="15">
        <v>0</v>
      </c>
      <c r="N66" s="67">
        <v>0</v>
      </c>
      <c r="O66" s="124">
        <f t="shared" si="0"/>
        <v>1666</v>
      </c>
      <c r="P66" s="124">
        <f t="shared" si="1"/>
        <v>0</v>
      </c>
    </row>
    <row r="67" spans="1:16" x14ac:dyDescent="0.2">
      <c r="A67" s="190"/>
      <c r="B67" s="92" t="s">
        <v>70</v>
      </c>
      <c r="C67" s="43">
        <v>0</v>
      </c>
      <c r="D67" s="14">
        <v>0</v>
      </c>
      <c r="E67" s="5">
        <v>0</v>
      </c>
      <c r="F67" s="14">
        <v>0</v>
      </c>
      <c r="G67" s="5">
        <v>1666</v>
      </c>
      <c r="H67" s="14">
        <v>1.9157308409667427E-3</v>
      </c>
      <c r="I67" s="5">
        <v>0</v>
      </c>
      <c r="J67" s="51">
        <v>0</v>
      </c>
      <c r="K67" s="15">
        <v>0</v>
      </c>
      <c r="L67" s="53">
        <v>0</v>
      </c>
      <c r="M67" s="15">
        <v>0</v>
      </c>
      <c r="N67" s="67">
        <v>0</v>
      </c>
      <c r="O67" s="124">
        <f t="shared" si="0"/>
        <v>833</v>
      </c>
      <c r="P67" s="124">
        <f t="shared" si="1"/>
        <v>0</v>
      </c>
    </row>
    <row r="68" spans="1:16" x14ac:dyDescent="0.2">
      <c r="A68" s="190"/>
      <c r="B68" s="92" t="s">
        <v>108</v>
      </c>
      <c r="C68" s="43">
        <v>0</v>
      </c>
      <c r="D68" s="14">
        <v>0</v>
      </c>
      <c r="E68" s="5">
        <v>0</v>
      </c>
      <c r="F68" s="13">
        <v>0</v>
      </c>
      <c r="G68" s="5">
        <v>0</v>
      </c>
      <c r="H68" s="14">
        <v>0</v>
      </c>
      <c r="I68" s="5">
        <v>1666</v>
      </c>
      <c r="J68" s="51">
        <v>1.8691001617792578E-3</v>
      </c>
      <c r="K68" s="15">
        <v>0</v>
      </c>
      <c r="L68" s="53">
        <v>0</v>
      </c>
      <c r="M68" s="15">
        <v>0</v>
      </c>
      <c r="N68" s="67">
        <v>0</v>
      </c>
      <c r="O68" s="124">
        <f t="shared" si="0"/>
        <v>833</v>
      </c>
      <c r="P68" s="124">
        <f t="shared" si="1"/>
        <v>0</v>
      </c>
    </row>
    <row r="69" spans="1:16" x14ac:dyDescent="0.2">
      <c r="A69" s="190"/>
      <c r="B69" s="92" t="s">
        <v>94</v>
      </c>
      <c r="C69" s="43">
        <v>278</v>
      </c>
      <c r="D69" s="14">
        <v>3.3557046979865771E-3</v>
      </c>
      <c r="E69" s="5">
        <v>0</v>
      </c>
      <c r="F69" s="14">
        <v>0</v>
      </c>
      <c r="G69" s="5">
        <v>0</v>
      </c>
      <c r="H69" s="14">
        <v>0</v>
      </c>
      <c r="I69" s="5">
        <v>0</v>
      </c>
      <c r="J69" s="51">
        <v>0</v>
      </c>
      <c r="K69" s="15">
        <v>0</v>
      </c>
      <c r="L69" s="53">
        <v>0</v>
      </c>
      <c r="M69" s="15">
        <v>0</v>
      </c>
      <c r="N69" s="67">
        <v>0</v>
      </c>
      <c r="O69" s="124">
        <f t="shared" si="0"/>
        <v>0</v>
      </c>
      <c r="P69" s="124">
        <f t="shared" si="1"/>
        <v>69.5</v>
      </c>
    </row>
    <row r="70" spans="1:16" ht="13.5" thickBot="1" x14ac:dyDescent="0.25">
      <c r="A70" s="190"/>
      <c r="B70" s="94" t="s">
        <v>46</v>
      </c>
      <c r="C70" s="70">
        <v>0</v>
      </c>
      <c r="D70" s="58">
        <v>0</v>
      </c>
      <c r="E70" s="57">
        <v>0</v>
      </c>
      <c r="F70" s="58">
        <v>0</v>
      </c>
      <c r="G70" s="57">
        <v>1666</v>
      </c>
      <c r="H70" s="58">
        <v>1.9157308409667427E-3</v>
      </c>
      <c r="I70" s="57">
        <v>3332</v>
      </c>
      <c r="J70" s="59">
        <v>3.7382003235585156E-3</v>
      </c>
      <c r="K70" s="60">
        <v>0</v>
      </c>
      <c r="L70" s="61">
        <v>0</v>
      </c>
      <c r="M70" s="60">
        <v>0</v>
      </c>
      <c r="N70" s="71">
        <v>0</v>
      </c>
      <c r="O70" s="124">
        <f t="shared" si="0"/>
        <v>2499</v>
      </c>
      <c r="P70" s="124">
        <f t="shared" si="1"/>
        <v>0</v>
      </c>
    </row>
    <row r="71" spans="1:16" x14ac:dyDescent="0.2">
      <c r="A71" s="179" t="s">
        <v>82</v>
      </c>
      <c r="B71" s="180"/>
      <c r="C71" s="72">
        <v>82844</v>
      </c>
      <c r="D71" s="63">
        <v>1</v>
      </c>
      <c r="E71" s="62">
        <v>184805</v>
      </c>
      <c r="F71" s="63">
        <v>1</v>
      </c>
      <c r="G71" s="62">
        <v>869642</v>
      </c>
      <c r="H71" s="63">
        <v>1</v>
      </c>
      <c r="I71" s="62">
        <v>891338</v>
      </c>
      <c r="J71" s="63">
        <v>1</v>
      </c>
      <c r="K71" s="62">
        <v>143379</v>
      </c>
      <c r="L71" s="63">
        <v>1</v>
      </c>
      <c r="M71" s="62">
        <v>148274</v>
      </c>
      <c r="N71" s="63">
        <v>1</v>
      </c>
    </row>
    <row r="72" spans="1:16" x14ac:dyDescent="0.2">
      <c r="A72" s="181" t="s">
        <v>83</v>
      </c>
      <c r="B72" s="182"/>
      <c r="C72" s="73">
        <v>17</v>
      </c>
      <c r="D72" s="15"/>
      <c r="E72" s="15">
        <v>28</v>
      </c>
      <c r="F72" s="15"/>
      <c r="G72" s="15">
        <v>34</v>
      </c>
      <c r="H72" s="15"/>
      <c r="I72" s="15">
        <v>39</v>
      </c>
      <c r="J72" s="15"/>
      <c r="K72" s="15">
        <v>15</v>
      </c>
      <c r="L72" s="15"/>
      <c r="M72" s="15">
        <v>19</v>
      </c>
      <c r="N72" s="64"/>
    </row>
    <row r="73" spans="1:16" x14ac:dyDescent="0.2">
      <c r="A73" s="181" t="s">
        <v>84</v>
      </c>
      <c r="B73" s="182"/>
      <c r="C73" s="73">
        <v>1.929</v>
      </c>
      <c r="D73" s="15"/>
      <c r="E73" s="15">
        <v>1.8089999999999999</v>
      </c>
      <c r="F73" s="15"/>
      <c r="G73" s="15">
        <v>1.887</v>
      </c>
      <c r="H73" s="15"/>
      <c r="I73" s="15">
        <v>2.202</v>
      </c>
      <c r="J73" s="15"/>
      <c r="K73" s="15">
        <v>1.9710000000000001</v>
      </c>
      <c r="L73" s="15"/>
      <c r="M73" s="15">
        <v>1.7110000000000001</v>
      </c>
      <c r="N73" s="64"/>
    </row>
    <row r="74" spans="1:16" x14ac:dyDescent="0.2">
      <c r="A74" s="181" t="s">
        <v>85</v>
      </c>
      <c r="B74" s="182"/>
      <c r="C74" s="73">
        <v>0.79369999999999996</v>
      </c>
      <c r="D74" s="15"/>
      <c r="E74" s="15">
        <v>0.6744</v>
      </c>
      <c r="F74" s="15"/>
      <c r="G74" s="15">
        <v>0.66720000000000002</v>
      </c>
      <c r="H74" s="15"/>
      <c r="I74" s="15">
        <v>0.77769999999999995</v>
      </c>
      <c r="J74" s="15"/>
      <c r="K74" s="15">
        <v>0.77859999999999996</v>
      </c>
      <c r="L74" s="15"/>
      <c r="M74" s="15">
        <v>0.67510000000000003</v>
      </c>
      <c r="N74" s="64"/>
    </row>
    <row r="75" spans="1:16" ht="13.5" thickBot="1" x14ac:dyDescent="0.25">
      <c r="A75" s="169" t="s">
        <v>86</v>
      </c>
      <c r="B75" s="170"/>
      <c r="C75" s="74">
        <v>0.68100000000000005</v>
      </c>
      <c r="D75" s="65"/>
      <c r="E75" s="65">
        <v>0.54290000000000005</v>
      </c>
      <c r="F75" s="65"/>
      <c r="G75" s="65">
        <v>0.53510000000000002</v>
      </c>
      <c r="H75" s="65"/>
      <c r="I75" s="65">
        <v>0.60099999999999998</v>
      </c>
      <c r="J75" s="65"/>
      <c r="K75" s="65">
        <v>0.7278</v>
      </c>
      <c r="L75" s="65"/>
      <c r="M75" s="65">
        <v>0.58099999999999996</v>
      </c>
      <c r="N75" s="66"/>
    </row>
  </sheetData>
  <mergeCells count="30">
    <mergeCell ref="A73:B73"/>
    <mergeCell ref="A74:B74"/>
    <mergeCell ref="A75:B75"/>
    <mergeCell ref="A44:A70"/>
    <mergeCell ref="A42:A43"/>
    <mergeCell ref="A72:B72"/>
    <mergeCell ref="A38:A41"/>
    <mergeCell ref="A5:A6"/>
    <mergeCell ref="A2:B4"/>
    <mergeCell ref="R16:S16"/>
    <mergeCell ref="A71:B71"/>
    <mergeCell ref="A36:A37"/>
    <mergeCell ref="A14:A35"/>
    <mergeCell ref="A7:A13"/>
    <mergeCell ref="K5:L5"/>
    <mergeCell ref="M5:N5"/>
    <mergeCell ref="K4:N4"/>
    <mergeCell ref="K3:N3"/>
    <mergeCell ref="K2:N2"/>
    <mergeCell ref="B5:B6"/>
    <mergeCell ref="G2:J2"/>
    <mergeCell ref="G3:J3"/>
    <mergeCell ref="G4:J4"/>
    <mergeCell ref="C2:F2"/>
    <mergeCell ref="E5:F5"/>
    <mergeCell ref="G5:H5"/>
    <mergeCell ref="I5:J5"/>
    <mergeCell ref="C5:D5"/>
    <mergeCell ref="C3:F3"/>
    <mergeCell ref="C4:F4"/>
  </mergeCells>
  <conditionalFormatting sqref="U18:U19 W18:W19 U21 L10 W21 N10 L41:L43 N41:N43 L47 N47 L52 N52 L62 N62 U29 L16 W29 N16 L18:L21 N18:N21 L26 N26 L33:L35 N33:N35">
    <cfRule type="cellIs" dxfId="1" priority="2" operator="greaterThan">
      <formula>0.2</formula>
    </cfRule>
  </conditionalFormatting>
  <conditionalFormatting sqref="L39 N39">
    <cfRule type="cellIs" dxfId="0" priority="1" operator="greaterThan">
      <formula>0.2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1"/>
  <sheetViews>
    <sheetView workbookViewId="0">
      <selection activeCell="F19" sqref="F19:J21"/>
    </sheetView>
  </sheetViews>
  <sheetFormatPr baseColWidth="10" defaultRowHeight="12.75" x14ac:dyDescent="0.2"/>
  <cols>
    <col min="1" max="3" width="11.42578125" style="2"/>
    <col min="4" max="4" width="13.28515625" style="2" customWidth="1"/>
    <col min="5" max="5" width="12.28515625" style="2" customWidth="1"/>
    <col min="6" max="6" width="11.42578125" style="2"/>
    <col min="7" max="7" width="9.5703125" style="2" customWidth="1"/>
    <col min="8" max="8" width="10" style="2" customWidth="1"/>
    <col min="9" max="9" width="10.7109375" style="2" customWidth="1"/>
    <col min="10" max="10" width="17.42578125" style="2" customWidth="1"/>
    <col min="11" max="11" width="9.7109375" style="2" customWidth="1"/>
    <col min="12" max="12" width="17.5703125" style="2" bestFit="1" customWidth="1"/>
    <col min="13" max="16384" width="11.42578125" style="2"/>
  </cols>
  <sheetData>
    <row r="2" spans="3:12" ht="13.5" thickBot="1" x14ac:dyDescent="0.25"/>
    <row r="3" spans="3:12" ht="13.5" thickBot="1" x14ac:dyDescent="0.25">
      <c r="C3" s="215" t="s">
        <v>0</v>
      </c>
      <c r="D3" s="215"/>
      <c r="E3" s="215"/>
      <c r="F3" s="215"/>
      <c r="G3" s="215"/>
      <c r="H3" s="219" t="s">
        <v>82</v>
      </c>
      <c r="I3" s="181" t="s">
        <v>83</v>
      </c>
      <c r="J3" s="181" t="s">
        <v>84</v>
      </c>
      <c r="K3" s="181" t="s">
        <v>85</v>
      </c>
      <c r="L3" s="169" t="s">
        <v>86</v>
      </c>
    </row>
    <row r="4" spans="3:12" x14ac:dyDescent="0.2">
      <c r="C4" s="215"/>
      <c r="D4" s="215"/>
      <c r="E4" s="215"/>
      <c r="F4" s="215"/>
      <c r="G4" s="215"/>
      <c r="H4" s="220"/>
      <c r="I4" s="209"/>
      <c r="J4" s="209"/>
      <c r="K4" s="209"/>
      <c r="L4" s="209"/>
    </row>
    <row r="5" spans="3:12" x14ac:dyDescent="0.2">
      <c r="C5" s="144">
        <v>2011</v>
      </c>
      <c r="D5" s="144" t="s">
        <v>49</v>
      </c>
      <c r="E5" s="148">
        <v>40757</v>
      </c>
      <c r="F5" s="216" t="s">
        <v>116</v>
      </c>
      <c r="G5" s="106" t="s">
        <v>2</v>
      </c>
      <c r="H5" s="15">
        <v>86913</v>
      </c>
      <c r="I5" s="15">
        <v>26</v>
      </c>
      <c r="J5" s="15">
        <v>2.5</v>
      </c>
      <c r="K5" s="15">
        <v>0.88480000000000003</v>
      </c>
      <c r="L5" s="15">
        <v>0.76729999999999998</v>
      </c>
    </row>
    <row r="6" spans="3:12" x14ac:dyDescent="0.2">
      <c r="C6" s="144"/>
      <c r="D6" s="144"/>
      <c r="E6" s="148"/>
      <c r="F6" s="217"/>
      <c r="G6" s="106" t="s">
        <v>50</v>
      </c>
      <c r="H6" s="15">
        <v>80586</v>
      </c>
      <c r="I6" s="15">
        <v>21</v>
      </c>
      <c r="J6" s="15">
        <v>2.2189999999999999</v>
      </c>
      <c r="K6" s="15">
        <v>0.84330000000000005</v>
      </c>
      <c r="L6" s="15">
        <v>0.72870000000000001</v>
      </c>
    </row>
    <row r="7" spans="3:12" x14ac:dyDescent="0.2">
      <c r="C7" s="144"/>
      <c r="D7" s="144"/>
      <c r="E7" s="148"/>
      <c r="F7" s="217"/>
      <c r="G7" s="106" t="s">
        <v>3</v>
      </c>
      <c r="H7" s="15">
        <v>101565</v>
      </c>
      <c r="I7" s="15">
        <v>23</v>
      </c>
      <c r="J7" s="15">
        <v>2.1869999999999998</v>
      </c>
      <c r="K7" s="15">
        <v>0.81230000000000002</v>
      </c>
      <c r="L7" s="15">
        <v>0.69740000000000002</v>
      </c>
    </row>
    <row r="8" spans="3:12" x14ac:dyDescent="0.2">
      <c r="C8" s="144">
        <v>2012</v>
      </c>
      <c r="D8" s="144" t="s">
        <v>1</v>
      </c>
      <c r="E8" s="160">
        <v>40926</v>
      </c>
      <c r="F8" s="217"/>
      <c r="G8" s="106" t="s">
        <v>2</v>
      </c>
      <c r="H8" s="15">
        <v>65601</v>
      </c>
      <c r="I8" s="15">
        <v>24</v>
      </c>
      <c r="J8" s="15">
        <v>2.1760000000000002</v>
      </c>
      <c r="K8" s="15">
        <v>0.77910000000000001</v>
      </c>
      <c r="L8" s="15">
        <v>0.68479999999999996</v>
      </c>
    </row>
    <row r="9" spans="3:12" x14ac:dyDescent="0.2">
      <c r="C9" s="144"/>
      <c r="D9" s="144"/>
      <c r="E9" s="160"/>
      <c r="F9" s="217"/>
      <c r="G9" s="106" t="s">
        <v>48</v>
      </c>
      <c r="H9" s="15">
        <v>79587</v>
      </c>
      <c r="I9" s="15">
        <v>24</v>
      </c>
      <c r="J9" s="15">
        <v>1.984</v>
      </c>
      <c r="K9" s="15">
        <v>0.77590000000000003</v>
      </c>
      <c r="L9" s="15">
        <v>0.62419999999999998</v>
      </c>
    </row>
    <row r="10" spans="3:12" x14ac:dyDescent="0.2">
      <c r="C10" s="144"/>
      <c r="D10" s="144"/>
      <c r="E10" s="160"/>
      <c r="F10" s="217"/>
      <c r="G10" s="106" t="s">
        <v>3</v>
      </c>
      <c r="H10" s="15">
        <v>59940</v>
      </c>
      <c r="I10" s="15">
        <v>27</v>
      </c>
      <c r="J10" s="15">
        <v>2.355</v>
      </c>
      <c r="K10" s="15">
        <v>0.85489999999999999</v>
      </c>
      <c r="L10" s="15">
        <v>0.71460000000000001</v>
      </c>
    </row>
    <row r="11" spans="3:12" x14ac:dyDescent="0.2">
      <c r="C11" s="144"/>
      <c r="D11" s="162" t="s">
        <v>49</v>
      </c>
      <c r="E11" s="160">
        <v>41129</v>
      </c>
      <c r="F11" s="217"/>
      <c r="G11" s="106" t="s">
        <v>2</v>
      </c>
      <c r="H11" s="15">
        <v>194821</v>
      </c>
      <c r="I11" s="15">
        <v>18</v>
      </c>
      <c r="J11" s="15">
        <v>1.5289999999999999</v>
      </c>
      <c r="K11" s="15">
        <v>0.61250000000000004</v>
      </c>
      <c r="L11" s="15">
        <v>0.52890000000000004</v>
      </c>
    </row>
    <row r="12" spans="3:12" x14ac:dyDescent="0.2">
      <c r="C12" s="144"/>
      <c r="D12" s="162"/>
      <c r="E12" s="160"/>
      <c r="F12" s="217"/>
      <c r="G12" s="106" t="s">
        <v>48</v>
      </c>
      <c r="H12" s="15">
        <v>196156</v>
      </c>
      <c r="I12" s="15">
        <v>15</v>
      </c>
      <c r="J12" s="15">
        <v>1.1439999999999999</v>
      </c>
      <c r="K12" s="15">
        <v>0.46350000000000002</v>
      </c>
      <c r="L12" s="15">
        <v>0.42230000000000001</v>
      </c>
    </row>
    <row r="13" spans="3:12" x14ac:dyDescent="0.2">
      <c r="C13" s="144"/>
      <c r="D13" s="162"/>
      <c r="E13" s="160"/>
      <c r="F13" s="218"/>
      <c r="G13" s="106" t="s">
        <v>3</v>
      </c>
      <c r="H13" s="15">
        <v>89267</v>
      </c>
      <c r="I13" s="15">
        <v>11</v>
      </c>
      <c r="J13" s="15">
        <v>1.526</v>
      </c>
      <c r="K13" s="15">
        <v>0.68140000000000001</v>
      </c>
      <c r="L13" s="15">
        <v>0.63619999999999999</v>
      </c>
    </row>
    <row r="14" spans="3:12" x14ac:dyDescent="0.2">
      <c r="C14" s="107"/>
      <c r="D14" s="108"/>
      <c r="E14" s="109"/>
      <c r="F14" s="110"/>
      <c r="G14" s="111"/>
      <c r="H14" s="112"/>
      <c r="I14" s="112"/>
      <c r="J14" s="112"/>
      <c r="K14" s="112"/>
      <c r="L14" s="112"/>
    </row>
    <row r="15" spans="3:12" x14ac:dyDescent="0.2">
      <c r="C15" s="107"/>
      <c r="D15" s="108"/>
      <c r="E15" s="109"/>
      <c r="F15" s="110"/>
      <c r="G15" s="111"/>
      <c r="H15" s="112"/>
      <c r="I15" s="112"/>
      <c r="J15" s="112"/>
      <c r="K15" s="112"/>
      <c r="L15" s="112"/>
    </row>
    <row r="17" spans="4:11" ht="12.75" customHeight="1" x14ac:dyDescent="0.2">
      <c r="D17" s="213" t="s">
        <v>118</v>
      </c>
      <c r="E17" s="213" t="s">
        <v>117</v>
      </c>
      <c r="F17" s="211" t="s">
        <v>123</v>
      </c>
      <c r="G17" s="213" t="s">
        <v>121</v>
      </c>
      <c r="H17" s="213" t="s">
        <v>119</v>
      </c>
      <c r="I17" s="213" t="s">
        <v>120</v>
      </c>
      <c r="J17" s="213" t="s">
        <v>122</v>
      </c>
      <c r="K17" s="113"/>
    </row>
    <row r="18" spans="4:11" x14ac:dyDescent="0.2">
      <c r="D18" s="214"/>
      <c r="E18" s="214"/>
      <c r="F18" s="212"/>
      <c r="G18" s="214"/>
      <c r="H18" s="214"/>
      <c r="I18" s="214"/>
      <c r="J18" s="214"/>
      <c r="K18" s="113"/>
    </row>
    <row r="19" spans="4:11" x14ac:dyDescent="0.2">
      <c r="D19" s="210" t="s">
        <v>116</v>
      </c>
      <c r="E19" s="114" t="s">
        <v>2</v>
      </c>
      <c r="F19" s="115">
        <f>AVERAGE(H5,H8,H11)</f>
        <v>115778.33333333333</v>
      </c>
      <c r="G19" s="115">
        <f t="shared" ref="G19:J21" si="0">AVERAGE(I5,I8,I11)</f>
        <v>22.666666666666668</v>
      </c>
      <c r="H19" s="116">
        <f t="shared" si="0"/>
        <v>2.0683333333333334</v>
      </c>
      <c r="I19" s="116">
        <f t="shared" si="0"/>
        <v>0.75879999999999992</v>
      </c>
      <c r="J19" s="116">
        <f t="shared" si="0"/>
        <v>0.66033333333333333</v>
      </c>
      <c r="K19" s="113"/>
    </row>
    <row r="20" spans="4:11" x14ac:dyDescent="0.2">
      <c r="D20" s="210"/>
      <c r="E20" s="117" t="s">
        <v>48</v>
      </c>
      <c r="F20" s="118">
        <f t="shared" ref="F20:F21" si="1">AVERAGE(H6,H9,H12)</f>
        <v>118776.33333333333</v>
      </c>
      <c r="G20" s="118">
        <f t="shared" si="0"/>
        <v>20</v>
      </c>
      <c r="H20" s="119">
        <f t="shared" si="0"/>
        <v>1.7823333333333331</v>
      </c>
      <c r="I20" s="119">
        <f t="shared" si="0"/>
        <v>0.69423333333333337</v>
      </c>
      <c r="J20" s="119">
        <f t="shared" si="0"/>
        <v>0.59173333333333333</v>
      </c>
      <c r="K20" s="113"/>
    </row>
    <row r="21" spans="4:11" x14ac:dyDescent="0.2">
      <c r="D21" s="210"/>
      <c r="E21" s="120" t="s">
        <v>3</v>
      </c>
      <c r="F21" s="121">
        <f t="shared" si="1"/>
        <v>83590.666666666672</v>
      </c>
      <c r="G21" s="121">
        <f t="shared" si="0"/>
        <v>20.333333333333332</v>
      </c>
      <c r="H21" s="122">
        <f t="shared" si="0"/>
        <v>2.0226666666666664</v>
      </c>
      <c r="I21" s="122">
        <f t="shared" si="0"/>
        <v>0.78286666666666671</v>
      </c>
      <c r="J21" s="122">
        <f t="shared" si="0"/>
        <v>0.6827333333333333</v>
      </c>
      <c r="K21" s="123" t="s">
        <v>124</v>
      </c>
    </row>
    <row r="24" spans="4:11" ht="15" x14ac:dyDescent="0.25">
      <c r="D24"/>
      <c r="E24"/>
      <c r="F24"/>
      <c r="G24"/>
      <c r="H24"/>
      <c r="I24"/>
      <c r="J24"/>
      <c r="K24"/>
    </row>
    <row r="25" spans="4:11" ht="15" x14ac:dyDescent="0.25">
      <c r="D25"/>
      <c r="E25"/>
      <c r="F25"/>
      <c r="G25"/>
      <c r="H25"/>
      <c r="I25"/>
      <c r="J25"/>
      <c r="K25"/>
    </row>
    <row r="26" spans="4:11" ht="15" x14ac:dyDescent="0.25">
      <c r="D26"/>
      <c r="E26"/>
      <c r="F26"/>
      <c r="G26"/>
      <c r="H26"/>
      <c r="I26"/>
      <c r="J26"/>
      <c r="K26"/>
    </row>
    <row r="27" spans="4:11" ht="15" x14ac:dyDescent="0.25">
      <c r="D27"/>
      <c r="E27"/>
      <c r="F27"/>
      <c r="G27"/>
      <c r="H27"/>
      <c r="I27"/>
      <c r="J27"/>
      <c r="K27"/>
    </row>
    <row r="28" spans="4:11" ht="15" x14ac:dyDescent="0.25">
      <c r="D28"/>
      <c r="E28"/>
      <c r="F28"/>
      <c r="G28"/>
      <c r="H28"/>
      <c r="I28"/>
      <c r="J28"/>
      <c r="K28"/>
    </row>
    <row r="29" spans="4:11" ht="15" x14ac:dyDescent="0.25">
      <c r="D29"/>
      <c r="E29"/>
      <c r="F29"/>
      <c r="G29"/>
      <c r="H29"/>
      <c r="I29"/>
      <c r="J29"/>
      <c r="K29"/>
    </row>
    <row r="30" spans="4:11" ht="15" x14ac:dyDescent="0.25">
      <c r="D30"/>
      <c r="E30"/>
      <c r="F30"/>
      <c r="G30"/>
      <c r="H30"/>
      <c r="I30"/>
      <c r="J30"/>
      <c r="K30"/>
    </row>
    <row r="31" spans="4:11" ht="15" x14ac:dyDescent="0.25">
      <c r="D31"/>
      <c r="E31"/>
      <c r="F31"/>
      <c r="G31"/>
      <c r="H31"/>
      <c r="I31"/>
      <c r="J31"/>
      <c r="K31"/>
    </row>
  </sheetData>
  <mergeCells count="23">
    <mergeCell ref="L3:L4"/>
    <mergeCell ref="C3:G4"/>
    <mergeCell ref="C8:C13"/>
    <mergeCell ref="D8:D10"/>
    <mergeCell ref="E8:E10"/>
    <mergeCell ref="D11:D13"/>
    <mergeCell ref="C5:C7"/>
    <mergeCell ref="D5:D7"/>
    <mergeCell ref="E5:E7"/>
    <mergeCell ref="F5:F13"/>
    <mergeCell ref="E11:E13"/>
    <mergeCell ref="H3:H4"/>
    <mergeCell ref="I3:I4"/>
    <mergeCell ref="J3:J4"/>
    <mergeCell ref="K3:K4"/>
    <mergeCell ref="D19:D21"/>
    <mergeCell ref="F17:F18"/>
    <mergeCell ref="G17:G18"/>
    <mergeCell ref="H17:H18"/>
    <mergeCell ref="I17:I18"/>
    <mergeCell ref="J17:J18"/>
    <mergeCell ref="D17:D18"/>
    <mergeCell ref="E17:E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2"/>
  <sheetViews>
    <sheetView tabSelected="1" workbookViewId="0">
      <selection activeCell="F83" sqref="F83"/>
    </sheetView>
  </sheetViews>
  <sheetFormatPr baseColWidth="10" defaultRowHeight="15" x14ac:dyDescent="0.25"/>
  <cols>
    <col min="2" max="2" width="19.85546875" style="128" bestFit="1" customWidth="1"/>
    <col min="3" max="3" width="32.85546875" style="130" bestFit="1" customWidth="1"/>
    <col min="4" max="4" width="8.140625" style="135" bestFit="1" customWidth="1"/>
    <col min="5" max="5" width="14.5703125" style="135" bestFit="1" customWidth="1"/>
    <col min="6" max="6" width="14.140625" style="135" customWidth="1"/>
    <col min="7" max="7" width="14.7109375" style="135" customWidth="1"/>
    <col min="8" max="11" width="11.42578125" style="135"/>
  </cols>
  <sheetData>
    <row r="1" spans="2:11" x14ac:dyDescent="0.25">
      <c r="B1" s="224" t="s">
        <v>1</v>
      </c>
      <c r="C1" s="224"/>
    </row>
    <row r="2" spans="2:11" ht="15.75" thickBot="1" x14ac:dyDescent="0.3">
      <c r="B2" s="224"/>
      <c r="C2" s="224"/>
    </row>
    <row r="3" spans="2:11" ht="30" x14ac:dyDescent="0.25">
      <c r="B3" s="129" t="s">
        <v>139</v>
      </c>
      <c r="C3" s="126" t="s">
        <v>138</v>
      </c>
      <c r="D3" s="126" t="s">
        <v>136</v>
      </c>
      <c r="E3" s="126" t="s">
        <v>137</v>
      </c>
      <c r="F3" s="125" t="s">
        <v>130</v>
      </c>
      <c r="G3" s="125" t="s">
        <v>131</v>
      </c>
      <c r="H3" s="126" t="s">
        <v>132</v>
      </c>
      <c r="I3" s="126" t="s">
        <v>133</v>
      </c>
      <c r="J3" s="138" t="s">
        <v>134</v>
      </c>
      <c r="K3" s="139" t="s">
        <v>135</v>
      </c>
    </row>
    <row r="4" spans="2:11" ht="19.5" thickBot="1" x14ac:dyDescent="0.3">
      <c r="B4" s="223" t="s">
        <v>6</v>
      </c>
      <c r="C4" s="131" t="s">
        <v>7</v>
      </c>
      <c r="D4" s="132">
        <v>333</v>
      </c>
      <c r="E4" s="132">
        <v>16655</v>
      </c>
      <c r="F4" s="136">
        <f>AVERAGE(D4:E4)</f>
        <v>8494</v>
      </c>
      <c r="G4" s="137">
        <f>F4/F$67</f>
        <v>1.496077068928924E-2</v>
      </c>
      <c r="H4" s="126">
        <v>16</v>
      </c>
      <c r="I4" s="126">
        <v>0</v>
      </c>
      <c r="J4" s="138">
        <f>H4*I4</f>
        <v>0</v>
      </c>
      <c r="K4" s="140">
        <f>SUM(J4:J66)</f>
        <v>22</v>
      </c>
    </row>
    <row r="5" spans="2:11" x14ac:dyDescent="0.25">
      <c r="B5" s="223"/>
      <c r="C5" s="131" t="s">
        <v>96</v>
      </c>
      <c r="D5" s="132"/>
      <c r="E5" s="132">
        <v>59143</v>
      </c>
      <c r="F5" s="136">
        <f t="shared" ref="F5:F66" si="0">AVERAGE(D5:E5)</f>
        <v>59143</v>
      </c>
      <c r="G5" s="137">
        <f t="shared" ref="G5:G67" si="1">F5/F$67</f>
        <v>0.10417057462639905</v>
      </c>
      <c r="H5" s="126">
        <v>16</v>
      </c>
      <c r="I5" s="126">
        <v>1</v>
      </c>
      <c r="J5" s="126">
        <f t="shared" ref="J5:J66" si="2">H5*I5</f>
        <v>16</v>
      </c>
    </row>
    <row r="6" spans="2:11" x14ac:dyDescent="0.25">
      <c r="B6" s="223"/>
      <c r="C6" s="131" t="s">
        <v>97</v>
      </c>
      <c r="D6" s="132"/>
      <c r="E6" s="132">
        <v>833</v>
      </c>
      <c r="F6" s="136">
        <f t="shared" si="0"/>
        <v>833</v>
      </c>
      <c r="G6" s="137">
        <f t="shared" si="1"/>
        <v>1.4671911919211134E-3</v>
      </c>
      <c r="H6" s="126">
        <v>16</v>
      </c>
      <c r="I6" s="126">
        <v>0</v>
      </c>
      <c r="J6" s="126">
        <f t="shared" si="2"/>
        <v>0</v>
      </c>
    </row>
    <row r="7" spans="2:11" x14ac:dyDescent="0.25">
      <c r="B7" s="223"/>
      <c r="C7" s="131" t="s">
        <v>9</v>
      </c>
      <c r="D7" s="133"/>
      <c r="E7" s="132">
        <v>4165</v>
      </c>
      <c r="F7" s="136">
        <f t="shared" si="0"/>
        <v>4165</v>
      </c>
      <c r="G7" s="137">
        <f t="shared" si="1"/>
        <v>7.3359559596055668E-3</v>
      </c>
      <c r="H7" s="126">
        <v>16</v>
      </c>
      <c r="I7" s="126">
        <v>0</v>
      </c>
      <c r="J7" s="126">
        <f t="shared" si="2"/>
        <v>0</v>
      </c>
    </row>
    <row r="8" spans="2:11" x14ac:dyDescent="0.25">
      <c r="B8" s="223"/>
      <c r="C8" s="131" t="s">
        <v>11</v>
      </c>
      <c r="D8" s="133">
        <v>999</v>
      </c>
      <c r="E8" s="132">
        <v>833</v>
      </c>
      <c r="F8" s="136">
        <f t="shared" si="0"/>
        <v>916</v>
      </c>
      <c r="G8" s="137">
        <f t="shared" si="1"/>
        <v>1.6133819109240574E-3</v>
      </c>
      <c r="H8" s="126">
        <v>16</v>
      </c>
      <c r="I8" s="126">
        <v>0</v>
      </c>
      <c r="J8" s="126">
        <f t="shared" si="2"/>
        <v>0</v>
      </c>
    </row>
    <row r="9" spans="2:11" x14ac:dyDescent="0.25">
      <c r="B9" s="223"/>
      <c r="C9" s="131" t="s">
        <v>52</v>
      </c>
      <c r="D9" s="133">
        <v>555</v>
      </c>
      <c r="E9" s="126"/>
      <c r="F9" s="136">
        <f t="shared" si="0"/>
        <v>555</v>
      </c>
      <c r="G9" s="137">
        <f t="shared" si="1"/>
        <v>9.7754034995944537E-4</v>
      </c>
      <c r="H9" s="126">
        <v>16</v>
      </c>
      <c r="I9" s="126">
        <v>0</v>
      </c>
      <c r="J9" s="126">
        <f t="shared" si="2"/>
        <v>0</v>
      </c>
    </row>
    <row r="10" spans="2:11" x14ac:dyDescent="0.25">
      <c r="B10" s="223"/>
      <c r="C10" s="131" t="s">
        <v>98</v>
      </c>
      <c r="D10" s="133"/>
      <c r="E10" s="132">
        <v>1666</v>
      </c>
      <c r="F10" s="136">
        <f t="shared" si="0"/>
        <v>1666</v>
      </c>
      <c r="G10" s="137">
        <f t="shared" si="1"/>
        <v>2.9343823838422268E-3</v>
      </c>
      <c r="H10" s="126">
        <v>16</v>
      </c>
      <c r="I10" s="126">
        <v>0</v>
      </c>
      <c r="J10" s="126">
        <f t="shared" si="2"/>
        <v>0</v>
      </c>
    </row>
    <row r="11" spans="2:11" x14ac:dyDescent="0.25">
      <c r="B11" s="223" t="s">
        <v>140</v>
      </c>
      <c r="C11" s="131" t="s">
        <v>55</v>
      </c>
      <c r="D11" s="132">
        <v>777</v>
      </c>
      <c r="E11" s="132">
        <v>833</v>
      </c>
      <c r="F11" s="136">
        <f t="shared" si="0"/>
        <v>805</v>
      </c>
      <c r="G11" s="137">
        <f t="shared" si="1"/>
        <v>1.4178738409321684E-3</v>
      </c>
      <c r="H11" s="126">
        <v>3</v>
      </c>
      <c r="I11" s="126">
        <v>0</v>
      </c>
      <c r="J11" s="126">
        <f t="shared" si="2"/>
        <v>0</v>
      </c>
    </row>
    <row r="12" spans="2:11" x14ac:dyDescent="0.25">
      <c r="B12" s="223"/>
      <c r="C12" s="134" t="s">
        <v>16</v>
      </c>
      <c r="D12" s="132">
        <v>1443</v>
      </c>
      <c r="E12" s="132">
        <v>2499</v>
      </c>
      <c r="F12" s="136">
        <f t="shared" si="0"/>
        <v>1971</v>
      </c>
      <c r="G12" s="137">
        <f t="shared" si="1"/>
        <v>3.471589242828949E-3</v>
      </c>
      <c r="H12" s="126">
        <v>3</v>
      </c>
      <c r="I12" s="126">
        <v>0</v>
      </c>
      <c r="J12" s="126">
        <f t="shared" si="2"/>
        <v>0</v>
      </c>
    </row>
    <row r="13" spans="2:11" x14ac:dyDescent="0.25">
      <c r="B13" s="223"/>
      <c r="C13" s="134" t="s">
        <v>14</v>
      </c>
      <c r="D13" s="132">
        <v>7326</v>
      </c>
      <c r="E13" s="132">
        <v>9996</v>
      </c>
      <c r="F13" s="136">
        <f t="shared" si="0"/>
        <v>8661</v>
      </c>
      <c r="G13" s="137">
        <f t="shared" si="1"/>
        <v>1.5254913461259019E-2</v>
      </c>
      <c r="H13" s="126">
        <v>3</v>
      </c>
      <c r="I13" s="126">
        <v>0</v>
      </c>
      <c r="J13" s="126">
        <f t="shared" si="2"/>
        <v>0</v>
      </c>
    </row>
    <row r="14" spans="2:11" x14ac:dyDescent="0.25">
      <c r="B14" s="223"/>
      <c r="C14" s="131" t="s">
        <v>17</v>
      </c>
      <c r="D14" s="132">
        <v>7215</v>
      </c>
      <c r="E14" s="132">
        <v>431494</v>
      </c>
      <c r="F14" s="136">
        <f t="shared" si="0"/>
        <v>219354.5</v>
      </c>
      <c r="G14" s="137">
        <f t="shared" si="1"/>
        <v>0.38635653098230477</v>
      </c>
      <c r="H14" s="126">
        <v>3</v>
      </c>
      <c r="I14" s="126">
        <v>2</v>
      </c>
      <c r="J14" s="126">
        <f t="shared" si="2"/>
        <v>6</v>
      </c>
    </row>
    <row r="15" spans="2:11" x14ac:dyDescent="0.25">
      <c r="B15" s="223"/>
      <c r="C15" s="131" t="s">
        <v>19</v>
      </c>
      <c r="D15" s="132">
        <v>444</v>
      </c>
      <c r="E15" s="132">
        <v>21658</v>
      </c>
      <c r="F15" s="136">
        <f t="shared" si="0"/>
        <v>11051</v>
      </c>
      <c r="G15" s="137">
        <f t="shared" si="1"/>
        <v>1.9464501634958251E-2</v>
      </c>
      <c r="H15" s="126">
        <v>3</v>
      </c>
      <c r="I15" s="126">
        <v>0</v>
      </c>
      <c r="J15" s="126">
        <f t="shared" si="2"/>
        <v>0</v>
      </c>
    </row>
    <row r="16" spans="2:11" x14ac:dyDescent="0.25">
      <c r="B16" s="223"/>
      <c r="C16" s="134" t="s">
        <v>13</v>
      </c>
      <c r="D16" s="132">
        <v>555</v>
      </c>
      <c r="E16" s="132"/>
      <c r="F16" s="136">
        <f t="shared" si="0"/>
        <v>555</v>
      </c>
      <c r="G16" s="137">
        <f t="shared" si="1"/>
        <v>9.7754034995944537E-4</v>
      </c>
      <c r="H16" s="126">
        <v>3</v>
      </c>
      <c r="I16" s="126">
        <v>0</v>
      </c>
      <c r="J16" s="126">
        <f t="shared" si="2"/>
        <v>0</v>
      </c>
    </row>
    <row r="17" spans="2:10" x14ac:dyDescent="0.25">
      <c r="B17" s="223"/>
      <c r="C17" s="131" t="s">
        <v>57</v>
      </c>
      <c r="D17" s="132">
        <v>111</v>
      </c>
      <c r="E17" s="132"/>
      <c r="F17" s="136">
        <f t="shared" si="0"/>
        <v>111</v>
      </c>
      <c r="G17" s="137">
        <f t="shared" si="1"/>
        <v>1.9550806999188905E-4</v>
      </c>
      <c r="H17" s="126">
        <v>3</v>
      </c>
      <c r="I17" s="126">
        <v>0</v>
      </c>
      <c r="J17" s="126">
        <f t="shared" si="2"/>
        <v>0</v>
      </c>
    </row>
    <row r="18" spans="2:10" x14ac:dyDescent="0.25">
      <c r="B18" s="223"/>
      <c r="C18" s="134" t="s">
        <v>18</v>
      </c>
      <c r="D18" s="132">
        <v>666</v>
      </c>
      <c r="E18" s="132">
        <v>105791</v>
      </c>
      <c r="F18" s="136">
        <f t="shared" si="0"/>
        <v>53228.5</v>
      </c>
      <c r="G18" s="137">
        <f t="shared" si="1"/>
        <v>9.3753164896966362E-2</v>
      </c>
      <c r="H18" s="126">
        <v>3</v>
      </c>
      <c r="I18" s="126">
        <v>0</v>
      </c>
      <c r="J18" s="126">
        <f t="shared" si="2"/>
        <v>0</v>
      </c>
    </row>
    <row r="19" spans="2:10" x14ac:dyDescent="0.25">
      <c r="B19" s="223"/>
      <c r="C19" s="131" t="s">
        <v>99</v>
      </c>
      <c r="D19" s="126"/>
      <c r="E19" s="132">
        <v>7497</v>
      </c>
      <c r="F19" s="136">
        <f t="shared" si="0"/>
        <v>7497</v>
      </c>
      <c r="G19" s="137">
        <f t="shared" si="1"/>
        <v>1.320472072729002E-2</v>
      </c>
      <c r="H19" s="126">
        <v>3</v>
      </c>
      <c r="I19" s="126">
        <v>0</v>
      </c>
      <c r="J19" s="126">
        <f t="shared" si="2"/>
        <v>0</v>
      </c>
    </row>
    <row r="20" spans="2:10" x14ac:dyDescent="0.25">
      <c r="B20" s="223"/>
      <c r="C20" s="131" t="s">
        <v>56</v>
      </c>
      <c r="D20" s="132">
        <v>222</v>
      </c>
      <c r="E20" s="132"/>
      <c r="F20" s="136">
        <f t="shared" si="0"/>
        <v>222</v>
      </c>
      <c r="G20" s="137">
        <f t="shared" si="1"/>
        <v>3.9101613998377809E-4</v>
      </c>
      <c r="H20" s="126">
        <v>3</v>
      </c>
      <c r="I20" s="126">
        <v>0</v>
      </c>
      <c r="J20" s="126">
        <f t="shared" si="2"/>
        <v>0</v>
      </c>
    </row>
    <row r="21" spans="2:10" x14ac:dyDescent="0.25">
      <c r="B21" s="223"/>
      <c r="C21" s="131" t="s">
        <v>101</v>
      </c>
      <c r="D21" s="132"/>
      <c r="E21" s="132">
        <v>833</v>
      </c>
      <c r="F21" s="136">
        <f t="shared" si="0"/>
        <v>833</v>
      </c>
      <c r="G21" s="137">
        <f t="shared" si="1"/>
        <v>1.4671911919211134E-3</v>
      </c>
      <c r="H21" s="126">
        <v>3</v>
      </c>
      <c r="I21" s="126">
        <v>0</v>
      </c>
      <c r="J21" s="126">
        <f t="shared" si="2"/>
        <v>0</v>
      </c>
    </row>
    <row r="22" spans="2:10" x14ac:dyDescent="0.25">
      <c r="B22" s="223"/>
      <c r="C22" s="134" t="s">
        <v>20</v>
      </c>
      <c r="D22" s="132">
        <v>2220</v>
      </c>
      <c r="E22" s="132">
        <v>4998</v>
      </c>
      <c r="F22" s="136">
        <f t="shared" si="0"/>
        <v>3609</v>
      </c>
      <c r="G22" s="137">
        <f t="shared" si="1"/>
        <v>6.3566542756822303E-3</v>
      </c>
      <c r="H22" s="126">
        <v>3</v>
      </c>
      <c r="I22" s="126">
        <v>0</v>
      </c>
      <c r="J22" s="126">
        <f t="shared" si="2"/>
        <v>0</v>
      </c>
    </row>
    <row r="23" spans="2:10" x14ac:dyDescent="0.25">
      <c r="B23" s="223"/>
      <c r="C23" s="131" t="s">
        <v>24</v>
      </c>
      <c r="D23" s="126"/>
      <c r="E23" s="132">
        <v>833</v>
      </c>
      <c r="F23" s="136">
        <f t="shared" si="0"/>
        <v>833</v>
      </c>
      <c r="G23" s="137">
        <f t="shared" si="1"/>
        <v>1.4671911919211134E-3</v>
      </c>
      <c r="H23" s="126">
        <v>3</v>
      </c>
      <c r="I23" s="126">
        <v>0</v>
      </c>
      <c r="J23" s="126">
        <f t="shared" si="2"/>
        <v>0</v>
      </c>
    </row>
    <row r="24" spans="2:10" x14ac:dyDescent="0.25">
      <c r="B24" s="223"/>
      <c r="C24" s="131" t="s">
        <v>58</v>
      </c>
      <c r="D24" s="132">
        <v>111</v>
      </c>
      <c r="E24" s="132">
        <v>833</v>
      </c>
      <c r="F24" s="136">
        <f t="shared" si="0"/>
        <v>472</v>
      </c>
      <c r="G24" s="137">
        <f t="shared" si="1"/>
        <v>8.3134963095650124E-4</v>
      </c>
      <c r="H24" s="126">
        <v>3</v>
      </c>
      <c r="I24" s="126">
        <v>0</v>
      </c>
      <c r="J24" s="126">
        <f t="shared" si="2"/>
        <v>0</v>
      </c>
    </row>
    <row r="25" spans="2:10" x14ac:dyDescent="0.25">
      <c r="B25" s="223"/>
      <c r="C25" s="131" t="s">
        <v>21</v>
      </c>
      <c r="D25" s="132">
        <v>111</v>
      </c>
      <c r="E25" s="132">
        <v>833</v>
      </c>
      <c r="F25" s="136">
        <f t="shared" si="0"/>
        <v>472</v>
      </c>
      <c r="G25" s="137">
        <f t="shared" si="1"/>
        <v>8.3134963095650124E-4</v>
      </c>
      <c r="H25" s="126">
        <v>3</v>
      </c>
      <c r="I25" s="126">
        <v>0</v>
      </c>
      <c r="J25" s="126">
        <f t="shared" si="2"/>
        <v>0</v>
      </c>
    </row>
    <row r="26" spans="2:10" x14ac:dyDescent="0.25">
      <c r="B26" s="223"/>
      <c r="C26" s="131" t="s">
        <v>23</v>
      </c>
      <c r="D26" s="132">
        <v>777</v>
      </c>
      <c r="E26" s="132">
        <v>39984</v>
      </c>
      <c r="F26" s="136">
        <f t="shared" si="0"/>
        <v>20380.5</v>
      </c>
      <c r="G26" s="137">
        <f t="shared" si="1"/>
        <v>3.5896866851078332E-2</v>
      </c>
      <c r="H26" s="126">
        <v>3</v>
      </c>
      <c r="I26" s="126">
        <v>0</v>
      </c>
      <c r="J26" s="126">
        <f t="shared" si="2"/>
        <v>0</v>
      </c>
    </row>
    <row r="27" spans="2:10" x14ac:dyDescent="0.25">
      <c r="B27" s="223"/>
      <c r="C27" s="131" t="s">
        <v>100</v>
      </c>
      <c r="D27" s="126"/>
      <c r="E27" s="132">
        <v>1666</v>
      </c>
      <c r="F27" s="136">
        <f t="shared" si="0"/>
        <v>1666</v>
      </c>
      <c r="G27" s="137">
        <f t="shared" si="1"/>
        <v>2.9343823838422268E-3</v>
      </c>
      <c r="H27" s="126">
        <v>3</v>
      </c>
      <c r="I27" s="126">
        <v>0</v>
      </c>
      <c r="J27" s="126">
        <f t="shared" si="2"/>
        <v>0</v>
      </c>
    </row>
    <row r="28" spans="2:10" x14ac:dyDescent="0.25">
      <c r="B28" s="223"/>
      <c r="C28" s="131" t="s">
        <v>53</v>
      </c>
      <c r="D28" s="132">
        <v>111</v>
      </c>
      <c r="E28" s="126"/>
      <c r="F28" s="136">
        <f t="shared" si="0"/>
        <v>111</v>
      </c>
      <c r="G28" s="137">
        <f t="shared" si="1"/>
        <v>1.9550806999188905E-4</v>
      </c>
      <c r="H28" s="126">
        <v>3</v>
      </c>
      <c r="I28" s="126">
        <v>0</v>
      </c>
      <c r="J28" s="126">
        <f t="shared" si="2"/>
        <v>0</v>
      </c>
    </row>
    <row r="29" spans="2:10" x14ac:dyDescent="0.25">
      <c r="B29" s="223"/>
      <c r="C29" s="131" t="s">
        <v>26</v>
      </c>
      <c r="D29" s="126"/>
      <c r="E29" s="132">
        <v>14994</v>
      </c>
      <c r="F29" s="136">
        <f t="shared" si="0"/>
        <v>14994</v>
      </c>
      <c r="G29" s="137">
        <f t="shared" si="1"/>
        <v>2.6409441454580039E-2</v>
      </c>
      <c r="H29" s="126">
        <v>3</v>
      </c>
      <c r="I29" s="126">
        <v>0</v>
      </c>
      <c r="J29" s="126">
        <f t="shared" si="2"/>
        <v>0</v>
      </c>
    </row>
    <row r="30" spans="2:10" x14ac:dyDescent="0.25">
      <c r="B30" s="223"/>
      <c r="C30" s="134" t="s">
        <v>90</v>
      </c>
      <c r="D30" s="132"/>
      <c r="E30" s="132">
        <v>833</v>
      </c>
      <c r="F30" s="136">
        <f t="shared" si="0"/>
        <v>833</v>
      </c>
      <c r="G30" s="137">
        <f t="shared" si="1"/>
        <v>1.4671911919211134E-3</v>
      </c>
      <c r="H30" s="126">
        <v>3</v>
      </c>
      <c r="I30" s="126">
        <v>0</v>
      </c>
      <c r="J30" s="126">
        <f t="shared" si="2"/>
        <v>0</v>
      </c>
    </row>
    <row r="31" spans="2:10" x14ac:dyDescent="0.25">
      <c r="B31" s="223" t="s">
        <v>31</v>
      </c>
      <c r="C31" s="131" t="s">
        <v>60</v>
      </c>
      <c r="D31" s="132">
        <v>14319</v>
      </c>
      <c r="E31" s="126"/>
      <c r="F31" s="136">
        <f t="shared" si="0"/>
        <v>14319</v>
      </c>
      <c r="G31" s="137">
        <f t="shared" si="1"/>
        <v>2.5220541028953689E-2</v>
      </c>
      <c r="H31" s="126">
        <v>5</v>
      </c>
      <c r="I31" s="126">
        <v>0</v>
      </c>
      <c r="J31" s="126">
        <f t="shared" si="2"/>
        <v>0</v>
      </c>
    </row>
    <row r="32" spans="2:10" x14ac:dyDescent="0.25">
      <c r="B32" s="223"/>
      <c r="C32" s="131" t="s">
        <v>59</v>
      </c>
      <c r="D32" s="132">
        <v>19203</v>
      </c>
      <c r="E32" s="132">
        <v>4998</v>
      </c>
      <c r="F32" s="136">
        <f t="shared" si="0"/>
        <v>12100.5</v>
      </c>
      <c r="G32" s="137">
        <f t="shared" si="1"/>
        <v>2.1313021630061744E-2</v>
      </c>
      <c r="H32" s="126">
        <v>5</v>
      </c>
      <c r="I32" s="126">
        <v>0</v>
      </c>
      <c r="J32" s="126">
        <f t="shared" si="2"/>
        <v>0</v>
      </c>
    </row>
    <row r="33" spans="2:10" x14ac:dyDescent="0.25">
      <c r="B33" s="223"/>
      <c r="C33" s="131" t="s">
        <v>61</v>
      </c>
      <c r="D33" s="132">
        <v>111</v>
      </c>
      <c r="E33" s="132"/>
      <c r="F33" s="136">
        <f t="shared" si="0"/>
        <v>111</v>
      </c>
      <c r="G33" s="137">
        <f t="shared" si="1"/>
        <v>1.9550806999188905E-4</v>
      </c>
      <c r="H33" s="126">
        <v>5</v>
      </c>
      <c r="I33" s="126">
        <v>0</v>
      </c>
      <c r="J33" s="126">
        <f t="shared" si="2"/>
        <v>0</v>
      </c>
    </row>
    <row r="34" spans="2:10" x14ac:dyDescent="0.25">
      <c r="B34" s="223"/>
      <c r="C34" s="131" t="s">
        <v>62</v>
      </c>
      <c r="D34" s="132">
        <v>111</v>
      </c>
      <c r="E34" s="126"/>
      <c r="F34" s="136">
        <f t="shared" si="0"/>
        <v>111</v>
      </c>
      <c r="G34" s="137">
        <f t="shared" si="1"/>
        <v>1.9550806999188905E-4</v>
      </c>
      <c r="H34" s="126">
        <v>5</v>
      </c>
      <c r="I34" s="126">
        <v>0</v>
      </c>
      <c r="J34" s="126">
        <f t="shared" si="2"/>
        <v>0</v>
      </c>
    </row>
    <row r="35" spans="2:10" x14ac:dyDescent="0.25">
      <c r="B35" s="223" t="s">
        <v>141</v>
      </c>
      <c r="C35" s="134" t="s">
        <v>30</v>
      </c>
      <c r="D35" s="132">
        <v>4329</v>
      </c>
      <c r="E35" s="132">
        <v>11662</v>
      </c>
      <c r="F35" s="136">
        <f t="shared" si="0"/>
        <v>7995.5</v>
      </c>
      <c r="G35" s="137">
        <f t="shared" si="1"/>
        <v>1.4082745708289631E-2</v>
      </c>
      <c r="H35" s="126">
        <v>9</v>
      </c>
      <c r="I35" s="126">
        <v>0</v>
      </c>
      <c r="J35" s="126">
        <f t="shared" si="2"/>
        <v>0</v>
      </c>
    </row>
    <row r="36" spans="2:10" x14ac:dyDescent="0.25">
      <c r="B36" s="223"/>
      <c r="C36" s="131" t="s">
        <v>28</v>
      </c>
      <c r="D36" s="132">
        <v>333</v>
      </c>
      <c r="E36" s="126"/>
      <c r="F36" s="136">
        <f t="shared" si="0"/>
        <v>333</v>
      </c>
      <c r="G36" s="137">
        <f t="shared" si="1"/>
        <v>5.8652420997566722E-4</v>
      </c>
      <c r="H36" s="126">
        <v>9</v>
      </c>
      <c r="I36" s="126">
        <v>0</v>
      </c>
      <c r="J36" s="126">
        <f t="shared" si="2"/>
        <v>0</v>
      </c>
    </row>
    <row r="37" spans="2:10" x14ac:dyDescent="0.25">
      <c r="B37" s="223" t="s">
        <v>32</v>
      </c>
      <c r="C37" s="131" t="s">
        <v>33</v>
      </c>
      <c r="D37" s="132">
        <v>555</v>
      </c>
      <c r="E37" s="132">
        <v>2499</v>
      </c>
      <c r="F37" s="136">
        <f t="shared" si="0"/>
        <v>1527</v>
      </c>
      <c r="G37" s="137">
        <f t="shared" si="1"/>
        <v>2.6895569628613927E-3</v>
      </c>
      <c r="H37" s="126">
        <v>9</v>
      </c>
      <c r="I37" s="126">
        <v>0</v>
      </c>
      <c r="J37" s="126">
        <f t="shared" si="2"/>
        <v>0</v>
      </c>
    </row>
    <row r="38" spans="2:10" x14ac:dyDescent="0.25">
      <c r="B38" s="223"/>
      <c r="C38" s="131" t="s">
        <v>63</v>
      </c>
      <c r="D38" s="132">
        <v>222</v>
      </c>
      <c r="E38" s="132"/>
      <c r="F38" s="136">
        <f t="shared" si="0"/>
        <v>222</v>
      </c>
      <c r="G38" s="137">
        <f t="shared" si="1"/>
        <v>3.9101613998377809E-4</v>
      </c>
      <c r="H38" s="126">
        <v>9</v>
      </c>
      <c r="I38" s="126">
        <v>0</v>
      </c>
      <c r="J38" s="126">
        <f t="shared" si="2"/>
        <v>0</v>
      </c>
    </row>
    <row r="39" spans="2:10" x14ac:dyDescent="0.25">
      <c r="B39" s="223" t="s">
        <v>142</v>
      </c>
      <c r="C39" s="134" t="s">
        <v>92</v>
      </c>
      <c r="D39" s="132"/>
      <c r="E39" s="132">
        <v>4998</v>
      </c>
      <c r="F39" s="136">
        <f t="shared" si="0"/>
        <v>4998</v>
      </c>
      <c r="G39" s="137">
        <f t="shared" si="1"/>
        <v>8.8031471515266808E-3</v>
      </c>
      <c r="H39" s="126">
        <v>12</v>
      </c>
      <c r="I39" s="126">
        <v>0</v>
      </c>
      <c r="J39" s="126">
        <f t="shared" si="2"/>
        <v>0</v>
      </c>
    </row>
    <row r="40" spans="2:10" x14ac:dyDescent="0.25">
      <c r="B40" s="223"/>
      <c r="C40" s="131" t="s">
        <v>64</v>
      </c>
      <c r="D40" s="132">
        <v>333</v>
      </c>
      <c r="E40" s="132">
        <v>7497</v>
      </c>
      <c r="F40" s="136">
        <f t="shared" si="0"/>
        <v>3915</v>
      </c>
      <c r="G40" s="137">
        <f t="shared" si="1"/>
        <v>6.895622468632844E-3</v>
      </c>
      <c r="H40" s="126">
        <v>12</v>
      </c>
      <c r="I40" s="126">
        <v>0</v>
      </c>
      <c r="J40" s="126">
        <f t="shared" si="2"/>
        <v>0</v>
      </c>
    </row>
    <row r="41" spans="2:10" x14ac:dyDescent="0.25">
      <c r="B41" s="223"/>
      <c r="C41" s="131" t="s">
        <v>102</v>
      </c>
      <c r="D41" s="126"/>
      <c r="E41" s="132">
        <v>833</v>
      </c>
      <c r="F41" s="136">
        <f t="shared" si="0"/>
        <v>833</v>
      </c>
      <c r="G41" s="137">
        <f t="shared" si="1"/>
        <v>1.4671911919211134E-3</v>
      </c>
      <c r="H41" s="126">
        <v>12</v>
      </c>
      <c r="I41" s="126">
        <v>0</v>
      </c>
      <c r="J41" s="126">
        <f t="shared" si="2"/>
        <v>0</v>
      </c>
    </row>
    <row r="42" spans="2:10" x14ac:dyDescent="0.25">
      <c r="B42" s="223"/>
      <c r="C42" s="131" t="s">
        <v>36</v>
      </c>
      <c r="D42" s="132">
        <v>1776</v>
      </c>
      <c r="E42" s="132">
        <v>22491</v>
      </c>
      <c r="F42" s="136">
        <f t="shared" si="0"/>
        <v>12133.5</v>
      </c>
      <c r="G42" s="137">
        <f t="shared" si="1"/>
        <v>2.1371145650870144E-2</v>
      </c>
      <c r="H42" s="126">
        <v>12</v>
      </c>
      <c r="I42" s="126">
        <v>0</v>
      </c>
      <c r="J42" s="126">
        <f t="shared" si="2"/>
        <v>0</v>
      </c>
    </row>
    <row r="43" spans="2:10" x14ac:dyDescent="0.25">
      <c r="B43" s="223"/>
      <c r="C43" s="131" t="s">
        <v>38</v>
      </c>
      <c r="D43" s="126"/>
      <c r="E43" s="132">
        <v>833</v>
      </c>
      <c r="F43" s="136">
        <f t="shared" si="0"/>
        <v>833</v>
      </c>
      <c r="G43" s="137">
        <f t="shared" si="1"/>
        <v>1.4671911919211134E-3</v>
      </c>
      <c r="H43" s="126">
        <v>12</v>
      </c>
      <c r="I43" s="126">
        <v>0</v>
      </c>
      <c r="J43" s="126">
        <f t="shared" si="2"/>
        <v>0</v>
      </c>
    </row>
    <row r="44" spans="2:10" x14ac:dyDescent="0.25">
      <c r="B44" s="223"/>
      <c r="C44" s="131" t="s">
        <v>37</v>
      </c>
      <c r="D44" s="126"/>
      <c r="E44" s="132">
        <v>6664</v>
      </c>
      <c r="F44" s="136">
        <f t="shared" si="0"/>
        <v>6664</v>
      </c>
      <c r="G44" s="137">
        <f t="shared" si="1"/>
        <v>1.1737529535368907E-2</v>
      </c>
      <c r="H44" s="126">
        <v>12</v>
      </c>
      <c r="I44" s="126">
        <v>0</v>
      </c>
      <c r="J44" s="126">
        <f t="shared" si="2"/>
        <v>0</v>
      </c>
    </row>
    <row r="45" spans="2:10" x14ac:dyDescent="0.25">
      <c r="B45" s="223"/>
      <c r="C45" s="131" t="s">
        <v>103</v>
      </c>
      <c r="D45" s="126"/>
      <c r="E45" s="132">
        <v>833</v>
      </c>
      <c r="F45" s="136">
        <f t="shared" si="0"/>
        <v>833</v>
      </c>
      <c r="G45" s="137">
        <f t="shared" si="1"/>
        <v>1.4671911919211134E-3</v>
      </c>
      <c r="H45" s="126">
        <v>12</v>
      </c>
      <c r="I45" s="126">
        <v>0</v>
      </c>
      <c r="J45" s="126">
        <f t="shared" si="2"/>
        <v>0</v>
      </c>
    </row>
    <row r="46" spans="2:10" x14ac:dyDescent="0.25">
      <c r="B46" s="223"/>
      <c r="C46" s="131" t="s">
        <v>35</v>
      </c>
      <c r="D46" s="132">
        <v>111</v>
      </c>
      <c r="E46" s="132">
        <v>6663</v>
      </c>
      <c r="F46" s="136">
        <f t="shared" si="0"/>
        <v>3387</v>
      </c>
      <c r="G46" s="137">
        <f t="shared" si="1"/>
        <v>5.965638135698453E-3</v>
      </c>
      <c r="H46" s="126">
        <v>12</v>
      </c>
      <c r="I46" s="126">
        <v>0</v>
      </c>
      <c r="J46" s="126">
        <f t="shared" si="2"/>
        <v>0</v>
      </c>
    </row>
    <row r="47" spans="2:10" x14ac:dyDescent="0.25">
      <c r="B47" s="223"/>
      <c r="C47" s="131" t="s">
        <v>110</v>
      </c>
      <c r="D47" s="132"/>
      <c r="E47" s="132">
        <v>833</v>
      </c>
      <c r="F47" s="136">
        <f t="shared" si="0"/>
        <v>833</v>
      </c>
      <c r="G47" s="137">
        <f t="shared" si="1"/>
        <v>1.4671911919211134E-3</v>
      </c>
      <c r="H47" s="126">
        <v>12</v>
      </c>
      <c r="I47" s="126">
        <v>0</v>
      </c>
      <c r="J47" s="126">
        <f t="shared" si="2"/>
        <v>0</v>
      </c>
    </row>
    <row r="48" spans="2:10" x14ac:dyDescent="0.25">
      <c r="B48" s="223"/>
      <c r="C48" s="131" t="s">
        <v>65</v>
      </c>
      <c r="D48" s="132">
        <v>1221</v>
      </c>
      <c r="E48" s="132">
        <v>5013</v>
      </c>
      <c r="F48" s="136">
        <f t="shared" si="0"/>
        <v>3117</v>
      </c>
      <c r="G48" s="137">
        <f t="shared" si="1"/>
        <v>5.490077965447912E-3</v>
      </c>
      <c r="H48" s="126">
        <v>12</v>
      </c>
      <c r="I48" s="126">
        <v>0</v>
      </c>
      <c r="J48" s="126">
        <f t="shared" si="2"/>
        <v>0</v>
      </c>
    </row>
    <row r="49" spans="2:10" x14ac:dyDescent="0.25">
      <c r="B49" s="223"/>
      <c r="C49" s="131" t="s">
        <v>104</v>
      </c>
      <c r="D49" s="126"/>
      <c r="E49" s="132">
        <v>833</v>
      </c>
      <c r="F49" s="136">
        <f t="shared" si="0"/>
        <v>833</v>
      </c>
      <c r="G49" s="137">
        <f t="shared" si="1"/>
        <v>1.4671911919211134E-3</v>
      </c>
      <c r="H49" s="126">
        <v>12</v>
      </c>
      <c r="I49" s="126">
        <v>0</v>
      </c>
      <c r="J49" s="126">
        <f t="shared" si="2"/>
        <v>0</v>
      </c>
    </row>
    <row r="50" spans="2:10" x14ac:dyDescent="0.25">
      <c r="B50" s="223"/>
      <c r="C50" s="131" t="s">
        <v>105</v>
      </c>
      <c r="D50" s="132"/>
      <c r="E50" s="132">
        <v>833</v>
      </c>
      <c r="F50" s="136">
        <f t="shared" si="0"/>
        <v>833</v>
      </c>
      <c r="G50" s="137">
        <f t="shared" si="1"/>
        <v>1.4671911919211134E-3</v>
      </c>
      <c r="H50" s="126">
        <v>12</v>
      </c>
      <c r="I50" s="126">
        <v>0</v>
      </c>
      <c r="J50" s="126">
        <f t="shared" si="2"/>
        <v>0</v>
      </c>
    </row>
    <row r="51" spans="2:10" x14ac:dyDescent="0.25">
      <c r="B51" s="223"/>
      <c r="C51" s="131" t="s">
        <v>69</v>
      </c>
      <c r="D51" s="132">
        <v>111</v>
      </c>
      <c r="E51" s="132">
        <v>7497</v>
      </c>
      <c r="F51" s="136">
        <f t="shared" si="0"/>
        <v>3804</v>
      </c>
      <c r="G51" s="137">
        <f t="shared" si="1"/>
        <v>6.7001143986409545E-3</v>
      </c>
      <c r="H51" s="126">
        <v>12</v>
      </c>
      <c r="I51" s="126">
        <v>0</v>
      </c>
      <c r="J51" s="126">
        <f t="shared" si="2"/>
        <v>0</v>
      </c>
    </row>
    <row r="52" spans="2:10" x14ac:dyDescent="0.25">
      <c r="B52" s="223"/>
      <c r="C52" s="131" t="s">
        <v>68</v>
      </c>
      <c r="D52" s="132">
        <v>111</v>
      </c>
      <c r="E52" s="126"/>
      <c r="F52" s="136">
        <f t="shared" si="0"/>
        <v>111</v>
      </c>
      <c r="G52" s="137">
        <f t="shared" si="1"/>
        <v>1.9550806999188905E-4</v>
      </c>
      <c r="H52" s="126">
        <v>12</v>
      </c>
      <c r="I52" s="126">
        <v>0</v>
      </c>
      <c r="J52" s="126">
        <f t="shared" si="2"/>
        <v>0</v>
      </c>
    </row>
    <row r="53" spans="2:10" x14ac:dyDescent="0.25">
      <c r="B53" s="223"/>
      <c r="C53" s="131" t="s">
        <v>66</v>
      </c>
      <c r="D53" s="132">
        <v>555</v>
      </c>
      <c r="E53" s="126"/>
      <c r="F53" s="136">
        <f t="shared" si="0"/>
        <v>555</v>
      </c>
      <c r="G53" s="137">
        <f t="shared" si="1"/>
        <v>9.7754034995944537E-4</v>
      </c>
      <c r="H53" s="126">
        <v>12</v>
      </c>
      <c r="I53" s="126">
        <v>0</v>
      </c>
      <c r="J53" s="126">
        <f t="shared" si="2"/>
        <v>0</v>
      </c>
    </row>
    <row r="54" spans="2:10" x14ac:dyDescent="0.25">
      <c r="B54" s="223"/>
      <c r="C54" s="131" t="s">
        <v>93</v>
      </c>
      <c r="D54" s="126"/>
      <c r="E54" s="132">
        <v>6664</v>
      </c>
      <c r="F54" s="136">
        <f t="shared" si="0"/>
        <v>6664</v>
      </c>
      <c r="G54" s="137">
        <f t="shared" si="1"/>
        <v>1.1737529535368907E-2</v>
      </c>
      <c r="H54" s="126">
        <v>12</v>
      </c>
      <c r="I54" s="126">
        <v>0</v>
      </c>
      <c r="J54" s="126">
        <f t="shared" si="2"/>
        <v>0</v>
      </c>
    </row>
    <row r="55" spans="2:10" x14ac:dyDescent="0.25">
      <c r="B55" s="223"/>
      <c r="C55" s="131" t="s">
        <v>67</v>
      </c>
      <c r="D55" s="132">
        <v>111</v>
      </c>
      <c r="E55" s="132">
        <v>833</v>
      </c>
      <c r="F55" s="136">
        <f t="shared" si="0"/>
        <v>472</v>
      </c>
      <c r="G55" s="137">
        <f t="shared" si="1"/>
        <v>8.3134963095650124E-4</v>
      </c>
      <c r="H55" s="126">
        <v>12</v>
      </c>
      <c r="I55" s="126">
        <v>0</v>
      </c>
      <c r="J55" s="126">
        <f t="shared" si="2"/>
        <v>0</v>
      </c>
    </row>
    <row r="56" spans="2:10" x14ac:dyDescent="0.25">
      <c r="B56" s="223"/>
      <c r="C56" s="134" t="s">
        <v>95</v>
      </c>
      <c r="D56" s="132"/>
      <c r="E56" s="132">
        <v>43316</v>
      </c>
      <c r="F56" s="136">
        <f t="shared" si="0"/>
        <v>43316</v>
      </c>
      <c r="G56" s="137">
        <f t="shared" si="1"/>
        <v>7.6293941979897889E-2</v>
      </c>
      <c r="H56" s="126">
        <v>12</v>
      </c>
      <c r="I56" s="126">
        <v>0</v>
      </c>
      <c r="J56" s="126">
        <f t="shared" si="2"/>
        <v>0</v>
      </c>
    </row>
    <row r="57" spans="2:10" x14ac:dyDescent="0.25">
      <c r="B57" s="223"/>
      <c r="C57" s="131" t="s">
        <v>106</v>
      </c>
      <c r="D57" s="126"/>
      <c r="E57" s="132">
        <v>833</v>
      </c>
      <c r="F57" s="136">
        <f t="shared" si="0"/>
        <v>833</v>
      </c>
      <c r="G57" s="137">
        <f t="shared" si="1"/>
        <v>1.4671911919211134E-3</v>
      </c>
      <c r="H57" s="126">
        <v>12</v>
      </c>
      <c r="I57" s="126">
        <v>0</v>
      </c>
      <c r="J57" s="126">
        <f t="shared" si="2"/>
        <v>0</v>
      </c>
    </row>
    <row r="58" spans="2:10" x14ac:dyDescent="0.25">
      <c r="B58" s="223"/>
      <c r="C58" s="131" t="s">
        <v>43</v>
      </c>
      <c r="D58" s="132">
        <v>111</v>
      </c>
      <c r="E58" s="132">
        <v>3332</v>
      </c>
      <c r="F58" s="136">
        <f t="shared" si="0"/>
        <v>1721.5</v>
      </c>
      <c r="G58" s="137">
        <f t="shared" si="1"/>
        <v>3.0321364188381711E-3</v>
      </c>
      <c r="H58" s="126">
        <v>12</v>
      </c>
      <c r="I58" s="126">
        <v>0</v>
      </c>
      <c r="J58" s="126">
        <f t="shared" si="2"/>
        <v>0</v>
      </c>
    </row>
    <row r="59" spans="2:10" x14ac:dyDescent="0.25">
      <c r="B59" s="223"/>
      <c r="C59" s="131" t="s">
        <v>109</v>
      </c>
      <c r="D59" s="126"/>
      <c r="E59" s="132">
        <v>833</v>
      </c>
      <c r="F59" s="136">
        <f t="shared" si="0"/>
        <v>833</v>
      </c>
      <c r="G59" s="137">
        <f t="shared" si="1"/>
        <v>1.4671911919211134E-3</v>
      </c>
      <c r="H59" s="126">
        <v>12</v>
      </c>
      <c r="I59" s="126">
        <v>0</v>
      </c>
      <c r="J59" s="126">
        <f t="shared" si="2"/>
        <v>0</v>
      </c>
    </row>
    <row r="60" spans="2:10" x14ac:dyDescent="0.25">
      <c r="B60" s="223"/>
      <c r="C60" s="131" t="s">
        <v>107</v>
      </c>
      <c r="D60" s="126"/>
      <c r="E60" s="132">
        <v>3332</v>
      </c>
      <c r="F60" s="136">
        <f t="shared" si="0"/>
        <v>3332</v>
      </c>
      <c r="G60" s="137">
        <f t="shared" si="1"/>
        <v>5.8687647676844536E-3</v>
      </c>
      <c r="H60" s="126">
        <v>12</v>
      </c>
      <c r="I60" s="126">
        <v>0</v>
      </c>
      <c r="J60" s="126">
        <f t="shared" si="2"/>
        <v>0</v>
      </c>
    </row>
    <row r="61" spans="2:10" x14ac:dyDescent="0.25">
      <c r="B61" s="223"/>
      <c r="C61" s="131" t="s">
        <v>94</v>
      </c>
      <c r="D61" s="126"/>
      <c r="E61" s="132">
        <v>1666</v>
      </c>
      <c r="F61" s="136">
        <f t="shared" si="0"/>
        <v>1666</v>
      </c>
      <c r="G61" s="137">
        <f t="shared" si="1"/>
        <v>2.9343823838422268E-3</v>
      </c>
      <c r="H61" s="126">
        <v>12</v>
      </c>
      <c r="I61" s="126">
        <v>0</v>
      </c>
      <c r="J61" s="126">
        <f t="shared" si="2"/>
        <v>0</v>
      </c>
    </row>
    <row r="62" spans="2:10" x14ac:dyDescent="0.25">
      <c r="B62" s="223"/>
      <c r="C62" s="131" t="s">
        <v>71</v>
      </c>
      <c r="D62" s="132">
        <v>222</v>
      </c>
      <c r="E62" s="132">
        <v>1666</v>
      </c>
      <c r="F62" s="136">
        <f t="shared" si="0"/>
        <v>944</v>
      </c>
      <c r="G62" s="137">
        <f t="shared" si="1"/>
        <v>1.6626992619130025E-3</v>
      </c>
      <c r="H62" s="126">
        <v>12</v>
      </c>
      <c r="I62" s="126">
        <v>0</v>
      </c>
      <c r="J62" s="126">
        <f t="shared" si="2"/>
        <v>0</v>
      </c>
    </row>
    <row r="63" spans="2:10" x14ac:dyDescent="0.25">
      <c r="B63" s="223"/>
      <c r="C63" s="131" t="s">
        <v>70</v>
      </c>
      <c r="D63" s="132">
        <v>333</v>
      </c>
      <c r="E63" s="132">
        <v>833</v>
      </c>
      <c r="F63" s="136">
        <f t="shared" si="0"/>
        <v>583</v>
      </c>
      <c r="G63" s="137">
        <f t="shared" si="1"/>
        <v>1.0268577009483902E-3</v>
      </c>
      <c r="H63" s="126">
        <v>12</v>
      </c>
      <c r="I63" s="126">
        <v>0</v>
      </c>
      <c r="J63" s="126">
        <f t="shared" si="2"/>
        <v>0</v>
      </c>
    </row>
    <row r="64" spans="2:10" x14ac:dyDescent="0.25">
      <c r="B64" s="223"/>
      <c r="C64" s="131" t="s">
        <v>108</v>
      </c>
      <c r="D64" s="126"/>
      <c r="E64" s="132">
        <v>833</v>
      </c>
      <c r="F64" s="136">
        <f t="shared" si="0"/>
        <v>833</v>
      </c>
      <c r="G64" s="137">
        <f t="shared" si="1"/>
        <v>1.4671911919211134E-3</v>
      </c>
      <c r="H64" s="126">
        <v>12</v>
      </c>
      <c r="I64" s="126">
        <v>0</v>
      </c>
      <c r="J64" s="126">
        <f t="shared" si="2"/>
        <v>0</v>
      </c>
    </row>
    <row r="65" spans="2:11" x14ac:dyDescent="0.25">
      <c r="B65" s="223"/>
      <c r="C65" s="131" t="s">
        <v>44</v>
      </c>
      <c r="D65" s="132">
        <v>222</v>
      </c>
      <c r="E65" s="126"/>
      <c r="F65" s="136">
        <f t="shared" si="0"/>
        <v>222</v>
      </c>
      <c r="G65" s="137">
        <f t="shared" si="1"/>
        <v>3.9101613998377809E-4</v>
      </c>
      <c r="H65" s="126">
        <v>12</v>
      </c>
      <c r="I65" s="126">
        <v>0</v>
      </c>
      <c r="J65" s="126">
        <f t="shared" si="2"/>
        <v>0</v>
      </c>
    </row>
    <row r="66" spans="2:11" x14ac:dyDescent="0.25">
      <c r="B66" s="223"/>
      <c r="C66" s="131" t="s">
        <v>46</v>
      </c>
      <c r="D66" s="126"/>
      <c r="E66" s="132">
        <v>2499</v>
      </c>
      <c r="F66" s="136">
        <f t="shared" si="0"/>
        <v>2499</v>
      </c>
      <c r="G66" s="137">
        <f t="shared" si="1"/>
        <v>4.4015735757633404E-3</v>
      </c>
      <c r="H66" s="126">
        <v>12</v>
      </c>
      <c r="I66" s="126">
        <v>0</v>
      </c>
      <c r="J66" s="126">
        <f t="shared" si="2"/>
        <v>0</v>
      </c>
    </row>
    <row r="67" spans="2:11" x14ac:dyDescent="0.25">
      <c r="B67" s="221" t="s">
        <v>143</v>
      </c>
      <c r="C67" s="221"/>
      <c r="D67" s="221"/>
      <c r="E67" s="221"/>
      <c r="F67" s="136">
        <f>SUM(F4:F66)</f>
        <v>567751.5</v>
      </c>
      <c r="G67" s="137">
        <f t="shared" si="1"/>
        <v>1</v>
      </c>
    </row>
    <row r="70" spans="2:11" x14ac:dyDescent="0.25">
      <c r="B70" s="225" t="s">
        <v>127</v>
      </c>
      <c r="C70" s="225"/>
    </row>
    <row r="71" spans="2:11" ht="15.75" thickBot="1" x14ac:dyDescent="0.3">
      <c r="B71" s="225"/>
      <c r="C71" s="225"/>
    </row>
    <row r="72" spans="2:11" ht="30" x14ac:dyDescent="0.25">
      <c r="B72" s="129" t="s">
        <v>139</v>
      </c>
      <c r="C72" s="126" t="s">
        <v>138</v>
      </c>
      <c r="D72" s="126" t="s">
        <v>136</v>
      </c>
      <c r="E72" s="126" t="s">
        <v>137</v>
      </c>
      <c r="F72" s="125" t="s">
        <v>130</v>
      </c>
      <c r="G72" s="125" t="s">
        <v>131</v>
      </c>
      <c r="H72" s="126" t="s">
        <v>132</v>
      </c>
      <c r="I72" s="126" t="s">
        <v>133</v>
      </c>
      <c r="J72" s="138" t="s">
        <v>134</v>
      </c>
      <c r="K72" s="139" t="s">
        <v>135</v>
      </c>
    </row>
    <row r="73" spans="2:11" ht="19.5" thickBot="1" x14ac:dyDescent="0.35">
      <c r="B73" s="221" t="s">
        <v>6</v>
      </c>
      <c r="C73" s="3" t="s">
        <v>7</v>
      </c>
      <c r="D73" s="127">
        <v>4384.5</v>
      </c>
      <c r="E73" s="127">
        <v>1540.5</v>
      </c>
      <c r="F73" s="136">
        <f>AVERAGE(D73:E73)</f>
        <v>2962.5</v>
      </c>
      <c r="G73" s="137">
        <f>F73/F$132</f>
        <v>2.11943856042725E-2</v>
      </c>
      <c r="H73" s="126">
        <v>16</v>
      </c>
      <c r="I73" s="126">
        <v>0</v>
      </c>
      <c r="J73" s="138">
        <f>H73*I73</f>
        <v>0</v>
      </c>
      <c r="K73" s="143">
        <f>SUM(J73:J131)</f>
        <v>9</v>
      </c>
    </row>
    <row r="74" spans="2:11" x14ac:dyDescent="0.25">
      <c r="B74" s="221"/>
      <c r="C74" s="3" t="s">
        <v>8</v>
      </c>
      <c r="D74" s="226">
        <v>777</v>
      </c>
      <c r="E74" s="127">
        <v>249.75</v>
      </c>
      <c r="F74" s="136">
        <f t="shared" ref="F74:F131" si="3">AVERAGE(D74:E74)</f>
        <v>513.375</v>
      </c>
      <c r="G74" s="137">
        <f t="shared" ref="G74:G132" si="4">F74/F$132</f>
        <v>3.6727992268669688E-3</v>
      </c>
      <c r="H74" s="126">
        <v>16</v>
      </c>
      <c r="I74" s="126">
        <v>0</v>
      </c>
      <c r="J74" s="126">
        <f t="shared" ref="J74:J131" si="5">H74*I74</f>
        <v>0</v>
      </c>
      <c r="K74"/>
    </row>
    <row r="75" spans="2:11" x14ac:dyDescent="0.25">
      <c r="B75" s="221"/>
      <c r="C75" s="3" t="s">
        <v>74</v>
      </c>
      <c r="D75" s="226">
        <v>4791.166666666667</v>
      </c>
      <c r="E75" s="127">
        <v>956.75</v>
      </c>
      <c r="F75" s="136">
        <f t="shared" si="3"/>
        <v>2873.9583333333335</v>
      </c>
      <c r="G75" s="137">
        <f t="shared" si="4"/>
        <v>2.0560938777140589E-2</v>
      </c>
      <c r="H75" s="126">
        <v>16</v>
      </c>
      <c r="I75" s="126">
        <v>0</v>
      </c>
      <c r="J75" s="126">
        <f t="shared" si="5"/>
        <v>0</v>
      </c>
      <c r="K75"/>
    </row>
    <row r="76" spans="2:11" x14ac:dyDescent="0.25">
      <c r="B76" s="221"/>
      <c r="C76" s="3" t="s">
        <v>9</v>
      </c>
      <c r="D76" s="226">
        <v>1110</v>
      </c>
      <c r="E76" s="126"/>
      <c r="F76" s="136">
        <f t="shared" si="3"/>
        <v>1110</v>
      </c>
      <c r="G76" s="137">
        <f t="shared" si="4"/>
        <v>7.9411875175502029E-3</v>
      </c>
      <c r="H76" s="126">
        <v>16</v>
      </c>
      <c r="I76" s="126">
        <v>0</v>
      </c>
      <c r="J76" s="126">
        <f t="shared" si="5"/>
        <v>0</v>
      </c>
      <c r="K76"/>
    </row>
    <row r="77" spans="2:11" x14ac:dyDescent="0.25">
      <c r="B77" s="221"/>
      <c r="C77" s="3" t="s">
        <v>11</v>
      </c>
      <c r="D77" s="226">
        <v>55.5</v>
      </c>
      <c r="E77" s="127"/>
      <c r="F77" s="136">
        <f t="shared" si="3"/>
        <v>55.5</v>
      </c>
      <c r="G77" s="137">
        <f t="shared" si="4"/>
        <v>3.9705937587751011E-4</v>
      </c>
      <c r="H77" s="126">
        <v>16</v>
      </c>
      <c r="I77" s="126">
        <v>0</v>
      </c>
      <c r="J77" s="126">
        <f t="shared" si="5"/>
        <v>0</v>
      </c>
      <c r="K77"/>
    </row>
    <row r="78" spans="2:11" x14ac:dyDescent="0.25">
      <c r="B78" s="221"/>
      <c r="C78" s="3" t="s">
        <v>10</v>
      </c>
      <c r="D78" s="226">
        <v>55.5</v>
      </c>
      <c r="E78" s="127"/>
      <c r="F78" s="136">
        <f t="shared" si="3"/>
        <v>55.5</v>
      </c>
      <c r="G78" s="137">
        <f t="shared" si="4"/>
        <v>3.9705937587751011E-4</v>
      </c>
      <c r="H78" s="126">
        <v>16</v>
      </c>
      <c r="I78" s="126">
        <v>0</v>
      </c>
      <c r="J78" s="126">
        <f t="shared" si="5"/>
        <v>0</v>
      </c>
      <c r="K78"/>
    </row>
    <row r="79" spans="2:11" x14ac:dyDescent="0.25">
      <c r="B79" s="221" t="s">
        <v>140</v>
      </c>
      <c r="C79" s="1" t="s">
        <v>16</v>
      </c>
      <c r="D79" s="226">
        <v>9766</v>
      </c>
      <c r="E79" s="127">
        <v>34312.25</v>
      </c>
      <c r="F79" s="136">
        <f t="shared" si="3"/>
        <v>22039.125</v>
      </c>
      <c r="G79" s="137">
        <f t="shared" si="4"/>
        <v>0.15767281472768344</v>
      </c>
      <c r="H79" s="126">
        <v>3</v>
      </c>
      <c r="I79" s="126">
        <v>1</v>
      </c>
      <c r="J79" s="126">
        <f t="shared" si="5"/>
        <v>3</v>
      </c>
      <c r="K79"/>
    </row>
    <row r="80" spans="2:11" x14ac:dyDescent="0.25">
      <c r="B80" s="221"/>
      <c r="C80" s="1" t="s">
        <v>14</v>
      </c>
      <c r="D80" s="226">
        <v>57752.666666666664</v>
      </c>
      <c r="E80" s="127">
        <v>4922.25</v>
      </c>
      <c r="F80" s="136">
        <f t="shared" si="3"/>
        <v>31337.458333333332</v>
      </c>
      <c r="G80" s="137">
        <f t="shared" si="4"/>
        <v>0.22419516481839299</v>
      </c>
      <c r="H80" s="126">
        <v>3</v>
      </c>
      <c r="I80" s="126">
        <v>1</v>
      </c>
      <c r="J80" s="126">
        <f t="shared" si="5"/>
        <v>3</v>
      </c>
      <c r="K80"/>
    </row>
    <row r="81" spans="2:11" x14ac:dyDescent="0.25">
      <c r="B81" s="221"/>
      <c r="C81" s="3" t="s">
        <v>15</v>
      </c>
      <c r="D81" s="226">
        <v>111</v>
      </c>
      <c r="E81" s="126"/>
      <c r="F81" s="136">
        <f t="shared" si="3"/>
        <v>111</v>
      </c>
      <c r="G81" s="137">
        <f t="shared" si="4"/>
        <v>7.9411875175502023E-4</v>
      </c>
      <c r="H81" s="126">
        <v>3</v>
      </c>
      <c r="I81" s="126">
        <v>0</v>
      </c>
      <c r="J81" s="126">
        <f t="shared" si="5"/>
        <v>0</v>
      </c>
      <c r="K81"/>
    </row>
    <row r="82" spans="2:11" x14ac:dyDescent="0.25">
      <c r="B82" s="221"/>
      <c r="C82" s="3" t="s">
        <v>17</v>
      </c>
      <c r="D82" s="226">
        <v>3663</v>
      </c>
      <c r="E82" s="127">
        <v>32784</v>
      </c>
      <c r="F82" s="136">
        <f t="shared" si="3"/>
        <v>18223.5</v>
      </c>
      <c r="G82" s="137">
        <f t="shared" si="4"/>
        <v>0.13037498263610461</v>
      </c>
      <c r="H82" s="126">
        <v>3</v>
      </c>
      <c r="I82" s="126">
        <v>1</v>
      </c>
      <c r="J82" s="126">
        <f t="shared" si="5"/>
        <v>3</v>
      </c>
      <c r="K82"/>
    </row>
    <row r="83" spans="2:11" x14ac:dyDescent="0.25">
      <c r="B83" s="221"/>
      <c r="C83" s="3" t="s">
        <v>19</v>
      </c>
      <c r="D83" s="226">
        <v>889</v>
      </c>
      <c r="E83" s="127">
        <v>11454.5</v>
      </c>
      <c r="F83" s="136">
        <f t="shared" si="3"/>
        <v>6171.75</v>
      </c>
      <c r="G83" s="137">
        <f t="shared" si="4"/>
        <v>4.4154075731027448E-2</v>
      </c>
      <c r="H83" s="126">
        <v>3</v>
      </c>
      <c r="I83" s="126">
        <v>0</v>
      </c>
      <c r="J83" s="126">
        <f t="shared" si="5"/>
        <v>0</v>
      </c>
      <c r="K83"/>
    </row>
    <row r="84" spans="2:11" x14ac:dyDescent="0.25">
      <c r="B84" s="221"/>
      <c r="C84" s="1" t="s">
        <v>13</v>
      </c>
      <c r="D84" s="127">
        <v>832.5</v>
      </c>
      <c r="E84" s="126"/>
      <c r="F84" s="136">
        <f t="shared" si="3"/>
        <v>832.5</v>
      </c>
      <c r="G84" s="137">
        <f t="shared" si="4"/>
        <v>5.9558906381626522E-3</v>
      </c>
      <c r="H84" s="126">
        <v>3</v>
      </c>
      <c r="I84" s="126">
        <v>0</v>
      </c>
      <c r="J84" s="126">
        <f t="shared" si="5"/>
        <v>0</v>
      </c>
      <c r="K84"/>
    </row>
    <row r="85" spans="2:11" x14ac:dyDescent="0.25">
      <c r="B85" s="221"/>
      <c r="C85" s="3" t="s">
        <v>22</v>
      </c>
      <c r="D85" s="127">
        <v>55.5</v>
      </c>
      <c r="E85" s="127">
        <v>111.25</v>
      </c>
      <c r="F85" s="136">
        <f t="shared" si="3"/>
        <v>83.375</v>
      </c>
      <c r="G85" s="137">
        <f t="shared" si="4"/>
        <v>5.9648334168986323E-4</v>
      </c>
      <c r="H85" s="126">
        <v>3</v>
      </c>
      <c r="I85" s="126">
        <v>0</v>
      </c>
      <c r="J85" s="126">
        <f t="shared" si="5"/>
        <v>0</v>
      </c>
      <c r="K85"/>
    </row>
    <row r="86" spans="2:11" x14ac:dyDescent="0.25">
      <c r="B86" s="221"/>
      <c r="C86" s="1" t="s">
        <v>18</v>
      </c>
      <c r="D86" s="127">
        <v>3975.5</v>
      </c>
      <c r="E86" s="127">
        <v>5044.25</v>
      </c>
      <c r="F86" s="136">
        <f t="shared" si="3"/>
        <v>4509.875</v>
      </c>
      <c r="G86" s="137">
        <f t="shared" si="4"/>
        <v>3.226465140154209E-2</v>
      </c>
      <c r="H86" s="126">
        <v>3</v>
      </c>
      <c r="I86" s="126">
        <v>0</v>
      </c>
      <c r="J86" s="126">
        <f t="shared" si="5"/>
        <v>0</v>
      </c>
      <c r="K86"/>
    </row>
    <row r="87" spans="2:11" x14ac:dyDescent="0.25">
      <c r="B87" s="221"/>
      <c r="C87" s="3" t="s">
        <v>99</v>
      </c>
      <c r="D87" s="127"/>
      <c r="E87" s="127">
        <v>3916</v>
      </c>
      <c r="F87" s="136">
        <f t="shared" si="3"/>
        <v>3916</v>
      </c>
      <c r="G87" s="137">
        <f t="shared" si="4"/>
        <v>2.8015937224078011E-2</v>
      </c>
      <c r="H87" s="126">
        <v>3</v>
      </c>
      <c r="I87" s="126">
        <v>0</v>
      </c>
      <c r="J87" s="126">
        <f t="shared" si="5"/>
        <v>0</v>
      </c>
      <c r="K87"/>
    </row>
    <row r="88" spans="2:11" x14ac:dyDescent="0.25">
      <c r="B88" s="221"/>
      <c r="C88" s="3" t="s">
        <v>87</v>
      </c>
      <c r="D88" s="126"/>
      <c r="E88" s="127">
        <v>83.25</v>
      </c>
      <c r="F88" s="136">
        <f t="shared" si="3"/>
        <v>83.25</v>
      </c>
      <c r="G88" s="137">
        <f t="shared" si="4"/>
        <v>5.955890638162652E-4</v>
      </c>
      <c r="H88" s="126">
        <v>3</v>
      </c>
      <c r="I88" s="126">
        <v>0</v>
      </c>
      <c r="J88" s="126">
        <f t="shared" si="5"/>
        <v>0</v>
      </c>
      <c r="K88"/>
    </row>
    <row r="89" spans="2:11" x14ac:dyDescent="0.25">
      <c r="B89" s="221"/>
      <c r="C89" s="1" t="s">
        <v>88</v>
      </c>
      <c r="D89" s="126"/>
      <c r="E89" s="127">
        <v>166.5</v>
      </c>
      <c r="F89" s="136">
        <f t="shared" si="3"/>
        <v>166.5</v>
      </c>
      <c r="G89" s="137">
        <f t="shared" si="4"/>
        <v>1.1911781276325304E-3</v>
      </c>
      <c r="H89" s="126">
        <v>3</v>
      </c>
      <c r="I89" s="126">
        <v>0</v>
      </c>
      <c r="J89" s="126">
        <f t="shared" si="5"/>
        <v>0</v>
      </c>
      <c r="K89"/>
    </row>
    <row r="90" spans="2:11" x14ac:dyDescent="0.25">
      <c r="B90" s="221"/>
      <c r="C90" s="1" t="s">
        <v>79</v>
      </c>
      <c r="D90" s="127"/>
      <c r="E90" s="127">
        <v>83.25</v>
      </c>
      <c r="F90" s="136">
        <f t="shared" si="3"/>
        <v>83.25</v>
      </c>
      <c r="G90" s="137">
        <f t="shared" si="4"/>
        <v>5.955890638162652E-4</v>
      </c>
      <c r="H90" s="126">
        <v>3</v>
      </c>
      <c r="I90" s="126">
        <v>0</v>
      </c>
      <c r="J90" s="126">
        <f t="shared" si="5"/>
        <v>0</v>
      </c>
      <c r="K90"/>
    </row>
    <row r="91" spans="2:11" x14ac:dyDescent="0.25">
      <c r="B91" s="221"/>
      <c r="C91" s="1" t="s">
        <v>20</v>
      </c>
      <c r="D91" s="127">
        <v>303.83333333333331</v>
      </c>
      <c r="E91" s="127">
        <v>966</v>
      </c>
      <c r="F91" s="136">
        <f t="shared" si="3"/>
        <v>634.91666666666663</v>
      </c>
      <c r="G91" s="137">
        <f t="shared" si="4"/>
        <v>4.542335412628753E-3</v>
      </c>
      <c r="H91" s="126">
        <v>3</v>
      </c>
      <c r="I91" s="126">
        <v>0</v>
      </c>
      <c r="J91" s="126">
        <f t="shared" si="5"/>
        <v>0</v>
      </c>
      <c r="K91"/>
    </row>
    <row r="92" spans="2:11" x14ac:dyDescent="0.25">
      <c r="B92" s="221"/>
      <c r="C92" s="3" t="s">
        <v>58</v>
      </c>
      <c r="D92" s="127">
        <v>44.5</v>
      </c>
      <c r="E92" s="127"/>
      <c r="F92" s="136">
        <f t="shared" si="3"/>
        <v>44.5</v>
      </c>
      <c r="G92" s="137">
        <f t="shared" si="4"/>
        <v>3.1836292300088648E-4</v>
      </c>
      <c r="H92" s="126">
        <v>3</v>
      </c>
      <c r="I92" s="126">
        <v>0</v>
      </c>
      <c r="J92" s="126">
        <f t="shared" si="5"/>
        <v>0</v>
      </c>
      <c r="K92"/>
    </row>
    <row r="93" spans="2:11" x14ac:dyDescent="0.25">
      <c r="B93" s="221"/>
      <c r="C93" s="3" t="s">
        <v>24</v>
      </c>
      <c r="D93" s="127">
        <v>55.5</v>
      </c>
      <c r="E93" s="126"/>
      <c r="F93" s="136">
        <f t="shared" si="3"/>
        <v>55.5</v>
      </c>
      <c r="G93" s="137">
        <f t="shared" si="4"/>
        <v>3.9705937587751011E-4</v>
      </c>
      <c r="H93" s="126">
        <v>3</v>
      </c>
      <c r="I93" s="126">
        <v>0</v>
      </c>
      <c r="J93" s="126">
        <f t="shared" si="5"/>
        <v>0</v>
      </c>
      <c r="K93"/>
    </row>
    <row r="94" spans="2:11" x14ac:dyDescent="0.25">
      <c r="B94" s="221"/>
      <c r="C94" s="3" t="s">
        <v>23</v>
      </c>
      <c r="D94" s="127">
        <v>278</v>
      </c>
      <c r="E94" s="127">
        <v>2790.75</v>
      </c>
      <c r="F94" s="136">
        <f t="shared" si="3"/>
        <v>1534.375</v>
      </c>
      <c r="G94" s="137">
        <f t="shared" si="4"/>
        <v>1.0977260898415398E-2</v>
      </c>
      <c r="H94" s="126">
        <v>3</v>
      </c>
      <c r="I94" s="126">
        <v>0</v>
      </c>
      <c r="J94" s="126">
        <f t="shared" si="5"/>
        <v>0</v>
      </c>
      <c r="K94"/>
    </row>
    <row r="95" spans="2:11" x14ac:dyDescent="0.25">
      <c r="B95" s="221"/>
      <c r="C95" s="3" t="s">
        <v>89</v>
      </c>
      <c r="D95" s="126"/>
      <c r="E95" s="127">
        <v>166.5</v>
      </c>
      <c r="F95" s="136">
        <f t="shared" si="3"/>
        <v>166.5</v>
      </c>
      <c r="G95" s="137">
        <f t="shared" si="4"/>
        <v>1.1911781276325304E-3</v>
      </c>
      <c r="H95" s="126">
        <v>3</v>
      </c>
      <c r="I95" s="126">
        <v>0</v>
      </c>
      <c r="J95" s="126">
        <f t="shared" si="5"/>
        <v>0</v>
      </c>
      <c r="K95"/>
    </row>
    <row r="96" spans="2:11" x14ac:dyDescent="0.25">
      <c r="B96" s="221"/>
      <c r="C96" s="3" t="s">
        <v>25</v>
      </c>
      <c r="D96" s="127">
        <v>166.5</v>
      </c>
      <c r="E96" s="126"/>
      <c r="F96" s="136">
        <f t="shared" si="3"/>
        <v>166.5</v>
      </c>
      <c r="G96" s="137">
        <f t="shared" si="4"/>
        <v>1.1911781276325304E-3</v>
      </c>
      <c r="H96" s="126">
        <v>3</v>
      </c>
      <c r="I96" s="126">
        <v>0</v>
      </c>
      <c r="J96" s="126">
        <f t="shared" si="5"/>
        <v>0</v>
      </c>
      <c r="K96"/>
    </row>
    <row r="97" spans="2:11" x14ac:dyDescent="0.25">
      <c r="B97" s="221"/>
      <c r="C97" s="3" t="s">
        <v>80</v>
      </c>
      <c r="D97" s="127">
        <v>1038.3333333333333</v>
      </c>
      <c r="E97" s="127">
        <v>1106</v>
      </c>
      <c r="F97" s="136">
        <f t="shared" si="3"/>
        <v>1072.1666666666665</v>
      </c>
      <c r="G97" s="137">
        <f t="shared" si="4"/>
        <v>7.6705194144745413E-3</v>
      </c>
      <c r="H97" s="126">
        <v>3</v>
      </c>
      <c r="I97" s="126">
        <v>0</v>
      </c>
      <c r="J97" s="126">
        <f t="shared" si="5"/>
        <v>0</v>
      </c>
      <c r="K97"/>
    </row>
    <row r="98" spans="2:11" x14ac:dyDescent="0.25">
      <c r="B98" s="221"/>
      <c r="C98" s="3" t="s">
        <v>81</v>
      </c>
      <c r="D98" s="127">
        <v>44.5</v>
      </c>
      <c r="E98" s="127">
        <v>467.25</v>
      </c>
      <c r="F98" s="136">
        <f t="shared" si="3"/>
        <v>255.875</v>
      </c>
      <c r="G98" s="137">
        <f t="shared" si="4"/>
        <v>1.8305868072550973E-3</v>
      </c>
      <c r="H98" s="126">
        <v>3</v>
      </c>
      <c r="I98" s="126">
        <v>0</v>
      </c>
      <c r="J98" s="126">
        <f t="shared" si="5"/>
        <v>0</v>
      </c>
      <c r="K98"/>
    </row>
    <row r="99" spans="2:11" x14ac:dyDescent="0.25">
      <c r="B99" s="221"/>
      <c r="C99" s="3" t="s">
        <v>26</v>
      </c>
      <c r="D99" s="127">
        <v>277.5</v>
      </c>
      <c r="E99" s="127">
        <v>386</v>
      </c>
      <c r="F99" s="136">
        <f t="shared" si="3"/>
        <v>331.75</v>
      </c>
      <c r="G99" s="137">
        <f t="shared" si="4"/>
        <v>2.373413476529081E-3</v>
      </c>
      <c r="H99" s="126">
        <v>3</v>
      </c>
      <c r="I99" s="126">
        <v>0</v>
      </c>
      <c r="J99" s="126">
        <f t="shared" si="5"/>
        <v>0</v>
      </c>
      <c r="K99"/>
    </row>
    <row r="100" spans="2:11" x14ac:dyDescent="0.25">
      <c r="B100" s="221" t="s">
        <v>31</v>
      </c>
      <c r="C100" s="3" t="s">
        <v>60</v>
      </c>
      <c r="D100" s="127">
        <v>3055.6666666666665</v>
      </c>
      <c r="E100" s="127">
        <v>14796.5</v>
      </c>
      <c r="F100" s="136">
        <f t="shared" si="3"/>
        <v>8926.0833333333339</v>
      </c>
      <c r="G100" s="137">
        <f t="shared" si="4"/>
        <v>6.3859190583134759E-2</v>
      </c>
      <c r="H100" s="126">
        <v>5</v>
      </c>
      <c r="I100" s="126">
        <v>0</v>
      </c>
      <c r="J100" s="126">
        <f t="shared" si="5"/>
        <v>0</v>
      </c>
      <c r="K100"/>
    </row>
    <row r="101" spans="2:11" x14ac:dyDescent="0.25">
      <c r="B101" s="221"/>
      <c r="C101" s="3" t="s">
        <v>91</v>
      </c>
      <c r="D101" s="126"/>
      <c r="E101" s="127">
        <v>83.25</v>
      </c>
      <c r="F101" s="136">
        <f t="shared" si="3"/>
        <v>83.25</v>
      </c>
      <c r="G101" s="137">
        <f t="shared" si="4"/>
        <v>5.955890638162652E-4</v>
      </c>
      <c r="H101" s="126">
        <v>5</v>
      </c>
      <c r="I101" s="126">
        <v>0</v>
      </c>
      <c r="J101" s="126">
        <f t="shared" si="5"/>
        <v>0</v>
      </c>
      <c r="K101"/>
    </row>
    <row r="102" spans="2:11" x14ac:dyDescent="0.25">
      <c r="B102" s="221" t="s">
        <v>27</v>
      </c>
      <c r="C102" s="1" t="s">
        <v>30</v>
      </c>
      <c r="D102" s="127">
        <v>222</v>
      </c>
      <c r="E102" s="127">
        <v>6359</v>
      </c>
      <c r="F102" s="136">
        <f t="shared" si="3"/>
        <v>3290.5</v>
      </c>
      <c r="G102" s="137">
        <f t="shared" si="4"/>
        <v>2.3540970744593642E-2</v>
      </c>
      <c r="H102" s="126">
        <v>9</v>
      </c>
      <c r="I102" s="126">
        <v>0</v>
      </c>
      <c r="J102" s="126">
        <f t="shared" si="5"/>
        <v>0</v>
      </c>
      <c r="K102"/>
    </row>
    <row r="103" spans="2:11" x14ac:dyDescent="0.25">
      <c r="B103" s="221"/>
      <c r="C103" s="3" t="s">
        <v>29</v>
      </c>
      <c r="D103" s="127">
        <v>55.5</v>
      </c>
      <c r="E103" s="127">
        <v>1774.25</v>
      </c>
      <c r="F103" s="136">
        <f t="shared" si="3"/>
        <v>914.875</v>
      </c>
      <c r="G103" s="137">
        <f t="shared" si="4"/>
        <v>6.5452197568637311E-3</v>
      </c>
      <c r="H103" s="126">
        <v>9</v>
      </c>
      <c r="I103" s="126">
        <v>0</v>
      </c>
      <c r="J103" s="126">
        <f t="shared" si="5"/>
        <v>0</v>
      </c>
      <c r="K103"/>
    </row>
    <row r="104" spans="2:11" x14ac:dyDescent="0.25">
      <c r="B104" s="221"/>
      <c r="C104" s="3" t="s">
        <v>28</v>
      </c>
      <c r="D104" s="127">
        <v>777</v>
      </c>
      <c r="E104" s="127">
        <v>1110.5</v>
      </c>
      <c r="F104" s="136">
        <f t="shared" si="3"/>
        <v>943.75</v>
      </c>
      <c r="G104" s="137">
        <f t="shared" si="4"/>
        <v>6.7517979456648679E-3</v>
      </c>
      <c r="H104" s="126">
        <v>9</v>
      </c>
      <c r="I104" s="126">
        <v>0</v>
      </c>
      <c r="J104" s="126">
        <f t="shared" si="5"/>
        <v>0</v>
      </c>
      <c r="K104"/>
    </row>
    <row r="105" spans="2:11" x14ac:dyDescent="0.25">
      <c r="B105" s="221"/>
      <c r="C105" s="3" t="s">
        <v>113</v>
      </c>
      <c r="D105" s="126"/>
      <c r="E105" s="127">
        <v>244.75</v>
      </c>
      <c r="F105" s="136">
        <f t="shared" si="3"/>
        <v>244.75</v>
      </c>
      <c r="G105" s="137">
        <f t="shared" si="4"/>
        <v>1.7509960765048757E-3</v>
      </c>
      <c r="H105" s="126">
        <v>9</v>
      </c>
      <c r="I105" s="126">
        <v>0</v>
      </c>
      <c r="J105" s="126">
        <f t="shared" si="5"/>
        <v>0</v>
      </c>
      <c r="K105"/>
    </row>
    <row r="106" spans="2:11" x14ac:dyDescent="0.25">
      <c r="B106" s="221" t="s">
        <v>144</v>
      </c>
      <c r="C106" s="3" t="s">
        <v>33</v>
      </c>
      <c r="D106" s="127">
        <v>9904.8333333333339</v>
      </c>
      <c r="E106" s="127">
        <v>934.5</v>
      </c>
      <c r="F106" s="136">
        <f t="shared" si="3"/>
        <v>5419.666666666667</v>
      </c>
      <c r="G106" s="137">
        <f t="shared" si="4"/>
        <v>3.8773503858212842E-2</v>
      </c>
      <c r="H106" s="126">
        <v>9</v>
      </c>
      <c r="I106" s="126">
        <v>0</v>
      </c>
      <c r="J106" s="126">
        <f t="shared" si="5"/>
        <v>0</v>
      </c>
      <c r="K106"/>
    </row>
    <row r="107" spans="2:11" x14ac:dyDescent="0.25">
      <c r="B107" s="221"/>
      <c r="C107" s="3" t="s">
        <v>63</v>
      </c>
      <c r="D107" s="127">
        <v>1705.8333333333333</v>
      </c>
      <c r="E107" s="127">
        <v>979</v>
      </c>
      <c r="F107" s="136">
        <f t="shared" si="3"/>
        <v>1342.4166666666665</v>
      </c>
      <c r="G107" s="137">
        <f t="shared" si="4"/>
        <v>9.6039481771934086E-3</v>
      </c>
      <c r="H107" s="126">
        <v>9</v>
      </c>
      <c r="I107" s="126">
        <v>0</v>
      </c>
      <c r="J107" s="126">
        <f t="shared" si="5"/>
        <v>0</v>
      </c>
      <c r="K107"/>
    </row>
    <row r="108" spans="2:11" x14ac:dyDescent="0.25">
      <c r="B108" s="221"/>
      <c r="C108" s="3" t="s">
        <v>75</v>
      </c>
      <c r="D108" s="127">
        <v>74.166666666666671</v>
      </c>
      <c r="E108" s="126"/>
      <c r="F108" s="136">
        <f t="shared" si="3"/>
        <v>74.166666666666671</v>
      </c>
      <c r="G108" s="137">
        <f t="shared" si="4"/>
        <v>5.3060487166814419E-4</v>
      </c>
      <c r="H108" s="126">
        <v>9</v>
      </c>
      <c r="I108" s="126">
        <v>0</v>
      </c>
      <c r="J108" s="126">
        <f t="shared" si="5"/>
        <v>0</v>
      </c>
      <c r="K108"/>
    </row>
    <row r="109" spans="2:11" x14ac:dyDescent="0.25">
      <c r="B109" s="221" t="s">
        <v>34</v>
      </c>
      <c r="C109" s="1" t="s">
        <v>92</v>
      </c>
      <c r="D109" s="127"/>
      <c r="E109" s="127">
        <v>166.5</v>
      </c>
      <c r="F109" s="136">
        <f t="shared" si="3"/>
        <v>166.5</v>
      </c>
      <c r="G109" s="137">
        <f t="shared" si="4"/>
        <v>1.1911781276325304E-3</v>
      </c>
      <c r="H109" s="126">
        <v>12</v>
      </c>
      <c r="I109" s="126">
        <v>0</v>
      </c>
      <c r="J109" s="126">
        <f t="shared" si="5"/>
        <v>0</v>
      </c>
      <c r="K109"/>
    </row>
    <row r="110" spans="2:11" x14ac:dyDescent="0.25">
      <c r="B110" s="221"/>
      <c r="C110" s="3" t="s">
        <v>64</v>
      </c>
      <c r="D110" s="126"/>
      <c r="E110" s="127">
        <v>83.25</v>
      </c>
      <c r="F110" s="136">
        <f t="shared" si="3"/>
        <v>83.25</v>
      </c>
      <c r="G110" s="137">
        <f t="shared" si="4"/>
        <v>5.955890638162652E-4</v>
      </c>
      <c r="H110" s="126">
        <v>12</v>
      </c>
      <c r="I110" s="126">
        <v>0</v>
      </c>
      <c r="J110" s="126">
        <f t="shared" si="5"/>
        <v>0</v>
      </c>
      <c r="K110"/>
    </row>
    <row r="111" spans="2:11" x14ac:dyDescent="0.25">
      <c r="B111" s="221"/>
      <c r="C111" s="3" t="s">
        <v>125</v>
      </c>
      <c r="D111" s="127">
        <v>111</v>
      </c>
      <c r="E111" s="126"/>
      <c r="F111" s="136">
        <f t="shared" si="3"/>
        <v>111</v>
      </c>
      <c r="G111" s="137">
        <f t="shared" si="4"/>
        <v>7.9411875175502023E-4</v>
      </c>
      <c r="H111" s="126">
        <v>12</v>
      </c>
      <c r="I111" s="126">
        <v>0</v>
      </c>
      <c r="J111" s="126">
        <f t="shared" si="5"/>
        <v>0</v>
      </c>
      <c r="K111"/>
    </row>
    <row r="112" spans="2:11" x14ac:dyDescent="0.25">
      <c r="B112" s="221"/>
      <c r="C112" s="3" t="s">
        <v>36</v>
      </c>
      <c r="D112" s="127">
        <v>2563.1666666666665</v>
      </c>
      <c r="E112" s="127">
        <v>2127.25</v>
      </c>
      <c r="F112" s="136">
        <f t="shared" si="3"/>
        <v>2345.208333333333</v>
      </c>
      <c r="G112" s="137">
        <f t="shared" si="4"/>
        <v>1.6778143371821062E-2</v>
      </c>
      <c r="H112" s="126">
        <v>12</v>
      </c>
      <c r="I112" s="126">
        <v>0</v>
      </c>
      <c r="J112" s="126">
        <f t="shared" si="5"/>
        <v>0</v>
      </c>
      <c r="K112"/>
    </row>
    <row r="113" spans="2:11" x14ac:dyDescent="0.25">
      <c r="B113" s="221"/>
      <c r="C113" s="3" t="s">
        <v>38</v>
      </c>
      <c r="D113" s="127">
        <v>277.5</v>
      </c>
      <c r="E113" s="126"/>
      <c r="F113" s="136">
        <f t="shared" si="3"/>
        <v>277.5</v>
      </c>
      <c r="G113" s="137">
        <f t="shared" si="4"/>
        <v>1.9852968793875507E-3</v>
      </c>
      <c r="H113" s="126">
        <v>12</v>
      </c>
      <c r="I113" s="126">
        <v>0</v>
      </c>
      <c r="J113" s="126">
        <f t="shared" si="5"/>
        <v>0</v>
      </c>
      <c r="K113"/>
    </row>
    <row r="114" spans="2:11" x14ac:dyDescent="0.25">
      <c r="B114" s="221"/>
      <c r="C114" s="3" t="s">
        <v>76</v>
      </c>
      <c r="D114" s="127">
        <v>59.333333333333336</v>
      </c>
      <c r="E114" s="127"/>
      <c r="F114" s="136">
        <f t="shared" si="3"/>
        <v>59.333333333333336</v>
      </c>
      <c r="G114" s="137">
        <f t="shared" si="4"/>
        <v>4.2448389733451536E-4</v>
      </c>
      <c r="H114" s="126">
        <v>12</v>
      </c>
      <c r="I114" s="126">
        <v>0</v>
      </c>
      <c r="J114" s="126">
        <f t="shared" si="5"/>
        <v>0</v>
      </c>
      <c r="K114"/>
    </row>
    <row r="115" spans="2:11" x14ac:dyDescent="0.25">
      <c r="B115" s="221"/>
      <c r="C115" s="3" t="s">
        <v>41</v>
      </c>
      <c r="D115" s="127">
        <v>111</v>
      </c>
      <c r="E115" s="127">
        <v>166.5</v>
      </c>
      <c r="F115" s="136">
        <f t="shared" si="3"/>
        <v>138.75</v>
      </c>
      <c r="G115" s="137">
        <f t="shared" si="4"/>
        <v>9.9264843969377537E-4</v>
      </c>
      <c r="H115" s="126">
        <v>12</v>
      </c>
      <c r="I115" s="126">
        <v>0</v>
      </c>
      <c r="J115" s="126">
        <f t="shared" si="5"/>
        <v>0</v>
      </c>
      <c r="K115"/>
    </row>
    <row r="116" spans="2:11" x14ac:dyDescent="0.25">
      <c r="B116" s="221"/>
      <c r="C116" s="3" t="s">
        <v>39</v>
      </c>
      <c r="D116" s="127">
        <v>222</v>
      </c>
      <c r="E116" s="127"/>
      <c r="F116" s="136">
        <f t="shared" si="3"/>
        <v>222</v>
      </c>
      <c r="G116" s="137">
        <f t="shared" si="4"/>
        <v>1.5882375035100405E-3</v>
      </c>
      <c r="H116" s="126">
        <v>12</v>
      </c>
      <c r="I116" s="126">
        <v>0</v>
      </c>
      <c r="J116" s="126">
        <f t="shared" si="5"/>
        <v>0</v>
      </c>
      <c r="K116"/>
    </row>
    <row r="117" spans="2:11" x14ac:dyDescent="0.25">
      <c r="B117" s="221"/>
      <c r="C117" s="3" t="s">
        <v>37</v>
      </c>
      <c r="D117" s="127">
        <v>1165.5</v>
      </c>
      <c r="E117" s="127"/>
      <c r="F117" s="136">
        <f t="shared" si="3"/>
        <v>1165.5</v>
      </c>
      <c r="G117" s="137">
        <f t="shared" si="4"/>
        <v>8.3382468934277126E-3</v>
      </c>
      <c r="H117" s="126">
        <v>12</v>
      </c>
      <c r="I117" s="126">
        <v>0</v>
      </c>
      <c r="J117" s="126">
        <f t="shared" si="5"/>
        <v>0</v>
      </c>
      <c r="K117"/>
    </row>
    <row r="118" spans="2:11" x14ac:dyDescent="0.25">
      <c r="B118" s="221"/>
      <c r="C118" s="3" t="s">
        <v>77</v>
      </c>
      <c r="D118" s="127">
        <v>667.5</v>
      </c>
      <c r="E118" s="126"/>
      <c r="F118" s="136">
        <f t="shared" si="3"/>
        <v>667.5</v>
      </c>
      <c r="G118" s="137">
        <f t="shared" si="4"/>
        <v>4.7754438450132979E-3</v>
      </c>
      <c r="H118" s="126">
        <v>12</v>
      </c>
      <c r="I118" s="126">
        <v>0</v>
      </c>
      <c r="J118" s="126">
        <f t="shared" si="5"/>
        <v>0</v>
      </c>
      <c r="K118"/>
    </row>
    <row r="119" spans="2:11" x14ac:dyDescent="0.25">
      <c r="B119" s="221"/>
      <c r="C119" s="3" t="s">
        <v>35</v>
      </c>
      <c r="D119" s="127">
        <v>307.16666666666669</v>
      </c>
      <c r="E119" s="127">
        <v>992.75</v>
      </c>
      <c r="F119" s="136">
        <f t="shared" si="3"/>
        <v>649.95833333333337</v>
      </c>
      <c r="G119" s="137">
        <f t="shared" si="4"/>
        <v>4.649946850085046E-3</v>
      </c>
      <c r="H119" s="126">
        <v>12</v>
      </c>
      <c r="I119" s="126">
        <v>0</v>
      </c>
      <c r="J119" s="126">
        <f t="shared" si="5"/>
        <v>0</v>
      </c>
      <c r="K119"/>
    </row>
    <row r="120" spans="2:11" x14ac:dyDescent="0.25">
      <c r="B120" s="221"/>
      <c r="C120" s="3" t="s">
        <v>65</v>
      </c>
      <c r="D120" s="126"/>
      <c r="E120" s="127">
        <v>2486.75</v>
      </c>
      <c r="F120" s="136">
        <f t="shared" si="3"/>
        <v>2486.75</v>
      </c>
      <c r="G120" s="137">
        <f t="shared" si="4"/>
        <v>1.7790764017358528E-2</v>
      </c>
      <c r="H120" s="126">
        <v>12</v>
      </c>
      <c r="I120" s="126">
        <v>0</v>
      </c>
      <c r="J120" s="126">
        <f t="shared" si="5"/>
        <v>0</v>
      </c>
      <c r="K120"/>
    </row>
    <row r="121" spans="2:11" x14ac:dyDescent="0.25">
      <c r="B121" s="221"/>
      <c r="C121" s="3" t="s">
        <v>42</v>
      </c>
      <c r="D121" s="127">
        <v>85.166666666666671</v>
      </c>
      <c r="E121" s="127"/>
      <c r="F121" s="136">
        <f t="shared" si="3"/>
        <v>85.166666666666671</v>
      </c>
      <c r="G121" s="137">
        <f t="shared" si="4"/>
        <v>6.0930132454476782E-4</v>
      </c>
      <c r="H121" s="126">
        <v>12</v>
      </c>
      <c r="I121" s="126">
        <v>0</v>
      </c>
      <c r="J121" s="126">
        <f t="shared" si="5"/>
        <v>0</v>
      </c>
      <c r="K121"/>
    </row>
    <row r="122" spans="2:11" x14ac:dyDescent="0.25">
      <c r="B122" s="221"/>
      <c r="C122" s="3" t="s">
        <v>93</v>
      </c>
      <c r="D122" s="126"/>
      <c r="E122" s="127">
        <v>388.75</v>
      </c>
      <c r="F122" s="136">
        <f t="shared" si="3"/>
        <v>388.75</v>
      </c>
      <c r="G122" s="137">
        <f t="shared" si="4"/>
        <v>2.7812041868897669E-3</v>
      </c>
      <c r="H122" s="126">
        <v>12</v>
      </c>
      <c r="I122" s="126">
        <v>0</v>
      </c>
      <c r="J122" s="126">
        <f t="shared" si="5"/>
        <v>0</v>
      </c>
      <c r="K122"/>
    </row>
    <row r="123" spans="2:11" x14ac:dyDescent="0.25">
      <c r="B123" s="221"/>
      <c r="C123" s="3" t="s">
        <v>67</v>
      </c>
      <c r="D123" s="127"/>
      <c r="E123" s="127">
        <v>236</v>
      </c>
      <c r="F123" s="136">
        <f t="shared" si="3"/>
        <v>236</v>
      </c>
      <c r="G123" s="137">
        <f t="shared" si="4"/>
        <v>1.6883966253530161E-3</v>
      </c>
      <c r="H123" s="126">
        <v>12</v>
      </c>
      <c r="I123" s="126">
        <v>0</v>
      </c>
      <c r="J123" s="126">
        <f t="shared" si="5"/>
        <v>0</v>
      </c>
      <c r="K123"/>
    </row>
    <row r="124" spans="2:11" x14ac:dyDescent="0.25">
      <c r="B124" s="221"/>
      <c r="C124" s="1" t="s">
        <v>95</v>
      </c>
      <c r="D124" s="126"/>
      <c r="E124" s="127">
        <v>83.25</v>
      </c>
      <c r="F124" s="136">
        <f t="shared" si="3"/>
        <v>83.25</v>
      </c>
      <c r="G124" s="137">
        <f t="shared" si="4"/>
        <v>5.955890638162652E-4</v>
      </c>
      <c r="H124" s="126">
        <v>12</v>
      </c>
      <c r="I124" s="126">
        <v>0</v>
      </c>
      <c r="J124" s="126">
        <f t="shared" si="5"/>
        <v>0</v>
      </c>
      <c r="K124"/>
    </row>
    <row r="125" spans="2:11" x14ac:dyDescent="0.25">
      <c r="B125" s="221"/>
      <c r="C125" s="3" t="s">
        <v>78</v>
      </c>
      <c r="D125" s="127">
        <v>1201.5</v>
      </c>
      <c r="E125" s="126"/>
      <c r="F125" s="136">
        <f t="shared" si="3"/>
        <v>1201.5</v>
      </c>
      <c r="G125" s="137">
        <f t="shared" si="4"/>
        <v>8.5957989210239359E-3</v>
      </c>
      <c r="H125" s="126">
        <v>12</v>
      </c>
      <c r="I125" s="126">
        <v>0</v>
      </c>
      <c r="J125" s="126">
        <f t="shared" si="5"/>
        <v>0</v>
      </c>
      <c r="K125"/>
    </row>
    <row r="126" spans="2:11" x14ac:dyDescent="0.25">
      <c r="B126" s="221"/>
      <c r="C126" s="3" t="s">
        <v>43</v>
      </c>
      <c r="D126" s="127">
        <v>11599.5</v>
      </c>
      <c r="E126" s="127">
        <v>5236.25</v>
      </c>
      <c r="F126" s="136">
        <f t="shared" si="3"/>
        <v>8417.875</v>
      </c>
      <c r="G126" s="137">
        <f t="shared" si="4"/>
        <v>6.0223354841709834E-2</v>
      </c>
      <c r="H126" s="126">
        <v>12</v>
      </c>
      <c r="I126" s="126">
        <v>0</v>
      </c>
      <c r="J126" s="126">
        <f t="shared" si="5"/>
        <v>0</v>
      </c>
      <c r="K126"/>
    </row>
    <row r="127" spans="2:11" x14ac:dyDescent="0.25">
      <c r="B127" s="221"/>
      <c r="C127" s="3" t="s">
        <v>47</v>
      </c>
      <c r="D127" s="127">
        <v>55.5</v>
      </c>
      <c r="E127" s="127"/>
      <c r="F127" s="136">
        <f t="shared" si="3"/>
        <v>55.5</v>
      </c>
      <c r="G127" s="137">
        <f t="shared" si="4"/>
        <v>3.9705937587751011E-4</v>
      </c>
      <c r="H127" s="126">
        <v>12</v>
      </c>
      <c r="I127" s="126">
        <v>0</v>
      </c>
      <c r="J127" s="126">
        <f t="shared" si="5"/>
        <v>0</v>
      </c>
      <c r="K127"/>
    </row>
    <row r="128" spans="2:11" x14ac:dyDescent="0.25">
      <c r="B128" s="221"/>
      <c r="C128" s="3" t="s">
        <v>94</v>
      </c>
      <c r="D128" s="127"/>
      <c r="E128" s="127">
        <v>69.5</v>
      </c>
      <c r="F128" s="136">
        <f t="shared" si="3"/>
        <v>69.5</v>
      </c>
      <c r="G128" s="137">
        <f t="shared" si="4"/>
        <v>4.9721849772048571E-4</v>
      </c>
      <c r="H128" s="126">
        <v>12</v>
      </c>
      <c r="I128" s="126">
        <v>0</v>
      </c>
      <c r="J128" s="126">
        <f t="shared" si="5"/>
        <v>0</v>
      </c>
      <c r="K128"/>
    </row>
    <row r="129" spans="2:11" x14ac:dyDescent="0.25">
      <c r="B129" s="221"/>
      <c r="C129" s="3" t="s">
        <v>44</v>
      </c>
      <c r="D129" s="127">
        <v>55.5</v>
      </c>
      <c r="E129" s="127"/>
      <c r="F129" s="136">
        <f t="shared" si="3"/>
        <v>55.5</v>
      </c>
      <c r="G129" s="137">
        <f t="shared" si="4"/>
        <v>3.9705937587751011E-4</v>
      </c>
      <c r="H129" s="126">
        <v>12</v>
      </c>
      <c r="I129" s="126">
        <v>0</v>
      </c>
      <c r="J129" s="126">
        <f t="shared" si="5"/>
        <v>0</v>
      </c>
      <c r="K129"/>
    </row>
    <row r="130" spans="2:11" x14ac:dyDescent="0.25">
      <c r="B130" s="221"/>
      <c r="C130" s="3" t="s">
        <v>45</v>
      </c>
      <c r="D130" s="127">
        <v>55.5</v>
      </c>
      <c r="E130" s="127"/>
      <c r="F130" s="136">
        <f t="shared" si="3"/>
        <v>55.5</v>
      </c>
      <c r="G130" s="137">
        <f t="shared" si="4"/>
        <v>3.9705937587751011E-4</v>
      </c>
      <c r="H130" s="126">
        <v>12</v>
      </c>
      <c r="I130" s="126">
        <v>0</v>
      </c>
      <c r="J130" s="126">
        <f t="shared" si="5"/>
        <v>0</v>
      </c>
      <c r="K130"/>
    </row>
    <row r="131" spans="2:11" x14ac:dyDescent="0.25">
      <c r="B131" s="221"/>
      <c r="C131" s="3" t="s">
        <v>46</v>
      </c>
      <c r="D131" s="127">
        <v>125.83333333333333</v>
      </c>
      <c r="E131" s="127"/>
      <c r="F131" s="136">
        <f t="shared" si="3"/>
        <v>125.83333333333333</v>
      </c>
      <c r="G131" s="137">
        <f t="shared" si="4"/>
        <v>9.0023972608864911E-4</v>
      </c>
      <c r="H131" s="126">
        <v>12</v>
      </c>
      <c r="I131" s="126">
        <v>0</v>
      </c>
      <c r="J131" s="126">
        <f t="shared" si="5"/>
        <v>0</v>
      </c>
      <c r="K131"/>
    </row>
    <row r="132" spans="2:11" x14ac:dyDescent="0.25">
      <c r="B132" s="222" t="s">
        <v>143</v>
      </c>
      <c r="C132" s="222"/>
      <c r="D132" s="222"/>
      <c r="E132" s="222"/>
      <c r="F132" s="136">
        <f>SUM(F73:F131)</f>
        <v>139777.58333333334</v>
      </c>
      <c r="G132" s="141">
        <f t="shared" si="4"/>
        <v>1</v>
      </c>
      <c r="H132" s="142"/>
      <c r="I132" s="142"/>
      <c r="J132" s="142"/>
      <c r="K132" s="142"/>
    </row>
  </sheetData>
  <mergeCells count="16">
    <mergeCell ref="B79:B99"/>
    <mergeCell ref="B4:B10"/>
    <mergeCell ref="B11:B30"/>
    <mergeCell ref="B31:B34"/>
    <mergeCell ref="B35:B36"/>
    <mergeCell ref="B37:B38"/>
    <mergeCell ref="B39:B66"/>
    <mergeCell ref="B67:E67"/>
    <mergeCell ref="B1:C2"/>
    <mergeCell ref="B70:C71"/>
    <mergeCell ref="B73:B78"/>
    <mergeCell ref="B100:B101"/>
    <mergeCell ref="B102:B105"/>
    <mergeCell ref="B106:B108"/>
    <mergeCell ref="B109:B131"/>
    <mergeCell ref="B132:E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Sector Centro</vt:lpstr>
      <vt:lpstr>Puerto Manzano</vt:lpstr>
      <vt:lpstr>Parametros</vt:lpstr>
      <vt:lpstr>Tabla calculo 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</dc:creator>
  <cp:lastModifiedBy>Kata</cp:lastModifiedBy>
  <dcterms:created xsi:type="dcterms:W3CDTF">2014-10-15T14:15:01Z</dcterms:created>
  <dcterms:modified xsi:type="dcterms:W3CDTF">2014-11-12T19:11:36Z</dcterms:modified>
</cp:coreProperties>
</file>