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180" yWindow="465" windowWidth="7560" windowHeight="9000" activeTab="6"/>
  </bookViews>
  <sheets>
    <sheet name="Ensenada" sheetId="1" r:id="rId1"/>
    <sheet name="Frutillar" sheetId="2" r:id="rId2"/>
    <sheet name="Pto Octay" sheetId="3" r:id="rId3"/>
    <sheet name="Pto Varas" sheetId="4" r:id="rId4"/>
    <sheet name="Zmax" sheetId="5" r:id="rId5"/>
    <sheet name="PARAMETROS" sheetId="6" r:id="rId6"/>
    <sheet name="Tabla calculo IPL" sheetId="7" r:id="rId7"/>
  </sheets>
  <definedNames>
    <definedName name="_xlnm._FilterDatabase" localSheetId="6" hidden="1">'Tabla calculo IPL'!$Q$6:$V$54</definedName>
  </definedNames>
  <calcPr calcId="145621"/>
</workbook>
</file>

<file path=xl/calcChain.xml><?xml version="1.0" encoding="utf-8"?>
<calcChain xmlns="http://schemas.openxmlformats.org/spreadsheetml/2006/main">
  <c r="M118" i="7" l="1"/>
  <c r="M119" i="7"/>
  <c r="M120" i="7"/>
  <c r="M121" i="7"/>
  <c r="M122" i="7"/>
  <c r="M123" i="7"/>
  <c r="M124" i="7"/>
  <c r="M125" i="7"/>
  <c r="M126" i="7"/>
  <c r="M127" i="7"/>
  <c r="M128" i="7"/>
  <c r="M129" i="7"/>
  <c r="M130" i="7"/>
  <c r="N117" i="7"/>
  <c r="M132" i="7"/>
  <c r="M133" i="7"/>
  <c r="M134" i="7"/>
  <c r="M135" i="7"/>
  <c r="M136" i="7"/>
  <c r="M137" i="7"/>
  <c r="M138" i="7"/>
  <c r="M139" i="7"/>
  <c r="M140" i="7"/>
  <c r="M141" i="7"/>
  <c r="M142" i="7"/>
  <c r="M143" i="7"/>
  <c r="M144" i="7"/>
  <c r="M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17" i="7"/>
  <c r="I145"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17" i="7"/>
  <c r="M91" i="7"/>
  <c r="M92" i="7"/>
  <c r="M93" i="7"/>
  <c r="M94" i="7"/>
  <c r="M95" i="7"/>
  <c r="M96" i="7"/>
  <c r="M97" i="7"/>
  <c r="M98" i="7"/>
  <c r="M99" i="7"/>
  <c r="M100" i="7"/>
  <c r="M102" i="7"/>
  <c r="M103" i="7"/>
  <c r="M104" i="7"/>
  <c r="M105" i="7"/>
  <c r="M106" i="7"/>
  <c r="M107" i="7"/>
  <c r="M108" i="7"/>
  <c r="M109" i="7"/>
  <c r="M110" i="7"/>
  <c r="M90" i="7"/>
  <c r="I91" i="7"/>
  <c r="I92" i="7"/>
  <c r="I93" i="7"/>
  <c r="I94" i="7"/>
  <c r="I95" i="7"/>
  <c r="I96" i="7"/>
  <c r="I97" i="7"/>
  <c r="I98" i="7"/>
  <c r="I99" i="7"/>
  <c r="I100" i="7"/>
  <c r="I101" i="7"/>
  <c r="I102" i="7"/>
  <c r="I103" i="7"/>
  <c r="I104" i="7"/>
  <c r="I105" i="7"/>
  <c r="I106" i="7"/>
  <c r="I107" i="7"/>
  <c r="I108" i="7"/>
  <c r="I109" i="7"/>
  <c r="I110" i="7"/>
  <c r="I90"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5" i="7"/>
  <c r="I111" i="7" l="1"/>
  <c r="J104" i="7" s="1"/>
  <c r="N90" i="7"/>
  <c r="I84" i="7"/>
  <c r="J50" i="7" s="1"/>
  <c r="N5" i="7"/>
  <c r="J105" i="7" l="1"/>
  <c r="J106" i="7"/>
  <c r="J90" i="7"/>
  <c r="J99" i="7"/>
  <c r="J93" i="7"/>
  <c r="J111" i="7"/>
  <c r="J110" i="7"/>
  <c r="J91" i="7"/>
  <c r="J109" i="7"/>
  <c r="J108" i="7"/>
  <c r="J103" i="7"/>
  <c r="J98" i="7"/>
  <c r="J102" i="7"/>
  <c r="J101" i="7"/>
  <c r="J92" i="7"/>
  <c r="J96" i="7"/>
  <c r="J95" i="7"/>
  <c r="J107" i="7"/>
  <c r="J94" i="7"/>
  <c r="J97" i="7"/>
  <c r="J100" i="7"/>
  <c r="J43" i="7"/>
  <c r="J9" i="7"/>
  <c r="J25" i="7"/>
  <c r="J48" i="7"/>
  <c r="J16" i="7"/>
  <c r="J44" i="7"/>
  <c r="J77" i="7"/>
  <c r="J8" i="7"/>
  <c r="J61" i="7"/>
  <c r="J41" i="7"/>
  <c r="J55" i="7"/>
  <c r="J67" i="7"/>
  <c r="J11" i="7"/>
  <c r="J76" i="7"/>
  <c r="J80" i="7"/>
  <c r="J66" i="7"/>
  <c r="J27" i="7"/>
  <c r="J22" i="7"/>
  <c r="J38" i="7"/>
  <c r="J13" i="7"/>
  <c r="J29" i="7"/>
  <c r="J45" i="7"/>
  <c r="J68" i="7"/>
  <c r="J36" i="7"/>
  <c r="J79" i="7"/>
  <c r="J82" i="7"/>
  <c r="J72" i="7"/>
  <c r="J40" i="7"/>
  <c r="J12" i="7"/>
  <c r="J59" i="7"/>
  <c r="J58" i="7"/>
  <c r="J73" i="7"/>
  <c r="J57" i="7"/>
  <c r="J15" i="7"/>
  <c r="J31" i="7"/>
  <c r="J47" i="7"/>
  <c r="J10" i="7"/>
  <c r="J26" i="7"/>
  <c r="J42" i="7"/>
  <c r="J17" i="7"/>
  <c r="J33" i="7"/>
  <c r="J49" i="7"/>
  <c r="J60" i="7"/>
  <c r="J28" i="7"/>
  <c r="J71" i="7"/>
  <c r="J70" i="7"/>
  <c r="J64" i="7"/>
  <c r="J32" i="7"/>
  <c r="J83" i="7"/>
  <c r="J78" i="7"/>
  <c r="J54" i="7"/>
  <c r="J69" i="7"/>
  <c r="J53" i="7"/>
  <c r="J19" i="7"/>
  <c r="J35" i="7"/>
  <c r="J51" i="7"/>
  <c r="J14" i="7"/>
  <c r="J30" i="7"/>
  <c r="J46" i="7"/>
  <c r="J6" i="7"/>
  <c r="J21" i="7"/>
  <c r="J37" i="7"/>
  <c r="J84" i="7"/>
  <c r="J52" i="7"/>
  <c r="J20" i="7"/>
  <c r="J63" i="7"/>
  <c r="J62" i="7"/>
  <c r="J56" i="7"/>
  <c r="J24" i="7"/>
  <c r="J75" i="7"/>
  <c r="J74" i="7"/>
  <c r="J81" i="7"/>
  <c r="J65" i="7"/>
  <c r="J7" i="7"/>
  <c r="J23" i="7"/>
  <c r="J39" i="7"/>
  <c r="J5" i="7"/>
  <c r="J18" i="7"/>
  <c r="J34" i="7"/>
  <c r="AC8" i="5" l="1"/>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7" i="5"/>
  <c r="AJ7" i="4"/>
  <c r="AK8" i="4"/>
  <c r="AK9" i="4"/>
  <c r="AK10" i="4"/>
  <c r="AK11" i="4"/>
  <c r="AK12" i="4"/>
  <c r="AK13" i="4"/>
  <c r="AK14" i="4"/>
  <c r="AK15" i="4"/>
  <c r="AK16" i="4"/>
  <c r="AK17" i="4"/>
  <c r="AK18" i="4"/>
  <c r="AK19" i="4"/>
  <c r="AK20" i="4"/>
  <c r="AK21" i="4"/>
  <c r="AK22" i="4"/>
  <c r="AK23" i="4"/>
  <c r="AK24" i="4"/>
  <c r="AK25" i="4"/>
  <c r="AK26" i="4"/>
  <c r="AK27" i="4"/>
  <c r="AK28" i="4"/>
  <c r="AK29" i="4"/>
  <c r="AK30" i="4"/>
  <c r="AK31" i="4"/>
  <c r="AK32" i="4"/>
  <c r="AK33" i="4"/>
  <c r="AK34" i="4"/>
  <c r="AK35" i="4"/>
  <c r="AK36" i="4"/>
  <c r="AK37" i="4"/>
  <c r="AK38" i="4"/>
  <c r="AK39" i="4"/>
  <c r="AK40" i="4"/>
  <c r="AK41" i="4"/>
  <c r="AK42" i="4"/>
  <c r="AK43" i="4"/>
  <c r="AK44" i="4"/>
  <c r="AK45" i="4"/>
  <c r="AK46" i="4"/>
  <c r="AK47" i="4"/>
  <c r="AK48" i="4"/>
  <c r="AK49" i="4"/>
  <c r="AK50" i="4"/>
  <c r="AK51" i="4"/>
  <c r="AK52" i="4"/>
  <c r="AK53" i="4"/>
  <c r="AK54" i="4"/>
  <c r="AK55" i="4"/>
  <c r="AK56" i="4"/>
  <c r="AK7" i="4"/>
  <c r="AJ8" i="4"/>
  <c r="AJ9" i="4"/>
  <c r="AJ10" i="4"/>
  <c r="AJ11" i="4"/>
  <c r="AJ12" i="4"/>
  <c r="AJ13" i="4"/>
  <c r="AJ14" i="4"/>
  <c r="AJ15" i="4"/>
  <c r="AJ16" i="4"/>
  <c r="AJ17" i="4"/>
  <c r="AJ18" i="4"/>
  <c r="AJ19" i="4"/>
  <c r="AJ20" i="4"/>
  <c r="AJ21" i="4"/>
  <c r="AJ22" i="4"/>
  <c r="AJ23" i="4"/>
  <c r="AJ24" i="4"/>
  <c r="AJ25" i="4"/>
  <c r="AJ26" i="4"/>
  <c r="AJ27" i="4"/>
  <c r="AJ28" i="4"/>
  <c r="AJ29" i="4"/>
  <c r="AJ30" i="4"/>
  <c r="AJ31" i="4"/>
  <c r="AJ32" i="4"/>
  <c r="AJ33" i="4"/>
  <c r="AJ34" i="4"/>
  <c r="AJ35" i="4"/>
  <c r="AJ36" i="4"/>
  <c r="AJ37" i="4"/>
  <c r="AJ38" i="4"/>
  <c r="AJ39" i="4"/>
  <c r="AJ40" i="4"/>
  <c r="AJ41" i="4"/>
  <c r="AJ42" i="4"/>
  <c r="AJ43" i="4"/>
  <c r="AJ44" i="4"/>
  <c r="AJ45" i="4"/>
  <c r="AJ46" i="4"/>
  <c r="AJ47" i="4"/>
  <c r="AJ48" i="4"/>
  <c r="AJ49" i="4"/>
  <c r="AJ50" i="4"/>
  <c r="AJ51" i="4"/>
  <c r="AJ52" i="4"/>
  <c r="AJ53" i="4"/>
  <c r="AJ54" i="4"/>
  <c r="AJ55" i="4"/>
  <c r="AJ56" i="4"/>
  <c r="AI8" i="4"/>
  <c r="AI9" i="4"/>
  <c r="AI10" i="4"/>
  <c r="AI11" i="4"/>
  <c r="AI12" i="4"/>
  <c r="AI13" i="4"/>
  <c r="AI14" i="4"/>
  <c r="AI15" i="4"/>
  <c r="AI16" i="4"/>
  <c r="AI17" i="4"/>
  <c r="AI18" i="4"/>
  <c r="AI19" i="4"/>
  <c r="AI20" i="4"/>
  <c r="AI21" i="4"/>
  <c r="AI22" i="4"/>
  <c r="AI23" i="4"/>
  <c r="AI24" i="4"/>
  <c r="AI25" i="4"/>
  <c r="AI26" i="4"/>
  <c r="AI27" i="4"/>
  <c r="AI28" i="4"/>
  <c r="AI29" i="4"/>
  <c r="AI30" i="4"/>
  <c r="AI31" i="4"/>
  <c r="AI32" i="4"/>
  <c r="AI33" i="4"/>
  <c r="AI34" i="4"/>
  <c r="AI35" i="4"/>
  <c r="AI36" i="4"/>
  <c r="AI37" i="4"/>
  <c r="AI38" i="4"/>
  <c r="AI39" i="4"/>
  <c r="AI40" i="4"/>
  <c r="AI41" i="4"/>
  <c r="AI42" i="4"/>
  <c r="AI43" i="4"/>
  <c r="AI44" i="4"/>
  <c r="AI45" i="4"/>
  <c r="AI46" i="4"/>
  <c r="AI47" i="4"/>
  <c r="AI48" i="4"/>
  <c r="AI49" i="4"/>
  <c r="AI50" i="4"/>
  <c r="AI51" i="4"/>
  <c r="AI52" i="4"/>
  <c r="AI53" i="4"/>
  <c r="AI54" i="4"/>
  <c r="AI55" i="4"/>
  <c r="AI56" i="4"/>
  <c r="AI7" i="4"/>
  <c r="AO8" i="3"/>
  <c r="AO9" i="3"/>
  <c r="AO10" i="3"/>
  <c r="AO11" i="3"/>
  <c r="AO12" i="3"/>
  <c r="AO13" i="3"/>
  <c r="AO14" i="3"/>
  <c r="AO15" i="3"/>
  <c r="AO16" i="3"/>
  <c r="AO17" i="3"/>
  <c r="AO18" i="3"/>
  <c r="AO19" i="3"/>
  <c r="AO20" i="3"/>
  <c r="AO21" i="3"/>
  <c r="AO22" i="3"/>
  <c r="AO23" i="3"/>
  <c r="AO24" i="3"/>
  <c r="AO25" i="3"/>
  <c r="AO26" i="3"/>
  <c r="AO27" i="3"/>
  <c r="AO28" i="3"/>
  <c r="AO29" i="3"/>
  <c r="AO30" i="3"/>
  <c r="AO31" i="3"/>
  <c r="AO32" i="3"/>
  <c r="AO33" i="3"/>
  <c r="AO34" i="3"/>
  <c r="AO35" i="3"/>
  <c r="AO36" i="3"/>
  <c r="AO37" i="3"/>
  <c r="AO38" i="3"/>
  <c r="AO39" i="3"/>
  <c r="AO40" i="3"/>
  <c r="AO41" i="3"/>
  <c r="AO42" i="3"/>
  <c r="AO43" i="3"/>
  <c r="AO44" i="3"/>
  <c r="AO45" i="3"/>
  <c r="AO46" i="3"/>
  <c r="AO47" i="3"/>
  <c r="AO48" i="3"/>
  <c r="AO7" i="3"/>
  <c r="AN8" i="3"/>
  <c r="AN9" i="3"/>
  <c r="AN10" i="3"/>
  <c r="AN11" i="3"/>
  <c r="AN12" i="3"/>
  <c r="AN13" i="3"/>
  <c r="AN14" i="3"/>
  <c r="AN15" i="3"/>
  <c r="AN16" i="3"/>
  <c r="AN17" i="3"/>
  <c r="AN18" i="3"/>
  <c r="AN19" i="3"/>
  <c r="AN20" i="3"/>
  <c r="AN21" i="3"/>
  <c r="AN22" i="3"/>
  <c r="AN23" i="3"/>
  <c r="AN24" i="3"/>
  <c r="AN25" i="3"/>
  <c r="AN26" i="3"/>
  <c r="AN27" i="3"/>
  <c r="AN28" i="3"/>
  <c r="AN29" i="3"/>
  <c r="AN30" i="3"/>
  <c r="AN31" i="3"/>
  <c r="AN32" i="3"/>
  <c r="AN33" i="3"/>
  <c r="AN34" i="3"/>
  <c r="AN35" i="3"/>
  <c r="AN36" i="3"/>
  <c r="AN37" i="3"/>
  <c r="AN38" i="3"/>
  <c r="AN39" i="3"/>
  <c r="AN40" i="3"/>
  <c r="AN41" i="3"/>
  <c r="AN42" i="3"/>
  <c r="AN43" i="3"/>
  <c r="AN44" i="3"/>
  <c r="AN45" i="3"/>
  <c r="AN46" i="3"/>
  <c r="AN47" i="3"/>
  <c r="AN48" i="3"/>
  <c r="AN7" i="3"/>
  <c r="AM7" i="3"/>
  <c r="AM8" i="3"/>
  <c r="AM9" i="3"/>
  <c r="AM10" i="3"/>
  <c r="AM11" i="3"/>
  <c r="AM12" i="3"/>
  <c r="AM13" i="3"/>
  <c r="AM14" i="3"/>
  <c r="AM15" i="3"/>
  <c r="AM16" i="3"/>
  <c r="AM17" i="3"/>
  <c r="AM18" i="3"/>
  <c r="AM19" i="3"/>
  <c r="AM20" i="3"/>
  <c r="AM21" i="3"/>
  <c r="AM22" i="3"/>
  <c r="AM23" i="3"/>
  <c r="AM24" i="3"/>
  <c r="AM25" i="3"/>
  <c r="AM26" i="3"/>
  <c r="AM27" i="3"/>
  <c r="AM28" i="3"/>
  <c r="AM29" i="3"/>
  <c r="AM30" i="3"/>
  <c r="AM31" i="3"/>
  <c r="AM32" i="3"/>
  <c r="AM33" i="3"/>
  <c r="AM34" i="3"/>
  <c r="AM35" i="3"/>
  <c r="AM36" i="3"/>
  <c r="AM37" i="3"/>
  <c r="AM38" i="3"/>
  <c r="AM39" i="3"/>
  <c r="AM40" i="3"/>
  <c r="AM41" i="3"/>
  <c r="AM42" i="3"/>
  <c r="AM43" i="3"/>
  <c r="AM44" i="3"/>
  <c r="AM45" i="3"/>
  <c r="AM46" i="3"/>
  <c r="AM47" i="3"/>
  <c r="AM48" i="3"/>
  <c r="AK6"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44" i="2"/>
  <c r="AM45" i="2"/>
  <c r="AM46" i="2"/>
  <c r="AM47" i="2"/>
  <c r="AM48" i="2"/>
  <c r="AM49" i="2"/>
  <c r="AM50" i="2"/>
  <c r="AM51" i="2"/>
  <c r="AM52" i="2"/>
  <c r="AM53" i="2"/>
  <c r="AM54" i="2"/>
  <c r="AM55" i="2"/>
  <c r="AM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6" i="2"/>
  <c r="AK37" i="2"/>
  <c r="AK38" i="2"/>
  <c r="AK39" i="2"/>
  <c r="AK40" i="2"/>
  <c r="AK41" i="2"/>
  <c r="AK42" i="2"/>
  <c r="AK43" i="2"/>
  <c r="AK44" i="2"/>
  <c r="AK45" i="2"/>
  <c r="AK46" i="2"/>
  <c r="AK47" i="2"/>
  <c r="AK48" i="2"/>
  <c r="AK49" i="2"/>
  <c r="AK50" i="2"/>
  <c r="AK51" i="2"/>
  <c r="AK52" i="2"/>
  <c r="AK53" i="2"/>
  <c r="AK54" i="2"/>
  <c r="AK55"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45" i="2"/>
  <c r="AL46" i="2"/>
  <c r="AL47" i="2"/>
  <c r="AL48" i="2"/>
  <c r="AL49" i="2"/>
  <c r="AL50" i="2"/>
  <c r="AL51" i="2"/>
  <c r="AL52" i="2"/>
  <c r="AL53" i="2"/>
  <c r="AL54" i="2"/>
  <c r="AL55" i="2"/>
  <c r="AL6" i="2"/>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6" i="1"/>
  <c r="F22" i="6" l="1"/>
  <c r="I27" i="6"/>
  <c r="J27" i="6"/>
  <c r="I24" i="6"/>
  <c r="J24" i="6"/>
  <c r="J22" i="6"/>
  <c r="I22" i="6"/>
  <c r="H27" i="6"/>
  <c r="H24" i="6"/>
  <c r="H22" i="6"/>
  <c r="G27" i="6"/>
  <c r="G24" i="6"/>
  <c r="G22" i="6"/>
  <c r="F27" i="6"/>
  <c r="F24" i="6"/>
  <c r="Z40" i="5" l="1"/>
  <c r="Y40" i="5"/>
  <c r="X40" i="5"/>
  <c r="W40" i="5"/>
  <c r="V40" i="5"/>
  <c r="U40" i="5"/>
  <c r="T40" i="5"/>
  <c r="S40" i="5"/>
  <c r="R40" i="5"/>
  <c r="Q40" i="5"/>
  <c r="P40" i="5"/>
  <c r="O40" i="5"/>
  <c r="N40" i="5"/>
  <c r="M40" i="5"/>
  <c r="L40" i="5"/>
  <c r="K40" i="5"/>
  <c r="J40" i="5"/>
  <c r="I40" i="5"/>
  <c r="H40" i="5"/>
  <c r="G40" i="5"/>
  <c r="F40" i="5"/>
  <c r="E40" i="5"/>
  <c r="D40" i="5" l="1"/>
  <c r="C40" i="5"/>
  <c r="AH57" i="4"/>
  <c r="AG57" i="4"/>
  <c r="AF57" i="4"/>
  <c r="AE57" i="4"/>
  <c r="AD57" i="4"/>
  <c r="AC57" i="4"/>
  <c r="AB57" i="4"/>
  <c r="AA57" i="4"/>
  <c r="Z57" i="4"/>
  <c r="Y57" i="4"/>
  <c r="X57" i="4"/>
  <c r="W57" i="4"/>
  <c r="V57" i="4"/>
  <c r="U57" i="4"/>
  <c r="T57" i="4"/>
  <c r="S57" i="4"/>
  <c r="R57" i="4"/>
  <c r="Q57" i="4"/>
  <c r="P57" i="4"/>
  <c r="O57" i="4"/>
  <c r="N57" i="4"/>
  <c r="M57" i="4"/>
  <c r="L57" i="4"/>
  <c r="K57" i="4"/>
  <c r="J57" i="4"/>
  <c r="I57" i="4"/>
  <c r="H57" i="4"/>
  <c r="G57" i="4"/>
  <c r="F57" i="4"/>
  <c r="E57" i="4"/>
  <c r="D57" i="4"/>
  <c r="C57" i="4"/>
  <c r="AL49" i="3"/>
  <c r="AK49" i="3"/>
  <c r="AJ49" i="3"/>
  <c r="AI49" i="3"/>
  <c r="AH49" i="3"/>
  <c r="AG49" i="3"/>
  <c r="AF49" i="3"/>
  <c r="AE49" i="3"/>
  <c r="AD49" i="3"/>
  <c r="AC49" i="3"/>
  <c r="AB49" i="3"/>
  <c r="AA49" i="3"/>
  <c r="Z49" i="3"/>
  <c r="Y49" i="3"/>
  <c r="X49" i="3"/>
  <c r="W49" i="3"/>
  <c r="V49" i="3"/>
  <c r="U49" i="3"/>
  <c r="T49" i="3"/>
  <c r="S49" i="3"/>
  <c r="R49" i="3"/>
  <c r="Q49" i="3"/>
  <c r="O49" i="3"/>
  <c r="N49" i="3"/>
  <c r="M49" i="3"/>
  <c r="L49" i="3"/>
  <c r="K49" i="3"/>
  <c r="J49" i="3"/>
  <c r="I49" i="3"/>
  <c r="H49" i="3"/>
  <c r="G49" i="3"/>
  <c r="F49" i="3"/>
  <c r="E49" i="3"/>
  <c r="D49" i="3" l="1"/>
  <c r="C49" i="3"/>
  <c r="AJ56" i="2"/>
  <c r="AI56" i="2"/>
  <c r="AH56" i="2"/>
  <c r="AG56" i="2"/>
  <c r="AF56" i="2"/>
  <c r="AE56" i="2"/>
  <c r="AD56" i="2"/>
  <c r="AC56" i="2"/>
  <c r="AB56" i="2"/>
  <c r="AA56" i="2"/>
  <c r="Z56" i="2"/>
  <c r="Y56" i="2"/>
  <c r="X56" i="2"/>
  <c r="W56" i="2"/>
  <c r="V56" i="2"/>
  <c r="U56" i="2"/>
  <c r="T56" i="2"/>
  <c r="S56" i="2"/>
  <c r="R56" i="2"/>
  <c r="Q56" i="2"/>
  <c r="P56" i="2"/>
  <c r="O56" i="2"/>
  <c r="N56" i="2"/>
  <c r="M56" i="2"/>
  <c r="L56" i="2"/>
  <c r="K56" i="2"/>
  <c r="J56" i="2"/>
  <c r="I56" i="2"/>
  <c r="H56" i="2"/>
  <c r="G56" i="2"/>
  <c r="E56" i="2"/>
  <c r="C56" i="2"/>
  <c r="X43" i="1"/>
  <c r="W43" i="1"/>
  <c r="V43" i="1"/>
  <c r="U43" i="1"/>
  <c r="T43" i="1"/>
  <c r="S43" i="1"/>
  <c r="R43" i="1"/>
  <c r="Q43" i="1"/>
  <c r="P43" i="1"/>
  <c r="O43" i="1"/>
  <c r="N43" i="1"/>
  <c r="M43" i="1"/>
  <c r="L43" i="1"/>
  <c r="K43" i="1"/>
  <c r="J43" i="1"/>
  <c r="I43" i="1"/>
  <c r="H43" i="1"/>
  <c r="G43" i="1"/>
  <c r="F43" i="1"/>
  <c r="E43" i="1"/>
  <c r="D43" i="1"/>
  <c r="C43" i="1"/>
</calcChain>
</file>

<file path=xl/sharedStrings.xml><?xml version="1.0" encoding="utf-8"?>
<sst xmlns="http://schemas.openxmlformats.org/spreadsheetml/2006/main" count="781" uniqueCount="172">
  <si>
    <t>Cél/L</t>
  </si>
  <si>
    <t>BACILLARIOPHYCEAE</t>
  </si>
  <si>
    <t>Cyclotella meneghiniana</t>
  </si>
  <si>
    <t>Aulacoseira granulata</t>
  </si>
  <si>
    <t>Aulacoseira granulata v angustissima</t>
  </si>
  <si>
    <t>Asterionella formosa</t>
  </si>
  <si>
    <t>Diatoma sp.</t>
  </si>
  <si>
    <t>Fragilaria crotonensis</t>
  </si>
  <si>
    <t>Nitzschia acicularis</t>
  </si>
  <si>
    <t>Otras diatomeas penadas</t>
  </si>
  <si>
    <t>CRYPTOPHYCEAE</t>
  </si>
  <si>
    <t>Rhodomonas lacustris</t>
  </si>
  <si>
    <t>XANTHOPHYCEAE</t>
  </si>
  <si>
    <t>Tribonema elongatum (Fil/L)</t>
  </si>
  <si>
    <t>CHLOROPHYCEAE</t>
  </si>
  <si>
    <t>Elakatothrix gelatinosa</t>
  </si>
  <si>
    <t>Sphaerozosma aubertianum (Fil/L)</t>
  </si>
  <si>
    <t>0m</t>
  </si>
  <si>
    <t>Navicula viridula</t>
  </si>
  <si>
    <t>DINOPHYCEAE</t>
  </si>
  <si>
    <t>Ceratium hirundinella</t>
  </si>
  <si>
    <t>Quadrigula closterioides</t>
  </si>
  <si>
    <t>Oocystis lacustris</t>
  </si>
  <si>
    <t>Sphaerocystis schroeteri</t>
  </si>
  <si>
    <t>Staurastrum planctonicum</t>
  </si>
  <si>
    <t>30m</t>
  </si>
  <si>
    <t>PRIMAVERA</t>
  </si>
  <si>
    <t>Taxa</t>
  </si>
  <si>
    <t>Clase</t>
  </si>
  <si>
    <t>Cel/L</t>
  </si>
  <si>
    <t>%</t>
  </si>
  <si>
    <t>Staurastrum spp.</t>
  </si>
  <si>
    <t>Cyclotella spp.</t>
  </si>
  <si>
    <t>Nitzschia spp.</t>
  </si>
  <si>
    <t>100m</t>
  </si>
  <si>
    <t>INVIERNO</t>
  </si>
  <si>
    <t>Ensenada</t>
  </si>
  <si>
    <t>CHRYSOPHYCEAE</t>
  </si>
  <si>
    <t>VERANO</t>
  </si>
  <si>
    <t>15m</t>
  </si>
  <si>
    <t>50m</t>
  </si>
  <si>
    <t>80m</t>
  </si>
  <si>
    <t>Cryptomonas spp</t>
  </si>
  <si>
    <t>Rhodomonas spp.</t>
  </si>
  <si>
    <t>Dinobryon cylindricum</t>
  </si>
  <si>
    <t>Dinobryon sp.</t>
  </si>
  <si>
    <t>Gymnodinium sp.</t>
  </si>
  <si>
    <t>Peridinium inconspicuum</t>
  </si>
  <si>
    <t>Botryococcus braunii (célula solitaria)</t>
  </si>
  <si>
    <t>Botryococcus braunii (Colonia)</t>
  </si>
  <si>
    <t>Eudorina elegans</t>
  </si>
  <si>
    <t>Golenkinia radiata</t>
  </si>
  <si>
    <t>Oocystis sp.</t>
  </si>
  <si>
    <t>Navicula spp.</t>
  </si>
  <si>
    <t>Nitzschia sigmoidea</t>
  </si>
  <si>
    <t>Pinnularia spp.</t>
  </si>
  <si>
    <t>Synedra spp.</t>
  </si>
  <si>
    <t>ABUNDANCIA TOTAL</t>
  </si>
  <si>
    <t>RIQUEZA ESPECIFICA</t>
  </si>
  <si>
    <t>DIVERSIDAD DE SHANON (H')</t>
  </si>
  <si>
    <t>DIVERSIDAD DE SIMPSON (D)</t>
  </si>
  <si>
    <t>EQUIDAD DE PIELOU (J)</t>
  </si>
  <si>
    <t>CYANOPHYCEAE</t>
  </si>
  <si>
    <t>Gomphosphaeria lacustris</t>
  </si>
  <si>
    <t>Diatoma aff hiemale</t>
  </si>
  <si>
    <t>Monoraphidium contortum</t>
  </si>
  <si>
    <t>Monoraphidium minutum</t>
  </si>
  <si>
    <t>Anabaena spp.</t>
  </si>
  <si>
    <t>Frutillar</t>
  </si>
  <si>
    <t>Desmodesmus spp.</t>
  </si>
  <si>
    <t>Monoactinus simplex</t>
  </si>
  <si>
    <t>Scenedesmus spp.</t>
  </si>
  <si>
    <t>Fragilaria spp.</t>
  </si>
  <si>
    <t>Otras diatomeas céntricas</t>
  </si>
  <si>
    <t>Navicula cryptocephala</t>
  </si>
  <si>
    <t>Fragilaria ulna v acus</t>
  </si>
  <si>
    <t>Synedra rumpens</t>
  </si>
  <si>
    <t>Scenedesmus quadricauda</t>
  </si>
  <si>
    <t>Quadrigula closteroides</t>
  </si>
  <si>
    <t>Scenedesmus acuminatus</t>
  </si>
  <si>
    <t>Spaherozosma aubertianum</t>
  </si>
  <si>
    <t>95,5m</t>
  </si>
  <si>
    <t>Otras diatomeas pennadas</t>
  </si>
  <si>
    <t>Dinobryon spp (colonias)</t>
  </si>
  <si>
    <t>Mllomonas spp.</t>
  </si>
  <si>
    <t>Gomphosphaeria spp.</t>
  </si>
  <si>
    <t>Ceratium cf. hirundinella</t>
  </si>
  <si>
    <t>Closterium acutum</t>
  </si>
  <si>
    <t>Cosmarium spp.</t>
  </si>
  <si>
    <t>Cocconeis spp.</t>
  </si>
  <si>
    <t>Cymbella spp.</t>
  </si>
  <si>
    <t>Hannaea spp.</t>
  </si>
  <si>
    <t>Tabellaria spp.</t>
  </si>
  <si>
    <t>Monoraphidium saxatile</t>
  </si>
  <si>
    <t>Pediastrum simplex</t>
  </si>
  <si>
    <t xml:space="preserve"> </t>
  </si>
  <si>
    <t>Aulacoseira distans</t>
  </si>
  <si>
    <t>Cymbella affinis</t>
  </si>
  <si>
    <t>Hannaea arcus v linearis</t>
  </si>
  <si>
    <t>Navicula sp.</t>
  </si>
  <si>
    <t>Melosira hustedti</t>
  </si>
  <si>
    <t>Cryptomonas ovata</t>
  </si>
  <si>
    <t>Closterium aciculare</t>
  </si>
  <si>
    <t>Staurastrum tetracerum</t>
  </si>
  <si>
    <t>Scenedesmus aff spinosus</t>
  </si>
  <si>
    <t>96,7m</t>
  </si>
  <si>
    <t>Puerto Octay</t>
  </si>
  <si>
    <t>Mallomonas sp.</t>
  </si>
  <si>
    <t>Coelastrum microporum</t>
  </si>
  <si>
    <t>Eudorina spp.</t>
  </si>
  <si>
    <t>Gomphonema spp.</t>
  </si>
  <si>
    <t>Tabellaria fenestrata</t>
  </si>
  <si>
    <t>Fragilaria ulna</t>
  </si>
  <si>
    <t>Cryptomonas erosa</t>
  </si>
  <si>
    <t>Staurastrum leptocladum</t>
  </si>
  <si>
    <t>Cymbella minuta</t>
  </si>
  <si>
    <t>Aulacoseira italica</t>
  </si>
  <si>
    <t>Cocconeis placentula</t>
  </si>
  <si>
    <t>Cymbella sp.</t>
  </si>
  <si>
    <t>Diatoma hiemale</t>
  </si>
  <si>
    <t>Fragilaria ulna v oxyrhynchus</t>
  </si>
  <si>
    <t>Dinobryon divergens</t>
  </si>
  <si>
    <t>Nitzschia sp.</t>
  </si>
  <si>
    <t>Oocystis natans</t>
  </si>
  <si>
    <t>Puerto Varas</t>
  </si>
  <si>
    <t>Monoraphidium sp.</t>
  </si>
  <si>
    <t>Fragialria spp.</t>
  </si>
  <si>
    <t>Mallomonas</t>
  </si>
  <si>
    <t>Mallomonas spp.</t>
  </si>
  <si>
    <t>Gymnodinium spp.</t>
  </si>
  <si>
    <t>Peridinium willei</t>
  </si>
  <si>
    <t>Coelastrum spp.</t>
  </si>
  <si>
    <t>Oocystis spp.</t>
  </si>
  <si>
    <t>Gyrosigma spp.</t>
  </si>
  <si>
    <t>Melosira varians</t>
  </si>
  <si>
    <t>Staurastrum gracile</t>
  </si>
  <si>
    <t>Zmax</t>
  </si>
  <si>
    <t>Microcystis spp. (cenobio)</t>
  </si>
  <si>
    <t>Ceratium cf. hyrudinella</t>
  </si>
  <si>
    <t>Epilimnion</t>
  </si>
  <si>
    <t>Hipolimnion</t>
  </si>
  <si>
    <t>Metalimnion</t>
  </si>
  <si>
    <t>Estrato Hidrodinamico</t>
  </si>
  <si>
    <t>Profundidad</t>
  </si>
  <si>
    <t>Abundancia Total (Cel/L)</t>
  </si>
  <si>
    <t>Riqueza Especifica (N° Taxa)</t>
  </si>
  <si>
    <t>Shannon (H')</t>
  </si>
  <si>
    <t>Simpson (D)</t>
  </si>
  <si>
    <t>Equidad de Pielou (J)</t>
  </si>
  <si>
    <r>
      <t>Z</t>
    </r>
    <r>
      <rPr>
        <vertAlign val="subscript"/>
        <sz val="8"/>
        <color theme="1"/>
        <rFont val="Calibri"/>
        <family val="2"/>
        <scheme val="minor"/>
      </rPr>
      <t>EUF</t>
    </r>
    <r>
      <rPr>
        <sz val="8"/>
        <color theme="1"/>
        <rFont val="Calibri"/>
        <family val="2"/>
        <scheme val="minor"/>
      </rPr>
      <t>=50,3m</t>
    </r>
  </si>
  <si>
    <t>Botryococcus braunii</t>
  </si>
  <si>
    <t xml:space="preserve"> Botryococcus braunii</t>
  </si>
  <si>
    <t>verano</t>
  </si>
  <si>
    <t>invierno</t>
  </si>
  <si>
    <t>primavera</t>
  </si>
  <si>
    <t xml:space="preserve">Botryococcus braunii </t>
  </si>
  <si>
    <t>PROMEDIO ABUNDANCIA</t>
  </si>
  <si>
    <t>ABUNDANCIA RELATIVA</t>
  </si>
  <si>
    <t>Qi</t>
  </si>
  <si>
    <t>Aj</t>
  </si>
  <si>
    <t>Qi*Aj</t>
  </si>
  <si>
    <t>IPL</t>
  </si>
  <si>
    <t>ensenada</t>
  </si>
  <si>
    <t>frutillar</t>
  </si>
  <si>
    <t>pto octay</t>
  </si>
  <si>
    <t>pto varas</t>
  </si>
  <si>
    <t>zmax</t>
  </si>
  <si>
    <t>BACILLIARIOPHYCEAE</t>
  </si>
  <si>
    <t>CHRYPTOPHYCEAE</t>
  </si>
  <si>
    <t>TOTAL</t>
  </si>
  <si>
    <t>BACILLIARIOPHYCAE</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</si>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</sst>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
  </numFmts>
  <fonts count="18" x14ac:knownFonts="1">
    <font>
      <sz val="11"/>
      <color theme="1"/>
      <name val="Calibri"/>
      <family val="2"/>
      <scheme val="minor"/>
    </font>
    <font>
      <b/>
      <sz val="8"/>
      <color indexed="8"/>
      <name val="Arial"/>
      <family val="2"/>
    </font>
    <font>
      <sz val="8"/>
      <color theme="1"/>
      <name val="Arial"/>
      <family val="2"/>
    </font>
    <font>
      <i/>
      <sz val="8"/>
      <color theme="1"/>
      <name val="Arial"/>
      <family val="2"/>
    </font>
    <font>
      <sz val="10"/>
      <color theme="1"/>
      <name val="Arial"/>
      <family val="2"/>
    </font>
    <font>
      <b/>
      <sz val="10"/>
      <color indexed="8"/>
      <name val="Arial"/>
      <family val="2"/>
    </font>
    <font>
      <i/>
      <sz val="10"/>
      <color theme="1"/>
      <name val="Arial"/>
      <family val="2"/>
    </font>
    <font>
      <b/>
      <sz val="10"/>
      <color theme="1"/>
      <name val="Arial"/>
      <family val="2"/>
    </font>
    <font>
      <b/>
      <sz val="10"/>
      <name val="Arial"/>
      <family val="2"/>
    </font>
    <font>
      <b/>
      <sz val="12"/>
      <color theme="1"/>
      <name val="Arial"/>
      <family val="2"/>
    </font>
    <font>
      <sz val="10"/>
      <color indexed="8"/>
      <name val="Arial"/>
      <family val="2"/>
    </font>
    <font>
      <b/>
      <sz val="8"/>
      <name val="Arial"/>
      <family val="2"/>
    </font>
    <font>
      <b/>
      <sz val="8"/>
      <color theme="1"/>
      <name val="Arial"/>
      <family val="2"/>
    </font>
    <font>
      <b/>
      <sz val="11"/>
      <color theme="1"/>
      <name val="Calibri"/>
      <family val="2"/>
      <scheme val="minor"/>
    </font>
    <font>
      <sz val="8"/>
      <color theme="1"/>
      <name val="Calibri"/>
      <family val="2"/>
      <scheme val="minor"/>
    </font>
    <font>
      <vertAlign val="subscript"/>
      <sz val="8"/>
      <color theme="1"/>
      <name val="Calibri"/>
      <family val="2"/>
      <scheme val="minor"/>
    </font>
    <font>
      <sz val="8"/>
      <color indexed="8"/>
      <name val="Arial"/>
      <family val="2"/>
    </font>
    <font>
      <b/>
      <sz val="14"/>
      <color rgb="FFFF0000"/>
      <name val="Calibri"/>
      <family val="2"/>
      <scheme val="minor"/>
    </font>
  </fonts>
  <fills count="9">
    <fill>
      <patternFill patternType="none"/>
    </fill>
    <fill>
      <patternFill patternType="gray125"/>
    </fill>
    <fill>
      <patternFill patternType="solid">
        <fgColor indexed="41"/>
        <bgColor indexed="64"/>
      </patternFill>
    </fill>
    <fill>
      <patternFill patternType="solid">
        <fgColor rgb="FFCCFFFF"/>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dotted">
        <color indexed="64"/>
      </top>
      <bottom style="thin">
        <color indexed="64"/>
      </bottom>
      <diagonal/>
    </border>
    <border>
      <left/>
      <right/>
      <top style="dotted">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355">
    <xf numFmtId="0" fontId="0" fillId="0" borderId="0" xfId="0"/>
    <xf numFmtId="0" fontId="3" fillId="0" borderId="1" xfId="0" applyFont="1" applyBorder="1" applyAlignment="1">
      <alignment horizontal="center"/>
    </xf>
    <xf numFmtId="0" fontId="2" fillId="0" borderId="1" xfId="0" applyNumberFormat="1" applyFont="1" applyBorder="1" applyAlignment="1">
      <alignment horizontal="center"/>
    </xf>
    <xf numFmtId="0" fontId="2" fillId="0" borderId="0" xfId="0" applyFont="1" applyBorder="1" applyAlignment="1">
      <alignment horizontal="center"/>
    </xf>
    <xf numFmtId="0" fontId="3" fillId="0" borderId="0" xfId="0" applyFont="1" applyBorder="1" applyAlignment="1">
      <alignment horizontal="center"/>
    </xf>
    <xf numFmtId="0" fontId="2" fillId="0" borderId="0" xfId="0" applyNumberFormat="1" applyFont="1" applyBorder="1"/>
    <xf numFmtId="9" fontId="2" fillId="0" borderId="0" xfId="0" applyNumberFormat="1" applyFont="1" applyBorder="1"/>
    <xf numFmtId="0" fontId="4" fillId="0" borderId="1" xfId="0" applyFont="1" applyBorder="1"/>
    <xf numFmtId="0" fontId="4" fillId="0" borderId="0" xfId="0" applyFont="1"/>
    <xf numFmtId="0" fontId="4" fillId="0" borderId="0" xfId="0" applyNumberFormat="1" applyFont="1" applyFill="1" applyBorder="1" applyAlignment="1">
      <alignment horizontal="center"/>
    </xf>
    <xf numFmtId="0" fontId="4" fillId="0" borderId="1" xfId="0" applyFont="1" applyBorder="1" applyAlignment="1">
      <alignment horizontal="center"/>
    </xf>
    <xf numFmtId="10" fontId="4" fillId="0" borderId="1" xfId="0" applyNumberFormat="1" applyFont="1" applyBorder="1" applyAlignment="1">
      <alignment horizontal="center"/>
    </xf>
    <xf numFmtId="0" fontId="4" fillId="0" borderId="1" xfId="0" applyNumberFormat="1" applyFont="1" applyBorder="1" applyAlignment="1">
      <alignment horizontal="center"/>
    </xf>
    <xf numFmtId="2" fontId="4" fillId="0" borderId="1" xfId="0" applyNumberFormat="1" applyFont="1" applyBorder="1" applyAlignment="1">
      <alignment horizontal="center"/>
    </xf>
    <xf numFmtId="0" fontId="4" fillId="0" borderId="0" xfId="0" applyFont="1" applyAlignment="1">
      <alignment horizontal="center"/>
    </xf>
    <xf numFmtId="0" fontId="4" fillId="0" borderId="0" xfId="0" applyFont="1" applyAlignment="1">
      <alignment vertical="center"/>
    </xf>
    <xf numFmtId="0" fontId="4" fillId="0" borderId="5" xfId="0" applyFont="1" applyBorder="1" applyAlignment="1">
      <alignment horizontal="center"/>
    </xf>
    <xf numFmtId="10" fontId="4" fillId="0" borderId="5" xfId="0" applyNumberFormat="1" applyFont="1" applyBorder="1" applyAlignment="1">
      <alignment horizontal="center"/>
    </xf>
    <xf numFmtId="0" fontId="4" fillId="0" borderId="0" xfId="0" applyFont="1" applyBorder="1" applyAlignment="1">
      <alignment horizontal="center"/>
    </xf>
    <xf numFmtId="0" fontId="4" fillId="0" borderId="0" xfId="0" applyFont="1" applyBorder="1" applyAlignment="1">
      <alignment vertical="center"/>
    </xf>
    <xf numFmtId="0" fontId="2" fillId="0" borderId="0" xfId="0" applyFont="1" applyBorder="1"/>
    <xf numFmtId="0" fontId="4" fillId="0" borderId="0" xfId="0" applyFont="1" applyBorder="1"/>
    <xf numFmtId="9" fontId="2" fillId="0" borderId="0" xfId="0" applyNumberFormat="1" applyFont="1" applyFill="1" applyBorder="1"/>
    <xf numFmtId="0" fontId="7" fillId="0" borderId="0" xfId="0" applyFont="1"/>
    <xf numFmtId="0" fontId="4" fillId="0" borderId="1" xfId="0" applyFont="1" applyBorder="1" applyAlignment="1">
      <alignment horizontal="center" vertical="center"/>
    </xf>
    <xf numFmtId="0" fontId="4" fillId="0" borderId="0" xfId="0" applyFont="1" applyBorder="1" applyAlignment="1">
      <alignment horizontal="left" vertical="center"/>
    </xf>
    <xf numFmtId="0" fontId="4" fillId="0" borderId="0" xfId="0" applyFont="1" applyAlignment="1">
      <alignment horizontal="left" vertical="center"/>
    </xf>
    <xf numFmtId="164" fontId="4" fillId="0" borderId="0" xfId="0" applyNumberFormat="1" applyFont="1" applyAlignment="1">
      <alignment horizontal="center"/>
    </xf>
    <xf numFmtId="0" fontId="4" fillId="0" borderId="1" xfId="0" applyFont="1" applyFill="1" applyBorder="1" applyAlignment="1">
      <alignment horizontal="center"/>
    </xf>
    <xf numFmtId="0" fontId="6" fillId="0" borderId="1" xfId="0" applyFont="1" applyFill="1" applyBorder="1" applyAlignment="1">
      <alignment horizontal="center"/>
    </xf>
    <xf numFmtId="0" fontId="4" fillId="0" borderId="6" xfId="0" applyFont="1" applyBorder="1" applyAlignment="1">
      <alignment horizontal="center"/>
    </xf>
    <xf numFmtId="9" fontId="4" fillId="0" borderId="7" xfId="0" applyNumberFormat="1" applyFont="1" applyBorder="1" applyAlignment="1">
      <alignment horizontal="center"/>
    </xf>
    <xf numFmtId="0" fontId="4" fillId="0" borderId="7" xfId="0" applyFont="1" applyBorder="1" applyAlignment="1">
      <alignment horizontal="center"/>
    </xf>
    <xf numFmtId="9" fontId="4" fillId="0" borderId="8" xfId="0" applyNumberFormat="1"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3" fillId="0" borderId="12" xfId="0" applyFont="1" applyBorder="1" applyAlignment="1">
      <alignment horizontal="center"/>
    </xf>
    <xf numFmtId="0" fontId="4" fillId="0" borderId="12" xfId="0" applyFont="1" applyBorder="1" applyAlignment="1">
      <alignment horizontal="center"/>
    </xf>
    <xf numFmtId="9" fontId="2" fillId="0" borderId="12" xfId="0" applyNumberFormat="1" applyFont="1" applyBorder="1" applyAlignment="1">
      <alignment horizontal="center"/>
    </xf>
    <xf numFmtId="0" fontId="4" fillId="0" borderId="12" xfId="0" applyFont="1" applyBorder="1"/>
    <xf numFmtId="0" fontId="4" fillId="0" borderId="13" xfId="0" applyFont="1" applyBorder="1" applyAlignment="1">
      <alignment horizontal="center"/>
    </xf>
    <xf numFmtId="10" fontId="4" fillId="0" borderId="10" xfId="0" applyNumberFormat="1" applyFont="1" applyBorder="1" applyAlignment="1">
      <alignment horizontal="center"/>
    </xf>
    <xf numFmtId="0" fontId="4" fillId="0" borderId="9" xfId="0" applyFont="1" applyBorder="1" applyAlignment="1">
      <alignment horizontal="left" vertical="center"/>
    </xf>
    <xf numFmtId="9" fontId="4" fillId="0" borderId="12" xfId="0" applyNumberFormat="1" applyFont="1" applyBorder="1" applyAlignment="1">
      <alignment horizontal="center"/>
    </xf>
    <xf numFmtId="0" fontId="4" fillId="0" borderId="12" xfId="0" applyNumberFormat="1" applyFont="1" applyBorder="1" applyAlignment="1">
      <alignment horizontal="center"/>
    </xf>
    <xf numFmtId="10" fontId="4" fillId="0" borderId="12" xfId="0" applyNumberFormat="1" applyFont="1" applyBorder="1" applyAlignment="1">
      <alignment horizontal="center"/>
    </xf>
    <xf numFmtId="10" fontId="4" fillId="0" borderId="13" xfId="0" applyNumberFormat="1" applyFont="1" applyBorder="1" applyAlignment="1">
      <alignment horizontal="center"/>
    </xf>
    <xf numFmtId="0" fontId="4" fillId="0" borderId="5" xfId="0" applyNumberFormat="1" applyFont="1" applyBorder="1" applyAlignment="1">
      <alignment horizontal="center"/>
    </xf>
    <xf numFmtId="9" fontId="4" fillId="0" borderId="5" xfId="0" applyNumberFormat="1" applyFont="1" applyBorder="1" applyAlignment="1">
      <alignment horizontal="center"/>
    </xf>
    <xf numFmtId="10" fontId="4" fillId="0" borderId="18" xfId="0" applyNumberFormat="1" applyFont="1" applyBorder="1" applyAlignment="1">
      <alignment horizontal="center"/>
    </xf>
    <xf numFmtId="0" fontId="7" fillId="0" borderId="12" xfId="0" applyFont="1" applyBorder="1" applyAlignment="1">
      <alignment horizontal="center"/>
    </xf>
    <xf numFmtId="3" fontId="5" fillId="0" borderId="12" xfId="0" applyNumberFormat="1" applyFont="1" applyBorder="1" applyAlignment="1">
      <alignment horizontal="center"/>
    </xf>
    <xf numFmtId="2" fontId="5" fillId="0" borderId="12" xfId="0" applyNumberFormat="1" applyFont="1" applyBorder="1" applyAlignment="1">
      <alignment horizontal="center"/>
    </xf>
    <xf numFmtId="2" fontId="5" fillId="0" borderId="13" xfId="0" applyNumberFormat="1" applyFont="1" applyBorder="1" applyAlignment="1">
      <alignment horizontal="center"/>
    </xf>
    <xf numFmtId="0" fontId="4" fillId="0" borderId="0" xfId="0" applyFont="1" applyFill="1" applyBorder="1"/>
    <xf numFmtId="10" fontId="4" fillId="0" borderId="1"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0" xfId="0" applyFont="1" applyAlignment="1">
      <alignment horizontal="center" vertical="center"/>
    </xf>
    <xf numFmtId="0" fontId="4" fillId="0" borderId="0" xfId="0" applyFont="1" applyBorder="1" applyAlignment="1">
      <alignment horizontal="center" vertical="center"/>
    </xf>
    <xf numFmtId="10" fontId="4" fillId="0" borderId="0" xfId="0" applyNumberFormat="1" applyFont="1" applyBorder="1" applyAlignment="1">
      <alignment horizontal="center" vertical="center"/>
    </xf>
    <xf numFmtId="10" fontId="4" fillId="0" borderId="0" xfId="0" applyNumberFormat="1" applyFont="1" applyAlignment="1">
      <alignment horizontal="center" vertical="center"/>
    </xf>
    <xf numFmtId="0" fontId="4" fillId="0" borderId="1" xfId="0" applyFont="1" applyFill="1" applyBorder="1" applyAlignment="1">
      <alignment horizontal="center" vertical="center"/>
    </xf>
    <xf numFmtId="10" fontId="4" fillId="0" borderId="1" xfId="0" applyNumberFormat="1" applyFont="1" applyFill="1" applyBorder="1" applyAlignment="1">
      <alignment horizontal="center" vertical="center"/>
    </xf>
    <xf numFmtId="0" fontId="4" fillId="0" borderId="0" xfId="0" applyNumberFormat="1" applyFont="1" applyAlignment="1">
      <alignment horizontal="center" vertical="center"/>
    </xf>
    <xf numFmtId="9" fontId="4" fillId="0" borderId="7" xfId="0" applyNumberFormat="1" applyFont="1" applyBorder="1" applyAlignment="1">
      <alignment horizontal="center" vertical="center"/>
    </xf>
    <xf numFmtId="0" fontId="4" fillId="0" borderId="7" xfId="0" applyNumberFormat="1" applyFont="1" applyBorder="1" applyAlignment="1">
      <alignment horizontal="center" vertical="center"/>
    </xf>
    <xf numFmtId="9" fontId="4" fillId="0" borderId="8" xfId="0" applyNumberFormat="1" applyFont="1" applyBorder="1" applyAlignment="1">
      <alignment horizontal="center" vertical="center"/>
    </xf>
    <xf numFmtId="0" fontId="4" fillId="0" borderId="9" xfId="0" applyNumberFormat="1" applyFont="1" applyBorder="1" applyAlignment="1">
      <alignment horizontal="center" vertical="center"/>
    </xf>
    <xf numFmtId="10" fontId="4" fillId="0" borderId="10" xfId="0" applyNumberFormat="1" applyFont="1" applyBorder="1" applyAlignment="1">
      <alignment horizontal="center" vertical="center"/>
    </xf>
    <xf numFmtId="0" fontId="4" fillId="0" borderId="11" xfId="0" applyNumberFormat="1" applyFont="1" applyBorder="1" applyAlignment="1">
      <alignment horizontal="center" vertical="center"/>
    </xf>
    <xf numFmtId="10" fontId="4" fillId="0" borderId="12" xfId="0" applyNumberFormat="1" applyFont="1" applyBorder="1" applyAlignment="1">
      <alignment horizontal="center" vertical="center"/>
    </xf>
    <xf numFmtId="0" fontId="4" fillId="0" borderId="12" xfId="0" applyNumberFormat="1" applyFont="1" applyBorder="1" applyAlignment="1">
      <alignment horizontal="center" vertical="center"/>
    </xf>
    <xf numFmtId="10" fontId="4" fillId="0" borderId="13" xfId="0" applyNumberFormat="1" applyFont="1" applyBorder="1" applyAlignment="1">
      <alignment horizontal="center" vertical="center"/>
    </xf>
    <xf numFmtId="0" fontId="4" fillId="0" borderId="9" xfId="0" applyFont="1" applyBorder="1" applyAlignment="1">
      <alignment vertical="center"/>
    </xf>
    <xf numFmtId="0" fontId="4" fillId="0" borderId="12" xfId="0" applyFont="1" applyFill="1" applyBorder="1" applyAlignment="1">
      <alignment horizontal="center" vertical="center"/>
    </xf>
    <xf numFmtId="10" fontId="4" fillId="0" borderId="12" xfId="0" applyNumberFormat="1" applyFont="1" applyFill="1" applyBorder="1" applyAlignment="1">
      <alignment horizontal="center" vertical="center"/>
    </xf>
    <xf numFmtId="0" fontId="4" fillId="0" borderId="12" xfId="0" applyFont="1" applyBorder="1" applyAlignment="1">
      <alignment horizontal="center" vertical="center"/>
    </xf>
    <xf numFmtId="0" fontId="4" fillId="0" borderId="5" xfId="0" applyFont="1" applyBorder="1" applyAlignment="1">
      <alignment horizontal="center" vertical="center"/>
    </xf>
    <xf numFmtId="10" fontId="4" fillId="0" borderId="5" xfId="0" applyNumberFormat="1" applyFont="1" applyBorder="1" applyAlignment="1">
      <alignment horizontal="center" vertical="center"/>
    </xf>
    <xf numFmtId="10" fontId="4" fillId="0" borderId="18" xfId="0" applyNumberFormat="1" applyFont="1" applyBorder="1" applyAlignment="1">
      <alignment horizontal="center" vertical="center"/>
    </xf>
    <xf numFmtId="0" fontId="7" fillId="0" borderId="12" xfId="0" applyFont="1" applyBorder="1" applyAlignment="1">
      <alignment horizontal="center" vertical="center"/>
    </xf>
    <xf numFmtId="10" fontId="7" fillId="0" borderId="12" xfId="0" applyNumberFormat="1" applyFont="1" applyBorder="1" applyAlignment="1">
      <alignment horizontal="center" vertical="center"/>
    </xf>
    <xf numFmtId="3" fontId="5" fillId="0" borderId="12" xfId="0" applyNumberFormat="1" applyFont="1" applyBorder="1" applyAlignment="1">
      <alignment horizontal="center" vertical="center"/>
    </xf>
    <xf numFmtId="10" fontId="5" fillId="0" borderId="12" xfId="0" applyNumberFormat="1" applyFont="1" applyBorder="1" applyAlignment="1">
      <alignment horizontal="center" vertical="center"/>
    </xf>
    <xf numFmtId="10" fontId="5" fillId="0" borderId="13" xfId="0" applyNumberFormat="1" applyFont="1" applyBorder="1" applyAlignment="1">
      <alignment horizontal="center" vertical="center"/>
    </xf>
    <xf numFmtId="0" fontId="4" fillId="0" borderId="1" xfId="0" applyNumberFormat="1" applyFont="1" applyFill="1" applyBorder="1" applyAlignment="1">
      <alignment horizontal="center"/>
    </xf>
    <xf numFmtId="0" fontId="2" fillId="0" borderId="0" xfId="0" applyNumberFormat="1" applyFont="1" applyFill="1" applyBorder="1"/>
    <xf numFmtId="0" fontId="4" fillId="0" borderId="0" xfId="0" applyFont="1" applyAlignment="1">
      <alignment horizontal="left"/>
    </xf>
    <xf numFmtId="164" fontId="4" fillId="0" borderId="1" xfId="0" applyNumberFormat="1" applyFont="1" applyBorder="1" applyAlignment="1">
      <alignment horizontal="center" vertical="center"/>
    </xf>
    <xf numFmtId="164" fontId="4" fillId="0" borderId="0" xfId="0" applyNumberFormat="1" applyFont="1"/>
    <xf numFmtId="0" fontId="5" fillId="0" borderId="0" xfId="0" applyNumberFormat="1" applyFont="1" applyFill="1" applyBorder="1" applyAlignment="1">
      <alignment horizontal="center"/>
    </xf>
    <xf numFmtId="0" fontId="4" fillId="0" borderId="0" xfId="0" applyNumberFormat="1" applyFont="1" applyAlignment="1">
      <alignment horizontal="center"/>
    </xf>
    <xf numFmtId="0" fontId="6" fillId="0" borderId="0" xfId="0" applyNumberFormat="1" applyFont="1" applyFill="1" applyBorder="1" applyAlignment="1">
      <alignment horizontal="center"/>
    </xf>
    <xf numFmtId="0" fontId="4" fillId="0" borderId="0" xfId="0" applyNumberFormat="1" applyFont="1"/>
    <xf numFmtId="164" fontId="4" fillId="0" borderId="1" xfId="0" applyNumberFormat="1" applyFont="1" applyBorder="1" applyAlignment="1">
      <alignment horizontal="center"/>
    </xf>
    <xf numFmtId="164" fontId="4" fillId="0" borderId="1" xfId="0" applyNumberFormat="1" applyFont="1" applyBorder="1"/>
    <xf numFmtId="164" fontId="4" fillId="0" borderId="10" xfId="0" applyNumberFormat="1" applyFont="1" applyBorder="1"/>
    <xf numFmtId="164" fontId="4" fillId="0" borderId="12" xfId="0" applyNumberFormat="1" applyFont="1" applyBorder="1" applyAlignment="1">
      <alignment horizontal="center"/>
    </xf>
    <xf numFmtId="0" fontId="4" fillId="0" borderId="12" xfId="0" applyNumberFormat="1" applyFont="1" applyFill="1" applyBorder="1" applyAlignment="1">
      <alignment horizontal="center"/>
    </xf>
    <xf numFmtId="164" fontId="4" fillId="0" borderId="12" xfId="0" applyNumberFormat="1" applyFont="1" applyBorder="1"/>
    <xf numFmtId="164" fontId="4" fillId="0" borderId="13" xfId="0" applyNumberFormat="1" applyFont="1" applyBorder="1"/>
    <xf numFmtId="9" fontId="4" fillId="0" borderId="18" xfId="0" applyNumberFormat="1" applyFont="1" applyBorder="1" applyAlignment="1">
      <alignment horizontal="center"/>
    </xf>
    <xf numFmtId="0" fontId="4" fillId="0" borderId="9" xfId="0" applyFont="1" applyBorder="1" applyAlignment="1">
      <alignment horizontal="left"/>
    </xf>
    <xf numFmtId="164" fontId="4" fillId="0" borderId="10" xfId="0" applyNumberFormat="1" applyFont="1" applyBorder="1" applyAlignment="1">
      <alignment horizontal="center" vertical="center"/>
    </xf>
    <xf numFmtId="164" fontId="4" fillId="0" borderId="12" xfId="0" applyNumberFormat="1" applyFont="1" applyBorder="1" applyAlignment="1">
      <alignment horizontal="center" vertical="center"/>
    </xf>
    <xf numFmtId="164" fontId="4" fillId="0" borderId="13" xfId="0" applyNumberFormat="1" applyFont="1" applyBorder="1" applyAlignment="1">
      <alignment horizontal="center" vertical="center"/>
    </xf>
    <xf numFmtId="0" fontId="4" fillId="0" borderId="16" xfId="0" applyFont="1" applyBorder="1" applyAlignment="1">
      <alignment horizontal="left"/>
    </xf>
    <xf numFmtId="164" fontId="4" fillId="0" borderId="5" xfId="0" applyNumberFormat="1" applyFont="1" applyBorder="1" applyAlignment="1">
      <alignment horizontal="center" vertical="center"/>
    </xf>
    <xf numFmtId="164" fontId="4" fillId="0" borderId="18" xfId="0" applyNumberFormat="1" applyFont="1" applyBorder="1" applyAlignment="1">
      <alignment horizontal="center" vertical="center"/>
    </xf>
    <xf numFmtId="0" fontId="7" fillId="0" borderId="12" xfId="0" applyFont="1" applyBorder="1" applyAlignment="1">
      <alignment horizontal="center"/>
    </xf>
    <xf numFmtId="164" fontId="7" fillId="0" borderId="12" xfId="0" applyNumberFormat="1" applyFont="1" applyBorder="1" applyAlignment="1">
      <alignment horizontal="center"/>
    </xf>
    <xf numFmtId="164" fontId="5" fillId="0" borderId="12" xfId="0" applyNumberFormat="1" applyFont="1" applyBorder="1" applyAlignment="1">
      <alignment horizontal="center"/>
    </xf>
    <xf numFmtId="3" fontId="1" fillId="0" borderId="12" xfId="0" applyNumberFormat="1" applyFont="1" applyBorder="1"/>
    <xf numFmtId="164" fontId="1" fillId="0" borderId="12" xfId="0" applyNumberFormat="1" applyFont="1" applyBorder="1"/>
    <xf numFmtId="164" fontId="1" fillId="0" borderId="13" xfId="0" applyNumberFormat="1" applyFont="1" applyBorder="1"/>
    <xf numFmtId="0" fontId="4" fillId="0" borderId="1" xfId="0" applyFont="1" applyBorder="1" applyAlignment="1">
      <alignment vertical="center"/>
    </xf>
    <xf numFmtId="0" fontId="4" fillId="0" borderId="0" xfId="0" applyFont="1" applyFill="1" applyBorder="1" applyAlignment="1">
      <alignment vertical="center"/>
    </xf>
    <xf numFmtId="0" fontId="2" fillId="0" borderId="0" xfId="0" applyNumberFormat="1" applyFont="1" applyFill="1" applyBorder="1" applyAlignment="1">
      <alignment vertical="center"/>
    </xf>
    <xf numFmtId="9" fontId="2" fillId="0" borderId="0" xfId="0" applyNumberFormat="1" applyFont="1" applyFill="1" applyBorder="1" applyAlignment="1">
      <alignment vertical="center"/>
    </xf>
    <xf numFmtId="0" fontId="6" fillId="0" borderId="1" xfId="0" applyFont="1" applyFill="1" applyBorder="1" applyAlignment="1">
      <alignment horizontal="center" vertical="center"/>
    </xf>
    <xf numFmtId="9" fontId="4" fillId="0" borderId="1" xfId="0" applyNumberFormat="1" applyFont="1" applyFill="1" applyBorder="1" applyAlignment="1">
      <alignment horizontal="center" vertical="center"/>
    </xf>
    <xf numFmtId="0" fontId="2" fillId="0" borderId="0" xfId="0" applyNumberFormat="1" applyFont="1" applyBorder="1" applyAlignment="1">
      <alignment vertical="center"/>
    </xf>
    <xf numFmtId="9" fontId="2" fillId="0" borderId="0" xfId="0" applyNumberFormat="1" applyFont="1" applyBorder="1" applyAlignment="1">
      <alignment vertical="center"/>
    </xf>
    <xf numFmtId="10" fontId="6" fillId="0" borderId="1" xfId="0" applyNumberFormat="1" applyFont="1" applyFill="1" applyBorder="1" applyAlignment="1">
      <alignment horizontal="center" vertical="center"/>
    </xf>
    <xf numFmtId="10" fontId="4" fillId="0" borderId="0" xfId="0" applyNumberFormat="1" applyFont="1" applyAlignment="1">
      <alignment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10" fontId="4" fillId="0" borderId="10" xfId="0" applyNumberFormat="1" applyFont="1" applyBorder="1" applyAlignment="1">
      <alignment vertical="center"/>
    </xf>
    <xf numFmtId="0" fontId="4" fillId="0" borderId="12" xfId="0" applyFont="1" applyBorder="1" applyAlignment="1">
      <alignment vertical="center"/>
    </xf>
    <xf numFmtId="10" fontId="4" fillId="0" borderId="13" xfId="0" applyNumberFormat="1" applyFont="1" applyBorder="1" applyAlignment="1">
      <alignment vertical="center"/>
    </xf>
    <xf numFmtId="10" fontId="5" fillId="0" borderId="20" xfId="0" applyNumberFormat="1" applyFont="1" applyBorder="1" applyAlignment="1">
      <alignment horizontal="center" vertical="center"/>
    </xf>
    <xf numFmtId="0" fontId="4" fillId="0" borderId="0" xfId="0" applyFont="1" applyFill="1" applyBorder="1" applyAlignment="1">
      <alignment horizontal="center"/>
    </xf>
    <xf numFmtId="0" fontId="6" fillId="0" borderId="0" xfId="0" applyFont="1" applyFill="1" applyBorder="1" applyAlignment="1">
      <alignment horizontal="center"/>
    </xf>
    <xf numFmtId="0" fontId="4" fillId="0" borderId="24" xfId="0" applyFont="1" applyBorder="1" applyAlignment="1">
      <alignment horizontal="center"/>
    </xf>
    <xf numFmtId="10" fontId="4" fillId="0" borderId="0" xfId="0" applyNumberFormat="1" applyFont="1" applyAlignment="1">
      <alignment horizontal="center"/>
    </xf>
    <xf numFmtId="10" fontId="6" fillId="0" borderId="0" xfId="0" applyNumberFormat="1" applyFont="1" applyFill="1" applyBorder="1" applyAlignment="1">
      <alignment horizontal="center"/>
    </xf>
    <xf numFmtId="10" fontId="4" fillId="0" borderId="0" xfId="0" applyNumberFormat="1" applyFont="1" applyFill="1" applyBorder="1" applyAlignment="1">
      <alignment horizontal="center"/>
    </xf>
    <xf numFmtId="10" fontId="4" fillId="0" borderId="7" xfId="0" applyNumberFormat="1" applyFont="1" applyBorder="1" applyAlignment="1">
      <alignment horizontal="center"/>
    </xf>
    <xf numFmtId="10" fontId="4" fillId="0" borderId="8" xfId="0" applyNumberFormat="1" applyFont="1" applyBorder="1" applyAlignment="1">
      <alignment horizontal="center"/>
    </xf>
    <xf numFmtId="0" fontId="4" fillId="0" borderId="9" xfId="0" applyNumberFormat="1" applyFont="1" applyFill="1" applyBorder="1" applyAlignment="1">
      <alignment horizontal="center"/>
    </xf>
    <xf numFmtId="0" fontId="4" fillId="0" borderId="11" xfId="0" applyNumberFormat="1" applyFont="1" applyBorder="1" applyAlignment="1">
      <alignment horizontal="center"/>
    </xf>
    <xf numFmtId="10" fontId="7" fillId="0" borderId="12" xfId="0" applyNumberFormat="1" applyFont="1" applyBorder="1" applyAlignment="1">
      <alignment horizontal="center"/>
    </xf>
    <xf numFmtId="10" fontId="5" fillId="0" borderId="12" xfId="0" applyNumberFormat="1" applyFont="1" applyBorder="1" applyAlignment="1">
      <alignment horizontal="center"/>
    </xf>
    <xf numFmtId="10" fontId="5" fillId="0" borderId="13" xfId="0" applyNumberFormat="1" applyFont="1" applyBorder="1" applyAlignment="1">
      <alignment horizontal="center"/>
    </xf>
    <xf numFmtId="0" fontId="6" fillId="0" borderId="2" xfId="0" applyFont="1" applyBorder="1" applyAlignment="1">
      <alignment horizontal="left"/>
    </xf>
    <xf numFmtId="0" fontId="6" fillId="0" borderId="2" xfId="0" applyFont="1" applyBorder="1"/>
    <xf numFmtId="3" fontId="10" fillId="0" borderId="7" xfId="0" applyNumberFormat="1" applyFont="1" applyBorder="1" applyAlignment="1">
      <alignment horizontal="center"/>
    </xf>
    <xf numFmtId="10" fontId="10" fillId="0" borderId="7" xfId="0" applyNumberFormat="1" applyFont="1" applyBorder="1" applyAlignment="1">
      <alignment horizontal="center"/>
    </xf>
    <xf numFmtId="0" fontId="4" fillId="0" borderId="7" xfId="0" applyNumberFormat="1" applyFont="1" applyBorder="1" applyAlignment="1">
      <alignment horizontal="center"/>
    </xf>
    <xf numFmtId="10" fontId="4" fillId="0" borderId="7" xfId="0" applyNumberFormat="1" applyFont="1" applyBorder="1" applyAlignment="1">
      <alignment horizontal="center" vertical="center"/>
    </xf>
    <xf numFmtId="10" fontId="4" fillId="0" borderId="8" xfId="0" applyNumberFormat="1" applyFont="1" applyBorder="1" applyAlignment="1">
      <alignment horizontal="center" vertical="center"/>
    </xf>
    <xf numFmtId="0" fontId="4" fillId="0" borderId="9" xfId="0" applyFont="1" applyBorder="1" applyAlignment="1">
      <alignment horizontal="center" vertical="center"/>
    </xf>
    <xf numFmtId="0" fontId="4" fillId="0" borderId="11" xfId="0" applyFont="1" applyBorder="1" applyAlignment="1">
      <alignment horizontal="center" vertical="center"/>
    </xf>
    <xf numFmtId="0" fontId="7" fillId="0" borderId="27" xfId="0" applyFont="1" applyBorder="1" applyAlignment="1">
      <alignment horizontal="center"/>
    </xf>
    <xf numFmtId="0" fontId="4" fillId="0" borderId="4" xfId="0" applyFont="1" applyBorder="1" applyAlignment="1">
      <alignment horizontal="center" vertical="center"/>
    </xf>
    <xf numFmtId="0" fontId="4" fillId="0" borderId="24" xfId="0" applyFont="1" applyBorder="1" applyAlignment="1">
      <alignment horizontal="center" vertical="center"/>
    </xf>
    <xf numFmtId="0" fontId="4" fillId="0" borderId="27" xfId="0" applyFont="1" applyBorder="1" applyAlignment="1">
      <alignment horizontal="center" vertical="center"/>
    </xf>
    <xf numFmtId="0" fontId="4" fillId="0" borderId="4" xfId="0" applyFont="1" applyBorder="1" applyAlignment="1">
      <alignment horizontal="center"/>
    </xf>
    <xf numFmtId="0" fontId="5" fillId="0" borderId="24" xfId="0" applyNumberFormat="1" applyFont="1" applyFill="1" applyBorder="1" applyAlignment="1">
      <alignment horizontal="center"/>
    </xf>
    <xf numFmtId="0" fontId="6" fillId="0" borderId="24" xfId="0" applyNumberFormat="1" applyFont="1" applyFill="1" applyBorder="1" applyAlignment="1">
      <alignment horizontal="center"/>
    </xf>
    <xf numFmtId="0" fontId="4" fillId="0" borderId="27" xfId="0" applyNumberFormat="1" applyFont="1" applyFill="1" applyBorder="1" applyAlignment="1">
      <alignment horizontal="center"/>
    </xf>
    <xf numFmtId="0" fontId="6" fillId="0" borderId="18" xfId="0" applyFont="1" applyBorder="1"/>
    <xf numFmtId="0" fontId="6" fillId="0" borderId="10" xfId="0" applyFont="1" applyBorder="1"/>
    <xf numFmtId="0" fontId="6" fillId="0" borderId="13" xfId="0" applyFont="1" applyBorder="1"/>
    <xf numFmtId="0" fontId="7" fillId="0" borderId="27" xfId="0" applyFont="1" applyBorder="1" applyAlignment="1">
      <alignment horizontal="center" vertical="center"/>
    </xf>
    <xf numFmtId="0" fontId="4" fillId="0" borderId="24" xfId="0" applyFont="1" applyFill="1" applyBorder="1" applyAlignment="1">
      <alignment horizontal="center" vertical="center"/>
    </xf>
    <xf numFmtId="0" fontId="4" fillId="0" borderId="27" xfId="0" applyFont="1" applyFill="1" applyBorder="1" applyAlignment="1">
      <alignment horizontal="center" vertical="center"/>
    </xf>
    <xf numFmtId="0" fontId="4" fillId="0" borderId="26" xfId="0" applyNumberFormat="1" applyFont="1" applyBorder="1" applyAlignment="1">
      <alignment horizontal="center" vertical="center"/>
    </xf>
    <xf numFmtId="0" fontId="4" fillId="0" borderId="24" xfId="0" applyNumberFormat="1" applyFont="1" applyBorder="1" applyAlignment="1">
      <alignment horizontal="center" vertical="center"/>
    </xf>
    <xf numFmtId="0" fontId="4" fillId="0" borderId="27" xfId="0" applyNumberFormat="1" applyFont="1" applyBorder="1" applyAlignment="1">
      <alignment horizontal="center" vertical="center"/>
    </xf>
    <xf numFmtId="0" fontId="6" fillId="0" borderId="18" xfId="0" applyFont="1" applyBorder="1" applyAlignment="1">
      <alignment vertical="center"/>
    </xf>
    <xf numFmtId="0" fontId="6" fillId="0" borderId="10" xfId="0" applyFont="1" applyBorder="1" applyAlignment="1">
      <alignment vertical="center"/>
    </xf>
    <xf numFmtId="0" fontId="4" fillId="0" borderId="27" xfId="0" applyFont="1" applyBorder="1" applyAlignment="1">
      <alignment horizontal="center"/>
    </xf>
    <xf numFmtId="0" fontId="4" fillId="0" borderId="26" xfId="0" applyFont="1" applyBorder="1" applyAlignment="1">
      <alignment horizontal="center"/>
    </xf>
    <xf numFmtId="1" fontId="4" fillId="0" borderId="0" xfId="0" applyNumberFormat="1" applyFont="1"/>
    <xf numFmtId="3" fontId="4" fillId="0" borderId="0" xfId="0" applyNumberFormat="1" applyFont="1"/>
    <xf numFmtId="3" fontId="5" fillId="2" borderId="1" xfId="0" applyNumberFormat="1" applyFont="1" applyFill="1" applyBorder="1" applyAlignment="1">
      <alignment horizontal="center" vertical="center"/>
    </xf>
    <xf numFmtId="0" fontId="6" fillId="0" borderId="2" xfId="0" applyFont="1" applyFill="1" applyBorder="1" applyAlignment="1">
      <alignment vertical="center"/>
    </xf>
    <xf numFmtId="0" fontId="0" fillId="0" borderId="1" xfId="0" applyBorder="1" applyAlignment="1">
      <alignment horizontal="center" vertical="center"/>
    </xf>
    <xf numFmtId="14" fontId="7" fillId="0" borderId="5" xfId="0" applyNumberFormat="1" applyFont="1" applyBorder="1" applyAlignment="1">
      <alignment horizontal="center" vertical="center"/>
    </xf>
    <xf numFmtId="14" fontId="7" fillId="0" borderId="32" xfId="0" applyNumberFormat="1" applyFont="1" applyBorder="1" applyAlignment="1">
      <alignment vertical="center"/>
    </xf>
    <xf numFmtId="14" fontId="7" fillId="0" borderId="33" xfId="0" applyNumberFormat="1" applyFont="1" applyBorder="1" applyAlignment="1">
      <alignment vertical="center"/>
    </xf>
    <xf numFmtId="0" fontId="0" fillId="0" borderId="0" xfId="0" applyFill="1"/>
    <xf numFmtId="0" fontId="14" fillId="0" borderId="0" xfId="0" applyFont="1"/>
    <xf numFmtId="1" fontId="14" fillId="4" borderId="1" xfId="0" applyNumberFormat="1" applyFont="1" applyFill="1" applyBorder="1" applyAlignment="1">
      <alignment horizontal="center" vertical="center"/>
    </xf>
    <xf numFmtId="165" fontId="14" fillId="4" borderId="1" xfId="0" applyNumberFormat="1" applyFont="1" applyFill="1" applyBorder="1" applyAlignment="1">
      <alignment horizontal="center" vertical="center"/>
    </xf>
    <xf numFmtId="0" fontId="14" fillId="4" borderId="1" xfId="0" applyFont="1" applyFill="1" applyBorder="1" applyAlignment="1">
      <alignment horizontal="center" vertical="center"/>
    </xf>
    <xf numFmtId="0" fontId="14" fillId="4" borderId="32" xfId="0" applyFont="1" applyFill="1" applyBorder="1" applyAlignment="1">
      <alignment horizontal="center" vertical="center"/>
    </xf>
    <xf numFmtId="0" fontId="14" fillId="5" borderId="34" xfId="0" applyFont="1" applyFill="1" applyBorder="1" applyAlignment="1">
      <alignment horizontal="center" vertical="center"/>
    </xf>
    <xf numFmtId="0" fontId="14" fillId="0" borderId="35" xfId="0" applyFont="1" applyBorder="1"/>
    <xf numFmtId="1" fontId="14" fillId="5" borderId="1" xfId="0" applyNumberFormat="1" applyFont="1" applyFill="1" applyBorder="1" applyAlignment="1">
      <alignment horizontal="center" vertical="center"/>
    </xf>
    <xf numFmtId="165" fontId="14" fillId="5" borderId="1" xfId="0" applyNumberFormat="1" applyFont="1" applyFill="1" applyBorder="1" applyAlignment="1">
      <alignment horizontal="center" vertical="center"/>
    </xf>
    <xf numFmtId="0" fontId="14" fillId="0" borderId="0" xfId="0" applyFont="1" applyBorder="1"/>
    <xf numFmtId="3" fontId="16" fillId="4" borderId="1" xfId="0" applyNumberFormat="1" applyFont="1" applyFill="1" applyBorder="1" applyAlignment="1">
      <alignment horizontal="center" vertical="center"/>
    </xf>
    <xf numFmtId="3" fontId="16" fillId="4" borderId="32" xfId="0" applyNumberFormat="1" applyFont="1" applyFill="1" applyBorder="1" applyAlignment="1">
      <alignment horizontal="center" vertical="center"/>
    </xf>
    <xf numFmtId="3" fontId="16" fillId="5" borderId="34" xfId="0" applyNumberFormat="1" applyFont="1" applyFill="1" applyBorder="1" applyAlignment="1">
      <alignment horizontal="center" vertical="center"/>
    </xf>
    <xf numFmtId="3" fontId="16" fillId="5" borderId="1" xfId="0" applyNumberFormat="1" applyFont="1" applyFill="1" applyBorder="1" applyAlignment="1">
      <alignment horizontal="center" vertical="center"/>
    </xf>
    <xf numFmtId="0" fontId="4" fillId="0" borderId="0" xfId="0" applyFont="1" applyFill="1" applyBorder="1" applyAlignment="1">
      <alignment horizontal="left"/>
    </xf>
    <xf numFmtId="0" fontId="6" fillId="0" borderId="3" xfId="0" applyFont="1" applyBorder="1" applyAlignment="1">
      <alignment horizontal="left"/>
    </xf>
    <xf numFmtId="0" fontId="6" fillId="0" borderId="20" xfId="0" applyFont="1" applyBorder="1"/>
    <xf numFmtId="0" fontId="6" fillId="0" borderId="3" xfId="0" applyFont="1" applyBorder="1" applyAlignment="1">
      <alignment vertical="center"/>
    </xf>
    <xf numFmtId="0" fontId="6" fillId="0" borderId="2" xfId="0" applyFont="1" applyBorder="1" applyAlignment="1">
      <alignment vertical="center"/>
    </xf>
    <xf numFmtId="0" fontId="6" fillId="0" borderId="20" xfId="0" applyFont="1" applyFill="1" applyBorder="1" applyAlignment="1">
      <alignment vertical="center"/>
    </xf>
    <xf numFmtId="1" fontId="4" fillId="0" borderId="0" xfId="0" applyNumberFormat="1" applyFont="1" applyAlignment="1">
      <alignment horizontal="center"/>
    </xf>
    <xf numFmtId="1" fontId="4" fillId="0" borderId="0" xfId="0" applyNumberFormat="1" applyFont="1" applyAlignment="1">
      <alignment horizontal="center" vertical="center"/>
    </xf>
    <xf numFmtId="3" fontId="4" fillId="0" borderId="0" xfId="0" applyNumberFormat="1" applyFont="1" applyAlignment="1">
      <alignment horizontal="center"/>
    </xf>
    <xf numFmtId="0" fontId="6" fillId="0" borderId="1" xfId="0" applyFont="1" applyBorder="1" applyAlignment="1">
      <alignment vertical="center"/>
    </xf>
    <xf numFmtId="1" fontId="4" fillId="0" borderId="1" xfId="0" applyNumberFormat="1" applyFont="1" applyBorder="1" applyAlignment="1">
      <alignment horizontal="center" vertical="center"/>
    </xf>
    <xf numFmtId="0" fontId="6" fillId="0" borderId="1" xfId="0" applyFont="1" applyFill="1" applyBorder="1" applyAlignment="1">
      <alignment vertical="center"/>
    </xf>
    <xf numFmtId="0" fontId="0" fillId="0" borderId="1" xfId="0" applyBorder="1" applyAlignment="1">
      <alignment vertical="center"/>
    </xf>
    <xf numFmtId="3" fontId="4" fillId="0" borderId="1" xfId="0" applyNumberFormat="1" applyFont="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24" xfId="0" applyBorder="1" applyAlignment="1">
      <alignment horizontal="center" vertical="center"/>
    </xf>
    <xf numFmtId="0" fontId="17" fillId="0" borderId="1" xfId="0" applyFont="1" applyBorder="1"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0" fontId="6" fillId="0" borderId="1" xfId="0" applyFont="1" applyBorder="1" applyAlignment="1">
      <alignment horizontal="left" vertical="center"/>
    </xf>
    <xf numFmtId="1" fontId="0" fillId="0" borderId="1" xfId="0" applyNumberFormat="1" applyBorder="1" applyAlignment="1">
      <alignment horizontal="center" vertical="center"/>
    </xf>
    <xf numFmtId="166" fontId="0" fillId="0" borderId="1" xfId="0" applyNumberFormat="1" applyBorder="1" applyAlignment="1">
      <alignment horizontal="center" vertical="center"/>
    </xf>
    <xf numFmtId="0" fontId="6" fillId="0" borderId="13" xfId="0" applyFont="1" applyBorder="1" applyAlignment="1">
      <alignment vertical="center"/>
    </xf>
    <xf numFmtId="3" fontId="4" fillId="0" borderId="0" xfId="0" applyNumberFormat="1" applyFont="1" applyAlignment="1">
      <alignment horizontal="center" vertical="center"/>
    </xf>
    <xf numFmtId="1" fontId="0" fillId="0" borderId="1" xfId="0" applyNumberFormat="1" applyBorder="1" applyAlignment="1">
      <alignment vertical="center"/>
    </xf>
    <xf numFmtId="0" fontId="0" fillId="0" borderId="1" xfId="0" applyNumberFormat="1" applyBorder="1" applyAlignment="1">
      <alignment vertical="center"/>
    </xf>
    <xf numFmtId="1" fontId="0" fillId="0" borderId="5" xfId="0" applyNumberFormat="1" applyBorder="1" applyAlignment="1">
      <alignment horizontal="center" vertical="center"/>
    </xf>
    <xf numFmtId="0" fontId="0" fillId="0" borderId="2" xfId="0" applyBorder="1" applyAlignment="1">
      <alignment horizontal="center" vertical="center"/>
    </xf>
    <xf numFmtId="0" fontId="17" fillId="0" borderId="36" xfId="0" applyFont="1" applyBorder="1" applyAlignment="1">
      <alignment horizontal="center" vertical="center"/>
    </xf>
    <xf numFmtId="0" fontId="17" fillId="0" borderId="37" xfId="0" applyFont="1" applyBorder="1" applyAlignment="1">
      <alignment horizontal="center" vertical="center"/>
    </xf>
    <xf numFmtId="0" fontId="6" fillId="0" borderId="1" xfId="0" applyFont="1" applyFill="1" applyBorder="1" applyAlignment="1">
      <alignment horizontal="left" vertical="center"/>
    </xf>
    <xf numFmtId="0" fontId="7" fillId="0" borderId="9" xfId="0" applyFont="1" applyFill="1" applyBorder="1" applyAlignment="1">
      <alignment horizontal="left"/>
    </xf>
    <xf numFmtId="0" fontId="7" fillId="0" borderId="10" xfId="0" applyFont="1" applyFill="1" applyBorder="1" applyAlignment="1">
      <alignment horizontal="left"/>
    </xf>
    <xf numFmtId="0" fontId="7" fillId="0" borderId="11" xfId="0" applyFont="1" applyFill="1" applyBorder="1" applyAlignment="1">
      <alignment horizontal="left"/>
    </xf>
    <xf numFmtId="0" fontId="7" fillId="0" borderId="13" xfId="0" applyFont="1" applyFill="1" applyBorder="1" applyAlignment="1">
      <alignment horizontal="left"/>
    </xf>
    <xf numFmtId="0" fontId="4" fillId="0" borderId="14" xfId="0" applyFont="1" applyBorder="1" applyAlignment="1">
      <alignment horizontal="left" vertical="center"/>
    </xf>
    <xf numFmtId="0" fontId="4" fillId="0" borderId="15" xfId="0" applyFont="1" applyBorder="1" applyAlignment="1">
      <alignment horizontal="left" vertical="center"/>
    </xf>
    <xf numFmtId="0" fontId="4" fillId="0" borderId="17" xfId="0" applyFont="1" applyBorder="1" applyAlignment="1">
      <alignment horizontal="left" vertical="center"/>
    </xf>
    <xf numFmtId="0" fontId="4" fillId="0" borderId="16" xfId="0" applyFont="1" applyBorder="1" applyAlignment="1">
      <alignment horizontal="left" vertical="center"/>
    </xf>
    <xf numFmtId="3" fontId="5" fillId="2" borderId="1" xfId="0" applyNumberFormat="1" applyFont="1" applyFill="1" applyBorder="1" applyAlignment="1">
      <alignment horizontal="center"/>
    </xf>
    <xf numFmtId="3" fontId="5" fillId="2" borderId="10" xfId="0" applyNumberFormat="1" applyFont="1" applyFill="1" applyBorder="1" applyAlignment="1">
      <alignment horizontal="center"/>
    </xf>
    <xf numFmtId="0" fontId="8" fillId="0" borderId="6" xfId="0" applyFont="1" applyFill="1" applyBorder="1" applyAlignment="1">
      <alignment horizontal="left"/>
    </xf>
    <xf numFmtId="0" fontId="8" fillId="0" borderId="8" xfId="0" applyFont="1" applyFill="1" applyBorder="1" applyAlignment="1">
      <alignment horizontal="left"/>
    </xf>
    <xf numFmtId="0" fontId="7" fillId="0" borderId="9" xfId="0" applyFont="1" applyBorder="1" applyAlignment="1">
      <alignment horizontal="left" vertical="center"/>
    </xf>
    <xf numFmtId="0" fontId="7" fillId="0" borderId="11" xfId="0" applyFont="1" applyBorder="1" applyAlignment="1">
      <alignment horizontal="left" vertical="center"/>
    </xf>
    <xf numFmtId="3" fontId="5" fillId="2" borderId="24" xfId="0" applyNumberFormat="1" applyFont="1" applyFill="1" applyBorder="1" applyAlignment="1">
      <alignment horizontal="center"/>
    </xf>
    <xf numFmtId="0" fontId="7" fillId="0" borderId="10" xfId="0" applyFont="1" applyBorder="1" applyAlignment="1">
      <alignment horizontal="center" vertical="center"/>
    </xf>
    <xf numFmtId="0" fontId="7" fillId="0" borderId="13" xfId="0" applyFont="1" applyBorder="1" applyAlignment="1">
      <alignment horizontal="center" vertical="center"/>
    </xf>
    <xf numFmtId="0" fontId="7" fillId="0" borderId="1" xfId="0" applyFont="1" applyBorder="1" applyAlignment="1">
      <alignment horizontal="center"/>
    </xf>
    <xf numFmtId="0" fontId="7" fillId="0" borderId="7" xfId="0" applyFont="1" applyBorder="1" applyAlignment="1">
      <alignment horizontal="center"/>
    </xf>
    <xf numFmtId="0" fontId="9" fillId="0" borderId="6"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14" fontId="7" fillId="0" borderId="1" xfId="0" applyNumberFormat="1" applyFont="1" applyBorder="1" applyAlignment="1">
      <alignment horizontal="center"/>
    </xf>
    <xf numFmtId="0" fontId="7" fillId="0" borderId="10" xfId="0" applyFont="1" applyBorder="1" applyAlignment="1">
      <alignment horizontal="center"/>
    </xf>
    <xf numFmtId="0" fontId="7" fillId="0" borderId="8" xfId="0" applyFont="1" applyBorder="1" applyAlignment="1">
      <alignment horizontal="center"/>
    </xf>
    <xf numFmtId="14" fontId="7" fillId="0" borderId="24" xfId="0" applyNumberFormat="1" applyFont="1" applyBorder="1" applyAlignment="1">
      <alignment horizontal="center"/>
    </xf>
    <xf numFmtId="0" fontId="7" fillId="0" borderId="24" xfId="0" applyFont="1" applyBorder="1" applyAlignment="1">
      <alignment horizontal="center"/>
    </xf>
    <xf numFmtId="0" fontId="7" fillId="0" borderId="26" xfId="0" applyFont="1" applyBorder="1" applyAlignment="1">
      <alignment horizont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3" fontId="5" fillId="2" borderId="1" xfId="0" applyNumberFormat="1" applyFont="1" applyFill="1" applyBorder="1" applyAlignment="1">
      <alignment horizontal="center" vertical="center"/>
    </xf>
    <xf numFmtId="3" fontId="5" fillId="2" borderId="10" xfId="0" applyNumberFormat="1" applyFont="1" applyFill="1" applyBorder="1" applyAlignment="1">
      <alignment horizontal="center" vertical="center"/>
    </xf>
    <xf numFmtId="14" fontId="7" fillId="0" borderId="1" xfId="0" applyNumberFormat="1" applyFont="1" applyBorder="1" applyAlignment="1">
      <alignment horizontal="center" vertical="center"/>
    </xf>
    <xf numFmtId="14" fontId="7" fillId="0" borderId="10" xfId="0" applyNumberFormat="1" applyFont="1" applyBorder="1" applyAlignment="1">
      <alignment horizontal="center" vertical="center"/>
    </xf>
    <xf numFmtId="0" fontId="7" fillId="0" borderId="1" xfId="0" applyFont="1" applyBorder="1" applyAlignment="1">
      <alignment horizontal="center"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7" xfId="0" applyFont="1" applyBorder="1" applyAlignment="1">
      <alignment vertical="center"/>
    </xf>
    <xf numFmtId="0" fontId="4" fillId="0" borderId="16" xfId="0" applyFont="1" applyBorder="1" applyAlignment="1">
      <alignment vertical="center"/>
    </xf>
    <xf numFmtId="0" fontId="9" fillId="0" borderId="21" xfId="0" applyFont="1" applyBorder="1" applyAlignment="1">
      <alignment horizontal="center" vertical="center"/>
    </xf>
    <xf numFmtId="0" fontId="9" fillId="0" borderId="28" xfId="0" applyFont="1" applyBorder="1" applyAlignment="1">
      <alignment horizontal="center" vertical="center"/>
    </xf>
    <xf numFmtId="0" fontId="9" fillId="0" borderId="22" xfId="0" applyFont="1" applyBorder="1" applyAlignment="1">
      <alignment horizontal="center" vertical="center"/>
    </xf>
    <xf numFmtId="0" fontId="9" fillId="0" borderId="29" xfId="0" applyFont="1" applyBorder="1" applyAlignment="1">
      <alignment horizontal="center" vertical="center"/>
    </xf>
    <xf numFmtId="0" fontId="9" fillId="0" borderId="23" xfId="0" applyFont="1" applyBorder="1" applyAlignment="1">
      <alignment horizontal="center" vertical="center"/>
    </xf>
    <xf numFmtId="0" fontId="9" fillId="0" borderId="30" xfId="0" applyFont="1" applyBorder="1" applyAlignment="1">
      <alignment horizontal="center" vertical="center"/>
    </xf>
    <xf numFmtId="14" fontId="7" fillId="0" borderId="24" xfId="0" applyNumberFormat="1" applyFont="1" applyBorder="1" applyAlignment="1">
      <alignment horizontal="center" vertical="center"/>
    </xf>
    <xf numFmtId="0" fontId="7" fillId="0" borderId="24" xfId="0" applyFont="1" applyBorder="1" applyAlignment="1">
      <alignment horizontal="center" vertical="center"/>
    </xf>
    <xf numFmtId="0" fontId="7" fillId="0" borderId="26" xfId="0" applyFont="1" applyBorder="1" applyAlignment="1">
      <alignment horizontal="center" vertical="center"/>
    </xf>
    <xf numFmtId="3" fontId="5" fillId="2" borderId="24" xfId="0" applyNumberFormat="1" applyFont="1" applyFill="1" applyBorder="1" applyAlignment="1">
      <alignment horizontal="center" vertical="center"/>
    </xf>
    <xf numFmtId="0" fontId="7" fillId="0" borderId="9" xfId="0" applyFont="1" applyBorder="1" applyAlignment="1">
      <alignment vertical="center"/>
    </xf>
    <xf numFmtId="0" fontId="7" fillId="0" borderId="11" xfId="0" applyFont="1" applyBorder="1" applyAlignment="1">
      <alignment vertical="center"/>
    </xf>
    <xf numFmtId="0" fontId="7" fillId="0" borderId="9" xfId="0" applyFont="1" applyBorder="1" applyAlignment="1">
      <alignment horizontal="left"/>
    </xf>
    <xf numFmtId="0" fontId="7" fillId="0" borderId="11" xfId="0" applyFont="1" applyBorder="1" applyAlignment="1">
      <alignment horizontal="left"/>
    </xf>
    <xf numFmtId="0" fontId="4" fillId="0" borderId="14" xfId="0" applyFont="1" applyBorder="1" applyAlignment="1">
      <alignment horizontal="left"/>
    </xf>
    <xf numFmtId="0" fontId="4" fillId="0" borderId="16" xfId="0" applyFont="1" applyBorder="1" applyAlignment="1">
      <alignment horizontal="left"/>
    </xf>
    <xf numFmtId="0" fontId="4" fillId="0" borderId="15" xfId="0" applyFont="1" applyBorder="1" applyAlignment="1">
      <alignment horizontal="left"/>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8" fillId="0" borderId="16" xfId="0" applyFont="1" applyFill="1" applyBorder="1" applyAlignment="1">
      <alignment horizontal="left"/>
    </xf>
    <xf numFmtId="0" fontId="8" fillId="0" borderId="18" xfId="0" applyFont="1" applyFill="1" applyBorder="1" applyAlignment="1">
      <alignment horizontal="left"/>
    </xf>
    <xf numFmtId="0" fontId="7" fillId="0" borderId="13" xfId="0" applyFont="1" applyBorder="1" applyAlignment="1">
      <alignment horizontal="center"/>
    </xf>
    <xf numFmtId="10" fontId="7" fillId="0" borderId="7" xfId="0" applyNumberFormat="1" applyFont="1" applyBorder="1" applyAlignment="1">
      <alignment horizontal="center" vertical="center"/>
    </xf>
    <xf numFmtId="14" fontId="7" fillId="3" borderId="1" xfId="0" applyNumberFormat="1" applyFont="1" applyFill="1" applyBorder="1" applyAlignment="1">
      <alignment horizontal="center" vertical="center"/>
    </xf>
    <xf numFmtId="10" fontId="7" fillId="3" borderId="1" xfId="0" applyNumberFormat="1" applyFont="1" applyFill="1" applyBorder="1" applyAlignment="1">
      <alignment horizontal="center" vertical="center"/>
    </xf>
    <xf numFmtId="10" fontId="7" fillId="0" borderId="1" xfId="0" applyNumberFormat="1" applyFont="1" applyBorder="1" applyAlignment="1">
      <alignment horizontal="center" vertical="center"/>
    </xf>
    <xf numFmtId="0" fontId="7" fillId="3" borderId="1" xfId="0" applyFont="1" applyFill="1" applyBorder="1" applyAlignment="1">
      <alignment horizontal="center" vertical="center"/>
    </xf>
    <xf numFmtId="0" fontId="7" fillId="3" borderId="1" xfId="0" applyNumberFormat="1" applyFont="1" applyFill="1" applyBorder="1" applyAlignment="1">
      <alignment horizontal="center" vertical="center"/>
    </xf>
    <xf numFmtId="0" fontId="4" fillId="0" borderId="14" xfId="0" applyFont="1" applyFill="1" applyBorder="1" applyAlignment="1">
      <alignment horizontal="left" vertical="center"/>
    </xf>
    <xf numFmtId="0" fontId="4" fillId="0" borderId="15" xfId="0" applyFont="1" applyFill="1" applyBorder="1" applyAlignment="1">
      <alignment horizontal="left" vertical="center"/>
    </xf>
    <xf numFmtId="0" fontId="4" fillId="0" borderId="16" xfId="0" applyFont="1" applyFill="1" applyBorder="1" applyAlignment="1">
      <alignment horizontal="left" vertical="center"/>
    </xf>
    <xf numFmtId="10" fontId="7" fillId="3" borderId="10" xfId="0" applyNumberFormat="1" applyFont="1" applyFill="1" applyBorder="1" applyAlignment="1">
      <alignment horizontal="center" vertical="center"/>
    </xf>
    <xf numFmtId="10" fontId="7" fillId="0" borderId="10" xfId="0" applyNumberFormat="1" applyFont="1" applyBorder="1" applyAlignment="1">
      <alignment horizontal="center" vertical="center"/>
    </xf>
    <xf numFmtId="10" fontId="7" fillId="0" borderId="8" xfId="0" applyNumberFormat="1" applyFont="1" applyBorder="1" applyAlignment="1">
      <alignment horizontal="center" vertical="center"/>
    </xf>
    <xf numFmtId="0" fontId="7" fillId="0" borderId="12" xfId="0" applyFont="1" applyBorder="1" applyAlignment="1">
      <alignment horizontal="center" vertical="center"/>
    </xf>
    <xf numFmtId="0" fontId="9" fillId="0" borderId="6" xfId="0" applyFont="1" applyBorder="1" applyAlignment="1">
      <alignment horizontal="left" vertical="center"/>
    </xf>
    <xf numFmtId="0" fontId="9" fillId="0" borderId="7" xfId="0" applyFont="1" applyBorder="1" applyAlignment="1">
      <alignment horizontal="left" vertical="center"/>
    </xf>
    <xf numFmtId="0" fontId="9" fillId="0" borderId="9" xfId="0" applyFont="1" applyBorder="1" applyAlignment="1">
      <alignment horizontal="left" vertical="center"/>
    </xf>
    <xf numFmtId="0" fontId="9" fillId="0" borderId="1" xfId="0" applyFont="1" applyBorder="1" applyAlignment="1">
      <alignment horizontal="left" vertical="center"/>
    </xf>
    <xf numFmtId="0" fontId="7" fillId="3" borderId="2" xfId="0" applyNumberFormat="1" applyFont="1" applyFill="1" applyBorder="1" applyAlignment="1">
      <alignment horizontal="center" vertical="center"/>
    </xf>
    <xf numFmtId="10" fontId="7" fillId="3" borderId="24" xfId="0" applyNumberFormat="1" applyFont="1" applyFill="1" applyBorder="1" applyAlignment="1">
      <alignment horizontal="center" vertical="center"/>
    </xf>
    <xf numFmtId="10" fontId="7" fillId="3" borderId="25" xfId="0" applyNumberFormat="1" applyFont="1" applyFill="1" applyBorder="1" applyAlignment="1">
      <alignment horizontal="center" vertical="center"/>
    </xf>
    <xf numFmtId="10" fontId="7" fillId="0" borderId="2" xfId="0" applyNumberFormat="1" applyFont="1" applyBorder="1" applyAlignment="1">
      <alignment horizontal="center" vertical="center"/>
    </xf>
    <xf numFmtId="10" fontId="7" fillId="0" borderId="19" xfId="0" applyNumberFormat="1" applyFont="1" applyBorder="1" applyAlignment="1">
      <alignment horizontal="center" vertical="center"/>
    </xf>
    <xf numFmtId="0" fontId="7" fillId="0" borderId="9" xfId="0" applyFont="1" applyFill="1" applyBorder="1" applyAlignment="1">
      <alignment horizontal="left" vertical="center"/>
    </xf>
    <xf numFmtId="0" fontId="7" fillId="0" borderId="2" xfId="0" applyFont="1" applyFill="1" applyBorder="1" applyAlignment="1">
      <alignment horizontal="left" vertical="center"/>
    </xf>
    <xf numFmtId="0" fontId="7" fillId="0" borderId="11" xfId="0" applyFont="1" applyFill="1" applyBorder="1" applyAlignment="1">
      <alignment horizontal="left" vertical="center"/>
    </xf>
    <xf numFmtId="0" fontId="7" fillId="0" borderId="20" xfId="0" applyFont="1" applyFill="1" applyBorder="1" applyAlignment="1">
      <alignment horizontal="left" vertical="center"/>
    </xf>
    <xf numFmtId="0" fontId="4" fillId="0" borderId="17" xfId="0" applyFont="1" applyFill="1" applyBorder="1" applyAlignment="1">
      <alignment horizontal="left" vertical="center"/>
    </xf>
    <xf numFmtId="0" fontId="8" fillId="0" borderId="6" xfId="0" applyFont="1" applyFill="1" applyBorder="1" applyAlignment="1">
      <alignment horizontal="left" vertical="center"/>
    </xf>
    <xf numFmtId="0" fontId="8" fillId="0" borderId="19" xfId="0" applyFont="1" applyFill="1" applyBorder="1" applyAlignment="1">
      <alignment horizontal="left" vertical="center"/>
    </xf>
    <xf numFmtId="0" fontId="7" fillId="0" borderId="12" xfId="0" applyFont="1" applyBorder="1" applyAlignment="1">
      <alignment horizontal="center"/>
    </xf>
    <xf numFmtId="0" fontId="7" fillId="0" borderId="6" xfId="0" applyFont="1" applyBorder="1" applyAlignment="1">
      <alignment horizontal="center" vertical="center"/>
    </xf>
    <xf numFmtId="0" fontId="7" fillId="0" borderId="9" xfId="0" applyFont="1" applyBorder="1" applyAlignment="1">
      <alignment horizontal="center" vertical="center"/>
    </xf>
    <xf numFmtId="0" fontId="7" fillId="0" borderId="19" xfId="0" applyFont="1" applyBorder="1" applyAlignment="1">
      <alignment horizontal="center"/>
    </xf>
    <xf numFmtId="0" fontId="7" fillId="0" borderId="2" xfId="0" applyFont="1" applyBorder="1" applyAlignment="1">
      <alignment horizontal="center"/>
    </xf>
    <xf numFmtId="0" fontId="4" fillId="0" borderId="31" xfId="0" applyFont="1" applyBorder="1" applyAlignment="1">
      <alignment horizontal="left" vertical="center"/>
    </xf>
    <xf numFmtId="0" fontId="13" fillId="0" borderId="1" xfId="0" applyFont="1" applyBorder="1" applyAlignment="1">
      <alignment horizontal="center" vertical="center"/>
    </xf>
    <xf numFmtId="0" fontId="12" fillId="0" borderId="1" xfId="0" applyFont="1" applyFill="1" applyBorder="1" applyAlignment="1">
      <alignment horizontal="left" vertical="center"/>
    </xf>
    <xf numFmtId="0" fontId="7" fillId="0" borderId="32" xfId="0" applyFont="1" applyBorder="1" applyAlignment="1">
      <alignment horizontal="center" vertical="center"/>
    </xf>
    <xf numFmtId="0" fontId="7" fillId="0" borderId="33" xfId="0" applyFont="1" applyBorder="1" applyAlignment="1">
      <alignment horizontal="center" vertical="center"/>
    </xf>
    <xf numFmtId="0" fontId="7" fillId="0" borderId="5" xfId="0" applyFont="1" applyBorder="1" applyAlignment="1">
      <alignment horizontal="center" vertical="center"/>
    </xf>
    <xf numFmtId="14" fontId="7" fillId="0" borderId="32" xfId="0" applyNumberFormat="1" applyFont="1" applyBorder="1" applyAlignment="1">
      <alignment horizontal="center" vertical="center"/>
    </xf>
    <xf numFmtId="14" fontId="7" fillId="0" borderId="33" xfId="0" applyNumberFormat="1" applyFont="1" applyBorder="1" applyAlignment="1">
      <alignment horizontal="center" vertical="center"/>
    </xf>
    <xf numFmtId="14" fontId="7" fillId="0" borderId="5" xfId="0" applyNumberFormat="1" applyFont="1" applyBorder="1" applyAlignment="1">
      <alignment horizontal="center" vertical="center"/>
    </xf>
    <xf numFmtId="0" fontId="11" fillId="0" borderId="1" xfId="0" applyFont="1" applyFill="1" applyBorder="1" applyAlignment="1">
      <alignment horizontal="left" vertical="center"/>
    </xf>
    <xf numFmtId="0" fontId="12" fillId="0" borderId="32" xfId="0" applyFont="1" applyFill="1" applyBorder="1" applyAlignment="1">
      <alignment horizontal="center" vertical="center" wrapText="1"/>
    </xf>
    <xf numFmtId="0" fontId="12" fillId="0" borderId="5" xfId="0" applyFont="1" applyFill="1" applyBorder="1" applyAlignment="1">
      <alignment horizontal="center" vertical="center" wrapText="1"/>
    </xf>
    <xf numFmtId="14" fontId="2" fillId="0" borderId="32" xfId="0" applyNumberFormat="1" applyFont="1" applyFill="1" applyBorder="1" applyAlignment="1">
      <alignment horizontal="center" vertical="center"/>
    </xf>
    <xf numFmtId="14" fontId="2" fillId="0" borderId="33" xfId="0" applyNumberFormat="1" applyFont="1" applyFill="1" applyBorder="1" applyAlignment="1">
      <alignment horizontal="center" vertical="center"/>
    </xf>
    <xf numFmtId="14" fontId="2" fillId="0" borderId="5" xfId="0" applyNumberFormat="1" applyFont="1" applyFill="1" applyBorder="1" applyAlignment="1">
      <alignment horizontal="center" vertical="center"/>
    </xf>
    <xf numFmtId="0" fontId="11" fillId="0" borderId="32"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0" fillId="0" borderId="1" xfId="0" applyBorder="1" applyAlignment="1">
      <alignment horizontal="center" vertical="center"/>
    </xf>
    <xf numFmtId="0" fontId="0" fillId="8" borderId="1" xfId="0" applyFill="1" applyBorder="1" applyAlignment="1">
      <alignment horizontal="center" vertical="center"/>
    </xf>
    <xf numFmtId="0" fontId="0" fillId="0" borderId="1" xfId="0" applyBorder="1" applyAlignment="1">
      <alignment horizontal="left" vertical="center"/>
    </xf>
    <xf numFmtId="0" fontId="0" fillId="0" borderId="5" xfId="0"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6" fillId="0" borderId="2" xfId="0" applyFont="1" applyFill="1" applyBorder="1" applyAlignment="1">
      <alignment horizontal="left"/>
    </xf>
    <xf numFmtId="0" fontId="4" fillId="0" borderId="9" xfId="0" applyFont="1" applyFill="1" applyBorder="1" applyAlignment="1">
      <alignment horizontal="center"/>
    </xf>
    <xf numFmtId="10" fontId="4" fillId="0" borderId="1" xfId="0" applyNumberFormat="1" applyFont="1" applyFill="1" applyBorder="1" applyAlignment="1">
      <alignment horizontal="center"/>
    </xf>
    <xf numFmtId="10" fontId="4" fillId="0" borderId="10" xfId="0" applyNumberFormat="1" applyFont="1" applyFill="1" applyBorder="1" applyAlignment="1">
      <alignment horizontal="center"/>
    </xf>
  </cellXfs>
  <cellStyles count="1">
    <cellStyle name="Normal" xfId="0" builtinId="0"/>
  </cellStyles>
  <dxfs count="10">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s>
  <tableStyles count="0" defaultTableStyle="TableStyleMedium2" defaultPivotStyle="PivotStyleLight16"/>
  <colors>
    <mruColors>
      <color rgb="FFFFCCFF"/>
      <color rgb="FFFFFF99"/>
      <color rgb="FFCCFFFF"/>
      <color rgb="FF99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opLeftCell="B1" zoomScale="80" zoomScaleNormal="80" workbookViewId="0">
      <selection activeCell="AA6" activeCellId="1" sqref="B6:B42 AA6:AA42"/>
    </sheetView>
  </sheetViews>
  <sheetFormatPr baseColWidth="10" defaultRowHeight="12.75" x14ac:dyDescent="0.2"/>
  <cols>
    <col min="1" max="1" width="20.85546875" style="26" bestFit="1" customWidth="1"/>
    <col min="2" max="2" width="33.7109375" style="8" customWidth="1"/>
    <col min="3" max="24" width="7.7109375" style="14" customWidth="1"/>
    <col min="25" max="25" width="11.42578125" style="8" bestFit="1" customWidth="1"/>
    <col min="26" max="26" width="10.28515625" style="8" bestFit="1" customWidth="1"/>
    <col min="27" max="33" width="7.7109375" style="8" customWidth="1"/>
    <col min="34" max="16384" width="11.42578125" style="8"/>
  </cols>
  <sheetData>
    <row r="1" spans="1:27" s="23" customFormat="1" x14ac:dyDescent="0.2">
      <c r="A1" s="250" t="s">
        <v>36</v>
      </c>
      <c r="B1" s="251"/>
      <c r="C1" s="259">
        <v>2011</v>
      </c>
      <c r="D1" s="249"/>
      <c r="E1" s="249"/>
      <c r="F1" s="249"/>
      <c r="G1" s="249">
        <v>2012</v>
      </c>
      <c r="H1" s="249"/>
      <c r="I1" s="249"/>
      <c r="J1" s="249"/>
      <c r="K1" s="249"/>
      <c r="L1" s="249"/>
      <c r="M1" s="249">
        <v>2013</v>
      </c>
      <c r="N1" s="249"/>
      <c r="O1" s="249"/>
      <c r="P1" s="249"/>
      <c r="Q1" s="249"/>
      <c r="R1" s="249"/>
      <c r="S1" s="249"/>
      <c r="T1" s="249"/>
      <c r="U1" s="249"/>
      <c r="V1" s="249"/>
      <c r="W1" s="249"/>
      <c r="X1" s="256"/>
    </row>
    <row r="2" spans="1:27" s="23" customFormat="1" x14ac:dyDescent="0.2">
      <c r="A2" s="252"/>
      <c r="B2" s="253"/>
      <c r="C2" s="258" t="s">
        <v>26</v>
      </c>
      <c r="D2" s="248"/>
      <c r="E2" s="248"/>
      <c r="F2" s="248"/>
      <c r="G2" s="248" t="s">
        <v>35</v>
      </c>
      <c r="H2" s="248"/>
      <c r="I2" s="248"/>
      <c r="J2" s="248"/>
      <c r="K2" s="248"/>
      <c r="L2" s="248"/>
      <c r="M2" s="248" t="s">
        <v>38</v>
      </c>
      <c r="N2" s="248"/>
      <c r="O2" s="248"/>
      <c r="P2" s="248"/>
      <c r="Q2" s="248"/>
      <c r="R2" s="248"/>
      <c r="S2" s="248"/>
      <c r="T2" s="248"/>
      <c r="U2" s="248"/>
      <c r="V2" s="248"/>
      <c r="W2" s="248"/>
      <c r="X2" s="255"/>
    </row>
    <row r="3" spans="1:27" s="23" customFormat="1" x14ac:dyDescent="0.2">
      <c r="A3" s="252"/>
      <c r="B3" s="253"/>
      <c r="C3" s="257">
        <v>40822</v>
      </c>
      <c r="D3" s="254"/>
      <c r="E3" s="254"/>
      <c r="F3" s="254"/>
      <c r="G3" s="254">
        <v>41149</v>
      </c>
      <c r="H3" s="248"/>
      <c r="I3" s="248"/>
      <c r="J3" s="248"/>
      <c r="K3" s="248"/>
      <c r="L3" s="248"/>
      <c r="M3" s="254">
        <v>41314</v>
      </c>
      <c r="N3" s="248"/>
      <c r="O3" s="248"/>
      <c r="P3" s="248"/>
      <c r="Q3" s="248"/>
      <c r="R3" s="248"/>
      <c r="S3" s="248"/>
      <c r="T3" s="248"/>
      <c r="U3" s="248"/>
      <c r="V3" s="248"/>
      <c r="W3" s="248"/>
      <c r="X3" s="255"/>
    </row>
    <row r="4" spans="1:27" s="23" customFormat="1" x14ac:dyDescent="0.2">
      <c r="A4" s="243" t="s">
        <v>28</v>
      </c>
      <c r="B4" s="246" t="s">
        <v>27</v>
      </c>
      <c r="C4" s="245" t="s">
        <v>17</v>
      </c>
      <c r="D4" s="239"/>
      <c r="E4" s="239" t="s">
        <v>25</v>
      </c>
      <c r="F4" s="239"/>
      <c r="G4" s="239" t="s">
        <v>17</v>
      </c>
      <c r="H4" s="239"/>
      <c r="I4" s="239" t="s">
        <v>25</v>
      </c>
      <c r="J4" s="239"/>
      <c r="K4" s="239" t="s">
        <v>34</v>
      </c>
      <c r="L4" s="239"/>
      <c r="M4" s="239" t="s">
        <v>17</v>
      </c>
      <c r="N4" s="239"/>
      <c r="O4" s="239" t="s">
        <v>39</v>
      </c>
      <c r="P4" s="239"/>
      <c r="Q4" s="239">
        <v>30</v>
      </c>
      <c r="R4" s="239"/>
      <c r="S4" s="239" t="s">
        <v>40</v>
      </c>
      <c r="T4" s="239"/>
      <c r="U4" s="239" t="s">
        <v>41</v>
      </c>
      <c r="V4" s="239"/>
      <c r="W4" s="239" t="s">
        <v>34</v>
      </c>
      <c r="X4" s="240"/>
    </row>
    <row r="5" spans="1:27" s="23" customFormat="1" ht="13.5" thickBot="1" x14ac:dyDescent="0.25">
      <c r="A5" s="244"/>
      <c r="B5" s="247"/>
      <c r="C5" s="154" t="s">
        <v>0</v>
      </c>
      <c r="D5" s="51" t="s">
        <v>30</v>
      </c>
      <c r="E5" s="51" t="s">
        <v>0</v>
      </c>
      <c r="F5" s="51" t="s">
        <v>30</v>
      </c>
      <c r="G5" s="52" t="s">
        <v>29</v>
      </c>
      <c r="H5" s="53" t="s">
        <v>30</v>
      </c>
      <c r="I5" s="52" t="s">
        <v>29</v>
      </c>
      <c r="J5" s="53" t="s">
        <v>30</v>
      </c>
      <c r="K5" s="52" t="s">
        <v>29</v>
      </c>
      <c r="L5" s="53" t="s">
        <v>30</v>
      </c>
      <c r="M5" s="52" t="s">
        <v>29</v>
      </c>
      <c r="N5" s="53" t="s">
        <v>30</v>
      </c>
      <c r="O5" s="52" t="s">
        <v>29</v>
      </c>
      <c r="P5" s="53" t="s">
        <v>30</v>
      </c>
      <c r="Q5" s="52" t="s">
        <v>29</v>
      </c>
      <c r="R5" s="53" t="s">
        <v>30</v>
      </c>
      <c r="S5" s="52" t="s">
        <v>29</v>
      </c>
      <c r="T5" s="53" t="s">
        <v>30</v>
      </c>
      <c r="U5" s="52" t="s">
        <v>29</v>
      </c>
      <c r="V5" s="53" t="s">
        <v>30</v>
      </c>
      <c r="W5" s="52" t="s">
        <v>29</v>
      </c>
      <c r="X5" s="54" t="s">
        <v>30</v>
      </c>
      <c r="Y5" s="23" t="s">
        <v>152</v>
      </c>
      <c r="Z5" s="23" t="s">
        <v>153</v>
      </c>
      <c r="AA5" s="23" t="s">
        <v>154</v>
      </c>
    </row>
    <row r="6" spans="1:27" x14ac:dyDescent="0.2">
      <c r="A6" s="236" t="s">
        <v>1</v>
      </c>
      <c r="B6" s="162" t="s">
        <v>3</v>
      </c>
      <c r="C6" s="158">
        <v>16761</v>
      </c>
      <c r="D6" s="17">
        <v>0.82065217391304346</v>
      </c>
      <c r="E6" s="16">
        <v>29970</v>
      </c>
      <c r="F6" s="17">
        <v>0.77586206896551724</v>
      </c>
      <c r="G6" s="16">
        <v>812.5</v>
      </c>
      <c r="H6" s="17">
        <v>6.280193236714976E-2</v>
      </c>
      <c r="I6" s="16">
        <v>1125</v>
      </c>
      <c r="J6" s="17">
        <v>0.13953488372093023</v>
      </c>
      <c r="K6" s="16">
        <v>562.5</v>
      </c>
      <c r="L6" s="17">
        <v>0.33333333333333331</v>
      </c>
      <c r="M6" s="48">
        <v>178</v>
      </c>
      <c r="N6" s="17">
        <v>5.8462437883659757E-4</v>
      </c>
      <c r="O6" s="48">
        <v>0</v>
      </c>
      <c r="P6" s="17">
        <v>0</v>
      </c>
      <c r="Q6" s="48">
        <v>0</v>
      </c>
      <c r="R6" s="49">
        <v>0</v>
      </c>
      <c r="S6" s="48">
        <v>534</v>
      </c>
      <c r="T6" s="17">
        <v>2.2805017103762837E-3</v>
      </c>
      <c r="U6" s="48">
        <v>0</v>
      </c>
      <c r="V6" s="17">
        <v>0</v>
      </c>
      <c r="W6" s="48">
        <v>0</v>
      </c>
      <c r="X6" s="50">
        <v>0</v>
      </c>
      <c r="Y6" s="204">
        <f>AVERAGE(M6,O6,Q6,S6,U6,W6)</f>
        <v>118.66666666666667</v>
      </c>
      <c r="Z6" s="204">
        <f>AVERAGE(G6,I6,K6)</f>
        <v>833.33333333333337</v>
      </c>
      <c r="AA6" s="204">
        <f>AVERAGE(C6,E6)</f>
        <v>23365.5</v>
      </c>
    </row>
    <row r="7" spans="1:27" x14ac:dyDescent="0.2">
      <c r="A7" s="236"/>
      <c r="B7" s="163" t="s">
        <v>4</v>
      </c>
      <c r="C7" s="134">
        <v>666</v>
      </c>
      <c r="D7" s="11">
        <v>3.2608695652173912E-2</v>
      </c>
      <c r="E7" s="10">
        <v>2775</v>
      </c>
      <c r="F7" s="11">
        <v>7.183908045977011E-2</v>
      </c>
      <c r="G7" s="10">
        <v>0</v>
      </c>
      <c r="H7" s="11">
        <v>0</v>
      </c>
      <c r="I7" s="10">
        <v>0</v>
      </c>
      <c r="J7" s="11">
        <v>0</v>
      </c>
      <c r="K7" s="10">
        <v>0</v>
      </c>
      <c r="L7" s="11">
        <v>0</v>
      </c>
      <c r="M7" s="10">
        <v>0</v>
      </c>
      <c r="N7" s="11">
        <v>0</v>
      </c>
      <c r="O7" s="10">
        <v>0</v>
      </c>
      <c r="P7" s="11">
        <v>0</v>
      </c>
      <c r="Q7" s="10">
        <v>0</v>
      </c>
      <c r="R7" s="11">
        <v>0</v>
      </c>
      <c r="S7" s="10">
        <v>0</v>
      </c>
      <c r="T7" s="11">
        <v>0</v>
      </c>
      <c r="U7" s="10">
        <v>0</v>
      </c>
      <c r="V7" s="11">
        <v>0</v>
      </c>
      <c r="W7" s="10">
        <v>0</v>
      </c>
      <c r="X7" s="42">
        <v>0</v>
      </c>
      <c r="Y7" s="204">
        <f t="shared" ref="Y7:Y42" si="0">AVERAGE(M7,O7,Q7,S7,U7,W7)</f>
        <v>0</v>
      </c>
      <c r="Z7" s="204">
        <f t="shared" ref="Z7:Z42" si="1">AVERAGE(G7,I7,K7)</f>
        <v>0</v>
      </c>
      <c r="AA7" s="204">
        <f t="shared" ref="AA7:AA42" si="2">AVERAGE(C7,E7)</f>
        <v>1720.5</v>
      </c>
    </row>
    <row r="8" spans="1:27" x14ac:dyDescent="0.2">
      <c r="A8" s="236"/>
      <c r="B8" s="163" t="s">
        <v>5</v>
      </c>
      <c r="C8" s="134">
        <v>1110</v>
      </c>
      <c r="D8" s="11">
        <v>5.434782608695652E-2</v>
      </c>
      <c r="E8" s="10">
        <v>1443</v>
      </c>
      <c r="F8" s="11">
        <v>3.7356321839080463E-2</v>
      </c>
      <c r="G8" s="10">
        <v>0</v>
      </c>
      <c r="H8" s="11">
        <v>0</v>
      </c>
      <c r="I8" s="10">
        <v>0</v>
      </c>
      <c r="J8" s="11">
        <v>0</v>
      </c>
      <c r="K8" s="10">
        <v>0</v>
      </c>
      <c r="L8" s="11">
        <v>0</v>
      </c>
      <c r="M8" s="10">
        <v>0</v>
      </c>
      <c r="N8" s="11">
        <v>0</v>
      </c>
      <c r="O8" s="10">
        <v>0</v>
      </c>
      <c r="P8" s="11">
        <v>0</v>
      </c>
      <c r="Q8" s="10">
        <v>0</v>
      </c>
      <c r="R8" s="11">
        <v>0</v>
      </c>
      <c r="S8" s="10">
        <v>0</v>
      </c>
      <c r="T8" s="11">
        <v>0</v>
      </c>
      <c r="U8" s="10">
        <v>0</v>
      </c>
      <c r="V8" s="11">
        <v>0</v>
      </c>
      <c r="W8" s="10">
        <v>0</v>
      </c>
      <c r="X8" s="42">
        <v>0</v>
      </c>
      <c r="Y8" s="204">
        <f t="shared" si="0"/>
        <v>0</v>
      </c>
      <c r="Z8" s="204">
        <f t="shared" si="1"/>
        <v>0</v>
      </c>
      <c r="AA8" s="204">
        <f t="shared" si="2"/>
        <v>1276.5</v>
      </c>
    </row>
    <row r="9" spans="1:27" x14ac:dyDescent="0.2">
      <c r="A9" s="236"/>
      <c r="B9" s="163" t="s">
        <v>6</v>
      </c>
      <c r="C9" s="134">
        <v>222</v>
      </c>
      <c r="D9" s="11">
        <v>1.0869565217391304E-2</v>
      </c>
      <c r="E9" s="10">
        <v>111</v>
      </c>
      <c r="F9" s="11">
        <v>2.8735632183908046E-3</v>
      </c>
      <c r="G9" s="10">
        <v>0</v>
      </c>
      <c r="H9" s="11">
        <v>0</v>
      </c>
      <c r="I9" s="10">
        <v>0</v>
      </c>
      <c r="J9" s="11">
        <v>0</v>
      </c>
      <c r="K9" s="10">
        <v>0</v>
      </c>
      <c r="L9" s="11">
        <v>0</v>
      </c>
      <c r="M9" s="10">
        <v>0</v>
      </c>
      <c r="N9" s="11">
        <v>0</v>
      </c>
      <c r="O9" s="10">
        <v>0</v>
      </c>
      <c r="P9" s="11">
        <v>0</v>
      </c>
      <c r="Q9" s="10">
        <v>0</v>
      </c>
      <c r="R9" s="11">
        <v>0</v>
      </c>
      <c r="S9" s="10">
        <v>0</v>
      </c>
      <c r="T9" s="11">
        <v>0</v>
      </c>
      <c r="U9" s="10">
        <v>0</v>
      </c>
      <c r="V9" s="11">
        <v>0</v>
      </c>
      <c r="W9" s="10">
        <v>0</v>
      </c>
      <c r="X9" s="42">
        <v>0</v>
      </c>
      <c r="Y9" s="204">
        <f t="shared" si="0"/>
        <v>0</v>
      </c>
      <c r="Z9" s="204">
        <f t="shared" si="1"/>
        <v>0</v>
      </c>
      <c r="AA9" s="204">
        <f t="shared" si="2"/>
        <v>166.5</v>
      </c>
    </row>
    <row r="10" spans="1:27" x14ac:dyDescent="0.2">
      <c r="A10" s="236"/>
      <c r="B10" s="163" t="s">
        <v>2</v>
      </c>
      <c r="C10" s="134">
        <v>111</v>
      </c>
      <c r="D10" s="11">
        <v>5.434782608695652E-3</v>
      </c>
      <c r="E10" s="10">
        <v>0</v>
      </c>
      <c r="F10" s="10">
        <v>0</v>
      </c>
      <c r="G10" s="10">
        <v>0</v>
      </c>
      <c r="H10" s="11">
        <v>0</v>
      </c>
      <c r="I10" s="10">
        <v>0</v>
      </c>
      <c r="J10" s="11">
        <v>0</v>
      </c>
      <c r="K10" s="10">
        <v>0</v>
      </c>
      <c r="L10" s="11">
        <v>0</v>
      </c>
      <c r="M10" s="10">
        <v>0</v>
      </c>
      <c r="N10" s="11">
        <v>0</v>
      </c>
      <c r="O10" s="10">
        <v>0</v>
      </c>
      <c r="P10" s="11">
        <v>0</v>
      </c>
      <c r="Q10" s="10">
        <v>0</v>
      </c>
      <c r="R10" s="11">
        <v>0</v>
      </c>
      <c r="S10" s="10">
        <v>0</v>
      </c>
      <c r="T10" s="11">
        <v>0</v>
      </c>
      <c r="U10" s="10">
        <v>0</v>
      </c>
      <c r="V10" s="11">
        <v>0</v>
      </c>
      <c r="W10" s="10">
        <v>0</v>
      </c>
      <c r="X10" s="42">
        <v>0</v>
      </c>
      <c r="Y10" s="204">
        <f t="shared" si="0"/>
        <v>0</v>
      </c>
      <c r="Z10" s="204">
        <f t="shared" si="1"/>
        <v>0</v>
      </c>
      <c r="AA10" s="204">
        <f t="shared" si="2"/>
        <v>55.5</v>
      </c>
    </row>
    <row r="11" spans="1:27" x14ac:dyDescent="0.2">
      <c r="A11" s="236"/>
      <c r="B11" s="163" t="s">
        <v>32</v>
      </c>
      <c r="C11" s="134">
        <v>0</v>
      </c>
      <c r="D11" s="11">
        <v>0</v>
      </c>
      <c r="E11" s="10">
        <v>0</v>
      </c>
      <c r="F11" s="10">
        <v>0</v>
      </c>
      <c r="G11" s="12">
        <v>1062.5</v>
      </c>
      <c r="H11" s="11">
        <v>8.2125603864734303E-2</v>
      </c>
      <c r="I11" s="12">
        <v>562.5</v>
      </c>
      <c r="J11" s="11">
        <v>6.9767441860465115E-2</v>
      </c>
      <c r="K11" s="12">
        <v>0</v>
      </c>
      <c r="L11" s="11">
        <v>0</v>
      </c>
      <c r="M11" s="12">
        <v>89</v>
      </c>
      <c r="N11" s="11">
        <v>2.9231218941829878E-4</v>
      </c>
      <c r="O11" s="12">
        <v>0</v>
      </c>
      <c r="P11" s="11">
        <v>0</v>
      </c>
      <c r="Q11" s="12">
        <v>0</v>
      </c>
      <c r="R11" s="11">
        <v>0</v>
      </c>
      <c r="S11" s="12">
        <v>0</v>
      </c>
      <c r="T11" s="11">
        <v>0</v>
      </c>
      <c r="U11" s="12">
        <v>0</v>
      </c>
      <c r="V11" s="11">
        <v>0</v>
      </c>
      <c r="W11" s="12">
        <v>0</v>
      </c>
      <c r="X11" s="42">
        <v>0</v>
      </c>
      <c r="Y11" s="204">
        <f t="shared" si="0"/>
        <v>14.833333333333334</v>
      </c>
      <c r="Z11" s="204">
        <f t="shared" si="1"/>
        <v>541.66666666666663</v>
      </c>
      <c r="AA11" s="204">
        <f t="shared" si="2"/>
        <v>0</v>
      </c>
    </row>
    <row r="12" spans="1:27" x14ac:dyDescent="0.2">
      <c r="A12" s="236"/>
      <c r="B12" s="163" t="s">
        <v>7</v>
      </c>
      <c r="C12" s="134">
        <v>222</v>
      </c>
      <c r="D12" s="11">
        <v>1.0869565217391304E-2</v>
      </c>
      <c r="E12" s="10">
        <v>333</v>
      </c>
      <c r="F12" s="11">
        <v>8.6206896551724137E-3</v>
      </c>
      <c r="G12" s="10">
        <v>5437.5</v>
      </c>
      <c r="H12" s="11">
        <v>0.42028985507246375</v>
      </c>
      <c r="I12" s="10">
        <v>1937.5</v>
      </c>
      <c r="J12" s="11">
        <v>0.24031007751937986</v>
      </c>
      <c r="K12" s="10">
        <v>187.5</v>
      </c>
      <c r="L12" s="11">
        <v>0.1111111111111111</v>
      </c>
      <c r="M12" s="10">
        <v>0</v>
      </c>
      <c r="N12" s="11">
        <v>0</v>
      </c>
      <c r="O12" s="10">
        <v>0</v>
      </c>
      <c r="P12" s="11">
        <v>0</v>
      </c>
      <c r="Q12" s="10">
        <v>0</v>
      </c>
      <c r="R12" s="11">
        <v>0</v>
      </c>
      <c r="S12" s="10">
        <v>0</v>
      </c>
      <c r="T12" s="11">
        <v>0</v>
      </c>
      <c r="U12" s="10">
        <v>0</v>
      </c>
      <c r="V12" s="11">
        <v>0</v>
      </c>
      <c r="W12" s="10">
        <v>0</v>
      </c>
      <c r="X12" s="42">
        <v>0</v>
      </c>
      <c r="Y12" s="204">
        <f t="shared" si="0"/>
        <v>0</v>
      </c>
      <c r="Z12" s="204">
        <f t="shared" si="1"/>
        <v>2520.8333333333335</v>
      </c>
      <c r="AA12" s="204">
        <f t="shared" si="2"/>
        <v>277.5</v>
      </c>
    </row>
    <row r="13" spans="1:27" x14ac:dyDescent="0.2">
      <c r="A13" s="236"/>
      <c r="B13" s="163" t="s">
        <v>72</v>
      </c>
      <c r="C13" s="134">
        <v>0</v>
      </c>
      <c r="D13" s="11">
        <v>0</v>
      </c>
      <c r="E13" s="10">
        <v>0</v>
      </c>
      <c r="F13" s="11">
        <v>0</v>
      </c>
      <c r="G13" s="10">
        <v>0</v>
      </c>
      <c r="H13" s="11">
        <v>0</v>
      </c>
      <c r="I13" s="10">
        <v>0</v>
      </c>
      <c r="J13" s="11">
        <v>0</v>
      </c>
      <c r="K13" s="10">
        <v>0</v>
      </c>
      <c r="L13" s="11">
        <v>0</v>
      </c>
      <c r="M13" s="12">
        <v>801</v>
      </c>
      <c r="N13" s="11">
        <v>2.0461853259280917E-3</v>
      </c>
      <c r="O13" s="12">
        <v>0</v>
      </c>
      <c r="P13" s="11">
        <v>0</v>
      </c>
      <c r="Q13" s="12">
        <v>623</v>
      </c>
      <c r="R13" s="11">
        <v>2.0868113522537566E-3</v>
      </c>
      <c r="S13" s="12">
        <v>356</v>
      </c>
      <c r="T13" s="11">
        <v>1.5203344735841889E-3</v>
      </c>
      <c r="U13" s="12">
        <v>712</v>
      </c>
      <c r="V13" s="11">
        <v>1.2658227848101269E-2</v>
      </c>
      <c r="W13" s="12">
        <v>0</v>
      </c>
      <c r="X13" s="42">
        <v>0</v>
      </c>
      <c r="Y13" s="204">
        <f t="shared" si="0"/>
        <v>415.33333333333331</v>
      </c>
      <c r="Z13" s="204">
        <f t="shared" si="1"/>
        <v>0</v>
      </c>
      <c r="AA13" s="204">
        <f t="shared" si="2"/>
        <v>0</v>
      </c>
    </row>
    <row r="14" spans="1:27" x14ac:dyDescent="0.2">
      <c r="A14" s="236"/>
      <c r="B14" s="163" t="s">
        <v>18</v>
      </c>
      <c r="C14" s="134">
        <v>0</v>
      </c>
      <c r="D14" s="10">
        <v>0</v>
      </c>
      <c r="E14" s="10">
        <v>111</v>
      </c>
      <c r="F14" s="11">
        <v>2.8735632183908046E-3</v>
      </c>
      <c r="G14" s="10">
        <v>0</v>
      </c>
      <c r="H14" s="11">
        <v>0</v>
      </c>
      <c r="I14" s="10">
        <v>0</v>
      </c>
      <c r="J14" s="11">
        <v>0</v>
      </c>
      <c r="K14" s="10">
        <v>0</v>
      </c>
      <c r="L14" s="11">
        <v>0</v>
      </c>
      <c r="M14" s="10">
        <v>0</v>
      </c>
      <c r="N14" s="11">
        <v>0</v>
      </c>
      <c r="O14" s="10">
        <v>0</v>
      </c>
      <c r="P14" s="11">
        <v>0</v>
      </c>
      <c r="Q14" s="10">
        <v>0</v>
      </c>
      <c r="R14" s="11">
        <v>0</v>
      </c>
      <c r="S14" s="10">
        <v>0</v>
      </c>
      <c r="T14" s="11">
        <v>0</v>
      </c>
      <c r="U14" s="10">
        <v>0</v>
      </c>
      <c r="V14" s="11">
        <v>0</v>
      </c>
      <c r="W14" s="10">
        <v>0</v>
      </c>
      <c r="X14" s="42">
        <v>0</v>
      </c>
      <c r="Y14" s="204">
        <f t="shared" si="0"/>
        <v>0</v>
      </c>
      <c r="Z14" s="204">
        <f t="shared" si="1"/>
        <v>0</v>
      </c>
      <c r="AA14" s="204">
        <f t="shared" si="2"/>
        <v>55.5</v>
      </c>
    </row>
    <row r="15" spans="1:27" x14ac:dyDescent="0.2">
      <c r="A15" s="236"/>
      <c r="B15" s="163" t="s">
        <v>53</v>
      </c>
      <c r="C15" s="134">
        <v>0</v>
      </c>
      <c r="D15" s="10">
        <v>0</v>
      </c>
      <c r="E15" s="10">
        <v>0</v>
      </c>
      <c r="F15" s="11">
        <v>0</v>
      </c>
      <c r="G15" s="10">
        <v>0</v>
      </c>
      <c r="H15" s="11">
        <v>0</v>
      </c>
      <c r="I15" s="10">
        <v>0</v>
      </c>
      <c r="J15" s="11">
        <v>0</v>
      </c>
      <c r="K15" s="10">
        <v>0</v>
      </c>
      <c r="L15" s="11">
        <v>0</v>
      </c>
      <c r="M15" s="12">
        <v>89</v>
      </c>
      <c r="N15" s="11">
        <v>2.9231218941829878E-4</v>
      </c>
      <c r="O15" s="12">
        <v>0</v>
      </c>
      <c r="P15" s="11">
        <v>0</v>
      </c>
      <c r="Q15" s="12">
        <v>0</v>
      </c>
      <c r="R15" s="11">
        <v>0</v>
      </c>
      <c r="S15" s="12">
        <v>89</v>
      </c>
      <c r="T15" s="11">
        <v>3.8008361839604723E-4</v>
      </c>
      <c r="U15" s="12">
        <v>89</v>
      </c>
      <c r="V15" s="11">
        <v>4.2194092827004225E-3</v>
      </c>
      <c r="W15" s="12">
        <v>0</v>
      </c>
      <c r="X15" s="42">
        <v>0</v>
      </c>
      <c r="Y15" s="204">
        <f t="shared" si="0"/>
        <v>44.5</v>
      </c>
      <c r="Z15" s="204">
        <f t="shared" si="1"/>
        <v>0</v>
      </c>
      <c r="AA15" s="204">
        <f t="shared" si="2"/>
        <v>0</v>
      </c>
    </row>
    <row r="16" spans="1:27" x14ac:dyDescent="0.2">
      <c r="A16" s="236"/>
      <c r="B16" s="163" t="s">
        <v>8</v>
      </c>
      <c r="C16" s="134">
        <v>222</v>
      </c>
      <c r="D16" s="11">
        <v>1.0869565217391304E-2</v>
      </c>
      <c r="E16" s="10">
        <v>666</v>
      </c>
      <c r="F16" s="11">
        <v>1.7241379310344827E-2</v>
      </c>
      <c r="G16" s="10">
        <v>0</v>
      </c>
      <c r="H16" s="11">
        <v>0</v>
      </c>
      <c r="I16" s="10">
        <v>0</v>
      </c>
      <c r="J16" s="11">
        <v>0</v>
      </c>
      <c r="K16" s="10">
        <v>0</v>
      </c>
      <c r="L16" s="11">
        <v>0</v>
      </c>
      <c r="M16" s="10">
        <v>0</v>
      </c>
      <c r="N16" s="11">
        <v>0</v>
      </c>
      <c r="O16" s="10">
        <v>0</v>
      </c>
      <c r="P16" s="11">
        <v>0</v>
      </c>
      <c r="Q16" s="10">
        <v>0</v>
      </c>
      <c r="R16" s="11">
        <v>0</v>
      </c>
      <c r="S16" s="10">
        <v>0</v>
      </c>
      <c r="T16" s="11">
        <v>0</v>
      </c>
      <c r="U16" s="10">
        <v>0</v>
      </c>
      <c r="V16" s="11">
        <v>0</v>
      </c>
      <c r="W16" s="10">
        <v>0</v>
      </c>
      <c r="X16" s="42">
        <v>0</v>
      </c>
      <c r="Y16" s="204">
        <f t="shared" si="0"/>
        <v>0</v>
      </c>
      <c r="Z16" s="204">
        <f t="shared" si="1"/>
        <v>0</v>
      </c>
      <c r="AA16" s="204">
        <f t="shared" si="2"/>
        <v>444</v>
      </c>
    </row>
    <row r="17" spans="1:27" x14ac:dyDescent="0.2">
      <c r="A17" s="236"/>
      <c r="B17" s="163" t="s">
        <v>54</v>
      </c>
      <c r="C17" s="134">
        <v>0</v>
      </c>
      <c r="D17" s="11">
        <v>0</v>
      </c>
      <c r="E17" s="10">
        <v>0</v>
      </c>
      <c r="F17" s="11">
        <v>0</v>
      </c>
      <c r="G17" s="10">
        <v>0</v>
      </c>
      <c r="H17" s="11">
        <v>0</v>
      </c>
      <c r="I17" s="10">
        <v>0</v>
      </c>
      <c r="J17" s="11">
        <v>0</v>
      </c>
      <c r="K17" s="10">
        <v>0</v>
      </c>
      <c r="L17" s="11">
        <v>0</v>
      </c>
      <c r="M17" s="12">
        <v>0</v>
      </c>
      <c r="N17" s="11">
        <v>0</v>
      </c>
      <c r="O17" s="12">
        <v>0</v>
      </c>
      <c r="P17" s="11">
        <v>0</v>
      </c>
      <c r="Q17" s="12">
        <v>89</v>
      </c>
      <c r="R17" s="11">
        <v>4.1736227045075126E-4</v>
      </c>
      <c r="S17" s="12">
        <v>0</v>
      </c>
      <c r="T17" s="11">
        <v>0</v>
      </c>
      <c r="U17" s="12">
        <v>0</v>
      </c>
      <c r="V17" s="11">
        <v>0</v>
      </c>
      <c r="W17" s="12">
        <v>0</v>
      </c>
      <c r="X17" s="42">
        <v>0</v>
      </c>
      <c r="Y17" s="204">
        <f t="shared" si="0"/>
        <v>14.833333333333334</v>
      </c>
      <c r="Z17" s="204">
        <f t="shared" si="1"/>
        <v>0</v>
      </c>
      <c r="AA17" s="204">
        <f t="shared" si="2"/>
        <v>0</v>
      </c>
    </row>
    <row r="18" spans="1:27" x14ac:dyDescent="0.2">
      <c r="A18" s="236"/>
      <c r="B18" s="163" t="s">
        <v>33</v>
      </c>
      <c r="C18" s="134">
        <v>0</v>
      </c>
      <c r="D18" s="11">
        <v>0</v>
      </c>
      <c r="E18" s="10">
        <v>0</v>
      </c>
      <c r="F18" s="11">
        <v>0</v>
      </c>
      <c r="G18" s="12">
        <v>375</v>
      </c>
      <c r="H18" s="11">
        <v>2.8985507246376812E-2</v>
      </c>
      <c r="I18" s="12">
        <v>312.5</v>
      </c>
      <c r="J18" s="11">
        <v>3.875968992248062E-2</v>
      </c>
      <c r="K18" s="12">
        <v>0</v>
      </c>
      <c r="L18" s="11">
        <v>0</v>
      </c>
      <c r="M18" s="10">
        <v>0</v>
      </c>
      <c r="N18" s="11">
        <v>0</v>
      </c>
      <c r="O18" s="10">
        <v>0</v>
      </c>
      <c r="P18" s="11">
        <v>0</v>
      </c>
      <c r="Q18" s="10">
        <v>0</v>
      </c>
      <c r="R18" s="11">
        <v>0</v>
      </c>
      <c r="S18" s="10">
        <v>0</v>
      </c>
      <c r="T18" s="11">
        <v>0</v>
      </c>
      <c r="U18" s="10">
        <v>0</v>
      </c>
      <c r="V18" s="11">
        <v>0</v>
      </c>
      <c r="W18" s="10">
        <v>0</v>
      </c>
      <c r="X18" s="42">
        <v>0</v>
      </c>
      <c r="Y18" s="204">
        <f t="shared" si="0"/>
        <v>0</v>
      </c>
      <c r="Z18" s="204">
        <f t="shared" si="1"/>
        <v>229.16666666666666</v>
      </c>
      <c r="AA18" s="204">
        <f t="shared" si="2"/>
        <v>0</v>
      </c>
    </row>
    <row r="19" spans="1:27" x14ac:dyDescent="0.2">
      <c r="A19" s="236"/>
      <c r="B19" s="163" t="s">
        <v>9</v>
      </c>
      <c r="C19" s="134">
        <v>333</v>
      </c>
      <c r="D19" s="11">
        <v>1.6304347826086956E-2</v>
      </c>
      <c r="E19" s="10">
        <v>0</v>
      </c>
      <c r="F19" s="10">
        <v>0</v>
      </c>
      <c r="G19" s="12">
        <v>437.5</v>
      </c>
      <c r="H19" s="11">
        <v>3.3816425120772944E-2</v>
      </c>
      <c r="I19" s="12">
        <v>500</v>
      </c>
      <c r="J19" s="11">
        <v>6.2015503875968991E-2</v>
      </c>
      <c r="K19" s="12">
        <v>125</v>
      </c>
      <c r="L19" s="11">
        <v>7.407407407407407E-2</v>
      </c>
      <c r="M19" s="12">
        <v>267</v>
      </c>
      <c r="N19" s="11">
        <v>8.7693656825489641E-4</v>
      </c>
      <c r="O19" s="12">
        <v>0</v>
      </c>
      <c r="P19" s="11">
        <v>0</v>
      </c>
      <c r="Q19" s="12">
        <v>534</v>
      </c>
      <c r="R19" s="11">
        <v>2.5041736227045079E-3</v>
      </c>
      <c r="S19" s="12">
        <v>178</v>
      </c>
      <c r="T19" s="11">
        <v>7.6016723679209447E-4</v>
      </c>
      <c r="U19" s="12">
        <v>0</v>
      </c>
      <c r="V19" s="11">
        <v>0</v>
      </c>
      <c r="W19" s="12">
        <v>0</v>
      </c>
      <c r="X19" s="42">
        <v>0</v>
      </c>
      <c r="Y19" s="204">
        <f t="shared" si="0"/>
        <v>163.16666666666666</v>
      </c>
      <c r="Z19" s="204">
        <f t="shared" si="1"/>
        <v>354.16666666666669</v>
      </c>
      <c r="AA19" s="204">
        <f t="shared" si="2"/>
        <v>166.5</v>
      </c>
    </row>
    <row r="20" spans="1:27" x14ac:dyDescent="0.2">
      <c r="A20" s="236"/>
      <c r="B20" s="163" t="s">
        <v>55</v>
      </c>
      <c r="C20" s="134">
        <v>0</v>
      </c>
      <c r="D20" s="11">
        <v>0</v>
      </c>
      <c r="E20" s="10">
        <v>0</v>
      </c>
      <c r="F20" s="10">
        <v>0</v>
      </c>
      <c r="G20" s="12">
        <v>0</v>
      </c>
      <c r="H20" s="11">
        <v>0</v>
      </c>
      <c r="I20" s="12">
        <v>0</v>
      </c>
      <c r="J20" s="11">
        <v>0</v>
      </c>
      <c r="K20" s="12">
        <v>0</v>
      </c>
      <c r="L20" s="11">
        <v>0</v>
      </c>
      <c r="M20" s="12">
        <v>0</v>
      </c>
      <c r="N20" s="11">
        <v>0</v>
      </c>
      <c r="O20" s="12">
        <v>0</v>
      </c>
      <c r="P20" s="11">
        <v>0</v>
      </c>
      <c r="Q20" s="12">
        <v>0</v>
      </c>
      <c r="R20" s="11">
        <v>0</v>
      </c>
      <c r="S20" s="12">
        <v>89</v>
      </c>
      <c r="T20" s="11">
        <v>3.8008361839604723E-4</v>
      </c>
      <c r="U20" s="12">
        <v>0</v>
      </c>
      <c r="V20" s="11">
        <v>0</v>
      </c>
      <c r="W20" s="12">
        <v>0</v>
      </c>
      <c r="X20" s="42">
        <v>0</v>
      </c>
      <c r="Y20" s="204">
        <f t="shared" si="0"/>
        <v>14.833333333333334</v>
      </c>
      <c r="Z20" s="204">
        <f t="shared" si="1"/>
        <v>0</v>
      </c>
      <c r="AA20" s="204">
        <f t="shared" si="2"/>
        <v>0</v>
      </c>
    </row>
    <row r="21" spans="1:27" x14ac:dyDescent="0.2">
      <c r="A21" s="238"/>
      <c r="B21" s="163" t="s">
        <v>56</v>
      </c>
      <c r="C21" s="134">
        <v>0</v>
      </c>
      <c r="D21" s="11">
        <v>0</v>
      </c>
      <c r="E21" s="10">
        <v>0</v>
      </c>
      <c r="F21" s="10">
        <v>0</v>
      </c>
      <c r="G21" s="12">
        <v>0</v>
      </c>
      <c r="H21" s="11">
        <v>0</v>
      </c>
      <c r="I21" s="12">
        <v>0</v>
      </c>
      <c r="J21" s="11">
        <v>0</v>
      </c>
      <c r="K21" s="12">
        <v>0</v>
      </c>
      <c r="L21" s="11">
        <v>0</v>
      </c>
      <c r="M21" s="12">
        <v>0</v>
      </c>
      <c r="N21" s="11">
        <v>0</v>
      </c>
      <c r="O21" s="12">
        <v>0</v>
      </c>
      <c r="P21" s="11">
        <v>0</v>
      </c>
      <c r="Q21" s="12">
        <v>89</v>
      </c>
      <c r="R21" s="11">
        <v>4.1736227045075126E-4</v>
      </c>
      <c r="S21" s="12">
        <v>0</v>
      </c>
      <c r="T21" s="11">
        <v>0</v>
      </c>
      <c r="U21" s="12">
        <v>0</v>
      </c>
      <c r="V21" s="11">
        <v>0</v>
      </c>
      <c r="W21" s="12">
        <v>0</v>
      </c>
      <c r="X21" s="42">
        <v>0</v>
      </c>
      <c r="Y21" s="204">
        <f t="shared" si="0"/>
        <v>14.833333333333334</v>
      </c>
      <c r="Z21" s="204">
        <f t="shared" si="1"/>
        <v>0</v>
      </c>
      <c r="AA21" s="204">
        <f t="shared" si="2"/>
        <v>0</v>
      </c>
    </row>
    <row r="22" spans="1:27" x14ac:dyDescent="0.2">
      <c r="A22" s="235" t="s">
        <v>19</v>
      </c>
      <c r="B22" s="163" t="s">
        <v>20</v>
      </c>
      <c r="C22" s="134">
        <v>0</v>
      </c>
      <c r="D22" s="10">
        <v>0</v>
      </c>
      <c r="E22" s="10">
        <v>111</v>
      </c>
      <c r="F22" s="11">
        <v>2.8735632183908046E-3</v>
      </c>
      <c r="G22" s="12">
        <v>62.5</v>
      </c>
      <c r="H22" s="11">
        <v>4.830917874396135E-3</v>
      </c>
      <c r="I22" s="12">
        <v>0</v>
      </c>
      <c r="J22" s="11">
        <v>0</v>
      </c>
      <c r="K22" s="12">
        <v>0</v>
      </c>
      <c r="L22" s="11">
        <v>0</v>
      </c>
      <c r="M22" s="12">
        <v>0</v>
      </c>
      <c r="N22" s="11">
        <v>0</v>
      </c>
      <c r="O22" s="12">
        <v>0</v>
      </c>
      <c r="P22" s="11">
        <v>0</v>
      </c>
      <c r="Q22" s="12">
        <v>178</v>
      </c>
      <c r="R22" s="11">
        <v>8.3472454090150253E-4</v>
      </c>
      <c r="S22" s="12">
        <v>801</v>
      </c>
      <c r="T22" s="11">
        <v>3.4207525655644251E-3</v>
      </c>
      <c r="U22" s="12">
        <v>267</v>
      </c>
      <c r="V22" s="11">
        <v>1.2658227848101269E-2</v>
      </c>
      <c r="W22" s="12">
        <v>89</v>
      </c>
      <c r="X22" s="42">
        <v>5.9171597633136093E-3</v>
      </c>
      <c r="Y22" s="204">
        <f t="shared" si="0"/>
        <v>222.5</v>
      </c>
      <c r="Z22" s="204">
        <f t="shared" si="1"/>
        <v>20.833333333333332</v>
      </c>
      <c r="AA22" s="204">
        <f t="shared" si="2"/>
        <v>55.5</v>
      </c>
    </row>
    <row r="23" spans="1:27" x14ac:dyDescent="0.2">
      <c r="A23" s="236"/>
      <c r="B23" s="163" t="s">
        <v>46</v>
      </c>
      <c r="C23" s="134">
        <v>0</v>
      </c>
      <c r="D23" s="10">
        <v>0</v>
      </c>
      <c r="E23" s="10">
        <v>0</v>
      </c>
      <c r="F23" s="11">
        <v>0</v>
      </c>
      <c r="G23" s="12">
        <v>0</v>
      </c>
      <c r="H23" s="11">
        <v>0</v>
      </c>
      <c r="I23" s="12">
        <v>0</v>
      </c>
      <c r="J23" s="11">
        <v>0</v>
      </c>
      <c r="K23" s="12">
        <v>0</v>
      </c>
      <c r="L23" s="11">
        <v>0</v>
      </c>
      <c r="M23" s="12">
        <v>89</v>
      </c>
      <c r="N23" s="11">
        <v>2.9231218941829878E-4</v>
      </c>
      <c r="O23" s="12">
        <v>0</v>
      </c>
      <c r="P23" s="11">
        <v>0</v>
      </c>
      <c r="Q23" s="12">
        <v>0</v>
      </c>
      <c r="R23" s="11">
        <v>0</v>
      </c>
      <c r="S23" s="12">
        <v>0</v>
      </c>
      <c r="T23" s="11">
        <v>0</v>
      </c>
      <c r="U23" s="12">
        <v>0</v>
      </c>
      <c r="V23" s="11">
        <v>0</v>
      </c>
      <c r="W23" s="12">
        <v>0</v>
      </c>
      <c r="X23" s="42">
        <v>0</v>
      </c>
      <c r="Y23" s="204">
        <f t="shared" si="0"/>
        <v>14.833333333333334</v>
      </c>
      <c r="Z23" s="204">
        <f t="shared" si="1"/>
        <v>0</v>
      </c>
      <c r="AA23" s="204">
        <f t="shared" si="2"/>
        <v>0</v>
      </c>
    </row>
    <row r="24" spans="1:27" x14ac:dyDescent="0.2">
      <c r="A24" s="238"/>
      <c r="B24" s="163" t="s">
        <v>47</v>
      </c>
      <c r="C24" s="134">
        <v>0</v>
      </c>
      <c r="D24" s="10">
        <v>0</v>
      </c>
      <c r="E24" s="10">
        <v>0</v>
      </c>
      <c r="F24" s="11">
        <v>0</v>
      </c>
      <c r="G24" s="12">
        <v>0</v>
      </c>
      <c r="H24" s="11">
        <v>0</v>
      </c>
      <c r="I24" s="12">
        <v>0</v>
      </c>
      <c r="J24" s="11">
        <v>0</v>
      </c>
      <c r="K24" s="12">
        <v>0</v>
      </c>
      <c r="L24" s="11">
        <v>0</v>
      </c>
      <c r="M24" s="12">
        <v>6408</v>
      </c>
      <c r="N24" s="11">
        <v>2.1046477638117515E-2</v>
      </c>
      <c r="O24" s="12">
        <v>267</v>
      </c>
      <c r="P24" s="11">
        <v>2.0040080160320644E-3</v>
      </c>
      <c r="Q24" s="12">
        <v>3204</v>
      </c>
      <c r="R24" s="11">
        <v>1.5025041736227047E-2</v>
      </c>
      <c r="S24" s="12">
        <v>356</v>
      </c>
      <c r="T24" s="11">
        <v>1.5203344735841889E-3</v>
      </c>
      <c r="U24" s="12">
        <v>0</v>
      </c>
      <c r="V24" s="11">
        <v>0</v>
      </c>
      <c r="W24" s="12">
        <v>0</v>
      </c>
      <c r="X24" s="42">
        <v>0</v>
      </c>
      <c r="Y24" s="204">
        <f t="shared" si="0"/>
        <v>1705.8333333333333</v>
      </c>
      <c r="Z24" s="204">
        <f t="shared" si="1"/>
        <v>0</v>
      </c>
      <c r="AA24" s="204">
        <f t="shared" si="2"/>
        <v>0</v>
      </c>
    </row>
    <row r="25" spans="1:27" x14ac:dyDescent="0.2">
      <c r="A25" s="235" t="s">
        <v>10</v>
      </c>
      <c r="B25" s="163" t="s">
        <v>42</v>
      </c>
      <c r="C25" s="134">
        <v>0</v>
      </c>
      <c r="D25" s="10">
        <v>0</v>
      </c>
      <c r="E25" s="10">
        <v>0</v>
      </c>
      <c r="F25" s="10">
        <v>0</v>
      </c>
      <c r="G25" s="10">
        <v>0</v>
      </c>
      <c r="H25" s="11">
        <v>0</v>
      </c>
      <c r="I25" s="10">
        <v>0</v>
      </c>
      <c r="J25" s="11">
        <v>0</v>
      </c>
      <c r="K25" s="10">
        <v>0</v>
      </c>
      <c r="L25" s="11">
        <v>0</v>
      </c>
      <c r="M25" s="12">
        <v>0</v>
      </c>
      <c r="N25" s="11">
        <v>0</v>
      </c>
      <c r="O25" s="12">
        <v>0</v>
      </c>
      <c r="P25" s="11">
        <v>0</v>
      </c>
      <c r="Q25" s="12">
        <v>89</v>
      </c>
      <c r="R25" s="11">
        <v>4.1736227045075126E-4</v>
      </c>
      <c r="S25" s="12">
        <v>0</v>
      </c>
      <c r="T25" s="11">
        <v>0</v>
      </c>
      <c r="U25" s="12">
        <v>0</v>
      </c>
      <c r="V25" s="11">
        <v>0</v>
      </c>
      <c r="W25" s="12">
        <v>0</v>
      </c>
      <c r="X25" s="42">
        <v>0</v>
      </c>
      <c r="Y25" s="204">
        <f t="shared" si="0"/>
        <v>14.833333333333334</v>
      </c>
      <c r="Z25" s="204">
        <f t="shared" si="1"/>
        <v>0</v>
      </c>
      <c r="AA25" s="204">
        <f t="shared" si="2"/>
        <v>0</v>
      </c>
    </row>
    <row r="26" spans="1:27" x14ac:dyDescent="0.2">
      <c r="A26" s="236"/>
      <c r="B26" s="163" t="s">
        <v>11</v>
      </c>
      <c r="C26" s="134">
        <v>222</v>
      </c>
      <c r="D26" s="11">
        <v>1.0869565217391304E-2</v>
      </c>
      <c r="E26" s="10">
        <v>1998</v>
      </c>
      <c r="F26" s="11">
        <v>5.1724137931034482E-2</v>
      </c>
      <c r="G26" s="10">
        <v>0</v>
      </c>
      <c r="H26" s="11">
        <v>0</v>
      </c>
      <c r="I26" s="10">
        <v>0</v>
      </c>
      <c r="J26" s="11">
        <v>0</v>
      </c>
      <c r="K26" s="10">
        <v>0</v>
      </c>
      <c r="L26" s="11">
        <v>0</v>
      </c>
      <c r="M26" s="10">
        <v>0</v>
      </c>
      <c r="N26" s="11">
        <v>0</v>
      </c>
      <c r="O26" s="10">
        <v>0</v>
      </c>
      <c r="P26" s="11">
        <v>0</v>
      </c>
      <c r="Q26" s="10">
        <v>0</v>
      </c>
      <c r="R26" s="11">
        <v>0</v>
      </c>
      <c r="S26" s="10">
        <v>0</v>
      </c>
      <c r="T26" s="11">
        <v>0</v>
      </c>
      <c r="U26" s="10">
        <v>0</v>
      </c>
      <c r="V26" s="11">
        <v>0</v>
      </c>
      <c r="W26" s="10">
        <v>0</v>
      </c>
      <c r="X26" s="42">
        <v>0</v>
      </c>
      <c r="Y26" s="204">
        <f t="shared" si="0"/>
        <v>0</v>
      </c>
      <c r="Z26" s="204">
        <f t="shared" si="1"/>
        <v>0</v>
      </c>
      <c r="AA26" s="204">
        <f t="shared" si="2"/>
        <v>1110</v>
      </c>
    </row>
    <row r="27" spans="1:27" x14ac:dyDescent="0.2">
      <c r="A27" s="238"/>
      <c r="B27" s="163" t="s">
        <v>43</v>
      </c>
      <c r="C27" s="134">
        <v>0</v>
      </c>
      <c r="D27" s="11">
        <v>0</v>
      </c>
      <c r="E27" s="10">
        <v>0</v>
      </c>
      <c r="F27" s="11">
        <v>0</v>
      </c>
      <c r="G27" s="10">
        <v>0</v>
      </c>
      <c r="H27" s="11">
        <v>0</v>
      </c>
      <c r="I27" s="10">
        <v>0</v>
      </c>
      <c r="J27" s="11">
        <v>0</v>
      </c>
      <c r="K27" s="10">
        <v>0</v>
      </c>
      <c r="L27" s="11">
        <v>0</v>
      </c>
      <c r="M27" s="12">
        <v>0</v>
      </c>
      <c r="N27" s="11">
        <v>0</v>
      </c>
      <c r="O27" s="12">
        <v>0</v>
      </c>
      <c r="P27" s="11">
        <v>0</v>
      </c>
      <c r="Q27" s="12">
        <v>0</v>
      </c>
      <c r="R27" s="11">
        <v>0</v>
      </c>
      <c r="S27" s="12">
        <v>712</v>
      </c>
      <c r="T27" s="11">
        <v>3.0406689471683779E-3</v>
      </c>
      <c r="U27" s="12">
        <v>0</v>
      </c>
      <c r="V27" s="11">
        <v>0</v>
      </c>
      <c r="W27" s="12">
        <v>0</v>
      </c>
      <c r="X27" s="42">
        <v>0</v>
      </c>
      <c r="Y27" s="204">
        <f t="shared" si="0"/>
        <v>118.66666666666667</v>
      </c>
      <c r="Z27" s="204">
        <f t="shared" si="1"/>
        <v>0</v>
      </c>
      <c r="AA27" s="204">
        <f t="shared" si="2"/>
        <v>0</v>
      </c>
    </row>
    <row r="28" spans="1:27" x14ac:dyDescent="0.2">
      <c r="A28" s="235" t="s">
        <v>37</v>
      </c>
      <c r="B28" s="163" t="s">
        <v>44</v>
      </c>
      <c r="C28" s="134">
        <v>0</v>
      </c>
      <c r="D28" s="11">
        <v>0</v>
      </c>
      <c r="E28" s="10">
        <v>0</v>
      </c>
      <c r="F28" s="11">
        <v>0</v>
      </c>
      <c r="G28" s="10">
        <v>0</v>
      </c>
      <c r="H28" s="11">
        <v>0</v>
      </c>
      <c r="I28" s="10">
        <v>0</v>
      </c>
      <c r="J28" s="11">
        <v>0</v>
      </c>
      <c r="K28" s="10">
        <v>0</v>
      </c>
      <c r="L28" s="11">
        <v>0</v>
      </c>
      <c r="M28" s="10">
        <v>153792</v>
      </c>
      <c r="N28" s="11">
        <v>0.50511546331482038</v>
      </c>
      <c r="O28" s="10">
        <v>28925</v>
      </c>
      <c r="P28" s="11">
        <v>0.21710086840347362</v>
      </c>
      <c r="Q28" s="10">
        <v>108580</v>
      </c>
      <c r="R28" s="11">
        <v>0.5091819699499166</v>
      </c>
      <c r="S28" s="10">
        <v>135102</v>
      </c>
      <c r="T28" s="11">
        <v>0.57696693272519972</v>
      </c>
      <c r="U28" s="10">
        <v>6942</v>
      </c>
      <c r="V28" s="11">
        <v>0.329113924050633</v>
      </c>
      <c r="W28" s="10">
        <v>5607</v>
      </c>
      <c r="X28" s="42">
        <v>0.37278106508875741</v>
      </c>
      <c r="Y28" s="204">
        <f t="shared" si="0"/>
        <v>73158</v>
      </c>
      <c r="Z28" s="204">
        <f t="shared" si="1"/>
        <v>0</v>
      </c>
      <c r="AA28" s="204">
        <f t="shared" si="2"/>
        <v>0</v>
      </c>
    </row>
    <row r="29" spans="1:27" x14ac:dyDescent="0.2">
      <c r="A29" s="238"/>
      <c r="B29" s="163" t="s">
        <v>45</v>
      </c>
      <c r="C29" s="134">
        <v>0</v>
      </c>
      <c r="D29" s="11">
        <v>0</v>
      </c>
      <c r="E29" s="10">
        <v>0</v>
      </c>
      <c r="F29" s="11">
        <v>0</v>
      </c>
      <c r="G29" s="10">
        <v>0</v>
      </c>
      <c r="H29" s="11">
        <v>0</v>
      </c>
      <c r="I29" s="10">
        <v>0</v>
      </c>
      <c r="J29" s="11">
        <v>0</v>
      </c>
      <c r="K29" s="10">
        <v>0</v>
      </c>
      <c r="L29" s="11">
        <v>0</v>
      </c>
      <c r="M29" s="12">
        <v>2759</v>
      </c>
      <c r="N29" s="11">
        <v>9.0616778719672629E-3</v>
      </c>
      <c r="O29" s="12">
        <v>1424</v>
      </c>
      <c r="P29" s="11">
        <v>1.0688042752171008E-2</v>
      </c>
      <c r="Q29" s="12">
        <v>4806</v>
      </c>
      <c r="R29" s="11">
        <v>2.2537562604340571E-2</v>
      </c>
      <c r="S29" s="12">
        <v>6408</v>
      </c>
      <c r="T29" s="11">
        <v>2.7366020524515401E-2</v>
      </c>
      <c r="U29" s="12">
        <v>1869</v>
      </c>
      <c r="V29" s="11">
        <v>8.8607594936708875E-2</v>
      </c>
      <c r="W29" s="12">
        <v>0</v>
      </c>
      <c r="X29" s="42">
        <v>0</v>
      </c>
      <c r="Y29" s="204">
        <f t="shared" si="0"/>
        <v>2877.6666666666665</v>
      </c>
      <c r="Z29" s="204">
        <f t="shared" si="1"/>
        <v>0</v>
      </c>
      <c r="AA29" s="204">
        <f t="shared" si="2"/>
        <v>0</v>
      </c>
    </row>
    <row r="30" spans="1:27" x14ac:dyDescent="0.2">
      <c r="A30" s="43" t="s">
        <v>12</v>
      </c>
      <c r="B30" s="163" t="s">
        <v>13</v>
      </c>
      <c r="C30" s="134">
        <v>333</v>
      </c>
      <c r="D30" s="11">
        <v>1.6304347826086956E-2</v>
      </c>
      <c r="E30" s="10">
        <v>333</v>
      </c>
      <c r="F30" s="11">
        <v>8.6206896551724137E-3</v>
      </c>
      <c r="G30" s="10">
        <v>4750</v>
      </c>
      <c r="H30" s="11">
        <v>0.3671497584541063</v>
      </c>
      <c r="I30" s="10">
        <v>3562.5</v>
      </c>
      <c r="J30" s="11">
        <v>0.44186046511627908</v>
      </c>
      <c r="K30" s="10">
        <v>812.5</v>
      </c>
      <c r="L30" s="11">
        <v>0.48148148148148145</v>
      </c>
      <c r="M30" s="12">
        <v>712</v>
      </c>
      <c r="N30" s="11">
        <v>2.3384975153463903E-3</v>
      </c>
      <c r="O30" s="12">
        <v>0</v>
      </c>
      <c r="P30" s="11">
        <v>0</v>
      </c>
      <c r="Q30" s="12">
        <v>1068</v>
      </c>
      <c r="R30" s="11">
        <v>5.0083472454090158E-3</v>
      </c>
      <c r="S30" s="12">
        <v>1602</v>
      </c>
      <c r="T30" s="11">
        <v>6.8415051311288503E-3</v>
      </c>
      <c r="U30" s="12">
        <v>0</v>
      </c>
      <c r="V30" s="11">
        <v>0</v>
      </c>
      <c r="W30" s="12">
        <v>267</v>
      </c>
      <c r="X30" s="42">
        <v>1.7751479289940829E-2</v>
      </c>
      <c r="Y30" s="204">
        <f t="shared" si="0"/>
        <v>608.16666666666663</v>
      </c>
      <c r="Z30" s="204">
        <f t="shared" si="1"/>
        <v>3041.6666666666665</v>
      </c>
      <c r="AA30" s="204">
        <f t="shared" si="2"/>
        <v>333</v>
      </c>
    </row>
    <row r="31" spans="1:27" x14ac:dyDescent="0.2">
      <c r="A31" s="235" t="s">
        <v>14</v>
      </c>
      <c r="B31" s="163" t="s">
        <v>48</v>
      </c>
      <c r="C31" s="134">
        <v>0</v>
      </c>
      <c r="D31" s="13">
        <v>0</v>
      </c>
      <c r="E31" s="10">
        <v>0</v>
      </c>
      <c r="F31" s="13">
        <v>0</v>
      </c>
      <c r="G31" s="10">
        <v>0</v>
      </c>
      <c r="H31" s="11">
        <v>0</v>
      </c>
      <c r="I31" s="10">
        <v>0</v>
      </c>
      <c r="J31" s="11">
        <v>0</v>
      </c>
      <c r="K31" s="10">
        <v>0</v>
      </c>
      <c r="L31" s="11">
        <v>0</v>
      </c>
      <c r="M31" s="12">
        <v>3827</v>
      </c>
      <c r="N31" s="11">
        <v>1.2569424144986848E-2</v>
      </c>
      <c r="O31" s="12">
        <v>0</v>
      </c>
      <c r="P31" s="11">
        <v>0</v>
      </c>
      <c r="Q31" s="12">
        <v>0</v>
      </c>
      <c r="R31" s="11">
        <v>0</v>
      </c>
      <c r="S31" s="12">
        <v>0</v>
      </c>
      <c r="T31" s="11">
        <v>0</v>
      </c>
      <c r="U31" s="12">
        <v>0</v>
      </c>
      <c r="V31" s="11">
        <v>0</v>
      </c>
      <c r="W31" s="12">
        <v>0</v>
      </c>
      <c r="X31" s="42">
        <v>0</v>
      </c>
      <c r="Y31" s="204">
        <f t="shared" si="0"/>
        <v>637.83333333333337</v>
      </c>
      <c r="Z31" s="204">
        <f t="shared" si="1"/>
        <v>0</v>
      </c>
      <c r="AA31" s="204">
        <f t="shared" si="2"/>
        <v>0</v>
      </c>
    </row>
    <row r="32" spans="1:27" x14ac:dyDescent="0.2">
      <c r="A32" s="236"/>
      <c r="B32" s="163" t="s">
        <v>49</v>
      </c>
      <c r="C32" s="134">
        <v>0</v>
      </c>
      <c r="D32" s="13">
        <v>0</v>
      </c>
      <c r="E32" s="10">
        <v>0</v>
      </c>
      <c r="F32" s="13">
        <v>0</v>
      </c>
      <c r="G32" s="10">
        <v>0</v>
      </c>
      <c r="H32" s="11">
        <v>0</v>
      </c>
      <c r="I32" s="10">
        <v>0</v>
      </c>
      <c r="J32" s="11">
        <v>0</v>
      </c>
      <c r="K32" s="10">
        <v>0</v>
      </c>
      <c r="L32" s="11">
        <v>0</v>
      </c>
      <c r="M32" s="12">
        <v>89</v>
      </c>
      <c r="N32" s="11">
        <v>2.9231218941829878E-4</v>
      </c>
      <c r="O32" s="12">
        <v>0</v>
      </c>
      <c r="P32" s="11">
        <v>0</v>
      </c>
      <c r="Q32" s="12">
        <v>0</v>
      </c>
      <c r="R32" s="11">
        <v>0</v>
      </c>
      <c r="S32" s="12">
        <v>0</v>
      </c>
      <c r="T32" s="11">
        <v>0</v>
      </c>
      <c r="U32" s="12">
        <v>0</v>
      </c>
      <c r="V32" s="11">
        <v>0</v>
      </c>
      <c r="W32" s="12">
        <v>0</v>
      </c>
      <c r="X32" s="42">
        <v>0</v>
      </c>
      <c r="Y32" s="204">
        <f t="shared" si="0"/>
        <v>14.833333333333334</v>
      </c>
      <c r="Z32" s="204">
        <f t="shared" si="1"/>
        <v>0</v>
      </c>
      <c r="AA32" s="204">
        <f t="shared" si="2"/>
        <v>0</v>
      </c>
    </row>
    <row r="33" spans="1:28" x14ac:dyDescent="0.2">
      <c r="A33" s="236"/>
      <c r="B33" s="163" t="s">
        <v>15</v>
      </c>
      <c r="C33" s="134">
        <v>111</v>
      </c>
      <c r="D33" s="11">
        <v>5.434782608695652E-3</v>
      </c>
      <c r="E33" s="10">
        <v>333</v>
      </c>
      <c r="F33" s="11">
        <v>8.6206896551724137E-3</v>
      </c>
      <c r="G33" s="10">
        <v>0</v>
      </c>
      <c r="H33" s="11">
        <v>0</v>
      </c>
      <c r="I33" s="10">
        <v>0</v>
      </c>
      <c r="J33" s="11">
        <v>0</v>
      </c>
      <c r="K33" s="10">
        <v>0</v>
      </c>
      <c r="L33" s="11">
        <v>0</v>
      </c>
      <c r="M33" s="12">
        <v>534</v>
      </c>
      <c r="N33" s="11">
        <v>1.7538731365097928E-3</v>
      </c>
      <c r="O33" s="12">
        <v>0</v>
      </c>
      <c r="P33" s="11">
        <v>0</v>
      </c>
      <c r="Q33" s="12">
        <v>0</v>
      </c>
      <c r="R33" s="11">
        <v>0</v>
      </c>
      <c r="S33" s="12">
        <v>0</v>
      </c>
      <c r="T33" s="11">
        <v>0</v>
      </c>
      <c r="U33" s="12">
        <v>0</v>
      </c>
      <c r="V33" s="11">
        <v>0</v>
      </c>
      <c r="W33" s="12">
        <v>0</v>
      </c>
      <c r="X33" s="42">
        <v>0</v>
      </c>
      <c r="Y33" s="204">
        <f t="shared" si="0"/>
        <v>89</v>
      </c>
      <c r="Z33" s="204">
        <f t="shared" si="1"/>
        <v>0</v>
      </c>
      <c r="AA33" s="204">
        <f t="shared" si="2"/>
        <v>222</v>
      </c>
    </row>
    <row r="34" spans="1:28" x14ac:dyDescent="0.2">
      <c r="A34" s="236"/>
      <c r="B34" s="163" t="s">
        <v>50</v>
      </c>
      <c r="C34" s="134">
        <v>0</v>
      </c>
      <c r="D34" s="11">
        <v>0</v>
      </c>
      <c r="E34" s="10">
        <v>0</v>
      </c>
      <c r="F34" s="11">
        <v>0</v>
      </c>
      <c r="G34" s="10">
        <v>0</v>
      </c>
      <c r="H34" s="11">
        <v>0</v>
      </c>
      <c r="I34" s="10">
        <v>0</v>
      </c>
      <c r="J34" s="11">
        <v>0</v>
      </c>
      <c r="K34" s="10">
        <v>0</v>
      </c>
      <c r="L34" s="11">
        <v>0</v>
      </c>
      <c r="M34" s="12">
        <v>0</v>
      </c>
      <c r="N34" s="11">
        <v>0</v>
      </c>
      <c r="O34" s="12">
        <v>0</v>
      </c>
      <c r="P34" s="11">
        <v>0</v>
      </c>
      <c r="Q34" s="12">
        <v>0</v>
      </c>
      <c r="R34" s="11">
        <v>0</v>
      </c>
      <c r="S34" s="12">
        <v>712</v>
      </c>
      <c r="T34" s="11">
        <v>3.0406689471683779E-3</v>
      </c>
      <c r="U34" s="12">
        <v>0</v>
      </c>
      <c r="V34" s="11">
        <v>0</v>
      </c>
      <c r="W34" s="12">
        <v>0</v>
      </c>
      <c r="X34" s="42">
        <v>0</v>
      </c>
      <c r="Y34" s="204">
        <f t="shared" si="0"/>
        <v>118.66666666666667</v>
      </c>
      <c r="Z34" s="204">
        <f t="shared" si="1"/>
        <v>0</v>
      </c>
      <c r="AA34" s="204">
        <f t="shared" si="2"/>
        <v>0</v>
      </c>
    </row>
    <row r="35" spans="1:28" x14ac:dyDescent="0.2">
      <c r="A35" s="236"/>
      <c r="B35" s="163" t="s">
        <v>51</v>
      </c>
      <c r="C35" s="134">
        <v>0</v>
      </c>
      <c r="D35" s="11">
        <v>0</v>
      </c>
      <c r="E35" s="10">
        <v>0</v>
      </c>
      <c r="F35" s="11">
        <v>0</v>
      </c>
      <c r="G35" s="10">
        <v>0</v>
      </c>
      <c r="H35" s="11">
        <v>0</v>
      </c>
      <c r="I35" s="10">
        <v>0</v>
      </c>
      <c r="J35" s="11">
        <v>0</v>
      </c>
      <c r="K35" s="10">
        <v>0</v>
      </c>
      <c r="L35" s="11">
        <v>0</v>
      </c>
      <c r="M35" s="12">
        <v>267</v>
      </c>
      <c r="N35" s="11">
        <v>8.7693656825489641E-4</v>
      </c>
      <c r="O35" s="12">
        <v>0</v>
      </c>
      <c r="P35" s="11">
        <v>0</v>
      </c>
      <c r="Q35" s="12">
        <v>0</v>
      </c>
      <c r="R35" s="11">
        <v>0</v>
      </c>
      <c r="S35" s="12">
        <v>0</v>
      </c>
      <c r="T35" s="11">
        <v>0</v>
      </c>
      <c r="U35" s="12">
        <v>0</v>
      </c>
      <c r="V35" s="11">
        <v>0</v>
      </c>
      <c r="W35" s="12">
        <v>0</v>
      </c>
      <c r="X35" s="42">
        <v>0</v>
      </c>
      <c r="Y35" s="204">
        <f t="shared" si="0"/>
        <v>44.5</v>
      </c>
      <c r="Z35" s="204">
        <f t="shared" si="1"/>
        <v>0</v>
      </c>
      <c r="AA35" s="204">
        <f t="shared" si="2"/>
        <v>0</v>
      </c>
    </row>
    <row r="36" spans="1:28" x14ac:dyDescent="0.2">
      <c r="A36" s="236"/>
      <c r="B36" s="163" t="s">
        <v>22</v>
      </c>
      <c r="C36" s="134">
        <v>0</v>
      </c>
      <c r="D36" s="10">
        <v>0</v>
      </c>
      <c r="E36" s="10">
        <v>111</v>
      </c>
      <c r="F36" s="11">
        <v>2.8735632183908046E-3</v>
      </c>
      <c r="G36" s="10">
        <v>0</v>
      </c>
      <c r="H36" s="11">
        <v>0</v>
      </c>
      <c r="I36" s="10">
        <v>0</v>
      </c>
      <c r="J36" s="11">
        <v>0</v>
      </c>
      <c r="K36" s="10">
        <v>0</v>
      </c>
      <c r="L36" s="11">
        <v>0</v>
      </c>
      <c r="M36" s="10">
        <v>0</v>
      </c>
      <c r="N36" s="11">
        <v>0</v>
      </c>
      <c r="O36" s="10">
        <v>0</v>
      </c>
      <c r="P36" s="11">
        <v>0</v>
      </c>
      <c r="Q36" s="10">
        <v>0</v>
      </c>
      <c r="R36" s="11">
        <v>0</v>
      </c>
      <c r="S36" s="10">
        <v>0</v>
      </c>
      <c r="T36" s="11">
        <v>0</v>
      </c>
      <c r="U36" s="10">
        <v>0</v>
      </c>
      <c r="V36" s="11">
        <v>0</v>
      </c>
      <c r="W36" s="10">
        <v>0</v>
      </c>
      <c r="X36" s="42">
        <v>0</v>
      </c>
      <c r="Y36" s="204">
        <f t="shared" si="0"/>
        <v>0</v>
      </c>
      <c r="Z36" s="204">
        <f t="shared" si="1"/>
        <v>0</v>
      </c>
      <c r="AA36" s="204">
        <f t="shared" si="2"/>
        <v>55.5</v>
      </c>
    </row>
    <row r="37" spans="1:28" x14ac:dyDescent="0.2">
      <c r="A37" s="236"/>
      <c r="B37" s="163" t="s">
        <v>52</v>
      </c>
      <c r="C37" s="134">
        <v>0</v>
      </c>
      <c r="D37" s="10">
        <v>0</v>
      </c>
      <c r="E37" s="10">
        <v>0</v>
      </c>
      <c r="F37" s="10">
        <v>0</v>
      </c>
      <c r="G37" s="10">
        <v>0</v>
      </c>
      <c r="H37" s="11">
        <v>0</v>
      </c>
      <c r="I37" s="10">
        <v>0</v>
      </c>
      <c r="J37" s="11">
        <v>0</v>
      </c>
      <c r="K37" s="10">
        <v>0</v>
      </c>
      <c r="L37" s="11">
        <v>0</v>
      </c>
      <c r="M37" s="12">
        <v>0</v>
      </c>
      <c r="N37" s="11">
        <v>0</v>
      </c>
      <c r="O37" s="12">
        <v>0</v>
      </c>
      <c r="P37" s="11">
        <v>0</v>
      </c>
      <c r="Q37" s="12">
        <v>0</v>
      </c>
      <c r="R37" s="11">
        <v>0</v>
      </c>
      <c r="S37" s="12">
        <v>178</v>
      </c>
      <c r="T37" s="11">
        <v>7.6016723679209447E-4</v>
      </c>
      <c r="U37" s="12">
        <v>0</v>
      </c>
      <c r="V37" s="11">
        <v>0</v>
      </c>
      <c r="W37" s="12">
        <v>0</v>
      </c>
      <c r="X37" s="42">
        <v>0</v>
      </c>
      <c r="Y37" s="204">
        <f t="shared" si="0"/>
        <v>29.666666666666668</v>
      </c>
      <c r="Z37" s="204">
        <f t="shared" si="1"/>
        <v>0</v>
      </c>
      <c r="AA37" s="204">
        <f t="shared" si="2"/>
        <v>0</v>
      </c>
    </row>
    <row r="38" spans="1:28" x14ac:dyDescent="0.2">
      <c r="A38" s="236"/>
      <c r="B38" s="163" t="s">
        <v>21</v>
      </c>
      <c r="C38" s="134">
        <v>0</v>
      </c>
      <c r="D38" s="13">
        <v>0</v>
      </c>
      <c r="E38" s="10">
        <v>111</v>
      </c>
      <c r="F38" s="11">
        <v>2.8735632183908046E-3</v>
      </c>
      <c r="G38" s="10">
        <v>0</v>
      </c>
      <c r="H38" s="11">
        <v>0</v>
      </c>
      <c r="I38" s="10">
        <v>0</v>
      </c>
      <c r="J38" s="11">
        <v>0</v>
      </c>
      <c r="K38" s="10">
        <v>0</v>
      </c>
      <c r="L38" s="11">
        <v>0</v>
      </c>
      <c r="M38" s="10">
        <v>0</v>
      </c>
      <c r="N38" s="11">
        <v>0</v>
      </c>
      <c r="O38" s="10">
        <v>0</v>
      </c>
      <c r="P38" s="11">
        <v>0</v>
      </c>
      <c r="Q38" s="10">
        <v>0</v>
      </c>
      <c r="R38" s="11">
        <v>0</v>
      </c>
      <c r="S38" s="10">
        <v>0</v>
      </c>
      <c r="T38" s="11">
        <v>0</v>
      </c>
      <c r="U38" s="10">
        <v>0</v>
      </c>
      <c r="V38" s="11">
        <v>0</v>
      </c>
      <c r="W38" s="10">
        <v>0</v>
      </c>
      <c r="X38" s="42">
        <v>0</v>
      </c>
      <c r="Y38" s="204">
        <f t="shared" si="0"/>
        <v>0</v>
      </c>
      <c r="Z38" s="204">
        <f t="shared" si="1"/>
        <v>0</v>
      </c>
      <c r="AA38" s="204">
        <f t="shared" si="2"/>
        <v>55.5</v>
      </c>
    </row>
    <row r="39" spans="1:28" x14ac:dyDescent="0.2">
      <c r="A39" s="236"/>
      <c r="B39" s="163" t="s">
        <v>23</v>
      </c>
      <c r="C39" s="134">
        <v>0</v>
      </c>
      <c r="D39" s="13">
        <v>0</v>
      </c>
      <c r="E39" s="10">
        <v>111</v>
      </c>
      <c r="F39" s="11">
        <v>2.8735632183908046E-3</v>
      </c>
      <c r="G39" s="10">
        <v>0</v>
      </c>
      <c r="H39" s="11">
        <v>0</v>
      </c>
      <c r="I39" s="10">
        <v>0</v>
      </c>
      <c r="J39" s="11">
        <v>0</v>
      </c>
      <c r="K39" s="10">
        <v>0</v>
      </c>
      <c r="L39" s="11">
        <v>0</v>
      </c>
      <c r="M39" s="10">
        <v>134568</v>
      </c>
      <c r="N39" s="11">
        <v>0.44197603040046785</v>
      </c>
      <c r="O39" s="10">
        <v>102439</v>
      </c>
      <c r="P39" s="11">
        <v>0.76887107548430189</v>
      </c>
      <c r="Q39" s="10">
        <v>93984</v>
      </c>
      <c r="R39" s="11">
        <v>0.44073455759599334</v>
      </c>
      <c r="S39" s="10">
        <v>86330</v>
      </c>
      <c r="T39" s="11">
        <v>0.3686811098441658</v>
      </c>
      <c r="U39" s="10">
        <v>9790</v>
      </c>
      <c r="V39" s="11">
        <v>0.46413502109704646</v>
      </c>
      <c r="W39" s="10">
        <v>8455</v>
      </c>
      <c r="X39" s="42">
        <v>0.56213017751479288</v>
      </c>
      <c r="Y39" s="204">
        <f t="shared" si="0"/>
        <v>72594.333333333328</v>
      </c>
      <c r="Z39" s="204">
        <f t="shared" si="1"/>
        <v>0</v>
      </c>
      <c r="AA39" s="204">
        <f t="shared" si="2"/>
        <v>55.5</v>
      </c>
    </row>
    <row r="40" spans="1:28" x14ac:dyDescent="0.2">
      <c r="A40" s="236"/>
      <c r="B40" s="163" t="s">
        <v>16</v>
      </c>
      <c r="C40" s="134">
        <v>111</v>
      </c>
      <c r="D40" s="11">
        <v>5.434782608695652E-3</v>
      </c>
      <c r="E40" s="10">
        <v>0</v>
      </c>
      <c r="F40" s="10">
        <v>0</v>
      </c>
      <c r="G40" s="10">
        <v>0</v>
      </c>
      <c r="H40" s="11">
        <v>0</v>
      </c>
      <c r="I40" s="10">
        <v>0</v>
      </c>
      <c r="J40" s="11">
        <v>0</v>
      </c>
      <c r="K40" s="10">
        <v>0</v>
      </c>
      <c r="L40" s="11">
        <v>0</v>
      </c>
      <c r="M40" s="10">
        <v>0</v>
      </c>
      <c r="N40" s="11">
        <v>0</v>
      </c>
      <c r="O40" s="10">
        <v>0</v>
      </c>
      <c r="P40" s="11">
        <v>0</v>
      </c>
      <c r="Q40" s="10">
        <v>0</v>
      </c>
      <c r="R40" s="11">
        <v>0</v>
      </c>
      <c r="S40" s="10">
        <v>0</v>
      </c>
      <c r="T40" s="11">
        <v>0</v>
      </c>
      <c r="U40" s="10">
        <v>0</v>
      </c>
      <c r="V40" s="11">
        <v>0</v>
      </c>
      <c r="W40" s="10">
        <v>0</v>
      </c>
      <c r="X40" s="42">
        <v>0</v>
      </c>
      <c r="Y40" s="204">
        <f t="shared" si="0"/>
        <v>0</v>
      </c>
      <c r="Z40" s="204">
        <f t="shared" si="1"/>
        <v>0</v>
      </c>
      <c r="AA40" s="204">
        <f t="shared" si="2"/>
        <v>55.5</v>
      </c>
    </row>
    <row r="41" spans="1:28" x14ac:dyDescent="0.2">
      <c r="A41" s="236"/>
      <c r="B41" s="163" t="s">
        <v>24</v>
      </c>
      <c r="C41" s="134">
        <v>0</v>
      </c>
      <c r="D41" s="10">
        <v>0</v>
      </c>
      <c r="E41" s="10">
        <v>111</v>
      </c>
      <c r="F41" s="11">
        <v>2.8735632183908046E-3</v>
      </c>
      <c r="G41" s="10">
        <v>0</v>
      </c>
      <c r="H41" s="11">
        <v>0</v>
      </c>
      <c r="I41" s="10">
        <v>0</v>
      </c>
      <c r="J41" s="11">
        <v>0</v>
      </c>
      <c r="K41" s="10">
        <v>0</v>
      </c>
      <c r="L41" s="11">
        <v>0</v>
      </c>
      <c r="M41" s="10">
        <v>0</v>
      </c>
      <c r="N41" s="11">
        <v>0</v>
      </c>
      <c r="O41" s="10">
        <v>0</v>
      </c>
      <c r="P41" s="11">
        <v>0</v>
      </c>
      <c r="Q41" s="10">
        <v>0</v>
      </c>
      <c r="R41" s="11">
        <v>0</v>
      </c>
      <c r="S41" s="10">
        <v>0</v>
      </c>
      <c r="T41" s="11">
        <v>0</v>
      </c>
      <c r="U41" s="10">
        <v>0</v>
      </c>
      <c r="V41" s="11">
        <v>0</v>
      </c>
      <c r="W41" s="10">
        <v>0</v>
      </c>
      <c r="X41" s="42">
        <v>0</v>
      </c>
      <c r="Y41" s="204">
        <f t="shared" si="0"/>
        <v>0</v>
      </c>
      <c r="Z41" s="204">
        <f t="shared" si="1"/>
        <v>0</v>
      </c>
      <c r="AA41" s="204">
        <f t="shared" si="2"/>
        <v>55.5</v>
      </c>
    </row>
    <row r="42" spans="1:28" ht="13.5" thickBot="1" x14ac:dyDescent="0.25">
      <c r="A42" s="237"/>
      <c r="B42" s="164" t="s">
        <v>31</v>
      </c>
      <c r="C42" s="173">
        <v>0</v>
      </c>
      <c r="D42" s="44">
        <v>0</v>
      </c>
      <c r="E42" s="38">
        <v>0</v>
      </c>
      <c r="F42" s="38">
        <v>0</v>
      </c>
      <c r="G42" s="45">
        <v>0</v>
      </c>
      <c r="H42" s="46">
        <v>0</v>
      </c>
      <c r="I42" s="45">
        <v>62.5</v>
      </c>
      <c r="J42" s="46">
        <v>7.7519379844961239E-3</v>
      </c>
      <c r="K42" s="45">
        <v>0</v>
      </c>
      <c r="L42" s="46">
        <v>0</v>
      </c>
      <c r="M42" s="45">
        <v>0</v>
      </c>
      <c r="N42" s="46">
        <v>0</v>
      </c>
      <c r="O42" s="45">
        <v>178</v>
      </c>
      <c r="P42" s="46">
        <v>1.336005344021376E-3</v>
      </c>
      <c r="Q42" s="45">
        <v>0</v>
      </c>
      <c r="R42" s="46">
        <v>0</v>
      </c>
      <c r="S42" s="45">
        <v>712</v>
      </c>
      <c r="T42" s="44">
        <v>3.0406689471683779E-3</v>
      </c>
      <c r="U42" s="45">
        <v>1424</v>
      </c>
      <c r="V42" s="46">
        <v>6.7510548523206759E-2</v>
      </c>
      <c r="W42" s="45">
        <v>623</v>
      </c>
      <c r="X42" s="47">
        <v>4.1420118343195263E-2</v>
      </c>
      <c r="Y42" s="204">
        <f t="shared" si="0"/>
        <v>489.5</v>
      </c>
      <c r="Z42" s="204">
        <f t="shared" si="1"/>
        <v>20.833333333333332</v>
      </c>
      <c r="AA42" s="204">
        <f t="shared" si="2"/>
        <v>0</v>
      </c>
    </row>
    <row r="43" spans="1:28" x14ac:dyDescent="0.2">
      <c r="A43" s="241" t="s">
        <v>57</v>
      </c>
      <c r="B43" s="242"/>
      <c r="C43" s="174">
        <f>SUM(C6:C42)</f>
        <v>20424</v>
      </c>
      <c r="D43" s="31">
        <f t="shared" ref="D43:X43" si="3">SUM(D6:D42)</f>
        <v>1.0000000000000002</v>
      </c>
      <c r="E43" s="32">
        <f t="shared" si="3"/>
        <v>38628</v>
      </c>
      <c r="F43" s="31">
        <f t="shared" si="3"/>
        <v>1</v>
      </c>
      <c r="G43" s="32">
        <f t="shared" si="3"/>
        <v>12937.5</v>
      </c>
      <c r="H43" s="31">
        <f t="shared" si="3"/>
        <v>1</v>
      </c>
      <c r="I43" s="32">
        <f t="shared" si="3"/>
        <v>8062.5</v>
      </c>
      <c r="J43" s="31">
        <f t="shared" si="3"/>
        <v>1</v>
      </c>
      <c r="K43" s="32">
        <f t="shared" si="3"/>
        <v>1687.5</v>
      </c>
      <c r="L43" s="31">
        <f t="shared" si="3"/>
        <v>1</v>
      </c>
      <c r="M43" s="32">
        <f t="shared" si="3"/>
        <v>304469</v>
      </c>
      <c r="N43" s="31">
        <f t="shared" si="3"/>
        <v>0.99941537562116367</v>
      </c>
      <c r="O43" s="32">
        <f t="shared" si="3"/>
        <v>133233</v>
      </c>
      <c r="P43" s="31">
        <f t="shared" si="3"/>
        <v>0.99999999999999989</v>
      </c>
      <c r="Q43" s="32">
        <f t="shared" si="3"/>
        <v>213244</v>
      </c>
      <c r="R43" s="31">
        <f t="shared" si="3"/>
        <v>0.99916527545909861</v>
      </c>
      <c r="S43" s="32">
        <f t="shared" si="3"/>
        <v>234159</v>
      </c>
      <c r="T43" s="31">
        <f t="shared" si="3"/>
        <v>1.0000000000000002</v>
      </c>
      <c r="U43" s="32">
        <f t="shared" si="3"/>
        <v>21093</v>
      </c>
      <c r="V43" s="31">
        <f t="shared" si="3"/>
        <v>0.97890295358649815</v>
      </c>
      <c r="W43" s="32">
        <f t="shared" si="3"/>
        <v>15041</v>
      </c>
      <c r="X43" s="33">
        <f t="shared" si="3"/>
        <v>1</v>
      </c>
      <c r="Y43" s="175"/>
      <c r="Z43" s="21"/>
      <c r="AA43" s="21"/>
      <c r="AB43" s="21"/>
    </row>
    <row r="44" spans="1:28" x14ac:dyDescent="0.2">
      <c r="A44" s="231" t="s">
        <v>58</v>
      </c>
      <c r="B44" s="232"/>
      <c r="C44" s="134">
        <v>12</v>
      </c>
      <c r="D44" s="10"/>
      <c r="E44" s="10">
        <v>15</v>
      </c>
      <c r="F44" s="10"/>
      <c r="G44" s="10">
        <v>7</v>
      </c>
      <c r="H44" s="28"/>
      <c r="I44" s="10">
        <v>7</v>
      </c>
      <c r="J44" s="29"/>
      <c r="K44" s="10">
        <v>4</v>
      </c>
      <c r="L44" s="28"/>
      <c r="M44" s="10">
        <v>5</v>
      </c>
      <c r="N44" s="7"/>
      <c r="O44" s="10">
        <v>12</v>
      </c>
      <c r="P44" s="7"/>
      <c r="Q44" s="10">
        <v>16</v>
      </c>
      <c r="R44" s="7"/>
      <c r="S44" s="10">
        <v>15</v>
      </c>
      <c r="T44" s="7"/>
      <c r="U44" s="10">
        <v>8</v>
      </c>
      <c r="V44" s="7"/>
      <c r="W44" s="2"/>
      <c r="X44" s="35">
        <v>5</v>
      </c>
      <c r="Y44" s="21"/>
      <c r="Z44" s="21"/>
      <c r="AA44" s="21"/>
      <c r="AB44" s="21"/>
    </row>
    <row r="45" spans="1:28" x14ac:dyDescent="0.2">
      <c r="A45" s="231" t="s">
        <v>59</v>
      </c>
      <c r="B45" s="232"/>
      <c r="C45" s="134">
        <v>0.84799999999999998</v>
      </c>
      <c r="D45" s="1"/>
      <c r="E45" s="10">
        <v>0.97270000000000001</v>
      </c>
      <c r="F45" s="10"/>
      <c r="G45" s="10">
        <v>1.3540000000000001</v>
      </c>
      <c r="H45" s="10"/>
      <c r="I45" s="10">
        <v>1.5</v>
      </c>
      <c r="J45" s="10"/>
      <c r="K45" s="10">
        <v>1.155</v>
      </c>
      <c r="L45" s="10"/>
      <c r="M45" s="10">
        <v>0.60350000000000004</v>
      </c>
      <c r="N45" s="7"/>
      <c r="O45" s="10">
        <v>0.92930000000000001</v>
      </c>
      <c r="P45" s="7"/>
      <c r="Q45" s="10">
        <v>0.95330000000000004</v>
      </c>
      <c r="R45" s="7"/>
      <c r="S45" s="10">
        <v>0.94059999999999999</v>
      </c>
      <c r="T45" s="7"/>
      <c r="U45" s="10">
        <v>1.3340000000000001</v>
      </c>
      <c r="V45" s="7"/>
      <c r="W45" s="10"/>
      <c r="X45" s="35">
        <v>0.9254</v>
      </c>
      <c r="Y45" s="21"/>
      <c r="Z45" s="21"/>
      <c r="AA45" s="21"/>
      <c r="AB45" s="21"/>
    </row>
    <row r="46" spans="1:28" x14ac:dyDescent="0.2">
      <c r="A46" s="231" t="s">
        <v>60</v>
      </c>
      <c r="B46" s="232"/>
      <c r="C46" s="134">
        <v>0.32140000000000002</v>
      </c>
      <c r="D46" s="1"/>
      <c r="E46" s="10">
        <v>0.38819999999999999</v>
      </c>
      <c r="F46" s="10"/>
      <c r="G46" s="10">
        <v>0.67589999999999995</v>
      </c>
      <c r="H46" s="10"/>
      <c r="I46" s="10">
        <v>0.71730000000000005</v>
      </c>
      <c r="J46" s="10"/>
      <c r="K46" s="10">
        <v>0.63919999999999999</v>
      </c>
      <c r="L46" s="10"/>
      <c r="M46" s="10">
        <v>0.36159999999999998</v>
      </c>
      <c r="N46" s="7"/>
      <c r="O46" s="10">
        <v>0.54569999999999996</v>
      </c>
      <c r="P46" s="7"/>
      <c r="Q46" s="10">
        <v>0.54879999999999995</v>
      </c>
      <c r="R46" s="7"/>
      <c r="S46" s="10">
        <v>0.53029999999999999</v>
      </c>
      <c r="T46" s="7"/>
      <c r="U46" s="10">
        <v>0.66310000000000002</v>
      </c>
      <c r="V46" s="7"/>
      <c r="W46" s="10"/>
      <c r="X46" s="35">
        <v>0.54300000000000004</v>
      </c>
      <c r="Y46" s="21"/>
      <c r="Z46" s="21"/>
      <c r="AA46" s="21"/>
      <c r="AB46" s="21"/>
    </row>
    <row r="47" spans="1:28" ht="13.5" thickBot="1" x14ac:dyDescent="0.25">
      <c r="A47" s="233" t="s">
        <v>61</v>
      </c>
      <c r="B47" s="234"/>
      <c r="C47" s="173">
        <v>0.3412</v>
      </c>
      <c r="D47" s="37"/>
      <c r="E47" s="38">
        <v>0.35920000000000002</v>
      </c>
      <c r="F47" s="39"/>
      <c r="G47" s="38">
        <v>0.69589999999999996</v>
      </c>
      <c r="H47" s="39"/>
      <c r="I47" s="38">
        <v>0.77090000000000003</v>
      </c>
      <c r="J47" s="39"/>
      <c r="K47" s="38">
        <v>0.83320000000000005</v>
      </c>
      <c r="L47" s="39"/>
      <c r="M47" s="38">
        <v>0.375</v>
      </c>
      <c r="N47" s="40"/>
      <c r="O47" s="38">
        <v>0.374</v>
      </c>
      <c r="P47" s="40"/>
      <c r="Q47" s="38">
        <v>0.34379999999999999</v>
      </c>
      <c r="R47" s="40"/>
      <c r="S47" s="38">
        <v>0.3473</v>
      </c>
      <c r="T47" s="40"/>
      <c r="U47" s="38">
        <v>0.64139999999999997</v>
      </c>
      <c r="V47" s="40"/>
      <c r="W47" s="38"/>
      <c r="X47" s="41">
        <v>0.57499999999999996</v>
      </c>
      <c r="Y47" s="21"/>
      <c r="Z47" s="21"/>
      <c r="AA47" s="21"/>
      <c r="AB47" s="21"/>
    </row>
    <row r="48" spans="1:28" x14ac:dyDescent="0.2">
      <c r="A48" s="25"/>
      <c r="B48" s="20"/>
      <c r="C48" s="4"/>
      <c r="D48" s="4"/>
      <c r="E48" s="18"/>
      <c r="F48" s="18"/>
      <c r="G48" s="18"/>
      <c r="H48" s="18"/>
      <c r="I48" s="18"/>
      <c r="J48" s="18"/>
      <c r="K48" s="18"/>
      <c r="L48" s="18"/>
      <c r="M48" s="18"/>
      <c r="N48" s="18"/>
      <c r="O48" s="18"/>
      <c r="P48" s="18"/>
      <c r="Q48" s="18"/>
      <c r="R48" s="18"/>
      <c r="S48" s="18"/>
      <c r="T48" s="18"/>
      <c r="U48" s="18"/>
      <c r="V48" s="18"/>
      <c r="W48" s="18"/>
      <c r="X48" s="18"/>
      <c r="Y48" s="21"/>
      <c r="Z48" s="21"/>
      <c r="AA48" s="21"/>
      <c r="AB48" s="21"/>
    </row>
    <row r="49" spans="1:28" x14ac:dyDescent="0.2">
      <c r="A49" s="25"/>
      <c r="B49" s="20"/>
      <c r="C49" s="4"/>
      <c r="D49" s="4"/>
      <c r="E49" s="18"/>
      <c r="F49" s="18"/>
      <c r="G49" s="18"/>
      <c r="H49" s="18"/>
      <c r="I49" s="18"/>
      <c r="J49" s="18"/>
      <c r="K49" s="18"/>
      <c r="L49" s="18"/>
      <c r="M49" s="18"/>
      <c r="N49" s="18"/>
      <c r="O49" s="18"/>
      <c r="P49" s="18"/>
      <c r="Q49" s="18"/>
      <c r="R49" s="18"/>
      <c r="S49" s="18"/>
      <c r="T49" s="18"/>
      <c r="U49" s="18"/>
      <c r="V49" s="18"/>
      <c r="W49" s="18"/>
      <c r="X49" s="18"/>
      <c r="Y49" s="21"/>
      <c r="Z49" s="21"/>
      <c r="AA49" s="21"/>
      <c r="AB49" s="21"/>
    </row>
    <row r="50" spans="1:28" x14ac:dyDescent="0.2">
      <c r="A50" s="25"/>
      <c r="B50" s="20"/>
      <c r="C50" s="4"/>
      <c r="D50" s="4"/>
      <c r="E50" s="18"/>
      <c r="F50" s="18"/>
      <c r="G50" s="18"/>
      <c r="H50" s="18"/>
      <c r="I50" s="18"/>
      <c r="J50" s="18"/>
      <c r="K50" s="18"/>
      <c r="L50" s="18"/>
      <c r="M50" s="18"/>
      <c r="N50" s="18"/>
      <c r="O50" s="18"/>
      <c r="P50" s="18"/>
      <c r="Q50" s="18"/>
    </row>
    <row r="51" spans="1:28" x14ac:dyDescent="0.2">
      <c r="A51" s="25"/>
      <c r="B51" s="20"/>
      <c r="C51" s="4"/>
      <c r="D51" s="4"/>
      <c r="E51" s="18"/>
      <c r="F51" s="18"/>
      <c r="G51" s="18"/>
      <c r="H51" s="18"/>
      <c r="I51" s="18"/>
      <c r="J51" s="18"/>
      <c r="K51" s="18"/>
      <c r="L51" s="18"/>
      <c r="M51" s="18"/>
      <c r="N51" s="18"/>
      <c r="O51" s="18"/>
      <c r="P51" s="18"/>
      <c r="Q51" s="18"/>
    </row>
    <row r="52" spans="1:28" x14ac:dyDescent="0.2">
      <c r="A52" s="25"/>
      <c r="B52" s="20"/>
      <c r="C52" s="4"/>
      <c r="D52" s="4"/>
      <c r="E52" s="18"/>
      <c r="F52" s="18"/>
      <c r="G52" s="18"/>
      <c r="H52" s="18"/>
      <c r="I52" s="18"/>
      <c r="J52" s="18"/>
      <c r="K52" s="18"/>
      <c r="L52" s="18"/>
      <c r="M52" s="18"/>
      <c r="N52" s="18"/>
      <c r="O52" s="18"/>
      <c r="P52" s="18"/>
      <c r="Q52" s="18"/>
    </row>
    <row r="53" spans="1:28" x14ac:dyDescent="0.2">
      <c r="A53" s="25"/>
      <c r="B53" s="20"/>
      <c r="C53" s="4"/>
      <c r="D53" s="4"/>
      <c r="E53" s="8"/>
      <c r="F53" s="8"/>
      <c r="G53" s="8"/>
      <c r="H53" s="8"/>
      <c r="I53" s="8"/>
      <c r="J53" s="8"/>
      <c r="K53" s="8"/>
      <c r="L53" s="8"/>
      <c r="M53" s="8"/>
      <c r="N53" s="8"/>
      <c r="O53" s="8"/>
      <c r="P53" s="18"/>
      <c r="Q53" s="18"/>
    </row>
    <row r="54" spans="1:28" x14ac:dyDescent="0.2">
      <c r="A54" s="25"/>
      <c r="B54" s="20"/>
      <c r="C54" s="4"/>
      <c r="D54" s="4"/>
      <c r="E54" s="8"/>
      <c r="F54" s="8"/>
      <c r="G54" s="8"/>
      <c r="H54" s="8"/>
      <c r="I54" s="8"/>
      <c r="J54" s="8"/>
      <c r="K54" s="8"/>
      <c r="L54" s="8"/>
      <c r="M54" s="8"/>
      <c r="N54" s="8"/>
      <c r="O54" s="8"/>
      <c r="P54" s="18"/>
      <c r="Q54" s="18"/>
    </row>
    <row r="55" spans="1:28" x14ac:dyDescent="0.2">
      <c r="A55" s="25"/>
      <c r="B55" s="20"/>
      <c r="C55" s="3"/>
      <c r="D55" s="4"/>
      <c r="E55" s="8"/>
      <c r="F55" s="8"/>
      <c r="G55" s="8"/>
      <c r="H55" s="8"/>
      <c r="I55" s="8"/>
      <c r="J55" s="8"/>
      <c r="K55" s="8"/>
      <c r="L55" s="8"/>
      <c r="M55" s="8"/>
      <c r="N55" s="8"/>
      <c r="O55" s="8"/>
      <c r="P55" s="18"/>
      <c r="Q55" s="18"/>
    </row>
    <row r="56" spans="1:28" x14ac:dyDescent="0.2">
      <c r="A56" s="25"/>
      <c r="B56" s="20"/>
      <c r="C56" s="8"/>
      <c r="E56" s="8"/>
      <c r="F56" s="8"/>
      <c r="G56" s="8"/>
      <c r="H56" s="8"/>
      <c r="I56" s="8"/>
      <c r="J56" s="8"/>
      <c r="K56" s="8"/>
      <c r="L56" s="8"/>
      <c r="M56" s="8"/>
      <c r="N56" s="8"/>
      <c r="O56" s="8"/>
      <c r="P56" s="18"/>
      <c r="Q56" s="18"/>
    </row>
    <row r="57" spans="1:28" x14ac:dyDescent="0.2">
      <c r="A57" s="25"/>
      <c r="B57" s="20"/>
      <c r="C57" s="4"/>
      <c r="D57" s="8"/>
      <c r="E57" s="8"/>
      <c r="F57" s="8"/>
      <c r="G57" s="8"/>
      <c r="H57" s="8"/>
      <c r="I57" s="8"/>
      <c r="J57" s="8"/>
      <c r="K57" s="8"/>
      <c r="L57" s="8"/>
      <c r="M57" s="8"/>
      <c r="N57" s="8"/>
      <c r="O57" s="8"/>
      <c r="P57" s="18"/>
      <c r="Q57" s="18"/>
    </row>
    <row r="62" spans="1:28" x14ac:dyDescent="0.2">
      <c r="D62" s="8"/>
      <c r="E62" s="8"/>
      <c r="F62" s="8"/>
      <c r="G62" s="8"/>
      <c r="H62" s="8"/>
      <c r="I62" s="8"/>
      <c r="J62" s="8"/>
      <c r="K62" s="8"/>
      <c r="L62" s="8"/>
      <c r="M62" s="8"/>
      <c r="N62" s="8"/>
      <c r="O62" s="8"/>
    </row>
  </sheetData>
  <mergeCells count="33">
    <mergeCell ref="G2:L2"/>
    <mergeCell ref="G1:L1"/>
    <mergeCell ref="A1:B3"/>
    <mergeCell ref="M3:X3"/>
    <mergeCell ref="M2:X2"/>
    <mergeCell ref="M1:X1"/>
    <mergeCell ref="G3:L3"/>
    <mergeCell ref="C3:F3"/>
    <mergeCell ref="C2:F2"/>
    <mergeCell ref="C1:F1"/>
    <mergeCell ref="A22:A24"/>
    <mergeCell ref="S4:T4"/>
    <mergeCell ref="U4:V4"/>
    <mergeCell ref="W4:X4"/>
    <mergeCell ref="A43:B43"/>
    <mergeCell ref="A6:A21"/>
    <mergeCell ref="M4:N4"/>
    <mergeCell ref="O4:P4"/>
    <mergeCell ref="Q4:R4"/>
    <mergeCell ref="A4:A5"/>
    <mergeCell ref="G4:H4"/>
    <mergeCell ref="I4:J4"/>
    <mergeCell ref="K4:L4"/>
    <mergeCell ref="C4:D4"/>
    <mergeCell ref="E4:F4"/>
    <mergeCell ref="B4:B5"/>
    <mergeCell ref="A46:B46"/>
    <mergeCell ref="A47:B47"/>
    <mergeCell ref="A31:A42"/>
    <mergeCell ref="A28:A29"/>
    <mergeCell ref="A25:A27"/>
    <mergeCell ref="A44:B44"/>
    <mergeCell ref="A45:B45"/>
  </mergeCells>
  <conditionalFormatting sqref="L42 J42 H42 L18:L24 J18:J24 H18:H24 X33:X35 X37 V33:V35 V37 T33:T35 T37 R33:R35 R37 P33:P35 P37 N33:N35 N37 X42 V42 L47 T42 J47 R42 H47 P42 F47 N42 X6 V6 T6 R6 P6 N6 X11 V11 T11 R11 P11 N11 X13 V13 T13 R13 P13 N13 X15 V15 T15 R15 P15 N15 X17 V17 T17 R17 P17 N17 N19:N25 P19:P25 R19:R25 T19:T25 V19:V25 X19:X25 X27 X29:X30 V27 V29:V30 T27 T29:T30 R27 R29:R30 P27 P29:P30 N27 N29:N30">
    <cfRule type="cellIs" dxfId="9" priority="5" operator="greaterThan">
      <formula>0.2</formula>
    </cfRule>
  </conditionalFormatting>
  <conditionalFormatting sqref="L11 J11 H11">
    <cfRule type="cellIs" dxfId="8" priority="3" operator="greaterThan">
      <formula>0.2</formula>
    </cfRule>
  </conditionalFormatting>
  <conditionalFormatting sqref="X31:X32 V31:V32 T31:T32 R31:R32 P31:P32 N31:N32">
    <cfRule type="cellIs" dxfId="7" priority="1" operator="greaterThan">
      <formula>0.2</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69"/>
  <sheetViews>
    <sheetView topLeftCell="B1" zoomScale="60" zoomScaleNormal="60" workbookViewId="0">
      <selection activeCell="AM6" activeCellId="1" sqref="B6:B55 AM6:AM55"/>
    </sheetView>
  </sheetViews>
  <sheetFormatPr baseColWidth="10" defaultRowHeight="12.75" x14ac:dyDescent="0.2"/>
  <cols>
    <col min="1" max="1" width="22.42578125" style="15" bestFit="1" customWidth="1"/>
    <col min="2" max="2" width="34.42578125" style="15" customWidth="1"/>
    <col min="3" max="3" width="7.7109375" style="58" customWidth="1"/>
    <col min="4" max="4" width="7.7109375" style="61" customWidth="1"/>
    <col min="5" max="5" width="7.7109375" style="58" customWidth="1"/>
    <col min="6" max="6" width="7.7109375" style="61" customWidth="1"/>
    <col min="7" max="7" width="7.7109375" style="58" customWidth="1"/>
    <col min="8" max="8" width="7.7109375" style="61" customWidth="1"/>
    <col min="9" max="9" width="7.7109375" style="58" customWidth="1"/>
    <col min="10" max="10" width="7.7109375" style="61" customWidth="1"/>
    <col min="11" max="11" width="7.7109375" style="58" customWidth="1"/>
    <col min="12" max="12" width="7.7109375" style="61" customWidth="1"/>
    <col min="13" max="13" width="7.7109375" style="58" customWidth="1"/>
    <col min="14" max="14" width="7.7109375" style="61" customWidth="1"/>
    <col min="15" max="15" width="7.7109375" style="58" customWidth="1"/>
    <col min="16" max="16" width="7.7109375" style="61" customWidth="1"/>
    <col min="17" max="17" width="7.7109375" style="58" customWidth="1"/>
    <col min="18" max="18" width="7.7109375" style="61" customWidth="1"/>
    <col min="19" max="19" width="7.7109375" style="58" customWidth="1"/>
    <col min="20" max="20" width="7.7109375" style="61" customWidth="1"/>
    <col min="21" max="21" width="7.7109375" style="58" customWidth="1"/>
    <col min="22" max="22" width="7.7109375" style="61" customWidth="1"/>
    <col min="23" max="23" width="7.7109375" style="58" customWidth="1"/>
    <col min="24" max="24" width="7.7109375" style="61" customWidth="1"/>
    <col min="25" max="25" width="7.7109375" style="58" customWidth="1"/>
    <col min="26" max="26" width="7.7109375" style="61" customWidth="1"/>
    <col min="27" max="27" width="7.7109375" style="58" customWidth="1"/>
    <col min="28" max="28" width="7.7109375" style="61" customWidth="1"/>
    <col min="29" max="29" width="7.7109375" style="58" customWidth="1"/>
    <col min="30" max="30" width="7.7109375" style="61" customWidth="1"/>
    <col min="31" max="31" width="7.7109375" style="58" customWidth="1"/>
    <col min="32" max="32" width="7.7109375" style="61" customWidth="1"/>
    <col min="33" max="33" width="7.7109375" style="58" customWidth="1"/>
    <col min="34" max="34" width="7.7109375" style="61" customWidth="1"/>
    <col min="35" max="35" width="7.7109375" style="58" customWidth="1"/>
    <col min="36" max="36" width="7.7109375" style="61" customWidth="1"/>
    <col min="37" max="37" width="11.5703125" style="8" bestFit="1" customWidth="1"/>
    <col min="38" max="77" width="7.7109375" style="8" customWidth="1"/>
    <col min="78" max="16384" width="11.42578125" style="8"/>
  </cols>
  <sheetData>
    <row r="1" spans="1:51" s="23" customFormat="1" x14ac:dyDescent="0.2">
      <c r="A1" s="271" t="s">
        <v>68</v>
      </c>
      <c r="B1" s="272"/>
      <c r="C1" s="279">
        <v>2011</v>
      </c>
      <c r="D1" s="260"/>
      <c r="E1" s="260"/>
      <c r="F1" s="260"/>
      <c r="G1" s="260">
        <v>2012</v>
      </c>
      <c r="H1" s="260"/>
      <c r="I1" s="260"/>
      <c r="J1" s="260"/>
      <c r="K1" s="260"/>
      <c r="L1" s="260"/>
      <c r="M1" s="260"/>
      <c r="N1" s="260"/>
      <c r="O1" s="260"/>
      <c r="P1" s="260"/>
      <c r="Q1" s="260"/>
      <c r="R1" s="260"/>
      <c r="S1" s="260">
        <v>2012</v>
      </c>
      <c r="T1" s="260"/>
      <c r="U1" s="260"/>
      <c r="V1" s="260"/>
      <c r="W1" s="260"/>
      <c r="X1" s="260"/>
      <c r="Y1" s="260">
        <v>2013</v>
      </c>
      <c r="Z1" s="260"/>
      <c r="AA1" s="260"/>
      <c r="AB1" s="260"/>
      <c r="AC1" s="260"/>
      <c r="AD1" s="260"/>
      <c r="AE1" s="260"/>
      <c r="AF1" s="260"/>
      <c r="AG1" s="260"/>
      <c r="AH1" s="260"/>
      <c r="AI1" s="260"/>
      <c r="AJ1" s="261"/>
    </row>
    <row r="2" spans="1:51" s="23" customFormat="1" x14ac:dyDescent="0.2">
      <c r="A2" s="273"/>
      <c r="B2" s="274"/>
      <c r="C2" s="278" t="s">
        <v>26</v>
      </c>
      <c r="D2" s="266"/>
      <c r="E2" s="266"/>
      <c r="F2" s="266"/>
      <c r="G2" s="266" t="s">
        <v>38</v>
      </c>
      <c r="H2" s="266"/>
      <c r="I2" s="266"/>
      <c r="J2" s="266"/>
      <c r="K2" s="266"/>
      <c r="L2" s="266"/>
      <c r="M2" s="266"/>
      <c r="N2" s="266"/>
      <c r="O2" s="266"/>
      <c r="P2" s="266"/>
      <c r="Q2" s="266"/>
      <c r="R2" s="266"/>
      <c r="S2" s="266" t="s">
        <v>35</v>
      </c>
      <c r="T2" s="266"/>
      <c r="U2" s="266"/>
      <c r="V2" s="266"/>
      <c r="W2" s="266"/>
      <c r="X2" s="266"/>
      <c r="Y2" s="266" t="s">
        <v>38</v>
      </c>
      <c r="Z2" s="266"/>
      <c r="AA2" s="266"/>
      <c r="AB2" s="266"/>
      <c r="AC2" s="266"/>
      <c r="AD2" s="266"/>
      <c r="AE2" s="266"/>
      <c r="AF2" s="266"/>
      <c r="AG2" s="266"/>
      <c r="AH2" s="266"/>
      <c r="AI2" s="266"/>
      <c r="AJ2" s="246"/>
    </row>
    <row r="3" spans="1:51" s="23" customFormat="1" x14ac:dyDescent="0.2">
      <c r="A3" s="275"/>
      <c r="B3" s="276"/>
      <c r="C3" s="277">
        <v>40821</v>
      </c>
      <c r="D3" s="264"/>
      <c r="E3" s="264"/>
      <c r="F3" s="264"/>
      <c r="G3" s="264">
        <v>40968</v>
      </c>
      <c r="H3" s="264"/>
      <c r="I3" s="264"/>
      <c r="J3" s="264"/>
      <c r="K3" s="264"/>
      <c r="L3" s="264"/>
      <c r="M3" s="264"/>
      <c r="N3" s="264"/>
      <c r="O3" s="264"/>
      <c r="P3" s="264"/>
      <c r="Q3" s="264"/>
      <c r="R3" s="264"/>
      <c r="S3" s="264">
        <v>41149</v>
      </c>
      <c r="T3" s="264"/>
      <c r="U3" s="264"/>
      <c r="V3" s="264"/>
      <c r="W3" s="264"/>
      <c r="X3" s="264"/>
      <c r="Y3" s="264">
        <v>41314</v>
      </c>
      <c r="Z3" s="264"/>
      <c r="AA3" s="264"/>
      <c r="AB3" s="264"/>
      <c r="AC3" s="264"/>
      <c r="AD3" s="264"/>
      <c r="AE3" s="264"/>
      <c r="AF3" s="264"/>
      <c r="AG3" s="264"/>
      <c r="AH3" s="264"/>
      <c r="AI3" s="264"/>
      <c r="AJ3" s="265"/>
    </row>
    <row r="4" spans="1:51" s="23" customFormat="1" ht="15.75" customHeight="1" x14ac:dyDescent="0.2">
      <c r="A4" s="281" t="s">
        <v>28</v>
      </c>
      <c r="B4" s="246" t="s">
        <v>27</v>
      </c>
      <c r="C4" s="280" t="s">
        <v>17</v>
      </c>
      <c r="D4" s="262"/>
      <c r="E4" s="262" t="s">
        <v>25</v>
      </c>
      <c r="F4" s="262"/>
      <c r="G4" s="262" t="s">
        <v>17</v>
      </c>
      <c r="H4" s="262"/>
      <c r="I4" s="262" t="s">
        <v>39</v>
      </c>
      <c r="J4" s="262"/>
      <c r="K4" s="262" t="s">
        <v>25</v>
      </c>
      <c r="L4" s="262"/>
      <c r="M4" s="262" t="s">
        <v>40</v>
      </c>
      <c r="N4" s="262"/>
      <c r="O4" s="262" t="s">
        <v>41</v>
      </c>
      <c r="P4" s="262"/>
      <c r="Q4" s="262" t="s">
        <v>81</v>
      </c>
      <c r="R4" s="262"/>
      <c r="S4" s="262" t="s">
        <v>17</v>
      </c>
      <c r="T4" s="262"/>
      <c r="U4" s="262" t="s">
        <v>25</v>
      </c>
      <c r="V4" s="262"/>
      <c r="W4" s="262" t="s">
        <v>34</v>
      </c>
      <c r="X4" s="262"/>
      <c r="Y4" s="262" t="s">
        <v>17</v>
      </c>
      <c r="Z4" s="262"/>
      <c r="AA4" s="262" t="s">
        <v>39</v>
      </c>
      <c r="AB4" s="262"/>
      <c r="AC4" s="262" t="s">
        <v>25</v>
      </c>
      <c r="AD4" s="262"/>
      <c r="AE4" s="262" t="s">
        <v>40</v>
      </c>
      <c r="AF4" s="262"/>
      <c r="AG4" s="262" t="s">
        <v>41</v>
      </c>
      <c r="AH4" s="262"/>
      <c r="AI4" s="262" t="s">
        <v>34</v>
      </c>
      <c r="AJ4" s="263"/>
    </row>
    <row r="5" spans="1:51" s="23" customFormat="1" ht="13.5" thickBot="1" x14ac:dyDescent="0.25">
      <c r="A5" s="282"/>
      <c r="B5" s="247"/>
      <c r="C5" s="165" t="s">
        <v>0</v>
      </c>
      <c r="D5" s="82" t="s">
        <v>30</v>
      </c>
      <c r="E5" s="81" t="s">
        <v>0</v>
      </c>
      <c r="F5" s="82" t="s">
        <v>30</v>
      </c>
      <c r="G5" s="81" t="s">
        <v>0</v>
      </c>
      <c r="H5" s="82" t="s">
        <v>30</v>
      </c>
      <c r="I5" s="81" t="s">
        <v>0</v>
      </c>
      <c r="J5" s="82" t="s">
        <v>30</v>
      </c>
      <c r="K5" s="81" t="s">
        <v>0</v>
      </c>
      <c r="L5" s="82" t="s">
        <v>30</v>
      </c>
      <c r="M5" s="81" t="s">
        <v>0</v>
      </c>
      <c r="N5" s="82" t="s">
        <v>30</v>
      </c>
      <c r="O5" s="81" t="s">
        <v>0</v>
      </c>
      <c r="P5" s="82" t="s">
        <v>30</v>
      </c>
      <c r="Q5" s="81" t="s">
        <v>0</v>
      </c>
      <c r="R5" s="82" t="s">
        <v>30</v>
      </c>
      <c r="S5" s="83" t="s">
        <v>29</v>
      </c>
      <c r="T5" s="84" t="s">
        <v>30</v>
      </c>
      <c r="U5" s="83" t="s">
        <v>29</v>
      </c>
      <c r="V5" s="84" t="s">
        <v>30</v>
      </c>
      <c r="W5" s="83" t="s">
        <v>29</v>
      </c>
      <c r="X5" s="84" t="s">
        <v>30</v>
      </c>
      <c r="Y5" s="83" t="s">
        <v>29</v>
      </c>
      <c r="Z5" s="84" t="s">
        <v>30</v>
      </c>
      <c r="AA5" s="83" t="s">
        <v>29</v>
      </c>
      <c r="AB5" s="84" t="s">
        <v>30</v>
      </c>
      <c r="AC5" s="83" t="s">
        <v>29</v>
      </c>
      <c r="AD5" s="84" t="s">
        <v>30</v>
      </c>
      <c r="AE5" s="83" t="s">
        <v>29</v>
      </c>
      <c r="AF5" s="84" t="s">
        <v>30</v>
      </c>
      <c r="AG5" s="83" t="s">
        <v>29</v>
      </c>
      <c r="AH5" s="84" t="s">
        <v>30</v>
      </c>
      <c r="AI5" s="83" t="s">
        <v>29</v>
      </c>
      <c r="AJ5" s="85" t="s">
        <v>30</v>
      </c>
      <c r="AK5" s="23" t="s">
        <v>152</v>
      </c>
      <c r="AL5" s="23" t="s">
        <v>153</v>
      </c>
      <c r="AM5" s="23" t="s">
        <v>154</v>
      </c>
    </row>
    <row r="6" spans="1:51" x14ac:dyDescent="0.2">
      <c r="A6" s="268" t="s">
        <v>62</v>
      </c>
      <c r="B6" s="171" t="s">
        <v>63</v>
      </c>
      <c r="C6" s="155">
        <v>0</v>
      </c>
      <c r="D6" s="79">
        <v>0</v>
      </c>
      <c r="E6" s="78">
        <v>334</v>
      </c>
      <c r="F6" s="79">
        <v>3.586500155701354E-3</v>
      </c>
      <c r="G6" s="78">
        <v>0</v>
      </c>
      <c r="H6" s="79">
        <v>0</v>
      </c>
      <c r="I6" s="78">
        <v>0</v>
      </c>
      <c r="J6" s="79">
        <v>0</v>
      </c>
      <c r="K6" s="78">
        <v>0</v>
      </c>
      <c r="L6" s="79">
        <v>0</v>
      </c>
      <c r="M6" s="78">
        <v>0</v>
      </c>
      <c r="N6" s="79">
        <v>0</v>
      </c>
      <c r="O6" s="78">
        <v>0</v>
      </c>
      <c r="P6" s="79">
        <v>0</v>
      </c>
      <c r="Q6" s="78">
        <v>0</v>
      </c>
      <c r="R6" s="79">
        <v>0</v>
      </c>
      <c r="S6" s="78">
        <v>0</v>
      </c>
      <c r="T6" s="79">
        <v>0</v>
      </c>
      <c r="U6" s="78">
        <v>0</v>
      </c>
      <c r="V6" s="79">
        <v>0</v>
      </c>
      <c r="W6" s="78">
        <v>0</v>
      </c>
      <c r="X6" s="79">
        <v>0</v>
      </c>
      <c r="Y6" s="78">
        <v>0</v>
      </c>
      <c r="Z6" s="79">
        <v>0</v>
      </c>
      <c r="AA6" s="78">
        <v>0</v>
      </c>
      <c r="AB6" s="79">
        <v>0</v>
      </c>
      <c r="AC6" s="78">
        <v>0</v>
      </c>
      <c r="AD6" s="79">
        <v>0</v>
      </c>
      <c r="AE6" s="78">
        <v>0</v>
      </c>
      <c r="AF6" s="79">
        <v>0</v>
      </c>
      <c r="AG6" s="78">
        <v>0</v>
      </c>
      <c r="AH6" s="79">
        <v>0</v>
      </c>
      <c r="AI6" s="78">
        <v>0</v>
      </c>
      <c r="AJ6" s="80">
        <v>0</v>
      </c>
      <c r="AK6" s="204">
        <f>AVERAGE(G6,I6,K6,M6,O6,Q6,Y6,AA6,AC6,AE6,AG6,AI6)</f>
        <v>0</v>
      </c>
      <c r="AL6" s="204">
        <f>AVERAGE(S6,U6,W6)</f>
        <v>0</v>
      </c>
      <c r="AM6" s="204">
        <f>AVERAGE(C6,E6)</f>
        <v>167</v>
      </c>
    </row>
    <row r="7" spans="1:51" x14ac:dyDescent="0.2">
      <c r="A7" s="268"/>
      <c r="B7" s="172" t="s">
        <v>85</v>
      </c>
      <c r="C7" s="156">
        <v>0</v>
      </c>
      <c r="D7" s="56">
        <v>0</v>
      </c>
      <c r="E7" s="24">
        <v>0</v>
      </c>
      <c r="F7" s="56">
        <v>0</v>
      </c>
      <c r="G7" s="24">
        <v>0</v>
      </c>
      <c r="H7" s="56">
        <v>0</v>
      </c>
      <c r="I7" s="24">
        <v>0</v>
      </c>
      <c r="J7" s="56">
        <v>0</v>
      </c>
      <c r="K7" s="24">
        <v>0</v>
      </c>
      <c r="L7" s="56">
        <v>0</v>
      </c>
      <c r="M7" s="24">
        <v>0</v>
      </c>
      <c r="N7" s="56">
        <v>0</v>
      </c>
      <c r="O7" s="24">
        <v>0</v>
      </c>
      <c r="P7" s="56">
        <v>0</v>
      </c>
      <c r="Q7" s="24">
        <v>0</v>
      </c>
      <c r="R7" s="56">
        <v>0</v>
      </c>
      <c r="S7" s="24">
        <v>0</v>
      </c>
      <c r="T7" s="56">
        <v>0</v>
      </c>
      <c r="U7" s="24">
        <v>0</v>
      </c>
      <c r="V7" s="56">
        <v>0</v>
      </c>
      <c r="W7" s="24">
        <v>0</v>
      </c>
      <c r="X7" s="56">
        <v>0</v>
      </c>
      <c r="Y7" s="57">
        <v>1602</v>
      </c>
      <c r="Z7" s="56">
        <v>6.5312046444121934E-3</v>
      </c>
      <c r="AA7" s="57">
        <v>0</v>
      </c>
      <c r="AB7" s="56">
        <v>0</v>
      </c>
      <c r="AC7" s="57">
        <v>0</v>
      </c>
      <c r="AD7" s="56">
        <v>0</v>
      </c>
      <c r="AE7" s="57">
        <v>0</v>
      </c>
      <c r="AF7" s="56">
        <v>0</v>
      </c>
      <c r="AG7" s="57">
        <v>0</v>
      </c>
      <c r="AH7" s="56">
        <v>0</v>
      </c>
      <c r="AI7" s="57">
        <v>0</v>
      </c>
      <c r="AJ7" s="69">
        <v>0</v>
      </c>
      <c r="AK7" s="204">
        <f t="shared" ref="AK7:AK55" si="0">AVERAGE(G7,I7,K7,M7,O7,Q7,Y7,AA7,AC7,AE7,AG7,AI7)</f>
        <v>133.5</v>
      </c>
      <c r="AL7" s="204">
        <f t="shared" ref="AL7:AL55" si="1">AVERAGE(S7,U7,W7)</f>
        <v>0</v>
      </c>
      <c r="AM7" s="204">
        <f t="shared" ref="AM7:AM55" si="2">AVERAGE(C7,E7)</f>
        <v>0</v>
      </c>
    </row>
    <row r="8" spans="1:51" x14ac:dyDescent="0.2">
      <c r="A8" s="270"/>
      <c r="B8" s="172" t="s">
        <v>67</v>
      </c>
      <c r="C8" s="156">
        <v>0</v>
      </c>
      <c r="D8" s="56">
        <v>0</v>
      </c>
      <c r="E8" s="24">
        <v>0</v>
      </c>
      <c r="F8" s="56">
        <v>0</v>
      </c>
      <c r="G8" s="24">
        <v>0</v>
      </c>
      <c r="H8" s="56">
        <v>0</v>
      </c>
      <c r="I8" s="24">
        <v>0</v>
      </c>
      <c r="J8" s="56">
        <v>0</v>
      </c>
      <c r="K8" s="24">
        <v>0</v>
      </c>
      <c r="L8" s="56">
        <v>0</v>
      </c>
      <c r="M8" s="24">
        <v>0</v>
      </c>
      <c r="N8" s="56">
        <v>0</v>
      </c>
      <c r="O8" s="24">
        <v>0</v>
      </c>
      <c r="P8" s="56">
        <v>0</v>
      </c>
      <c r="Q8" s="24">
        <v>0</v>
      </c>
      <c r="R8" s="56">
        <v>0</v>
      </c>
      <c r="S8" s="57">
        <v>1062.5</v>
      </c>
      <c r="T8" s="56">
        <v>2.4890190336749635E-2</v>
      </c>
      <c r="U8" s="57">
        <v>375</v>
      </c>
      <c r="V8" s="56">
        <v>1.6129032258064516E-2</v>
      </c>
      <c r="W8" s="57">
        <v>0</v>
      </c>
      <c r="X8" s="56">
        <v>0</v>
      </c>
      <c r="Y8" s="57">
        <v>0</v>
      </c>
      <c r="Z8" s="56">
        <v>0</v>
      </c>
      <c r="AA8" s="57">
        <v>0</v>
      </c>
      <c r="AB8" s="56">
        <v>0</v>
      </c>
      <c r="AC8" s="57">
        <v>89</v>
      </c>
      <c r="AD8" s="56">
        <v>3.4470872113064461E-4</v>
      </c>
      <c r="AE8" s="57">
        <v>0</v>
      </c>
      <c r="AF8" s="56">
        <v>0</v>
      </c>
      <c r="AG8" s="57">
        <v>0</v>
      </c>
      <c r="AH8" s="56">
        <v>0</v>
      </c>
      <c r="AI8" s="57">
        <v>0</v>
      </c>
      <c r="AJ8" s="69">
        <v>0</v>
      </c>
      <c r="AK8" s="204">
        <f t="shared" si="0"/>
        <v>7.416666666666667</v>
      </c>
      <c r="AL8" s="204">
        <f t="shared" si="1"/>
        <v>479.16666666666669</v>
      </c>
      <c r="AM8" s="204">
        <f t="shared" si="2"/>
        <v>0</v>
      </c>
    </row>
    <row r="9" spans="1:51" x14ac:dyDescent="0.2">
      <c r="A9" s="267" t="s">
        <v>1</v>
      </c>
      <c r="B9" s="172" t="s">
        <v>3</v>
      </c>
      <c r="C9" s="156">
        <v>28749</v>
      </c>
      <c r="D9" s="56">
        <v>0.79204892966360851</v>
      </c>
      <c r="E9" s="24">
        <v>81663</v>
      </c>
      <c r="F9" s="56">
        <v>0.8768992880689811</v>
      </c>
      <c r="G9" s="24">
        <v>111</v>
      </c>
      <c r="H9" s="56">
        <v>4.1666666666666664E-2</v>
      </c>
      <c r="I9" s="24">
        <v>0</v>
      </c>
      <c r="J9" s="56">
        <v>0</v>
      </c>
      <c r="K9" s="24">
        <v>111</v>
      </c>
      <c r="L9" s="56">
        <v>1.6129032258064516E-2</v>
      </c>
      <c r="M9" s="24">
        <v>555</v>
      </c>
      <c r="N9" s="56">
        <v>5.6179775280898875E-2</v>
      </c>
      <c r="O9" s="24">
        <v>5106</v>
      </c>
      <c r="P9" s="56">
        <v>0.53488372093023251</v>
      </c>
      <c r="Q9" s="24">
        <v>4884</v>
      </c>
      <c r="R9" s="56">
        <v>0.45833333333333331</v>
      </c>
      <c r="S9" s="57">
        <v>1312.5</v>
      </c>
      <c r="T9" s="56">
        <v>3.074670571010249E-2</v>
      </c>
      <c r="U9" s="57">
        <v>750</v>
      </c>
      <c r="V9" s="56">
        <v>3.2258064516129031E-2</v>
      </c>
      <c r="W9" s="57">
        <v>1062.5</v>
      </c>
      <c r="X9" s="56">
        <v>0.11971830985915492</v>
      </c>
      <c r="Y9" s="57">
        <v>0</v>
      </c>
      <c r="Z9" s="56">
        <v>0</v>
      </c>
      <c r="AA9" s="57">
        <v>0</v>
      </c>
      <c r="AB9" s="56">
        <v>0</v>
      </c>
      <c r="AC9" s="57">
        <v>267</v>
      </c>
      <c r="AD9" s="56">
        <v>1.0341261633919341E-3</v>
      </c>
      <c r="AE9" s="57">
        <v>0</v>
      </c>
      <c r="AF9" s="56">
        <v>0</v>
      </c>
      <c r="AG9" s="57">
        <v>356</v>
      </c>
      <c r="AH9" s="56">
        <v>3.3898305084745762E-3</v>
      </c>
      <c r="AI9" s="57">
        <v>445</v>
      </c>
      <c r="AJ9" s="69">
        <v>9.5057034220532334E-3</v>
      </c>
      <c r="AK9" s="204">
        <f t="shared" si="0"/>
        <v>986.25</v>
      </c>
      <c r="AL9" s="204">
        <f t="shared" si="1"/>
        <v>1041.6666666666667</v>
      </c>
      <c r="AM9" s="204">
        <f t="shared" si="2"/>
        <v>55206</v>
      </c>
    </row>
    <row r="10" spans="1:51" x14ac:dyDescent="0.2">
      <c r="A10" s="268"/>
      <c r="B10" s="172" t="s">
        <v>4</v>
      </c>
      <c r="C10" s="156">
        <v>2664</v>
      </c>
      <c r="D10" s="56">
        <v>7.3394495412844041E-2</v>
      </c>
      <c r="E10" s="24">
        <v>1110</v>
      </c>
      <c r="F10" s="56">
        <v>1.1919207104276954E-2</v>
      </c>
      <c r="G10" s="24">
        <v>555</v>
      </c>
      <c r="H10" s="56">
        <v>0.20833333333333334</v>
      </c>
      <c r="I10" s="24">
        <v>555</v>
      </c>
      <c r="J10" s="56">
        <v>9.6153846153846159E-2</v>
      </c>
      <c r="K10" s="24">
        <v>1110</v>
      </c>
      <c r="L10" s="56">
        <v>0.16129032258064516</v>
      </c>
      <c r="M10" s="24">
        <v>4440</v>
      </c>
      <c r="N10" s="56">
        <v>0.449438202247191</v>
      </c>
      <c r="O10" s="24">
        <v>1665</v>
      </c>
      <c r="P10" s="56">
        <v>0.1744186046511628</v>
      </c>
      <c r="Q10" s="24">
        <v>2775</v>
      </c>
      <c r="R10" s="56">
        <v>0.26041666666666669</v>
      </c>
      <c r="S10" s="24">
        <v>0</v>
      </c>
      <c r="T10" s="56">
        <v>0</v>
      </c>
      <c r="U10" s="24">
        <v>0</v>
      </c>
      <c r="V10" s="56">
        <v>0</v>
      </c>
      <c r="W10" s="24">
        <v>0</v>
      </c>
      <c r="X10" s="56">
        <v>0</v>
      </c>
      <c r="Y10" s="24">
        <v>0</v>
      </c>
      <c r="Z10" s="56">
        <v>0</v>
      </c>
      <c r="AA10" s="24">
        <v>0</v>
      </c>
      <c r="AB10" s="56">
        <v>0</v>
      </c>
      <c r="AC10" s="24">
        <v>0</v>
      </c>
      <c r="AD10" s="56">
        <v>0</v>
      </c>
      <c r="AE10" s="24">
        <v>0</v>
      </c>
      <c r="AF10" s="56">
        <v>0</v>
      </c>
      <c r="AG10" s="24">
        <v>0</v>
      </c>
      <c r="AH10" s="56">
        <v>0</v>
      </c>
      <c r="AI10" s="24">
        <v>0</v>
      </c>
      <c r="AJ10" s="69">
        <v>0</v>
      </c>
      <c r="AK10" s="204">
        <f t="shared" si="0"/>
        <v>925</v>
      </c>
      <c r="AL10" s="204">
        <f t="shared" si="1"/>
        <v>0</v>
      </c>
      <c r="AM10" s="204">
        <f t="shared" si="2"/>
        <v>1887</v>
      </c>
    </row>
    <row r="11" spans="1:51" x14ac:dyDescent="0.2">
      <c r="A11" s="268"/>
      <c r="B11" s="172" t="s">
        <v>5</v>
      </c>
      <c r="C11" s="156">
        <v>3441</v>
      </c>
      <c r="D11" s="56">
        <v>9.480122324159021E-2</v>
      </c>
      <c r="E11" s="24">
        <v>334</v>
      </c>
      <c r="F11" s="56">
        <v>3.586500155701354E-3</v>
      </c>
      <c r="G11" s="24">
        <v>0</v>
      </c>
      <c r="H11" s="56">
        <v>0</v>
      </c>
      <c r="I11" s="24">
        <v>0</v>
      </c>
      <c r="J11" s="56">
        <v>0</v>
      </c>
      <c r="K11" s="24">
        <v>0</v>
      </c>
      <c r="L11" s="56">
        <v>0</v>
      </c>
      <c r="M11" s="24">
        <v>0</v>
      </c>
      <c r="N11" s="56">
        <v>0</v>
      </c>
      <c r="O11" s="24">
        <v>0</v>
      </c>
      <c r="P11" s="56">
        <v>0</v>
      </c>
      <c r="Q11" s="24">
        <v>0</v>
      </c>
      <c r="R11" s="56">
        <v>0</v>
      </c>
      <c r="S11" s="24">
        <v>0</v>
      </c>
      <c r="T11" s="56">
        <v>0</v>
      </c>
      <c r="U11" s="24">
        <v>0</v>
      </c>
      <c r="V11" s="56">
        <v>0</v>
      </c>
      <c r="W11" s="24">
        <v>0</v>
      </c>
      <c r="X11" s="56">
        <v>0</v>
      </c>
      <c r="Y11" s="57">
        <v>0</v>
      </c>
      <c r="Z11" s="56">
        <v>0</v>
      </c>
      <c r="AA11" s="57">
        <v>0</v>
      </c>
      <c r="AB11" s="56">
        <v>0</v>
      </c>
      <c r="AC11" s="57">
        <v>0</v>
      </c>
      <c r="AD11" s="56">
        <v>0</v>
      </c>
      <c r="AE11" s="57">
        <v>1157</v>
      </c>
      <c r="AF11" s="56">
        <v>5.8584948174853551E-3</v>
      </c>
      <c r="AG11" s="57">
        <v>0</v>
      </c>
      <c r="AH11" s="56">
        <v>0</v>
      </c>
      <c r="AI11" s="57">
        <v>0</v>
      </c>
      <c r="AJ11" s="69">
        <v>0</v>
      </c>
      <c r="AK11" s="204">
        <f t="shared" si="0"/>
        <v>96.416666666666671</v>
      </c>
      <c r="AL11" s="204">
        <f t="shared" si="1"/>
        <v>0</v>
      </c>
      <c r="AM11" s="204">
        <f t="shared" si="2"/>
        <v>1887.5</v>
      </c>
    </row>
    <row r="12" spans="1:51" x14ac:dyDescent="0.2">
      <c r="A12" s="268"/>
      <c r="B12" s="172" t="s">
        <v>89</v>
      </c>
      <c r="C12" s="156">
        <v>0</v>
      </c>
      <c r="D12" s="56">
        <v>0</v>
      </c>
      <c r="E12" s="24">
        <v>0</v>
      </c>
      <c r="F12" s="56">
        <v>0</v>
      </c>
      <c r="G12" s="24">
        <v>0</v>
      </c>
      <c r="H12" s="56">
        <v>0</v>
      </c>
      <c r="I12" s="24">
        <v>0</v>
      </c>
      <c r="J12" s="56">
        <v>0</v>
      </c>
      <c r="K12" s="24">
        <v>0</v>
      </c>
      <c r="L12" s="56">
        <v>0</v>
      </c>
      <c r="M12" s="24">
        <v>0</v>
      </c>
      <c r="N12" s="56">
        <v>0</v>
      </c>
      <c r="O12" s="24">
        <v>0</v>
      </c>
      <c r="P12" s="56">
        <v>0</v>
      </c>
      <c r="Q12" s="24">
        <v>0</v>
      </c>
      <c r="R12" s="56">
        <v>0</v>
      </c>
      <c r="S12" s="24">
        <v>0</v>
      </c>
      <c r="T12" s="56">
        <v>0</v>
      </c>
      <c r="U12" s="24">
        <v>0</v>
      </c>
      <c r="V12" s="56">
        <v>0</v>
      </c>
      <c r="W12" s="24">
        <v>0</v>
      </c>
      <c r="X12" s="56">
        <v>0</v>
      </c>
      <c r="Y12" s="57">
        <v>89</v>
      </c>
      <c r="Z12" s="56">
        <v>3.6284470246734403E-4</v>
      </c>
      <c r="AA12" s="57">
        <v>89</v>
      </c>
      <c r="AB12" s="56">
        <v>3.0826140567200981E-4</v>
      </c>
      <c r="AC12" s="57">
        <v>89</v>
      </c>
      <c r="AD12" s="56">
        <v>3.4470872113064461E-4</v>
      </c>
      <c r="AE12" s="57">
        <v>0</v>
      </c>
      <c r="AF12" s="56">
        <v>0</v>
      </c>
      <c r="AG12" s="57">
        <v>0</v>
      </c>
      <c r="AH12" s="56">
        <v>0</v>
      </c>
      <c r="AI12" s="57">
        <v>0</v>
      </c>
      <c r="AJ12" s="69">
        <v>0</v>
      </c>
      <c r="AK12" s="204">
        <f t="shared" si="0"/>
        <v>22.25</v>
      </c>
      <c r="AL12" s="204">
        <f t="shared" si="1"/>
        <v>0</v>
      </c>
      <c r="AM12" s="204">
        <f t="shared" si="2"/>
        <v>0</v>
      </c>
    </row>
    <row r="13" spans="1:51" x14ac:dyDescent="0.2">
      <c r="A13" s="268"/>
      <c r="B13" s="163" t="s">
        <v>2</v>
      </c>
      <c r="C13" s="156">
        <v>0</v>
      </c>
      <c r="D13" s="56">
        <v>0</v>
      </c>
      <c r="E13" s="24">
        <v>0</v>
      </c>
      <c r="F13" s="56">
        <v>0</v>
      </c>
      <c r="G13" s="24">
        <v>0</v>
      </c>
      <c r="H13" s="56">
        <v>0</v>
      </c>
      <c r="I13" s="24">
        <v>111</v>
      </c>
      <c r="J13" s="56">
        <v>1.9230769230769232E-2</v>
      </c>
      <c r="K13" s="24">
        <v>111</v>
      </c>
      <c r="L13" s="56">
        <v>1.6129032258064516E-2</v>
      </c>
      <c r="M13" s="24">
        <v>0</v>
      </c>
      <c r="N13" s="56">
        <v>0</v>
      </c>
      <c r="O13" s="24">
        <v>111</v>
      </c>
      <c r="P13" s="56">
        <v>1.1627906976744186E-2</v>
      </c>
      <c r="Q13" s="24">
        <v>0</v>
      </c>
      <c r="R13" s="56">
        <v>0</v>
      </c>
      <c r="S13" s="24">
        <v>0</v>
      </c>
      <c r="T13" s="56">
        <v>0</v>
      </c>
      <c r="U13" s="24">
        <v>0</v>
      </c>
      <c r="V13" s="56">
        <v>0</v>
      </c>
      <c r="W13" s="24">
        <v>0</v>
      </c>
      <c r="X13" s="56">
        <v>0</v>
      </c>
      <c r="Y13" s="24">
        <v>0</v>
      </c>
      <c r="Z13" s="56">
        <v>0</v>
      </c>
      <c r="AA13" s="24">
        <v>0</v>
      </c>
      <c r="AB13" s="56">
        <v>0</v>
      </c>
      <c r="AC13" s="24">
        <v>0</v>
      </c>
      <c r="AD13" s="56">
        <v>0</v>
      </c>
      <c r="AE13" s="24">
        <v>0</v>
      </c>
      <c r="AF13" s="56">
        <v>0</v>
      </c>
      <c r="AG13" s="24">
        <v>0</v>
      </c>
      <c r="AH13" s="56">
        <v>0</v>
      </c>
      <c r="AI13" s="24">
        <v>0</v>
      </c>
      <c r="AJ13" s="69">
        <v>0</v>
      </c>
      <c r="AK13" s="204">
        <f t="shared" si="0"/>
        <v>27.75</v>
      </c>
      <c r="AL13" s="204">
        <f t="shared" si="1"/>
        <v>0</v>
      </c>
      <c r="AM13" s="204">
        <f t="shared" si="2"/>
        <v>0</v>
      </c>
    </row>
    <row r="14" spans="1:51" x14ac:dyDescent="0.2">
      <c r="A14" s="268"/>
      <c r="B14" s="163" t="s">
        <v>32</v>
      </c>
      <c r="C14" s="156">
        <v>0</v>
      </c>
      <c r="D14" s="56">
        <v>0</v>
      </c>
      <c r="E14" s="24">
        <v>0</v>
      </c>
      <c r="F14" s="56">
        <v>0</v>
      </c>
      <c r="G14" s="24">
        <v>0</v>
      </c>
      <c r="H14" s="56">
        <v>0</v>
      </c>
      <c r="I14" s="24">
        <v>0</v>
      </c>
      <c r="J14" s="56">
        <v>0</v>
      </c>
      <c r="K14" s="24">
        <v>0</v>
      </c>
      <c r="L14" s="56">
        <v>0</v>
      </c>
      <c r="M14" s="24">
        <v>0</v>
      </c>
      <c r="N14" s="56">
        <v>0</v>
      </c>
      <c r="O14" s="24">
        <v>0</v>
      </c>
      <c r="P14" s="56">
        <v>0</v>
      </c>
      <c r="Q14" s="24">
        <v>0</v>
      </c>
      <c r="R14" s="56">
        <v>0</v>
      </c>
      <c r="S14" s="24">
        <v>0</v>
      </c>
      <c r="T14" s="56">
        <v>0</v>
      </c>
      <c r="U14" s="24">
        <v>0</v>
      </c>
      <c r="V14" s="56">
        <v>0</v>
      </c>
      <c r="W14" s="24">
        <v>0</v>
      </c>
      <c r="X14" s="56">
        <v>0</v>
      </c>
      <c r="Y14" s="57">
        <v>0</v>
      </c>
      <c r="Z14" s="56">
        <v>0</v>
      </c>
      <c r="AA14" s="57">
        <v>0</v>
      </c>
      <c r="AB14" s="56">
        <v>0</v>
      </c>
      <c r="AC14" s="57">
        <v>0</v>
      </c>
      <c r="AD14" s="56">
        <v>0</v>
      </c>
      <c r="AE14" s="57">
        <v>0</v>
      </c>
      <c r="AF14" s="56">
        <v>0</v>
      </c>
      <c r="AG14" s="57">
        <v>0</v>
      </c>
      <c r="AH14" s="56">
        <v>0</v>
      </c>
      <c r="AI14" s="57">
        <v>89</v>
      </c>
      <c r="AJ14" s="69">
        <v>1.9011406844106466E-3</v>
      </c>
      <c r="AK14" s="204">
        <f t="shared" si="0"/>
        <v>7.416666666666667</v>
      </c>
      <c r="AL14" s="204">
        <f t="shared" si="1"/>
        <v>0</v>
      </c>
      <c r="AM14" s="204">
        <f t="shared" si="2"/>
        <v>0</v>
      </c>
    </row>
    <row r="15" spans="1:51" x14ac:dyDescent="0.2">
      <c r="A15" s="268"/>
      <c r="B15" s="163" t="s">
        <v>90</v>
      </c>
      <c r="C15" s="156">
        <v>0</v>
      </c>
      <c r="D15" s="56">
        <v>0</v>
      </c>
      <c r="E15" s="24">
        <v>0</v>
      </c>
      <c r="F15" s="56">
        <v>0</v>
      </c>
      <c r="G15" s="24">
        <v>0</v>
      </c>
      <c r="H15" s="56">
        <v>0</v>
      </c>
      <c r="I15" s="24">
        <v>0</v>
      </c>
      <c r="J15" s="56">
        <v>0</v>
      </c>
      <c r="K15" s="24">
        <v>0</v>
      </c>
      <c r="L15" s="56">
        <v>0</v>
      </c>
      <c r="M15" s="24">
        <v>0</v>
      </c>
      <c r="N15" s="56">
        <v>0</v>
      </c>
      <c r="O15" s="24">
        <v>0</v>
      </c>
      <c r="P15" s="56">
        <v>0</v>
      </c>
      <c r="Q15" s="24">
        <v>0</v>
      </c>
      <c r="R15" s="56">
        <v>0</v>
      </c>
      <c r="S15" s="24">
        <v>0</v>
      </c>
      <c r="T15" s="56">
        <v>0</v>
      </c>
      <c r="U15" s="24">
        <v>0</v>
      </c>
      <c r="V15" s="56">
        <v>0</v>
      </c>
      <c r="W15" s="24">
        <v>0</v>
      </c>
      <c r="X15" s="56">
        <v>0</v>
      </c>
      <c r="Y15" s="57">
        <v>89</v>
      </c>
      <c r="Z15" s="56">
        <v>3.6284470246734403E-4</v>
      </c>
      <c r="AA15" s="57">
        <v>0</v>
      </c>
      <c r="AB15" s="56">
        <v>0</v>
      </c>
      <c r="AC15" s="57">
        <v>0</v>
      </c>
      <c r="AD15" s="56">
        <v>0</v>
      </c>
      <c r="AE15" s="57">
        <v>0</v>
      </c>
      <c r="AF15" s="56">
        <v>0</v>
      </c>
      <c r="AG15" s="57">
        <v>0</v>
      </c>
      <c r="AH15" s="56">
        <v>0</v>
      </c>
      <c r="AI15" s="57">
        <v>0</v>
      </c>
      <c r="AJ15" s="69">
        <v>0</v>
      </c>
      <c r="AK15" s="204">
        <f t="shared" si="0"/>
        <v>7.416666666666667</v>
      </c>
      <c r="AL15" s="204">
        <f t="shared" si="1"/>
        <v>0</v>
      </c>
      <c r="AM15" s="204">
        <f t="shared" si="2"/>
        <v>0</v>
      </c>
    </row>
    <row r="16" spans="1:51" x14ac:dyDescent="0.2">
      <c r="A16" s="268"/>
      <c r="B16" s="172" t="s">
        <v>64</v>
      </c>
      <c r="C16" s="156">
        <v>222</v>
      </c>
      <c r="D16" s="56">
        <v>6.1162079510703399E-3</v>
      </c>
      <c r="E16" s="24">
        <v>0</v>
      </c>
      <c r="F16" s="56">
        <v>0</v>
      </c>
      <c r="G16" s="24">
        <v>0</v>
      </c>
      <c r="H16" s="56">
        <v>0</v>
      </c>
      <c r="I16" s="24">
        <v>111</v>
      </c>
      <c r="J16" s="56">
        <v>1.9230769230769232E-2</v>
      </c>
      <c r="K16" s="24">
        <v>0</v>
      </c>
      <c r="L16" s="56">
        <v>0</v>
      </c>
      <c r="M16" s="24">
        <v>0</v>
      </c>
      <c r="N16" s="56">
        <v>0</v>
      </c>
      <c r="O16" s="24">
        <v>0</v>
      </c>
      <c r="P16" s="56">
        <v>0</v>
      </c>
      <c r="Q16" s="24">
        <v>0</v>
      </c>
      <c r="R16" s="56">
        <v>0</v>
      </c>
      <c r="S16" s="24">
        <v>0</v>
      </c>
      <c r="T16" s="56">
        <v>0</v>
      </c>
      <c r="U16" s="24">
        <v>0</v>
      </c>
      <c r="V16" s="56">
        <v>0</v>
      </c>
      <c r="W16" s="24">
        <v>0</v>
      </c>
      <c r="X16" s="56">
        <v>0</v>
      </c>
      <c r="Y16" s="24">
        <v>0</v>
      </c>
      <c r="Z16" s="56">
        <v>0</v>
      </c>
      <c r="AA16" s="24">
        <v>0</v>
      </c>
      <c r="AB16" s="56">
        <v>0</v>
      </c>
      <c r="AC16" s="24">
        <v>0</v>
      </c>
      <c r="AD16" s="56">
        <v>0</v>
      </c>
      <c r="AE16" s="24">
        <v>0</v>
      </c>
      <c r="AF16" s="56">
        <v>0</v>
      </c>
      <c r="AG16" s="24">
        <v>0</v>
      </c>
      <c r="AH16" s="56">
        <v>0</v>
      </c>
      <c r="AI16" s="24">
        <v>0</v>
      </c>
      <c r="AJ16" s="69">
        <v>0</v>
      </c>
      <c r="AK16" s="204">
        <f t="shared" si="0"/>
        <v>9.25</v>
      </c>
      <c r="AL16" s="204">
        <f t="shared" si="1"/>
        <v>0</v>
      </c>
      <c r="AM16" s="204">
        <f t="shared" si="2"/>
        <v>111</v>
      </c>
      <c r="AN16" s="21"/>
      <c r="AO16" s="21"/>
      <c r="AP16" s="21"/>
      <c r="AQ16" s="21"/>
      <c r="AR16" s="21"/>
      <c r="AS16" s="21"/>
      <c r="AT16" s="21"/>
      <c r="AU16" s="21"/>
      <c r="AV16" s="21"/>
      <c r="AW16" s="21"/>
      <c r="AX16" s="21"/>
      <c r="AY16" s="21"/>
    </row>
    <row r="17" spans="1:51" x14ac:dyDescent="0.2">
      <c r="A17" s="268"/>
      <c r="B17" s="172" t="s">
        <v>6</v>
      </c>
      <c r="C17" s="156">
        <v>0</v>
      </c>
      <c r="D17" s="56">
        <v>0</v>
      </c>
      <c r="E17" s="24">
        <v>0</v>
      </c>
      <c r="F17" s="56">
        <v>0</v>
      </c>
      <c r="G17" s="24">
        <v>0</v>
      </c>
      <c r="H17" s="56">
        <v>0</v>
      </c>
      <c r="I17" s="24">
        <v>0</v>
      </c>
      <c r="J17" s="56">
        <v>0</v>
      </c>
      <c r="K17" s="24">
        <v>0</v>
      </c>
      <c r="L17" s="56">
        <v>0</v>
      </c>
      <c r="M17" s="24">
        <v>0</v>
      </c>
      <c r="N17" s="56">
        <v>0</v>
      </c>
      <c r="O17" s="24">
        <v>0</v>
      </c>
      <c r="P17" s="56">
        <v>0</v>
      </c>
      <c r="Q17" s="24">
        <v>111</v>
      </c>
      <c r="R17" s="56">
        <v>1.0416666666666666E-2</v>
      </c>
      <c r="S17" s="24">
        <v>0</v>
      </c>
      <c r="T17" s="56">
        <v>0</v>
      </c>
      <c r="U17" s="24">
        <v>0</v>
      </c>
      <c r="V17" s="56">
        <v>0</v>
      </c>
      <c r="W17" s="24">
        <v>0</v>
      </c>
      <c r="X17" s="56">
        <v>0</v>
      </c>
      <c r="Y17" s="57">
        <v>89</v>
      </c>
      <c r="Z17" s="56">
        <v>3.6284470246734403E-4</v>
      </c>
      <c r="AA17" s="57">
        <v>0</v>
      </c>
      <c r="AB17" s="56">
        <v>0</v>
      </c>
      <c r="AC17" s="57">
        <v>0</v>
      </c>
      <c r="AD17" s="56">
        <v>0</v>
      </c>
      <c r="AE17" s="57">
        <v>0</v>
      </c>
      <c r="AF17" s="56">
        <v>0</v>
      </c>
      <c r="AG17" s="57">
        <v>0</v>
      </c>
      <c r="AH17" s="56">
        <v>0</v>
      </c>
      <c r="AI17" s="57">
        <v>0</v>
      </c>
      <c r="AJ17" s="69">
        <v>0</v>
      </c>
      <c r="AK17" s="204">
        <f t="shared" si="0"/>
        <v>16.666666666666668</v>
      </c>
      <c r="AL17" s="204">
        <f t="shared" si="1"/>
        <v>0</v>
      </c>
      <c r="AM17" s="204">
        <f t="shared" si="2"/>
        <v>0</v>
      </c>
      <c r="AN17" s="21"/>
      <c r="AO17" s="21"/>
      <c r="AP17" s="21"/>
      <c r="AQ17" s="21"/>
      <c r="AR17" s="21"/>
      <c r="AS17" s="21"/>
      <c r="AT17" s="21"/>
      <c r="AU17" s="21"/>
      <c r="AV17" s="21"/>
      <c r="AW17" s="21"/>
      <c r="AX17" s="21"/>
      <c r="AY17" s="21"/>
    </row>
    <row r="18" spans="1:51" x14ac:dyDescent="0.2">
      <c r="A18" s="268"/>
      <c r="B18" s="172" t="s">
        <v>7</v>
      </c>
      <c r="C18" s="156">
        <v>0</v>
      </c>
      <c r="D18" s="56">
        <v>0</v>
      </c>
      <c r="E18" s="24">
        <v>835</v>
      </c>
      <c r="F18" s="56">
        <v>8.966250389253385E-3</v>
      </c>
      <c r="G18" s="24">
        <v>0</v>
      </c>
      <c r="H18" s="56">
        <v>0</v>
      </c>
      <c r="I18" s="24">
        <v>0</v>
      </c>
      <c r="J18" s="56">
        <v>0</v>
      </c>
      <c r="K18" s="24">
        <v>0</v>
      </c>
      <c r="L18" s="56">
        <v>0</v>
      </c>
      <c r="M18" s="24">
        <v>555</v>
      </c>
      <c r="N18" s="56">
        <v>5.6179775280898875E-2</v>
      </c>
      <c r="O18" s="24">
        <v>0</v>
      </c>
      <c r="P18" s="56">
        <v>0</v>
      </c>
      <c r="Q18" s="24">
        <v>444</v>
      </c>
      <c r="R18" s="56">
        <v>4.1666666666666664E-2</v>
      </c>
      <c r="S18" s="57">
        <v>3812.5</v>
      </c>
      <c r="T18" s="56">
        <v>8.9311859443631042E-2</v>
      </c>
      <c r="U18" s="57">
        <v>2437.5</v>
      </c>
      <c r="V18" s="56">
        <v>0.10483870967741936</v>
      </c>
      <c r="W18" s="57">
        <v>437.5</v>
      </c>
      <c r="X18" s="56">
        <v>4.9295774647887321E-2</v>
      </c>
      <c r="Y18" s="57">
        <v>445</v>
      </c>
      <c r="Z18" s="56">
        <v>1.8142235123367204E-3</v>
      </c>
      <c r="AA18" s="57">
        <v>0</v>
      </c>
      <c r="AB18" s="56">
        <v>0</v>
      </c>
      <c r="AC18" s="57">
        <v>0</v>
      </c>
      <c r="AD18" s="56">
        <v>0</v>
      </c>
      <c r="AE18" s="57">
        <v>0</v>
      </c>
      <c r="AF18" s="56">
        <v>0</v>
      </c>
      <c r="AG18" s="57">
        <v>0</v>
      </c>
      <c r="AH18" s="56">
        <v>0</v>
      </c>
      <c r="AI18" s="57">
        <v>623</v>
      </c>
      <c r="AJ18" s="69">
        <v>1.3307984790874527E-2</v>
      </c>
      <c r="AK18" s="204">
        <f t="shared" si="0"/>
        <v>172.25</v>
      </c>
      <c r="AL18" s="204">
        <f t="shared" si="1"/>
        <v>2229.1666666666665</v>
      </c>
      <c r="AM18" s="204">
        <f t="shared" si="2"/>
        <v>417.5</v>
      </c>
      <c r="AN18" s="21"/>
      <c r="AO18" s="21"/>
      <c r="AP18" s="21"/>
      <c r="AQ18" s="21"/>
      <c r="AR18" s="21"/>
      <c r="AS18" s="21"/>
      <c r="AT18" s="21"/>
      <c r="AU18" s="21"/>
      <c r="AV18" s="21"/>
      <c r="AW18" s="21"/>
      <c r="AX18" s="21"/>
      <c r="AY18" s="21"/>
    </row>
    <row r="19" spans="1:51" x14ac:dyDescent="0.2">
      <c r="A19" s="268"/>
      <c r="B19" s="172" t="s">
        <v>72</v>
      </c>
      <c r="C19" s="156">
        <v>0</v>
      </c>
      <c r="D19" s="56">
        <v>0</v>
      </c>
      <c r="E19" s="24">
        <v>0</v>
      </c>
      <c r="F19" s="56">
        <v>0</v>
      </c>
      <c r="G19" s="24">
        <v>0</v>
      </c>
      <c r="H19" s="56">
        <v>0</v>
      </c>
      <c r="I19" s="24">
        <v>0</v>
      </c>
      <c r="J19" s="56">
        <v>0</v>
      </c>
      <c r="K19" s="24">
        <v>0</v>
      </c>
      <c r="L19" s="56">
        <v>0</v>
      </c>
      <c r="M19" s="24">
        <v>0</v>
      </c>
      <c r="N19" s="56">
        <v>0</v>
      </c>
      <c r="O19" s="24">
        <v>0</v>
      </c>
      <c r="P19" s="56">
        <v>0</v>
      </c>
      <c r="Q19" s="24">
        <v>0</v>
      </c>
      <c r="R19" s="56">
        <v>0</v>
      </c>
      <c r="S19" s="57">
        <v>812.5</v>
      </c>
      <c r="T19" s="56">
        <v>1.9033674963396779E-2</v>
      </c>
      <c r="U19" s="57">
        <v>375</v>
      </c>
      <c r="V19" s="56">
        <v>1.6129032258064516E-2</v>
      </c>
      <c r="W19" s="57">
        <v>0</v>
      </c>
      <c r="X19" s="56">
        <v>0</v>
      </c>
      <c r="Y19" s="57">
        <v>267</v>
      </c>
      <c r="Z19" s="56">
        <v>1.0885341074020323E-3</v>
      </c>
      <c r="AA19" s="57">
        <v>534</v>
      </c>
      <c r="AB19" s="56">
        <v>1.8495684340320592E-3</v>
      </c>
      <c r="AC19" s="57">
        <v>445</v>
      </c>
      <c r="AD19" s="56">
        <v>1.7235436056532232E-3</v>
      </c>
      <c r="AE19" s="57">
        <v>178</v>
      </c>
      <c r="AF19" s="56">
        <v>9.0130689499774686E-4</v>
      </c>
      <c r="AG19" s="57">
        <v>0</v>
      </c>
      <c r="AH19" s="56">
        <v>0</v>
      </c>
      <c r="AI19" s="57">
        <v>0</v>
      </c>
      <c r="AJ19" s="69">
        <v>0</v>
      </c>
      <c r="AK19" s="204">
        <f t="shared" si="0"/>
        <v>118.66666666666667</v>
      </c>
      <c r="AL19" s="204">
        <f t="shared" si="1"/>
        <v>395.83333333333331</v>
      </c>
      <c r="AM19" s="204">
        <f t="shared" si="2"/>
        <v>0</v>
      </c>
      <c r="AN19" s="21"/>
      <c r="AO19" s="21"/>
      <c r="AP19" s="21"/>
      <c r="AQ19" s="21"/>
      <c r="AR19" s="21"/>
      <c r="AS19" s="21"/>
      <c r="AT19" s="21"/>
      <c r="AU19" s="21"/>
      <c r="AV19" s="21"/>
      <c r="AW19" s="21"/>
      <c r="AX19" s="21"/>
      <c r="AY19" s="21"/>
    </row>
    <row r="20" spans="1:51" x14ac:dyDescent="0.2">
      <c r="A20" s="268"/>
      <c r="B20" s="163" t="s">
        <v>75</v>
      </c>
      <c r="C20" s="156">
        <v>0</v>
      </c>
      <c r="D20" s="56">
        <v>0</v>
      </c>
      <c r="E20" s="24">
        <v>0</v>
      </c>
      <c r="F20" s="56">
        <v>0</v>
      </c>
      <c r="G20" s="24">
        <v>0</v>
      </c>
      <c r="H20" s="56">
        <v>0</v>
      </c>
      <c r="I20" s="24">
        <v>0</v>
      </c>
      <c r="J20" s="56">
        <v>0</v>
      </c>
      <c r="K20" s="24">
        <v>0</v>
      </c>
      <c r="L20" s="56">
        <v>0</v>
      </c>
      <c r="M20" s="24">
        <v>0</v>
      </c>
      <c r="N20" s="56">
        <v>0</v>
      </c>
      <c r="O20" s="24">
        <v>0</v>
      </c>
      <c r="P20" s="56">
        <v>0</v>
      </c>
      <c r="Q20" s="24">
        <v>222</v>
      </c>
      <c r="R20" s="56">
        <v>2.0833333333333332E-2</v>
      </c>
      <c r="S20" s="24">
        <v>0</v>
      </c>
      <c r="T20" s="56">
        <v>0</v>
      </c>
      <c r="U20" s="24">
        <v>0</v>
      </c>
      <c r="V20" s="56">
        <v>0</v>
      </c>
      <c r="W20" s="24">
        <v>0</v>
      </c>
      <c r="X20" s="56">
        <v>0</v>
      </c>
      <c r="Y20" s="24">
        <v>0</v>
      </c>
      <c r="Z20" s="56">
        <v>0</v>
      </c>
      <c r="AA20" s="24">
        <v>0</v>
      </c>
      <c r="AB20" s="56">
        <v>0</v>
      </c>
      <c r="AC20" s="24">
        <v>0</v>
      </c>
      <c r="AD20" s="56">
        <v>0</v>
      </c>
      <c r="AE20" s="24">
        <v>0</v>
      </c>
      <c r="AF20" s="56">
        <v>0</v>
      </c>
      <c r="AG20" s="24">
        <v>0</v>
      </c>
      <c r="AH20" s="56">
        <v>0</v>
      </c>
      <c r="AI20" s="24">
        <v>0</v>
      </c>
      <c r="AJ20" s="69">
        <v>0</v>
      </c>
      <c r="AK20" s="204">
        <f t="shared" si="0"/>
        <v>18.5</v>
      </c>
      <c r="AL20" s="204">
        <f t="shared" si="1"/>
        <v>0</v>
      </c>
      <c r="AM20" s="204">
        <f t="shared" si="2"/>
        <v>0</v>
      </c>
      <c r="AN20" s="21"/>
      <c r="AO20" s="21"/>
      <c r="AP20" s="21"/>
      <c r="AQ20" s="21"/>
      <c r="AR20" s="21"/>
      <c r="AS20" s="21"/>
      <c r="AT20" s="21"/>
      <c r="AU20" s="21"/>
      <c r="AV20" s="21"/>
      <c r="AW20" s="21"/>
      <c r="AX20" s="21"/>
      <c r="AY20" s="21"/>
    </row>
    <row r="21" spans="1:51" x14ac:dyDescent="0.2">
      <c r="A21" s="268"/>
      <c r="B21" s="163" t="s">
        <v>91</v>
      </c>
      <c r="C21" s="156">
        <v>0</v>
      </c>
      <c r="D21" s="56">
        <v>0</v>
      </c>
      <c r="E21" s="24">
        <v>0</v>
      </c>
      <c r="F21" s="56">
        <v>0</v>
      </c>
      <c r="G21" s="24">
        <v>0</v>
      </c>
      <c r="H21" s="56">
        <v>0</v>
      </c>
      <c r="I21" s="24">
        <v>0</v>
      </c>
      <c r="J21" s="56">
        <v>0</v>
      </c>
      <c r="K21" s="24">
        <v>0</v>
      </c>
      <c r="L21" s="56">
        <v>0</v>
      </c>
      <c r="M21" s="24">
        <v>0</v>
      </c>
      <c r="N21" s="56">
        <v>0</v>
      </c>
      <c r="O21" s="24">
        <v>0</v>
      </c>
      <c r="P21" s="56">
        <v>0</v>
      </c>
      <c r="Q21" s="24">
        <v>0</v>
      </c>
      <c r="R21" s="56">
        <v>0</v>
      </c>
      <c r="S21" s="24">
        <v>0</v>
      </c>
      <c r="T21" s="56">
        <v>0</v>
      </c>
      <c r="U21" s="24">
        <v>0</v>
      </c>
      <c r="V21" s="56">
        <v>0</v>
      </c>
      <c r="W21" s="24">
        <v>0</v>
      </c>
      <c r="X21" s="56">
        <v>0</v>
      </c>
      <c r="Y21" s="57">
        <v>0</v>
      </c>
      <c r="Z21" s="56">
        <v>0</v>
      </c>
      <c r="AA21" s="57">
        <v>0</v>
      </c>
      <c r="AB21" s="56">
        <v>0</v>
      </c>
      <c r="AC21" s="57">
        <v>0</v>
      </c>
      <c r="AD21" s="56">
        <v>0</v>
      </c>
      <c r="AE21" s="57">
        <v>89</v>
      </c>
      <c r="AF21" s="56">
        <v>4.5065344749887343E-4</v>
      </c>
      <c r="AG21" s="57">
        <v>0</v>
      </c>
      <c r="AH21" s="56">
        <v>0</v>
      </c>
      <c r="AI21" s="57">
        <v>0</v>
      </c>
      <c r="AJ21" s="69">
        <v>0</v>
      </c>
      <c r="AK21" s="204">
        <f t="shared" si="0"/>
        <v>7.416666666666667</v>
      </c>
      <c r="AL21" s="204">
        <f t="shared" si="1"/>
        <v>0</v>
      </c>
      <c r="AM21" s="204">
        <f t="shared" si="2"/>
        <v>0</v>
      </c>
      <c r="AN21" s="21"/>
      <c r="AO21" s="21"/>
      <c r="AP21" s="21"/>
      <c r="AQ21" s="21"/>
      <c r="AR21" s="21"/>
      <c r="AS21" s="21"/>
      <c r="AT21" s="21"/>
      <c r="AU21" s="21"/>
      <c r="AV21" s="21"/>
      <c r="AW21" s="21"/>
      <c r="AX21" s="21"/>
      <c r="AY21" s="21"/>
    </row>
    <row r="22" spans="1:51" x14ac:dyDescent="0.2">
      <c r="A22" s="268"/>
      <c r="B22" s="172" t="s">
        <v>74</v>
      </c>
      <c r="C22" s="156">
        <v>0</v>
      </c>
      <c r="D22" s="56">
        <v>0</v>
      </c>
      <c r="E22" s="24">
        <v>0</v>
      </c>
      <c r="F22" s="56">
        <v>0</v>
      </c>
      <c r="G22" s="24">
        <v>0</v>
      </c>
      <c r="H22" s="56">
        <v>0</v>
      </c>
      <c r="I22" s="24">
        <v>0</v>
      </c>
      <c r="J22" s="56">
        <v>0</v>
      </c>
      <c r="K22" s="24">
        <v>0</v>
      </c>
      <c r="L22" s="56">
        <v>0</v>
      </c>
      <c r="M22" s="24">
        <v>0</v>
      </c>
      <c r="N22" s="56">
        <v>0</v>
      </c>
      <c r="O22" s="24">
        <v>111</v>
      </c>
      <c r="P22" s="56">
        <v>1.1627906976744186E-2</v>
      </c>
      <c r="Q22" s="24">
        <v>0</v>
      </c>
      <c r="R22" s="56">
        <v>0</v>
      </c>
      <c r="S22" s="24">
        <v>0</v>
      </c>
      <c r="T22" s="56">
        <v>0</v>
      </c>
      <c r="U22" s="24">
        <v>0</v>
      </c>
      <c r="V22" s="56">
        <v>0</v>
      </c>
      <c r="W22" s="24">
        <v>0</v>
      </c>
      <c r="X22" s="56">
        <v>0</v>
      </c>
      <c r="Y22" s="24">
        <v>0</v>
      </c>
      <c r="Z22" s="56">
        <v>0</v>
      </c>
      <c r="AA22" s="24">
        <v>0</v>
      </c>
      <c r="AB22" s="56">
        <v>0</v>
      </c>
      <c r="AC22" s="24">
        <v>0</v>
      </c>
      <c r="AD22" s="56">
        <v>0</v>
      </c>
      <c r="AE22" s="24">
        <v>0</v>
      </c>
      <c r="AF22" s="56">
        <v>0</v>
      </c>
      <c r="AG22" s="24">
        <v>0</v>
      </c>
      <c r="AH22" s="56">
        <v>0</v>
      </c>
      <c r="AI22" s="24">
        <v>0</v>
      </c>
      <c r="AJ22" s="69">
        <v>0</v>
      </c>
      <c r="AK22" s="204">
        <f t="shared" si="0"/>
        <v>9.25</v>
      </c>
      <c r="AL22" s="204">
        <f t="shared" si="1"/>
        <v>0</v>
      </c>
      <c r="AM22" s="204">
        <f t="shared" si="2"/>
        <v>0</v>
      </c>
      <c r="AN22" s="21"/>
      <c r="AO22" s="21"/>
      <c r="AP22" s="21"/>
      <c r="AQ22" s="21"/>
      <c r="AR22" s="21"/>
      <c r="AS22" s="21"/>
      <c r="AT22" s="21"/>
      <c r="AU22" s="21"/>
      <c r="AV22" s="21"/>
      <c r="AW22" s="21"/>
      <c r="AX22" s="21"/>
      <c r="AY22" s="21"/>
    </row>
    <row r="23" spans="1:51" x14ac:dyDescent="0.2">
      <c r="A23" s="268"/>
      <c r="B23" s="172" t="s">
        <v>8</v>
      </c>
      <c r="C23" s="156">
        <v>222</v>
      </c>
      <c r="D23" s="56">
        <v>6.1162079510703364E-3</v>
      </c>
      <c r="E23" s="24">
        <v>167</v>
      </c>
      <c r="F23" s="56">
        <v>1.793250077850677E-3</v>
      </c>
      <c r="G23" s="24">
        <v>0</v>
      </c>
      <c r="H23" s="56">
        <v>0</v>
      </c>
      <c r="I23" s="24">
        <v>0</v>
      </c>
      <c r="J23" s="56">
        <v>0</v>
      </c>
      <c r="K23" s="24">
        <v>0</v>
      </c>
      <c r="L23" s="56">
        <v>0</v>
      </c>
      <c r="M23" s="24">
        <v>0</v>
      </c>
      <c r="N23" s="56">
        <v>0</v>
      </c>
      <c r="O23" s="24">
        <v>111</v>
      </c>
      <c r="P23" s="56">
        <v>1.1627906976744186E-2</v>
      </c>
      <c r="Q23" s="24">
        <v>0</v>
      </c>
      <c r="R23" s="56">
        <v>0</v>
      </c>
      <c r="S23" s="24">
        <v>0</v>
      </c>
      <c r="T23" s="56">
        <v>0</v>
      </c>
      <c r="U23" s="24">
        <v>0</v>
      </c>
      <c r="V23" s="56">
        <v>0</v>
      </c>
      <c r="W23" s="24">
        <v>0</v>
      </c>
      <c r="X23" s="56">
        <v>0</v>
      </c>
      <c r="Y23" s="24">
        <v>0</v>
      </c>
      <c r="Z23" s="56">
        <v>0</v>
      </c>
      <c r="AA23" s="24">
        <v>0</v>
      </c>
      <c r="AB23" s="56">
        <v>0</v>
      </c>
      <c r="AC23" s="24">
        <v>0</v>
      </c>
      <c r="AD23" s="56">
        <v>0</v>
      </c>
      <c r="AE23" s="24">
        <v>0</v>
      </c>
      <c r="AF23" s="56">
        <v>0</v>
      </c>
      <c r="AG23" s="24">
        <v>0</v>
      </c>
      <c r="AH23" s="56">
        <v>0</v>
      </c>
      <c r="AI23" s="24">
        <v>0</v>
      </c>
      <c r="AJ23" s="69">
        <v>0</v>
      </c>
      <c r="AK23" s="204">
        <f t="shared" si="0"/>
        <v>9.25</v>
      </c>
      <c r="AL23" s="204">
        <f t="shared" si="1"/>
        <v>0</v>
      </c>
      <c r="AM23" s="204">
        <f t="shared" si="2"/>
        <v>194.5</v>
      </c>
      <c r="AN23" s="21"/>
      <c r="AO23" s="21"/>
      <c r="AP23" s="21"/>
      <c r="AQ23" s="21"/>
      <c r="AR23" s="21"/>
      <c r="AS23" s="21"/>
      <c r="AT23" s="21"/>
      <c r="AU23" s="21"/>
      <c r="AV23" s="21"/>
      <c r="AW23" s="21"/>
      <c r="AX23" s="21"/>
      <c r="AY23" s="21"/>
    </row>
    <row r="24" spans="1:51" x14ac:dyDescent="0.2">
      <c r="A24" s="268"/>
      <c r="B24" s="172" t="s">
        <v>33</v>
      </c>
      <c r="C24" s="156">
        <v>0</v>
      </c>
      <c r="D24" s="56">
        <v>0</v>
      </c>
      <c r="E24" s="24">
        <v>0</v>
      </c>
      <c r="F24" s="56">
        <v>0</v>
      </c>
      <c r="G24" s="24">
        <v>0</v>
      </c>
      <c r="H24" s="56">
        <v>0</v>
      </c>
      <c r="I24" s="24">
        <v>111</v>
      </c>
      <c r="J24" s="56">
        <v>1.9230769230769232E-2</v>
      </c>
      <c r="K24" s="24">
        <v>0</v>
      </c>
      <c r="L24" s="56">
        <v>0</v>
      </c>
      <c r="M24" s="24">
        <v>0</v>
      </c>
      <c r="N24" s="56">
        <v>0</v>
      </c>
      <c r="O24" s="24">
        <v>0</v>
      </c>
      <c r="P24" s="56">
        <v>0</v>
      </c>
      <c r="Q24" s="24">
        <v>0</v>
      </c>
      <c r="R24" s="56">
        <v>0</v>
      </c>
      <c r="S24" s="24">
        <v>0</v>
      </c>
      <c r="T24" s="56">
        <v>0</v>
      </c>
      <c r="U24" s="24">
        <v>0</v>
      </c>
      <c r="V24" s="56">
        <v>0</v>
      </c>
      <c r="W24" s="24">
        <v>0</v>
      </c>
      <c r="X24" s="56">
        <v>0</v>
      </c>
      <c r="Y24" s="57">
        <v>178</v>
      </c>
      <c r="Z24" s="56">
        <v>7.2568940493468806E-4</v>
      </c>
      <c r="AA24" s="57">
        <v>0</v>
      </c>
      <c r="AB24" s="56">
        <v>0</v>
      </c>
      <c r="AC24" s="57">
        <v>0</v>
      </c>
      <c r="AD24" s="56">
        <v>0</v>
      </c>
      <c r="AE24" s="57">
        <v>0</v>
      </c>
      <c r="AF24" s="56">
        <v>0</v>
      </c>
      <c r="AG24" s="57">
        <v>0</v>
      </c>
      <c r="AH24" s="56">
        <v>0</v>
      </c>
      <c r="AI24" s="57">
        <v>0</v>
      </c>
      <c r="AJ24" s="69">
        <v>0</v>
      </c>
      <c r="AK24" s="204">
        <f t="shared" si="0"/>
        <v>24.083333333333332</v>
      </c>
      <c r="AL24" s="204">
        <f t="shared" si="1"/>
        <v>0</v>
      </c>
      <c r="AM24" s="204">
        <f t="shared" si="2"/>
        <v>0</v>
      </c>
      <c r="AN24" s="21"/>
      <c r="AO24" s="21"/>
      <c r="AP24" s="21"/>
      <c r="AQ24" s="21"/>
      <c r="AR24" s="21"/>
      <c r="AS24" s="21"/>
      <c r="AT24" s="21"/>
      <c r="AU24" s="21"/>
      <c r="AV24" s="21"/>
      <c r="AW24" s="21"/>
      <c r="AX24" s="21"/>
      <c r="AY24" s="21"/>
    </row>
    <row r="25" spans="1:51" x14ac:dyDescent="0.2">
      <c r="A25" s="268"/>
      <c r="B25" s="163" t="s">
        <v>73</v>
      </c>
      <c r="C25" s="156">
        <v>0</v>
      </c>
      <c r="D25" s="56">
        <v>0</v>
      </c>
      <c r="E25" s="24">
        <v>0</v>
      </c>
      <c r="F25" s="56">
        <v>0</v>
      </c>
      <c r="G25" s="24">
        <v>0</v>
      </c>
      <c r="H25" s="56">
        <v>0</v>
      </c>
      <c r="I25" s="24">
        <v>0</v>
      </c>
      <c r="J25" s="56">
        <v>0</v>
      </c>
      <c r="K25" s="24">
        <v>0</v>
      </c>
      <c r="L25" s="56">
        <v>0</v>
      </c>
      <c r="M25" s="24">
        <v>0</v>
      </c>
      <c r="N25" s="56">
        <v>0</v>
      </c>
      <c r="O25" s="24">
        <v>0</v>
      </c>
      <c r="P25" s="56">
        <v>0</v>
      </c>
      <c r="Q25" s="24">
        <v>222</v>
      </c>
      <c r="R25" s="56">
        <v>2.0833333333333332E-2</v>
      </c>
      <c r="S25" s="24">
        <v>0</v>
      </c>
      <c r="T25" s="56">
        <v>0</v>
      </c>
      <c r="U25" s="24">
        <v>0</v>
      </c>
      <c r="V25" s="56">
        <v>0</v>
      </c>
      <c r="W25" s="24">
        <v>0</v>
      </c>
      <c r="X25" s="56">
        <v>0</v>
      </c>
      <c r="Y25" s="24">
        <v>0</v>
      </c>
      <c r="Z25" s="56">
        <v>0</v>
      </c>
      <c r="AA25" s="24">
        <v>0</v>
      </c>
      <c r="AB25" s="56">
        <v>0</v>
      </c>
      <c r="AC25" s="24">
        <v>0</v>
      </c>
      <c r="AD25" s="56">
        <v>0</v>
      </c>
      <c r="AE25" s="24">
        <v>0</v>
      </c>
      <c r="AF25" s="56">
        <v>0</v>
      </c>
      <c r="AG25" s="24">
        <v>0</v>
      </c>
      <c r="AH25" s="56">
        <v>0</v>
      </c>
      <c r="AI25" s="24">
        <v>0</v>
      </c>
      <c r="AJ25" s="69">
        <v>0</v>
      </c>
      <c r="AK25" s="204">
        <f t="shared" si="0"/>
        <v>18.5</v>
      </c>
      <c r="AL25" s="204">
        <f t="shared" si="1"/>
        <v>0</v>
      </c>
      <c r="AM25" s="204">
        <f t="shared" si="2"/>
        <v>0</v>
      </c>
      <c r="AN25" s="21"/>
      <c r="AO25" s="21"/>
      <c r="AP25" s="21"/>
      <c r="AQ25" s="21"/>
      <c r="AR25" s="21"/>
      <c r="AS25" s="21"/>
      <c r="AT25" s="21"/>
      <c r="AU25" s="21"/>
      <c r="AV25" s="21"/>
      <c r="AW25" s="21"/>
      <c r="AX25" s="21"/>
      <c r="AY25" s="21"/>
    </row>
    <row r="26" spans="1:51" x14ac:dyDescent="0.2">
      <c r="A26" s="268"/>
      <c r="B26" s="172" t="s">
        <v>82</v>
      </c>
      <c r="C26" s="156">
        <v>0</v>
      </c>
      <c r="D26" s="56">
        <v>0</v>
      </c>
      <c r="E26" s="24">
        <v>167</v>
      </c>
      <c r="F26" s="56">
        <v>1.793250077850677E-3</v>
      </c>
      <c r="G26" s="24">
        <v>0</v>
      </c>
      <c r="H26" s="56">
        <v>0</v>
      </c>
      <c r="I26" s="24">
        <v>111</v>
      </c>
      <c r="J26" s="56">
        <v>1.9230769230769232E-2</v>
      </c>
      <c r="K26" s="24">
        <v>0</v>
      </c>
      <c r="L26" s="56">
        <v>0</v>
      </c>
      <c r="M26" s="24">
        <v>0</v>
      </c>
      <c r="N26" s="56">
        <v>0</v>
      </c>
      <c r="O26" s="24">
        <v>0</v>
      </c>
      <c r="P26" s="56">
        <v>0</v>
      </c>
      <c r="Q26" s="24">
        <v>0</v>
      </c>
      <c r="R26" s="56">
        <v>0</v>
      </c>
      <c r="S26" s="24">
        <v>5125</v>
      </c>
      <c r="T26" s="56">
        <v>0.12005856515373353</v>
      </c>
      <c r="U26" s="24">
        <v>4937.5</v>
      </c>
      <c r="V26" s="56">
        <v>0.21236559139784947</v>
      </c>
      <c r="W26" s="24">
        <v>937.5</v>
      </c>
      <c r="X26" s="56">
        <v>0.10563380281690141</v>
      </c>
      <c r="Y26" s="57">
        <v>712</v>
      </c>
      <c r="Z26" s="56">
        <v>2.9027576197387522E-3</v>
      </c>
      <c r="AA26" s="57">
        <v>267</v>
      </c>
      <c r="AB26" s="56">
        <v>9.2478421701602961E-4</v>
      </c>
      <c r="AC26" s="57">
        <v>445</v>
      </c>
      <c r="AD26" s="56">
        <v>1.7235436056532232E-3</v>
      </c>
      <c r="AE26" s="57">
        <v>623</v>
      </c>
      <c r="AF26" s="56">
        <v>3.1545741324921143E-3</v>
      </c>
      <c r="AG26" s="57">
        <v>178</v>
      </c>
      <c r="AH26" s="56">
        <v>1.6949152542372881E-3</v>
      </c>
      <c r="AI26" s="57">
        <v>0</v>
      </c>
      <c r="AJ26" s="69">
        <v>0</v>
      </c>
      <c r="AK26" s="204">
        <f t="shared" si="0"/>
        <v>194.66666666666666</v>
      </c>
      <c r="AL26" s="204">
        <f t="shared" si="1"/>
        <v>3666.6666666666665</v>
      </c>
      <c r="AM26" s="204">
        <f t="shared" si="2"/>
        <v>83.5</v>
      </c>
      <c r="AN26" s="21"/>
      <c r="AO26" s="21"/>
      <c r="AP26" s="21"/>
      <c r="AQ26" s="21"/>
      <c r="AR26" s="21"/>
      <c r="AS26" s="21"/>
      <c r="AT26" s="21"/>
      <c r="AU26" s="21"/>
      <c r="AV26" s="21"/>
      <c r="AW26" s="21"/>
      <c r="AX26" s="21"/>
      <c r="AY26" s="21"/>
    </row>
    <row r="27" spans="1:51" x14ac:dyDescent="0.2">
      <c r="A27" s="268"/>
      <c r="B27" s="163" t="s">
        <v>76</v>
      </c>
      <c r="C27" s="156">
        <v>0</v>
      </c>
      <c r="D27" s="56">
        <v>0</v>
      </c>
      <c r="E27" s="24">
        <v>0</v>
      </c>
      <c r="F27" s="56">
        <v>0</v>
      </c>
      <c r="G27" s="24">
        <v>0</v>
      </c>
      <c r="H27" s="56">
        <v>0</v>
      </c>
      <c r="I27" s="24">
        <v>0</v>
      </c>
      <c r="J27" s="56">
        <v>0</v>
      </c>
      <c r="K27" s="24">
        <v>0</v>
      </c>
      <c r="L27" s="56">
        <v>0</v>
      </c>
      <c r="M27" s="24">
        <v>0</v>
      </c>
      <c r="N27" s="56">
        <v>0</v>
      </c>
      <c r="O27" s="24">
        <v>0</v>
      </c>
      <c r="P27" s="56">
        <v>0</v>
      </c>
      <c r="Q27" s="24">
        <v>111</v>
      </c>
      <c r="R27" s="56">
        <v>1.0416666666666666E-2</v>
      </c>
      <c r="S27" s="24">
        <v>0</v>
      </c>
      <c r="T27" s="56">
        <v>0</v>
      </c>
      <c r="U27" s="24">
        <v>0</v>
      </c>
      <c r="V27" s="56">
        <v>0</v>
      </c>
      <c r="W27" s="24">
        <v>0</v>
      </c>
      <c r="X27" s="56">
        <v>0</v>
      </c>
      <c r="Y27" s="24">
        <v>0</v>
      </c>
      <c r="Z27" s="56">
        <v>0</v>
      </c>
      <c r="AA27" s="24">
        <v>0</v>
      </c>
      <c r="AB27" s="56">
        <v>0</v>
      </c>
      <c r="AC27" s="24">
        <v>0</v>
      </c>
      <c r="AD27" s="56">
        <v>0</v>
      </c>
      <c r="AE27" s="24">
        <v>0</v>
      </c>
      <c r="AF27" s="56">
        <v>0</v>
      </c>
      <c r="AG27" s="24">
        <v>0</v>
      </c>
      <c r="AH27" s="56">
        <v>0</v>
      </c>
      <c r="AI27" s="24">
        <v>0</v>
      </c>
      <c r="AJ27" s="69">
        <v>0</v>
      </c>
      <c r="AK27" s="204">
        <f t="shared" si="0"/>
        <v>9.25</v>
      </c>
      <c r="AL27" s="204">
        <f t="shared" si="1"/>
        <v>0</v>
      </c>
      <c r="AM27" s="204">
        <f t="shared" si="2"/>
        <v>0</v>
      </c>
      <c r="AN27" s="6"/>
      <c r="AO27" s="5"/>
      <c r="AP27" s="6"/>
      <c r="AQ27" s="5"/>
      <c r="AR27" s="6"/>
      <c r="AS27" s="5"/>
      <c r="AT27" s="6"/>
      <c r="AU27" s="5"/>
      <c r="AV27" s="6"/>
      <c r="AW27" s="5"/>
      <c r="AX27" s="6"/>
      <c r="AY27" s="21"/>
    </row>
    <row r="28" spans="1:51" x14ac:dyDescent="0.2">
      <c r="A28" s="270"/>
      <c r="B28" s="163" t="s">
        <v>92</v>
      </c>
      <c r="C28" s="156">
        <v>0</v>
      </c>
      <c r="D28" s="56">
        <v>0</v>
      </c>
      <c r="E28" s="24">
        <v>0</v>
      </c>
      <c r="F28" s="56">
        <v>0</v>
      </c>
      <c r="G28" s="24">
        <v>0</v>
      </c>
      <c r="H28" s="56">
        <v>0</v>
      </c>
      <c r="I28" s="24">
        <v>0</v>
      </c>
      <c r="J28" s="56">
        <v>0</v>
      </c>
      <c r="K28" s="24">
        <v>0</v>
      </c>
      <c r="L28" s="56">
        <v>0</v>
      </c>
      <c r="M28" s="24">
        <v>0</v>
      </c>
      <c r="N28" s="56">
        <v>0</v>
      </c>
      <c r="O28" s="24">
        <v>0</v>
      </c>
      <c r="P28" s="56">
        <v>0</v>
      </c>
      <c r="Q28" s="24">
        <v>0</v>
      </c>
      <c r="R28" s="56">
        <v>0</v>
      </c>
      <c r="S28" s="24">
        <v>0</v>
      </c>
      <c r="T28" s="56">
        <v>0</v>
      </c>
      <c r="U28" s="24">
        <v>0</v>
      </c>
      <c r="V28" s="56">
        <v>0</v>
      </c>
      <c r="W28" s="24">
        <v>0</v>
      </c>
      <c r="X28" s="56">
        <v>0</v>
      </c>
      <c r="Y28" s="57">
        <v>0</v>
      </c>
      <c r="Z28" s="56">
        <v>0</v>
      </c>
      <c r="AA28" s="57">
        <v>623</v>
      </c>
      <c r="AB28" s="56">
        <v>2.1578298397040689E-3</v>
      </c>
      <c r="AC28" s="57">
        <v>0</v>
      </c>
      <c r="AD28" s="56">
        <v>0</v>
      </c>
      <c r="AE28" s="57">
        <v>0</v>
      </c>
      <c r="AF28" s="56">
        <v>0</v>
      </c>
      <c r="AG28" s="57">
        <v>0</v>
      </c>
      <c r="AH28" s="56">
        <v>0</v>
      </c>
      <c r="AI28" s="57">
        <v>0</v>
      </c>
      <c r="AJ28" s="69">
        <v>0</v>
      </c>
      <c r="AK28" s="204">
        <f t="shared" si="0"/>
        <v>51.916666666666664</v>
      </c>
      <c r="AL28" s="204">
        <f t="shared" si="1"/>
        <v>0</v>
      </c>
      <c r="AM28" s="204">
        <f t="shared" si="2"/>
        <v>0</v>
      </c>
      <c r="AN28" s="6"/>
      <c r="AO28" s="5"/>
      <c r="AP28" s="6"/>
      <c r="AQ28" s="5"/>
      <c r="AR28" s="6"/>
      <c r="AS28" s="5"/>
      <c r="AT28" s="6"/>
      <c r="AU28" s="5"/>
      <c r="AV28" s="6"/>
      <c r="AW28" s="5"/>
      <c r="AX28" s="6"/>
      <c r="AY28" s="21"/>
    </row>
    <row r="29" spans="1:51" x14ac:dyDescent="0.2">
      <c r="A29" s="267" t="s">
        <v>19</v>
      </c>
      <c r="B29" s="163" t="s">
        <v>86</v>
      </c>
      <c r="C29" s="156">
        <v>0</v>
      </c>
      <c r="D29" s="56">
        <v>0</v>
      </c>
      <c r="E29" s="24">
        <v>0</v>
      </c>
      <c r="F29" s="56">
        <v>0</v>
      </c>
      <c r="G29" s="24">
        <v>0</v>
      </c>
      <c r="H29" s="56">
        <v>0</v>
      </c>
      <c r="I29" s="24">
        <v>0</v>
      </c>
      <c r="J29" s="56">
        <v>0</v>
      </c>
      <c r="K29" s="24">
        <v>111</v>
      </c>
      <c r="L29" s="56">
        <v>1.6129032258064516E-2</v>
      </c>
      <c r="M29" s="24">
        <v>222</v>
      </c>
      <c r="N29" s="56">
        <v>2.247191011235955E-2</v>
      </c>
      <c r="O29" s="24">
        <v>0</v>
      </c>
      <c r="P29" s="56">
        <v>0</v>
      </c>
      <c r="Q29" s="24">
        <v>0</v>
      </c>
      <c r="R29" s="56">
        <v>0</v>
      </c>
      <c r="S29" s="24">
        <v>0</v>
      </c>
      <c r="T29" s="56">
        <v>0</v>
      </c>
      <c r="U29" s="24">
        <v>0</v>
      </c>
      <c r="V29" s="56">
        <v>0</v>
      </c>
      <c r="W29" s="24">
        <v>0</v>
      </c>
      <c r="X29" s="56">
        <v>0</v>
      </c>
      <c r="Y29" s="57">
        <v>178</v>
      </c>
      <c r="Z29" s="56">
        <v>7.2568940493468806E-4</v>
      </c>
      <c r="AA29" s="57">
        <v>89</v>
      </c>
      <c r="AB29" s="56">
        <v>3.0826140567200981E-4</v>
      </c>
      <c r="AC29" s="57">
        <v>0</v>
      </c>
      <c r="AD29" s="56">
        <v>0</v>
      </c>
      <c r="AE29" s="57">
        <v>534</v>
      </c>
      <c r="AF29" s="56">
        <v>2.7039206849932408E-3</v>
      </c>
      <c r="AG29" s="57">
        <v>267</v>
      </c>
      <c r="AH29" s="56">
        <v>2.5423728813559325E-3</v>
      </c>
      <c r="AI29" s="57">
        <v>0</v>
      </c>
      <c r="AJ29" s="69">
        <v>0</v>
      </c>
      <c r="AK29" s="204">
        <f t="shared" si="0"/>
        <v>116.75</v>
      </c>
      <c r="AL29" s="204">
        <f t="shared" si="1"/>
        <v>0</v>
      </c>
      <c r="AM29" s="204">
        <f t="shared" si="2"/>
        <v>0</v>
      </c>
      <c r="AN29" s="21"/>
      <c r="AO29" s="21"/>
      <c r="AP29" s="21"/>
      <c r="AQ29" s="21"/>
      <c r="AR29" s="21"/>
      <c r="AS29" s="21"/>
      <c r="AT29" s="21"/>
      <c r="AU29" s="21"/>
      <c r="AV29" s="21"/>
      <c r="AW29" s="21"/>
      <c r="AX29" s="21"/>
      <c r="AY29" s="21"/>
    </row>
    <row r="30" spans="1:51" x14ac:dyDescent="0.2">
      <c r="A30" s="268"/>
      <c r="B30" s="163" t="s">
        <v>46</v>
      </c>
      <c r="C30" s="156">
        <v>0</v>
      </c>
      <c r="D30" s="56">
        <v>0</v>
      </c>
      <c r="E30" s="24">
        <v>0</v>
      </c>
      <c r="F30" s="56">
        <v>0</v>
      </c>
      <c r="G30" s="24">
        <v>0</v>
      </c>
      <c r="H30" s="56">
        <v>0</v>
      </c>
      <c r="I30" s="24">
        <v>0</v>
      </c>
      <c r="J30" s="56">
        <v>0</v>
      </c>
      <c r="K30" s="24">
        <v>0</v>
      </c>
      <c r="L30" s="56">
        <v>0</v>
      </c>
      <c r="M30" s="24">
        <v>0</v>
      </c>
      <c r="N30" s="56">
        <v>0</v>
      </c>
      <c r="O30" s="24">
        <v>0</v>
      </c>
      <c r="P30" s="56">
        <v>0</v>
      </c>
      <c r="Q30" s="24">
        <v>0</v>
      </c>
      <c r="R30" s="56">
        <v>0</v>
      </c>
      <c r="S30" s="24">
        <v>0</v>
      </c>
      <c r="T30" s="56">
        <v>0</v>
      </c>
      <c r="U30" s="24">
        <v>0</v>
      </c>
      <c r="V30" s="56">
        <v>0</v>
      </c>
      <c r="W30" s="24">
        <v>0</v>
      </c>
      <c r="X30" s="56">
        <v>0</v>
      </c>
      <c r="Y30" s="57">
        <v>89</v>
      </c>
      <c r="Z30" s="56">
        <v>3.6284470246734403E-4</v>
      </c>
      <c r="AA30" s="57">
        <v>0</v>
      </c>
      <c r="AB30" s="56">
        <v>0</v>
      </c>
      <c r="AC30" s="57">
        <v>0</v>
      </c>
      <c r="AD30" s="56">
        <v>0</v>
      </c>
      <c r="AE30" s="57">
        <v>0</v>
      </c>
      <c r="AF30" s="56">
        <v>0</v>
      </c>
      <c r="AG30" s="57">
        <v>0</v>
      </c>
      <c r="AH30" s="56">
        <v>0</v>
      </c>
      <c r="AI30" s="57">
        <v>0</v>
      </c>
      <c r="AJ30" s="69">
        <v>0</v>
      </c>
      <c r="AK30" s="204">
        <f t="shared" si="0"/>
        <v>7.416666666666667</v>
      </c>
      <c r="AL30" s="204">
        <f t="shared" si="1"/>
        <v>0</v>
      </c>
      <c r="AM30" s="204">
        <f t="shared" si="2"/>
        <v>0</v>
      </c>
      <c r="AN30" s="21"/>
      <c r="AO30" s="21"/>
      <c r="AP30" s="21"/>
      <c r="AQ30" s="21"/>
      <c r="AR30" s="21"/>
      <c r="AS30" s="21"/>
      <c r="AT30" s="21"/>
      <c r="AU30" s="21"/>
      <c r="AV30" s="21"/>
      <c r="AW30" s="21"/>
      <c r="AX30" s="21"/>
      <c r="AY30" s="21"/>
    </row>
    <row r="31" spans="1:51" x14ac:dyDescent="0.2">
      <c r="A31" s="270"/>
      <c r="B31" s="163" t="s">
        <v>47</v>
      </c>
      <c r="C31" s="156">
        <v>0</v>
      </c>
      <c r="D31" s="56">
        <v>0</v>
      </c>
      <c r="E31" s="24">
        <v>0</v>
      </c>
      <c r="F31" s="56">
        <v>0</v>
      </c>
      <c r="G31" s="24">
        <v>111</v>
      </c>
      <c r="H31" s="56">
        <v>4.1666666666666664E-2</v>
      </c>
      <c r="I31" s="24">
        <v>0</v>
      </c>
      <c r="J31" s="56">
        <v>0</v>
      </c>
      <c r="K31" s="24">
        <v>0</v>
      </c>
      <c r="L31" s="56">
        <v>0</v>
      </c>
      <c r="M31" s="24">
        <v>0</v>
      </c>
      <c r="N31" s="56">
        <v>0</v>
      </c>
      <c r="O31" s="24">
        <v>0</v>
      </c>
      <c r="P31" s="56">
        <v>0</v>
      </c>
      <c r="Q31" s="24">
        <v>0</v>
      </c>
      <c r="R31" s="56">
        <v>0</v>
      </c>
      <c r="S31" s="24">
        <v>0</v>
      </c>
      <c r="T31" s="56">
        <v>0</v>
      </c>
      <c r="U31" s="24">
        <v>0</v>
      </c>
      <c r="V31" s="56">
        <v>0</v>
      </c>
      <c r="W31" s="24">
        <v>0</v>
      </c>
      <c r="X31" s="56">
        <v>0</v>
      </c>
      <c r="Y31" s="57">
        <v>9612</v>
      </c>
      <c r="Z31" s="56">
        <v>3.9187227866473162E-2</v>
      </c>
      <c r="AA31" s="57">
        <v>3204</v>
      </c>
      <c r="AB31" s="56">
        <v>1.1097410604192356E-2</v>
      </c>
      <c r="AC31" s="57">
        <v>1691</v>
      </c>
      <c r="AD31" s="56">
        <v>6.549465701482249E-3</v>
      </c>
      <c r="AE31" s="57">
        <v>445</v>
      </c>
      <c r="AF31" s="56">
        <v>2.2532672374943673E-3</v>
      </c>
      <c r="AG31" s="57">
        <v>89</v>
      </c>
      <c r="AH31" s="56">
        <v>8.4745762711864404E-4</v>
      </c>
      <c r="AI31" s="57">
        <v>0</v>
      </c>
      <c r="AJ31" s="69">
        <v>0</v>
      </c>
      <c r="AK31" s="204">
        <f t="shared" si="0"/>
        <v>1262.6666666666667</v>
      </c>
      <c r="AL31" s="204">
        <f t="shared" si="1"/>
        <v>0</v>
      </c>
      <c r="AM31" s="204">
        <f t="shared" si="2"/>
        <v>0</v>
      </c>
      <c r="AN31" s="21"/>
      <c r="AO31" s="21"/>
      <c r="AP31" s="21"/>
      <c r="AQ31" s="21"/>
      <c r="AR31" s="21"/>
      <c r="AS31" s="21"/>
      <c r="AT31" s="21"/>
      <c r="AU31" s="21"/>
      <c r="AV31" s="21"/>
      <c r="AW31" s="21"/>
      <c r="AX31" s="21"/>
      <c r="AY31" s="21"/>
    </row>
    <row r="32" spans="1:51" x14ac:dyDescent="0.2">
      <c r="A32" s="74" t="s">
        <v>12</v>
      </c>
      <c r="B32" s="172" t="s">
        <v>13</v>
      </c>
      <c r="C32" s="156">
        <v>888</v>
      </c>
      <c r="D32" s="56">
        <v>2.4464831804281346E-2</v>
      </c>
      <c r="E32" s="24">
        <v>334</v>
      </c>
      <c r="F32" s="56">
        <v>3.586500155701354E-3</v>
      </c>
      <c r="G32" s="24">
        <v>333</v>
      </c>
      <c r="H32" s="56">
        <v>0.125</v>
      </c>
      <c r="I32" s="24">
        <v>444</v>
      </c>
      <c r="J32" s="56">
        <v>7.6923076923076927E-2</v>
      </c>
      <c r="K32" s="24">
        <v>444</v>
      </c>
      <c r="L32" s="56">
        <v>6.4516129032258063E-2</v>
      </c>
      <c r="M32" s="24">
        <v>2331</v>
      </c>
      <c r="N32" s="56">
        <v>0.23595505617977527</v>
      </c>
      <c r="O32" s="24">
        <v>999</v>
      </c>
      <c r="P32" s="56">
        <v>0.10465116279069768</v>
      </c>
      <c r="Q32" s="24">
        <v>777</v>
      </c>
      <c r="R32" s="56">
        <v>7.2916666666666671E-2</v>
      </c>
      <c r="S32" s="24">
        <v>23250</v>
      </c>
      <c r="T32" s="56">
        <v>0.54465592972181553</v>
      </c>
      <c r="U32" s="24">
        <v>12250</v>
      </c>
      <c r="V32" s="56">
        <v>0.5268817204301075</v>
      </c>
      <c r="W32" s="24">
        <v>6437.5</v>
      </c>
      <c r="X32" s="56">
        <v>0.72535211267605637</v>
      </c>
      <c r="Y32" s="57">
        <v>1869</v>
      </c>
      <c r="Z32" s="56">
        <v>7.6197387518142255E-3</v>
      </c>
      <c r="AA32" s="57">
        <v>2937</v>
      </c>
      <c r="AB32" s="56">
        <v>1.0172626387176325E-2</v>
      </c>
      <c r="AC32" s="57">
        <v>1869</v>
      </c>
      <c r="AD32" s="56">
        <v>7.2388831437435377E-3</v>
      </c>
      <c r="AE32" s="57">
        <v>1335</v>
      </c>
      <c r="AF32" s="56">
        <v>6.7598017124831022E-3</v>
      </c>
      <c r="AG32" s="57">
        <v>623</v>
      </c>
      <c r="AH32" s="56">
        <v>5.9322033898305086E-3</v>
      </c>
      <c r="AI32" s="57">
        <v>0</v>
      </c>
      <c r="AJ32" s="69">
        <v>0</v>
      </c>
      <c r="AK32" s="204">
        <f t="shared" si="0"/>
        <v>1163.4166666666667</v>
      </c>
      <c r="AL32" s="204">
        <f t="shared" si="1"/>
        <v>13979.166666666666</v>
      </c>
      <c r="AM32" s="204">
        <f t="shared" si="2"/>
        <v>611</v>
      </c>
      <c r="AN32" s="21"/>
      <c r="AO32" s="21"/>
      <c r="AP32" s="21"/>
      <c r="AQ32" s="21"/>
      <c r="AR32" s="21"/>
      <c r="AS32" s="21"/>
      <c r="AT32" s="21"/>
      <c r="AU32" s="21"/>
      <c r="AV32" s="21"/>
      <c r="AW32" s="21"/>
      <c r="AX32" s="21"/>
      <c r="AY32" s="21"/>
    </row>
    <row r="33" spans="1:51" x14ac:dyDescent="0.2">
      <c r="A33" s="267" t="s">
        <v>37</v>
      </c>
      <c r="B33" s="163" t="s">
        <v>44</v>
      </c>
      <c r="C33" s="156">
        <v>0</v>
      </c>
      <c r="D33" s="56">
        <v>0</v>
      </c>
      <c r="E33" s="24">
        <v>0</v>
      </c>
      <c r="F33" s="56">
        <v>0</v>
      </c>
      <c r="G33" s="24">
        <v>666</v>
      </c>
      <c r="H33" s="56">
        <v>0.25</v>
      </c>
      <c r="I33" s="24">
        <v>1665</v>
      </c>
      <c r="J33" s="56">
        <v>0.28846153846153844</v>
      </c>
      <c r="K33" s="24">
        <v>2442</v>
      </c>
      <c r="L33" s="56">
        <v>0.35483870967741937</v>
      </c>
      <c r="M33" s="24">
        <v>222</v>
      </c>
      <c r="N33" s="56">
        <v>2.247191011235955E-2</v>
      </c>
      <c r="O33" s="24">
        <v>0</v>
      </c>
      <c r="P33" s="56">
        <v>0</v>
      </c>
      <c r="Q33" s="24">
        <v>111</v>
      </c>
      <c r="R33" s="56">
        <v>1.0416666666666666E-2</v>
      </c>
      <c r="S33" s="24">
        <v>0</v>
      </c>
      <c r="T33" s="56">
        <v>0</v>
      </c>
      <c r="U33" s="24">
        <v>0</v>
      </c>
      <c r="V33" s="56">
        <v>0</v>
      </c>
      <c r="W33" s="24">
        <v>0</v>
      </c>
      <c r="X33" s="56">
        <v>0</v>
      </c>
      <c r="Y33" s="24">
        <v>136170</v>
      </c>
      <c r="Z33" s="56">
        <v>0.55515239477503642</v>
      </c>
      <c r="AA33" s="24">
        <v>168655</v>
      </c>
      <c r="AB33" s="56">
        <v>0.58415536374845867</v>
      </c>
      <c r="AC33" s="24">
        <v>161268</v>
      </c>
      <c r="AD33" s="56">
        <v>0.62461220268872808</v>
      </c>
      <c r="AE33" s="24">
        <v>118815</v>
      </c>
      <c r="AF33" s="56">
        <v>0.60162235241099604</v>
      </c>
      <c r="AG33" s="24">
        <v>44678</v>
      </c>
      <c r="AH33" s="56">
        <v>0.42542372881355933</v>
      </c>
      <c r="AI33" s="24">
        <v>6586</v>
      </c>
      <c r="AJ33" s="69">
        <v>0.14068441064638787</v>
      </c>
      <c r="AK33" s="204">
        <f t="shared" si="0"/>
        <v>53439.833333333336</v>
      </c>
      <c r="AL33" s="204">
        <f t="shared" si="1"/>
        <v>0</v>
      </c>
      <c r="AM33" s="204">
        <f t="shared" si="2"/>
        <v>0</v>
      </c>
      <c r="AN33" s="21"/>
      <c r="AO33" s="21"/>
      <c r="AP33" s="21"/>
      <c r="AQ33" s="21"/>
      <c r="AR33" s="21"/>
      <c r="AS33" s="21"/>
      <c r="AT33" s="21"/>
      <c r="AU33" s="21"/>
      <c r="AV33" s="21"/>
      <c r="AW33" s="21"/>
      <c r="AX33" s="21"/>
      <c r="AY33" s="21"/>
    </row>
    <row r="34" spans="1:51" x14ac:dyDescent="0.2">
      <c r="A34" s="268"/>
      <c r="B34" s="163" t="s">
        <v>83</v>
      </c>
      <c r="C34" s="156">
        <v>0</v>
      </c>
      <c r="D34" s="56">
        <v>0</v>
      </c>
      <c r="E34" s="24">
        <v>0</v>
      </c>
      <c r="F34" s="56">
        <v>0</v>
      </c>
      <c r="G34" s="24">
        <v>0</v>
      </c>
      <c r="H34" s="56">
        <v>0</v>
      </c>
      <c r="I34" s="24">
        <v>0</v>
      </c>
      <c r="J34" s="56">
        <v>0</v>
      </c>
      <c r="K34" s="24">
        <v>0</v>
      </c>
      <c r="L34" s="56">
        <v>0</v>
      </c>
      <c r="M34" s="24">
        <v>0</v>
      </c>
      <c r="N34" s="56">
        <v>0</v>
      </c>
      <c r="O34" s="24">
        <v>0</v>
      </c>
      <c r="P34" s="56">
        <v>0</v>
      </c>
      <c r="Q34" s="24">
        <v>0</v>
      </c>
      <c r="R34" s="56">
        <v>0</v>
      </c>
      <c r="S34" s="24">
        <v>0</v>
      </c>
      <c r="T34" s="56">
        <v>0</v>
      </c>
      <c r="U34" s="24">
        <v>0</v>
      </c>
      <c r="V34" s="56">
        <v>0</v>
      </c>
      <c r="W34" s="24">
        <v>0</v>
      </c>
      <c r="X34" s="56">
        <v>0</v>
      </c>
      <c r="Y34" s="57">
        <v>4806</v>
      </c>
      <c r="Z34" s="56">
        <v>1.9593613933236581E-2</v>
      </c>
      <c r="AA34" s="57">
        <v>0</v>
      </c>
      <c r="AB34" s="56">
        <v>0</v>
      </c>
      <c r="AC34" s="57">
        <v>0</v>
      </c>
      <c r="AD34" s="56">
        <v>0</v>
      </c>
      <c r="AE34" s="57">
        <v>1869</v>
      </c>
      <c r="AF34" s="56">
        <v>9.4637223974763426E-3</v>
      </c>
      <c r="AG34" s="57">
        <v>0</v>
      </c>
      <c r="AH34" s="56">
        <v>0</v>
      </c>
      <c r="AI34" s="57">
        <v>0</v>
      </c>
      <c r="AJ34" s="69">
        <v>0</v>
      </c>
      <c r="AK34" s="204">
        <f t="shared" si="0"/>
        <v>556.25</v>
      </c>
      <c r="AL34" s="204">
        <f t="shared" si="1"/>
        <v>0</v>
      </c>
      <c r="AM34" s="204">
        <f t="shared" si="2"/>
        <v>0</v>
      </c>
      <c r="AN34" s="21"/>
      <c r="AO34" s="21"/>
      <c r="AP34" s="21"/>
      <c r="AQ34" s="21"/>
      <c r="AR34" s="21"/>
      <c r="AS34" s="21"/>
      <c r="AT34" s="21"/>
      <c r="AU34" s="21"/>
      <c r="AV34" s="21"/>
      <c r="AW34" s="21"/>
      <c r="AX34" s="21"/>
      <c r="AY34" s="21"/>
    </row>
    <row r="35" spans="1:51" x14ac:dyDescent="0.2">
      <c r="A35" s="270"/>
      <c r="B35" s="163" t="s">
        <v>84</v>
      </c>
      <c r="C35" s="156">
        <v>0</v>
      </c>
      <c r="D35" s="56">
        <v>0</v>
      </c>
      <c r="E35" s="24">
        <v>0</v>
      </c>
      <c r="F35" s="56">
        <v>0</v>
      </c>
      <c r="G35" s="24">
        <v>0</v>
      </c>
      <c r="H35" s="56">
        <v>0</v>
      </c>
      <c r="I35" s="24">
        <v>0</v>
      </c>
      <c r="J35" s="56">
        <v>0</v>
      </c>
      <c r="K35" s="24">
        <v>0</v>
      </c>
      <c r="L35" s="56">
        <v>0</v>
      </c>
      <c r="M35" s="24">
        <v>0</v>
      </c>
      <c r="N35" s="56">
        <v>0</v>
      </c>
      <c r="O35" s="24">
        <v>0</v>
      </c>
      <c r="P35" s="56">
        <v>0</v>
      </c>
      <c r="Q35" s="24">
        <v>0</v>
      </c>
      <c r="R35" s="56">
        <v>0</v>
      </c>
      <c r="S35" s="24">
        <v>0</v>
      </c>
      <c r="T35" s="56">
        <v>0</v>
      </c>
      <c r="U35" s="24">
        <v>0</v>
      </c>
      <c r="V35" s="56">
        <v>0</v>
      </c>
      <c r="W35" s="24">
        <v>0</v>
      </c>
      <c r="X35" s="56">
        <v>0</v>
      </c>
      <c r="Y35" s="57">
        <v>89</v>
      </c>
      <c r="Z35" s="56">
        <v>3.6284470246734403E-4</v>
      </c>
      <c r="AA35" s="57">
        <v>0</v>
      </c>
      <c r="AB35" s="56">
        <v>0</v>
      </c>
      <c r="AC35" s="57">
        <v>0</v>
      </c>
      <c r="AD35" s="56">
        <v>0</v>
      </c>
      <c r="AE35" s="57">
        <v>0</v>
      </c>
      <c r="AF35" s="56">
        <v>0</v>
      </c>
      <c r="AG35" s="57">
        <v>0</v>
      </c>
      <c r="AH35" s="56">
        <v>0</v>
      </c>
      <c r="AI35" s="57">
        <v>0</v>
      </c>
      <c r="AJ35" s="69">
        <v>0</v>
      </c>
      <c r="AK35" s="204">
        <f t="shared" si="0"/>
        <v>7.416666666666667</v>
      </c>
      <c r="AL35" s="204">
        <f t="shared" si="1"/>
        <v>0</v>
      </c>
      <c r="AM35" s="204">
        <f t="shared" si="2"/>
        <v>0</v>
      </c>
      <c r="AN35" s="21"/>
      <c r="AO35" s="21"/>
      <c r="AP35" s="21"/>
      <c r="AQ35" s="21"/>
      <c r="AR35" s="21"/>
      <c r="AS35" s="21"/>
      <c r="AT35" s="21"/>
      <c r="AU35" s="21"/>
      <c r="AV35" s="21"/>
      <c r="AW35" s="21"/>
      <c r="AX35" s="21"/>
      <c r="AY35" s="21"/>
    </row>
    <row r="36" spans="1:51" x14ac:dyDescent="0.2">
      <c r="A36" s="74" t="s">
        <v>10</v>
      </c>
      <c r="B36" s="172" t="s">
        <v>11</v>
      </c>
      <c r="C36" s="156">
        <v>111</v>
      </c>
      <c r="D36" s="56">
        <v>3.0581039755351682E-3</v>
      </c>
      <c r="E36" s="24">
        <v>7515</v>
      </c>
      <c r="F36" s="56">
        <v>8.0696253503280468E-2</v>
      </c>
      <c r="G36" s="24">
        <v>111</v>
      </c>
      <c r="H36" s="56">
        <v>4.1666666666666664E-2</v>
      </c>
      <c r="I36" s="24">
        <v>1221</v>
      </c>
      <c r="J36" s="56">
        <v>0.21153846153846154</v>
      </c>
      <c r="K36" s="24">
        <v>1332</v>
      </c>
      <c r="L36" s="56">
        <v>0.19354838709677419</v>
      </c>
      <c r="M36" s="24">
        <v>0</v>
      </c>
      <c r="N36" s="56">
        <v>0</v>
      </c>
      <c r="O36" s="24">
        <v>444</v>
      </c>
      <c r="P36" s="56">
        <v>4.6511627906976744E-2</v>
      </c>
      <c r="Q36" s="24">
        <v>0</v>
      </c>
      <c r="R36" s="56">
        <v>0</v>
      </c>
      <c r="S36" s="24">
        <v>0</v>
      </c>
      <c r="T36" s="56">
        <v>0</v>
      </c>
      <c r="U36" s="24">
        <v>0</v>
      </c>
      <c r="V36" s="56">
        <v>0</v>
      </c>
      <c r="W36" s="24">
        <v>0</v>
      </c>
      <c r="X36" s="56">
        <v>0</v>
      </c>
      <c r="Y36" s="24">
        <v>0</v>
      </c>
      <c r="Z36" s="56">
        <v>0</v>
      </c>
      <c r="AA36" s="24">
        <v>0</v>
      </c>
      <c r="AB36" s="56">
        <v>0</v>
      </c>
      <c r="AC36" s="24">
        <v>0</v>
      </c>
      <c r="AD36" s="56">
        <v>0</v>
      </c>
      <c r="AE36" s="24">
        <v>0</v>
      </c>
      <c r="AF36" s="56">
        <v>0</v>
      </c>
      <c r="AG36" s="24">
        <v>0</v>
      </c>
      <c r="AH36" s="56">
        <v>0</v>
      </c>
      <c r="AI36" s="24">
        <v>0</v>
      </c>
      <c r="AJ36" s="69">
        <v>0</v>
      </c>
      <c r="AK36" s="204">
        <f t="shared" si="0"/>
        <v>259</v>
      </c>
      <c r="AL36" s="204">
        <f t="shared" si="1"/>
        <v>0</v>
      </c>
      <c r="AM36" s="204">
        <f t="shared" si="2"/>
        <v>3813</v>
      </c>
      <c r="AN36" s="21"/>
      <c r="AO36" s="21"/>
      <c r="AP36" s="21"/>
      <c r="AQ36" s="21"/>
      <c r="AR36" s="21"/>
      <c r="AS36" s="21"/>
      <c r="AT36" s="21"/>
      <c r="AU36" s="21"/>
      <c r="AV36" s="21"/>
      <c r="AW36" s="21"/>
      <c r="AX36" s="21"/>
      <c r="AY36" s="21"/>
    </row>
    <row r="37" spans="1:51" x14ac:dyDescent="0.2">
      <c r="A37" s="267" t="s">
        <v>14</v>
      </c>
      <c r="B37" s="163" t="s">
        <v>150</v>
      </c>
      <c r="C37" s="156">
        <v>0</v>
      </c>
      <c r="D37" s="56">
        <v>0</v>
      </c>
      <c r="E37" s="24">
        <v>0</v>
      </c>
      <c r="F37" s="56">
        <v>0</v>
      </c>
      <c r="G37" s="24">
        <v>0</v>
      </c>
      <c r="H37" s="56">
        <v>0</v>
      </c>
      <c r="I37" s="24">
        <v>888</v>
      </c>
      <c r="J37" s="56">
        <v>0.15384615384615385</v>
      </c>
      <c r="K37" s="24">
        <v>0</v>
      </c>
      <c r="L37" s="56">
        <v>0</v>
      </c>
      <c r="M37" s="24">
        <v>0</v>
      </c>
      <c r="N37" s="56">
        <v>0</v>
      </c>
      <c r="O37" s="24">
        <v>0</v>
      </c>
      <c r="P37" s="56">
        <v>0</v>
      </c>
      <c r="Q37" s="24">
        <v>0</v>
      </c>
      <c r="R37" s="56">
        <v>0</v>
      </c>
      <c r="S37" s="24">
        <v>0</v>
      </c>
      <c r="T37" s="56">
        <v>0</v>
      </c>
      <c r="U37" s="24">
        <v>0</v>
      </c>
      <c r="V37" s="56">
        <v>0</v>
      </c>
      <c r="W37" s="24">
        <v>0</v>
      </c>
      <c r="X37" s="56">
        <v>0</v>
      </c>
      <c r="Y37" s="24">
        <v>0</v>
      </c>
      <c r="Z37" s="56">
        <v>0</v>
      </c>
      <c r="AA37" s="24">
        <v>0</v>
      </c>
      <c r="AB37" s="56">
        <v>0</v>
      </c>
      <c r="AC37" s="24">
        <v>0</v>
      </c>
      <c r="AD37" s="56">
        <v>0</v>
      </c>
      <c r="AE37" s="24">
        <v>0</v>
      </c>
      <c r="AF37" s="56">
        <v>0</v>
      </c>
      <c r="AG37" s="24">
        <v>0</v>
      </c>
      <c r="AH37" s="56">
        <v>0</v>
      </c>
      <c r="AI37" s="24">
        <v>0</v>
      </c>
      <c r="AJ37" s="69">
        <v>0</v>
      </c>
      <c r="AK37" s="204">
        <f t="shared" si="0"/>
        <v>74</v>
      </c>
      <c r="AL37" s="204">
        <f t="shared" si="1"/>
        <v>0</v>
      </c>
      <c r="AM37" s="204">
        <f t="shared" si="2"/>
        <v>0</v>
      </c>
      <c r="AN37" s="21"/>
      <c r="AO37" s="21"/>
      <c r="AP37" s="21"/>
      <c r="AQ37" s="21"/>
      <c r="AR37" s="21"/>
      <c r="AS37" s="21"/>
      <c r="AT37" s="21"/>
      <c r="AU37" s="21"/>
      <c r="AV37" s="21"/>
      <c r="AW37" s="21"/>
      <c r="AX37" s="21"/>
      <c r="AY37" s="21"/>
    </row>
    <row r="38" spans="1:51" x14ac:dyDescent="0.2">
      <c r="A38" s="268"/>
      <c r="B38" s="163" t="s">
        <v>87</v>
      </c>
      <c r="C38" s="156">
        <v>0</v>
      </c>
      <c r="D38" s="56">
        <v>0</v>
      </c>
      <c r="E38" s="24">
        <v>0</v>
      </c>
      <c r="F38" s="56">
        <v>0</v>
      </c>
      <c r="G38" s="24">
        <v>0</v>
      </c>
      <c r="H38" s="56">
        <v>0</v>
      </c>
      <c r="I38" s="24">
        <v>0</v>
      </c>
      <c r="J38" s="56">
        <v>0</v>
      </c>
      <c r="K38" s="24">
        <v>0</v>
      </c>
      <c r="L38" s="56">
        <v>0</v>
      </c>
      <c r="M38" s="24">
        <v>0</v>
      </c>
      <c r="N38" s="56">
        <v>0</v>
      </c>
      <c r="O38" s="24">
        <v>0</v>
      </c>
      <c r="P38" s="56">
        <v>0</v>
      </c>
      <c r="Q38" s="24">
        <v>0</v>
      </c>
      <c r="R38" s="56">
        <v>0</v>
      </c>
      <c r="S38" s="24">
        <v>0</v>
      </c>
      <c r="T38" s="56">
        <v>0</v>
      </c>
      <c r="U38" s="24">
        <v>0</v>
      </c>
      <c r="V38" s="56">
        <v>0</v>
      </c>
      <c r="W38" s="24">
        <v>0</v>
      </c>
      <c r="X38" s="56">
        <v>0</v>
      </c>
      <c r="Y38" s="57">
        <v>0</v>
      </c>
      <c r="Z38" s="56">
        <v>0</v>
      </c>
      <c r="AA38" s="57">
        <v>89</v>
      </c>
      <c r="AB38" s="56">
        <v>3.0826140567200981E-4</v>
      </c>
      <c r="AC38" s="57">
        <v>0</v>
      </c>
      <c r="AD38" s="56">
        <v>0</v>
      </c>
      <c r="AE38" s="57">
        <v>0</v>
      </c>
      <c r="AF38" s="56">
        <v>0</v>
      </c>
      <c r="AG38" s="57">
        <v>0</v>
      </c>
      <c r="AH38" s="56">
        <v>0</v>
      </c>
      <c r="AI38" s="57">
        <v>0</v>
      </c>
      <c r="AJ38" s="69">
        <v>0</v>
      </c>
      <c r="AK38" s="204">
        <f t="shared" si="0"/>
        <v>7.416666666666667</v>
      </c>
      <c r="AL38" s="204">
        <f t="shared" si="1"/>
        <v>0</v>
      </c>
      <c r="AM38" s="204">
        <f t="shared" si="2"/>
        <v>0</v>
      </c>
      <c r="AN38" s="6"/>
      <c r="AO38" s="5"/>
      <c r="AP38" s="6"/>
      <c r="AQ38" s="5"/>
      <c r="AR38" s="6"/>
      <c r="AS38" s="5"/>
      <c r="AT38" s="6"/>
      <c r="AU38" s="5"/>
      <c r="AV38" s="6"/>
      <c r="AW38" s="5"/>
      <c r="AX38" s="6"/>
      <c r="AY38" s="21"/>
    </row>
    <row r="39" spans="1:51" x14ac:dyDescent="0.2">
      <c r="A39" s="268"/>
      <c r="B39" s="163" t="s">
        <v>88</v>
      </c>
      <c r="C39" s="156">
        <v>0</v>
      </c>
      <c r="D39" s="56">
        <v>0</v>
      </c>
      <c r="E39" s="24">
        <v>0</v>
      </c>
      <c r="F39" s="56">
        <v>0</v>
      </c>
      <c r="G39" s="24">
        <v>0</v>
      </c>
      <c r="H39" s="56">
        <v>0</v>
      </c>
      <c r="I39" s="24">
        <v>0</v>
      </c>
      <c r="J39" s="56">
        <v>0</v>
      </c>
      <c r="K39" s="24">
        <v>0</v>
      </c>
      <c r="L39" s="56">
        <v>0</v>
      </c>
      <c r="M39" s="24">
        <v>0</v>
      </c>
      <c r="N39" s="56">
        <v>0</v>
      </c>
      <c r="O39" s="24">
        <v>0</v>
      </c>
      <c r="P39" s="56">
        <v>0</v>
      </c>
      <c r="Q39" s="24">
        <v>0</v>
      </c>
      <c r="R39" s="56">
        <v>0</v>
      </c>
      <c r="S39" s="24">
        <v>0</v>
      </c>
      <c r="T39" s="56">
        <v>0</v>
      </c>
      <c r="U39" s="24">
        <v>0</v>
      </c>
      <c r="V39" s="56">
        <v>0</v>
      </c>
      <c r="W39" s="24">
        <v>0</v>
      </c>
      <c r="X39" s="56">
        <v>0</v>
      </c>
      <c r="Y39" s="57">
        <v>0</v>
      </c>
      <c r="Z39" s="56">
        <v>0</v>
      </c>
      <c r="AA39" s="57">
        <v>0</v>
      </c>
      <c r="AB39" s="56">
        <v>0</v>
      </c>
      <c r="AC39" s="57">
        <v>0</v>
      </c>
      <c r="AD39" s="56">
        <v>0</v>
      </c>
      <c r="AE39" s="57">
        <v>0</v>
      </c>
      <c r="AF39" s="56">
        <v>0</v>
      </c>
      <c r="AG39" s="57">
        <v>89</v>
      </c>
      <c r="AH39" s="56">
        <v>8.4745762711864404E-4</v>
      </c>
      <c r="AI39" s="57">
        <v>0</v>
      </c>
      <c r="AJ39" s="69">
        <v>0</v>
      </c>
      <c r="AK39" s="204">
        <f t="shared" si="0"/>
        <v>7.416666666666667</v>
      </c>
      <c r="AL39" s="204">
        <f t="shared" si="1"/>
        <v>0</v>
      </c>
      <c r="AM39" s="204">
        <f t="shared" si="2"/>
        <v>0</v>
      </c>
      <c r="AN39" s="6"/>
      <c r="AO39" s="5"/>
      <c r="AP39" s="6"/>
      <c r="AQ39" s="5"/>
      <c r="AR39" s="6"/>
      <c r="AS39" s="5"/>
      <c r="AT39" s="6"/>
      <c r="AU39" s="5"/>
      <c r="AV39" s="6"/>
      <c r="AW39" s="5"/>
      <c r="AX39" s="6"/>
      <c r="AY39" s="21"/>
    </row>
    <row r="40" spans="1:51" x14ac:dyDescent="0.2">
      <c r="A40" s="268"/>
      <c r="B40" s="172" t="s">
        <v>15</v>
      </c>
      <c r="C40" s="156">
        <v>0</v>
      </c>
      <c r="D40" s="56">
        <v>0</v>
      </c>
      <c r="E40" s="24">
        <v>0</v>
      </c>
      <c r="F40" s="56">
        <v>0</v>
      </c>
      <c r="G40" s="24">
        <v>111</v>
      </c>
      <c r="H40" s="56">
        <v>4.1666666666666664E-2</v>
      </c>
      <c r="I40" s="24">
        <v>0</v>
      </c>
      <c r="J40" s="56">
        <v>0</v>
      </c>
      <c r="K40" s="24">
        <v>0</v>
      </c>
      <c r="L40" s="56">
        <v>0</v>
      </c>
      <c r="M40" s="24">
        <v>0</v>
      </c>
      <c r="N40" s="56">
        <v>0</v>
      </c>
      <c r="O40" s="24">
        <v>0</v>
      </c>
      <c r="P40" s="56">
        <v>0</v>
      </c>
      <c r="Q40" s="24">
        <v>0</v>
      </c>
      <c r="R40" s="56">
        <v>0</v>
      </c>
      <c r="S40" s="57">
        <v>125</v>
      </c>
      <c r="T40" s="56">
        <v>2.9282576866764276E-3</v>
      </c>
      <c r="U40" s="57">
        <v>0</v>
      </c>
      <c r="V40" s="56">
        <v>0</v>
      </c>
      <c r="W40" s="57">
        <v>0</v>
      </c>
      <c r="X40" s="56">
        <v>0</v>
      </c>
      <c r="Y40" s="57">
        <v>445</v>
      </c>
      <c r="Z40" s="56">
        <v>1.8142235123367204E-3</v>
      </c>
      <c r="AA40" s="57">
        <v>89</v>
      </c>
      <c r="AB40" s="56">
        <v>3.0826140567200981E-4</v>
      </c>
      <c r="AC40" s="57">
        <v>178</v>
      </c>
      <c r="AD40" s="56">
        <v>6.8941744226128923E-4</v>
      </c>
      <c r="AE40" s="57">
        <v>178</v>
      </c>
      <c r="AF40" s="56">
        <v>9.0130689499774686E-4</v>
      </c>
      <c r="AG40" s="57">
        <v>712</v>
      </c>
      <c r="AH40" s="56">
        <v>6.7796610169491523E-3</v>
      </c>
      <c r="AI40" s="57">
        <v>356</v>
      </c>
      <c r="AJ40" s="69">
        <v>7.6045627376425864E-3</v>
      </c>
      <c r="AK40" s="204">
        <f t="shared" si="0"/>
        <v>172.41666666666666</v>
      </c>
      <c r="AL40" s="204">
        <f t="shared" si="1"/>
        <v>41.666666666666664</v>
      </c>
      <c r="AM40" s="204">
        <f t="shared" si="2"/>
        <v>0</v>
      </c>
      <c r="AN40" s="21"/>
      <c r="AO40" s="21"/>
      <c r="AP40" s="21"/>
      <c r="AQ40" s="21"/>
      <c r="AR40" s="21"/>
      <c r="AS40" s="21"/>
      <c r="AT40" s="21"/>
      <c r="AU40" s="21"/>
      <c r="AV40" s="21"/>
      <c r="AW40" s="21"/>
      <c r="AX40" s="21"/>
      <c r="AY40" s="21"/>
    </row>
    <row r="41" spans="1:51" x14ac:dyDescent="0.2">
      <c r="A41" s="268"/>
      <c r="B41" s="163" t="s">
        <v>50</v>
      </c>
      <c r="C41" s="156">
        <v>0</v>
      </c>
      <c r="D41" s="56">
        <v>0</v>
      </c>
      <c r="E41" s="24">
        <v>0</v>
      </c>
      <c r="F41" s="56">
        <v>0</v>
      </c>
      <c r="G41" s="24">
        <v>0</v>
      </c>
      <c r="H41" s="56">
        <v>0</v>
      </c>
      <c r="I41" s="24">
        <v>111</v>
      </c>
      <c r="J41" s="56">
        <v>1.9230769230769232E-2</v>
      </c>
      <c r="K41" s="24">
        <v>0</v>
      </c>
      <c r="L41" s="56">
        <v>0</v>
      </c>
      <c r="M41" s="24">
        <v>0</v>
      </c>
      <c r="N41" s="56">
        <v>0</v>
      </c>
      <c r="O41" s="24">
        <v>0</v>
      </c>
      <c r="P41" s="56">
        <v>0</v>
      </c>
      <c r="Q41" s="24">
        <v>0</v>
      </c>
      <c r="R41" s="56">
        <v>0</v>
      </c>
      <c r="S41" s="24">
        <v>0</v>
      </c>
      <c r="T41" s="56">
        <v>0</v>
      </c>
      <c r="U41" s="24">
        <v>0</v>
      </c>
      <c r="V41" s="56">
        <v>0</v>
      </c>
      <c r="W41" s="24">
        <v>0</v>
      </c>
      <c r="X41" s="56">
        <v>0</v>
      </c>
      <c r="Y41" s="24">
        <v>0</v>
      </c>
      <c r="Z41" s="56">
        <v>0</v>
      </c>
      <c r="AA41" s="24">
        <v>0</v>
      </c>
      <c r="AB41" s="56">
        <v>0</v>
      </c>
      <c r="AC41" s="24">
        <v>0</v>
      </c>
      <c r="AD41" s="56">
        <v>0</v>
      </c>
      <c r="AE41" s="24">
        <v>0</v>
      </c>
      <c r="AF41" s="56">
        <v>0</v>
      </c>
      <c r="AG41" s="24">
        <v>0</v>
      </c>
      <c r="AH41" s="56">
        <v>0</v>
      </c>
      <c r="AI41" s="24">
        <v>0</v>
      </c>
      <c r="AJ41" s="69">
        <v>0</v>
      </c>
      <c r="AK41" s="204">
        <f t="shared" si="0"/>
        <v>9.25</v>
      </c>
      <c r="AL41" s="204">
        <f t="shared" si="1"/>
        <v>0</v>
      </c>
      <c r="AM41" s="204">
        <f t="shared" si="2"/>
        <v>0</v>
      </c>
      <c r="AN41" s="21"/>
      <c r="AO41" s="21"/>
      <c r="AP41" s="21"/>
      <c r="AQ41" s="21"/>
      <c r="AR41" s="21"/>
      <c r="AS41" s="21"/>
      <c r="AT41" s="21"/>
      <c r="AU41" s="21"/>
      <c r="AV41" s="21"/>
      <c r="AW41" s="21"/>
      <c r="AX41" s="21"/>
      <c r="AY41" s="21"/>
    </row>
    <row r="42" spans="1:51" x14ac:dyDescent="0.2">
      <c r="A42" s="268"/>
      <c r="B42" s="172" t="s">
        <v>69</v>
      </c>
      <c r="C42" s="156">
        <v>0</v>
      </c>
      <c r="D42" s="56">
        <v>0</v>
      </c>
      <c r="E42" s="24">
        <v>0</v>
      </c>
      <c r="F42" s="56">
        <v>0</v>
      </c>
      <c r="G42" s="24">
        <v>0</v>
      </c>
      <c r="H42" s="56">
        <v>0</v>
      </c>
      <c r="I42" s="24">
        <v>0</v>
      </c>
      <c r="J42" s="56">
        <v>0</v>
      </c>
      <c r="K42" s="24">
        <v>0</v>
      </c>
      <c r="L42" s="56">
        <v>0</v>
      </c>
      <c r="M42" s="24">
        <v>0</v>
      </c>
      <c r="N42" s="56">
        <v>0</v>
      </c>
      <c r="O42" s="24">
        <v>0</v>
      </c>
      <c r="P42" s="56">
        <v>0</v>
      </c>
      <c r="Q42" s="24">
        <v>0</v>
      </c>
      <c r="R42" s="56">
        <v>0</v>
      </c>
      <c r="S42" s="57">
        <v>3937.5</v>
      </c>
      <c r="T42" s="56">
        <v>9.224011713030747E-2</v>
      </c>
      <c r="U42" s="57">
        <v>562.5</v>
      </c>
      <c r="V42" s="56">
        <v>2.4193548387096774E-2</v>
      </c>
      <c r="W42" s="57">
        <v>0</v>
      </c>
      <c r="X42" s="56">
        <v>0</v>
      </c>
      <c r="Y42" s="24">
        <v>0</v>
      </c>
      <c r="Z42" s="56">
        <v>0</v>
      </c>
      <c r="AA42" s="24">
        <v>0</v>
      </c>
      <c r="AB42" s="56">
        <v>0</v>
      </c>
      <c r="AC42" s="24">
        <v>0</v>
      </c>
      <c r="AD42" s="56">
        <v>0</v>
      </c>
      <c r="AE42" s="24">
        <v>0</v>
      </c>
      <c r="AF42" s="56">
        <v>0</v>
      </c>
      <c r="AG42" s="24">
        <v>0</v>
      </c>
      <c r="AH42" s="56">
        <v>0</v>
      </c>
      <c r="AI42" s="24">
        <v>0</v>
      </c>
      <c r="AJ42" s="69">
        <v>0</v>
      </c>
      <c r="AK42" s="204">
        <f t="shared" si="0"/>
        <v>0</v>
      </c>
      <c r="AL42" s="204">
        <f t="shared" si="1"/>
        <v>1500</v>
      </c>
      <c r="AM42" s="204">
        <f t="shared" si="2"/>
        <v>0</v>
      </c>
      <c r="AN42" s="21"/>
      <c r="AO42" s="21"/>
      <c r="AP42" s="21"/>
      <c r="AQ42" s="21"/>
      <c r="AR42" s="21"/>
      <c r="AS42" s="21"/>
      <c r="AT42" s="21"/>
      <c r="AU42" s="21"/>
      <c r="AV42" s="21"/>
      <c r="AW42" s="21"/>
      <c r="AX42" s="21"/>
      <c r="AY42" s="21"/>
    </row>
    <row r="43" spans="1:51" x14ac:dyDescent="0.2">
      <c r="A43" s="268"/>
      <c r="B43" s="172" t="s">
        <v>51</v>
      </c>
      <c r="C43" s="156">
        <v>0</v>
      </c>
      <c r="D43" s="56">
        <v>0</v>
      </c>
      <c r="E43" s="24">
        <v>0</v>
      </c>
      <c r="F43" s="56">
        <v>0</v>
      </c>
      <c r="G43" s="24">
        <v>0</v>
      </c>
      <c r="H43" s="56">
        <v>0</v>
      </c>
      <c r="I43" s="24">
        <v>0</v>
      </c>
      <c r="J43" s="56">
        <v>0</v>
      </c>
      <c r="K43" s="24">
        <v>0</v>
      </c>
      <c r="L43" s="56">
        <v>0</v>
      </c>
      <c r="M43" s="24">
        <v>0</v>
      </c>
      <c r="N43" s="56">
        <v>0</v>
      </c>
      <c r="O43" s="24">
        <v>0</v>
      </c>
      <c r="P43" s="56">
        <v>0</v>
      </c>
      <c r="Q43" s="24">
        <v>0</v>
      </c>
      <c r="R43" s="56">
        <v>0</v>
      </c>
      <c r="S43" s="57">
        <v>0</v>
      </c>
      <c r="T43" s="56">
        <v>0</v>
      </c>
      <c r="U43" s="57">
        <v>0</v>
      </c>
      <c r="V43" s="56">
        <v>0</v>
      </c>
      <c r="W43" s="57">
        <v>0</v>
      </c>
      <c r="X43" s="56">
        <v>0</v>
      </c>
      <c r="Y43" s="57">
        <v>0</v>
      </c>
      <c r="Z43" s="56">
        <v>0</v>
      </c>
      <c r="AA43" s="57">
        <v>0</v>
      </c>
      <c r="AB43" s="56">
        <v>0</v>
      </c>
      <c r="AC43" s="57">
        <v>267</v>
      </c>
      <c r="AD43" s="56">
        <v>1.0341261633919341E-3</v>
      </c>
      <c r="AE43" s="57">
        <v>267</v>
      </c>
      <c r="AF43" s="56">
        <v>1.3519603424966204E-3</v>
      </c>
      <c r="AG43" s="57">
        <v>0</v>
      </c>
      <c r="AH43" s="56">
        <v>0</v>
      </c>
      <c r="AI43" s="57">
        <v>0</v>
      </c>
      <c r="AJ43" s="69">
        <v>0</v>
      </c>
      <c r="AK43" s="204">
        <f t="shared" si="0"/>
        <v>44.5</v>
      </c>
      <c r="AL43" s="204">
        <f t="shared" si="1"/>
        <v>0</v>
      </c>
      <c r="AM43" s="204">
        <f t="shared" si="2"/>
        <v>0</v>
      </c>
      <c r="AN43" s="6"/>
      <c r="AO43" s="5"/>
      <c r="AP43" s="6"/>
      <c r="AQ43" s="5"/>
      <c r="AR43" s="6"/>
      <c r="AS43" s="5"/>
      <c r="AT43" s="6"/>
      <c r="AU43" s="5"/>
      <c r="AV43" s="6"/>
      <c r="AW43" s="5"/>
      <c r="AX43" s="6"/>
      <c r="AY43" s="21"/>
    </row>
    <row r="44" spans="1:51" x14ac:dyDescent="0.2">
      <c r="A44" s="268"/>
      <c r="B44" s="172" t="s">
        <v>70</v>
      </c>
      <c r="C44" s="156">
        <v>0</v>
      </c>
      <c r="D44" s="56">
        <v>0</v>
      </c>
      <c r="E44" s="24">
        <v>0</v>
      </c>
      <c r="F44" s="56">
        <v>0</v>
      </c>
      <c r="G44" s="24">
        <v>0</v>
      </c>
      <c r="H44" s="56">
        <v>0</v>
      </c>
      <c r="I44" s="24">
        <v>0</v>
      </c>
      <c r="J44" s="56">
        <v>0</v>
      </c>
      <c r="K44" s="24">
        <v>0</v>
      </c>
      <c r="L44" s="56">
        <v>0</v>
      </c>
      <c r="M44" s="24">
        <v>0</v>
      </c>
      <c r="N44" s="56">
        <v>0</v>
      </c>
      <c r="O44" s="24">
        <v>0</v>
      </c>
      <c r="P44" s="56">
        <v>0</v>
      </c>
      <c r="Q44" s="24">
        <v>0</v>
      </c>
      <c r="R44" s="56">
        <v>0</v>
      </c>
      <c r="S44" s="57">
        <v>750</v>
      </c>
      <c r="T44" s="56">
        <v>1.7569546120058566E-2</v>
      </c>
      <c r="U44" s="57">
        <v>0</v>
      </c>
      <c r="V44" s="56">
        <v>0</v>
      </c>
      <c r="W44" s="57">
        <v>0</v>
      </c>
      <c r="X44" s="56">
        <v>0</v>
      </c>
      <c r="Y44" s="24">
        <v>0</v>
      </c>
      <c r="Z44" s="56">
        <v>0</v>
      </c>
      <c r="AA44" s="24">
        <v>0</v>
      </c>
      <c r="AB44" s="56">
        <v>0</v>
      </c>
      <c r="AC44" s="24">
        <v>0</v>
      </c>
      <c r="AD44" s="56">
        <v>0</v>
      </c>
      <c r="AE44" s="24">
        <v>0</v>
      </c>
      <c r="AF44" s="56">
        <v>0</v>
      </c>
      <c r="AG44" s="24">
        <v>0</v>
      </c>
      <c r="AH44" s="56">
        <v>0</v>
      </c>
      <c r="AI44" s="24">
        <v>0</v>
      </c>
      <c r="AJ44" s="69">
        <v>0</v>
      </c>
      <c r="AK44" s="204">
        <f t="shared" si="0"/>
        <v>0</v>
      </c>
      <c r="AL44" s="204">
        <f t="shared" si="1"/>
        <v>250</v>
      </c>
      <c r="AM44" s="204">
        <f t="shared" si="2"/>
        <v>0</v>
      </c>
      <c r="AN44" s="21"/>
      <c r="AO44" s="21"/>
      <c r="AP44" s="21"/>
      <c r="AQ44" s="21"/>
      <c r="AR44" s="21"/>
      <c r="AS44" s="21"/>
      <c r="AT44" s="21"/>
      <c r="AU44" s="21"/>
      <c r="AV44" s="21"/>
      <c r="AW44" s="21"/>
      <c r="AX44" s="21"/>
      <c r="AY44" s="21"/>
    </row>
    <row r="45" spans="1:51" x14ac:dyDescent="0.2">
      <c r="A45" s="268"/>
      <c r="B45" s="172" t="s">
        <v>65</v>
      </c>
      <c r="C45" s="156">
        <v>501</v>
      </c>
      <c r="D45" s="56">
        <v>5.379750233552031E-3</v>
      </c>
      <c r="E45" s="24">
        <v>0</v>
      </c>
      <c r="F45" s="56">
        <v>0</v>
      </c>
      <c r="G45" s="24">
        <v>0</v>
      </c>
      <c r="H45" s="56">
        <v>0</v>
      </c>
      <c r="I45" s="24">
        <v>222</v>
      </c>
      <c r="J45" s="56">
        <v>3.8461538461538464E-2</v>
      </c>
      <c r="K45" s="24">
        <v>0</v>
      </c>
      <c r="L45" s="56">
        <v>0</v>
      </c>
      <c r="M45" s="24">
        <v>111</v>
      </c>
      <c r="N45" s="56">
        <v>1.1235955056179775E-2</v>
      </c>
      <c r="O45" s="24">
        <v>999</v>
      </c>
      <c r="P45" s="56">
        <v>0.10465116279069768</v>
      </c>
      <c r="Q45" s="24">
        <v>666</v>
      </c>
      <c r="R45" s="56">
        <v>6.25E-2</v>
      </c>
      <c r="S45" s="24">
        <v>0</v>
      </c>
      <c r="T45" s="56">
        <v>0</v>
      </c>
      <c r="U45" s="24">
        <v>0</v>
      </c>
      <c r="V45" s="56">
        <v>0</v>
      </c>
      <c r="W45" s="24">
        <v>0</v>
      </c>
      <c r="X45" s="56">
        <v>0</v>
      </c>
      <c r="Y45" s="24">
        <v>0</v>
      </c>
      <c r="Z45" s="56">
        <v>0</v>
      </c>
      <c r="AA45" s="24">
        <v>0</v>
      </c>
      <c r="AB45" s="56">
        <v>0</v>
      </c>
      <c r="AC45" s="24">
        <v>0</v>
      </c>
      <c r="AD45" s="56">
        <v>0</v>
      </c>
      <c r="AE45" s="24">
        <v>0</v>
      </c>
      <c r="AF45" s="56">
        <v>0</v>
      </c>
      <c r="AG45" s="24">
        <v>0</v>
      </c>
      <c r="AH45" s="56">
        <v>0</v>
      </c>
      <c r="AI45" s="24">
        <v>0</v>
      </c>
      <c r="AJ45" s="69">
        <v>0</v>
      </c>
      <c r="AK45" s="204">
        <f t="shared" si="0"/>
        <v>166.5</v>
      </c>
      <c r="AL45" s="204">
        <f t="shared" si="1"/>
        <v>0</v>
      </c>
      <c r="AM45" s="204">
        <f t="shared" si="2"/>
        <v>250.5</v>
      </c>
      <c r="AN45" s="21"/>
      <c r="AO45" s="21"/>
      <c r="AP45" s="21"/>
      <c r="AQ45" s="21"/>
      <c r="AR45" s="21"/>
      <c r="AS45" s="21"/>
      <c r="AT45" s="21"/>
      <c r="AU45" s="21"/>
      <c r="AV45" s="21"/>
      <c r="AW45" s="21"/>
      <c r="AX45" s="21"/>
      <c r="AY45" s="21"/>
    </row>
    <row r="46" spans="1:51" x14ac:dyDescent="0.2">
      <c r="A46" s="268"/>
      <c r="B46" s="172" t="s">
        <v>66</v>
      </c>
      <c r="C46" s="156">
        <v>167</v>
      </c>
      <c r="D46" s="56">
        <v>1.793250077850677E-3</v>
      </c>
      <c r="E46" s="24">
        <v>0</v>
      </c>
      <c r="F46" s="56">
        <v>0</v>
      </c>
      <c r="G46" s="24">
        <v>0</v>
      </c>
      <c r="H46" s="56">
        <v>0</v>
      </c>
      <c r="I46" s="24">
        <v>0</v>
      </c>
      <c r="J46" s="56">
        <v>0</v>
      </c>
      <c r="K46" s="24">
        <v>0</v>
      </c>
      <c r="L46" s="56">
        <v>0</v>
      </c>
      <c r="M46" s="24">
        <v>0</v>
      </c>
      <c r="N46" s="56">
        <v>0</v>
      </c>
      <c r="O46" s="24">
        <v>0</v>
      </c>
      <c r="P46" s="56">
        <v>0</v>
      </c>
      <c r="Q46" s="24">
        <v>0</v>
      </c>
      <c r="R46" s="56">
        <v>0</v>
      </c>
      <c r="S46" s="24">
        <v>0</v>
      </c>
      <c r="T46" s="56">
        <v>0</v>
      </c>
      <c r="U46" s="24">
        <v>0</v>
      </c>
      <c r="V46" s="56">
        <v>0</v>
      </c>
      <c r="W46" s="24">
        <v>0</v>
      </c>
      <c r="X46" s="56">
        <v>0</v>
      </c>
      <c r="Y46" s="24">
        <v>0</v>
      </c>
      <c r="Z46" s="56">
        <v>0</v>
      </c>
      <c r="AA46" s="24">
        <v>0</v>
      </c>
      <c r="AB46" s="56">
        <v>0</v>
      </c>
      <c r="AC46" s="24">
        <v>0</v>
      </c>
      <c r="AD46" s="56">
        <v>0</v>
      </c>
      <c r="AE46" s="24">
        <v>0</v>
      </c>
      <c r="AF46" s="56">
        <v>0</v>
      </c>
      <c r="AG46" s="24">
        <v>0</v>
      </c>
      <c r="AH46" s="56">
        <v>0</v>
      </c>
      <c r="AI46" s="24">
        <v>0</v>
      </c>
      <c r="AJ46" s="69">
        <v>0</v>
      </c>
      <c r="AK46" s="204">
        <f t="shared" si="0"/>
        <v>0</v>
      </c>
      <c r="AL46" s="204">
        <f t="shared" si="1"/>
        <v>0</v>
      </c>
      <c r="AM46" s="204">
        <f t="shared" si="2"/>
        <v>83.5</v>
      </c>
      <c r="AN46" s="21"/>
      <c r="AO46" s="21"/>
      <c r="AP46" s="21"/>
      <c r="AQ46" s="21"/>
      <c r="AR46" s="21"/>
      <c r="AS46" s="21"/>
      <c r="AT46" s="21"/>
      <c r="AU46" s="21"/>
      <c r="AV46" s="21"/>
      <c r="AW46" s="21"/>
      <c r="AX46" s="21"/>
      <c r="AY46" s="21"/>
    </row>
    <row r="47" spans="1:51" x14ac:dyDescent="0.2">
      <c r="A47" s="268"/>
      <c r="B47" s="163" t="s">
        <v>22</v>
      </c>
      <c r="C47" s="156">
        <v>0</v>
      </c>
      <c r="D47" s="56">
        <v>0</v>
      </c>
      <c r="E47" s="24">
        <v>0</v>
      </c>
      <c r="F47" s="56">
        <v>0</v>
      </c>
      <c r="G47" s="24">
        <v>111</v>
      </c>
      <c r="H47" s="56">
        <v>4.1666666666666664E-2</v>
      </c>
      <c r="I47" s="24">
        <v>0</v>
      </c>
      <c r="J47" s="56">
        <v>0</v>
      </c>
      <c r="K47" s="24">
        <v>0</v>
      </c>
      <c r="L47" s="56">
        <v>0</v>
      </c>
      <c r="M47" s="24">
        <v>111</v>
      </c>
      <c r="N47" s="56">
        <v>1.1235955056179775E-2</v>
      </c>
      <c r="O47" s="24">
        <v>0</v>
      </c>
      <c r="P47" s="56">
        <v>0</v>
      </c>
      <c r="Q47" s="24">
        <v>0</v>
      </c>
      <c r="R47" s="56">
        <v>0</v>
      </c>
      <c r="S47" s="24">
        <v>0</v>
      </c>
      <c r="T47" s="56">
        <v>0</v>
      </c>
      <c r="U47" s="24">
        <v>0</v>
      </c>
      <c r="V47" s="56">
        <v>0</v>
      </c>
      <c r="W47" s="24">
        <v>0</v>
      </c>
      <c r="X47" s="56">
        <v>0</v>
      </c>
      <c r="Y47" s="24">
        <v>0</v>
      </c>
      <c r="Z47" s="56">
        <v>0</v>
      </c>
      <c r="AA47" s="24">
        <v>0</v>
      </c>
      <c r="AB47" s="56">
        <v>0</v>
      </c>
      <c r="AC47" s="24">
        <v>0</v>
      </c>
      <c r="AD47" s="56">
        <v>0</v>
      </c>
      <c r="AE47" s="24">
        <v>0</v>
      </c>
      <c r="AF47" s="56">
        <v>0</v>
      </c>
      <c r="AG47" s="24">
        <v>0</v>
      </c>
      <c r="AH47" s="56">
        <v>0</v>
      </c>
      <c r="AI47" s="24">
        <v>0</v>
      </c>
      <c r="AJ47" s="69">
        <v>0</v>
      </c>
      <c r="AK47" s="204">
        <f t="shared" si="0"/>
        <v>18.5</v>
      </c>
      <c r="AL47" s="204">
        <f t="shared" si="1"/>
        <v>0</v>
      </c>
      <c r="AM47" s="204">
        <f t="shared" si="2"/>
        <v>0</v>
      </c>
      <c r="AN47" s="21"/>
      <c r="AO47" s="21"/>
      <c r="AP47" s="21"/>
      <c r="AQ47" s="21"/>
      <c r="AR47" s="21"/>
      <c r="AS47" s="21"/>
      <c r="AT47" s="21"/>
      <c r="AU47" s="21"/>
      <c r="AV47" s="21"/>
      <c r="AW47" s="21"/>
      <c r="AX47" s="21"/>
      <c r="AY47" s="21"/>
    </row>
    <row r="48" spans="1:51" x14ac:dyDescent="0.2">
      <c r="A48" s="268"/>
      <c r="B48" s="163" t="s">
        <v>52</v>
      </c>
      <c r="C48" s="156">
        <v>0</v>
      </c>
      <c r="D48" s="56">
        <v>0</v>
      </c>
      <c r="E48" s="24">
        <v>0</v>
      </c>
      <c r="F48" s="56">
        <v>0</v>
      </c>
      <c r="G48" s="24">
        <v>0</v>
      </c>
      <c r="H48" s="56">
        <v>0</v>
      </c>
      <c r="I48" s="24">
        <v>0</v>
      </c>
      <c r="J48" s="56">
        <v>0</v>
      </c>
      <c r="K48" s="24">
        <v>0</v>
      </c>
      <c r="L48" s="56">
        <v>0</v>
      </c>
      <c r="M48" s="24">
        <v>0</v>
      </c>
      <c r="N48" s="56">
        <v>0</v>
      </c>
      <c r="O48" s="24">
        <v>0</v>
      </c>
      <c r="P48" s="56">
        <v>0</v>
      </c>
      <c r="Q48" s="24">
        <v>0</v>
      </c>
      <c r="R48" s="56">
        <v>0</v>
      </c>
      <c r="S48" s="24">
        <v>0</v>
      </c>
      <c r="T48" s="56">
        <v>0</v>
      </c>
      <c r="U48" s="24">
        <v>0</v>
      </c>
      <c r="V48" s="56">
        <v>0</v>
      </c>
      <c r="W48" s="24">
        <v>0</v>
      </c>
      <c r="X48" s="56">
        <v>0</v>
      </c>
      <c r="Y48" s="57">
        <v>0</v>
      </c>
      <c r="Z48" s="56">
        <v>0</v>
      </c>
      <c r="AA48" s="57">
        <v>0</v>
      </c>
      <c r="AB48" s="56">
        <v>0</v>
      </c>
      <c r="AC48" s="57">
        <v>0</v>
      </c>
      <c r="AD48" s="56">
        <v>0</v>
      </c>
      <c r="AE48" s="57">
        <v>0</v>
      </c>
      <c r="AF48" s="56">
        <v>0</v>
      </c>
      <c r="AG48" s="57">
        <v>0</v>
      </c>
      <c r="AH48" s="56">
        <v>0</v>
      </c>
      <c r="AI48" s="57">
        <v>534</v>
      </c>
      <c r="AJ48" s="69">
        <v>1.140684410646388E-2</v>
      </c>
      <c r="AK48" s="204">
        <f t="shared" si="0"/>
        <v>44.5</v>
      </c>
      <c r="AL48" s="204">
        <f t="shared" si="1"/>
        <v>0</v>
      </c>
      <c r="AM48" s="204">
        <f t="shared" si="2"/>
        <v>0</v>
      </c>
      <c r="AN48" s="21"/>
      <c r="AO48" s="21"/>
      <c r="AP48" s="21"/>
      <c r="AQ48" s="21"/>
      <c r="AR48" s="21"/>
      <c r="AS48" s="21"/>
      <c r="AT48" s="21"/>
      <c r="AU48" s="21"/>
      <c r="AV48" s="21"/>
      <c r="AW48" s="21"/>
      <c r="AX48" s="21"/>
      <c r="AY48" s="21"/>
    </row>
    <row r="49" spans="1:39" x14ac:dyDescent="0.2">
      <c r="A49" s="268"/>
      <c r="B49" s="163" t="s">
        <v>78</v>
      </c>
      <c r="C49" s="156">
        <v>0</v>
      </c>
      <c r="D49" s="56">
        <v>0</v>
      </c>
      <c r="E49" s="24">
        <v>0</v>
      </c>
      <c r="F49" s="56">
        <v>0</v>
      </c>
      <c r="G49" s="24">
        <v>0</v>
      </c>
      <c r="H49" s="56">
        <v>0</v>
      </c>
      <c r="I49" s="24">
        <v>111</v>
      </c>
      <c r="J49" s="56">
        <v>1.9230769230769232E-2</v>
      </c>
      <c r="K49" s="24">
        <v>111</v>
      </c>
      <c r="L49" s="56">
        <v>1.6129032258064516E-2</v>
      </c>
      <c r="M49" s="24">
        <v>111</v>
      </c>
      <c r="N49" s="56">
        <v>1.1235955056179775E-2</v>
      </c>
      <c r="O49" s="24">
        <v>0</v>
      </c>
      <c r="P49" s="56">
        <v>0</v>
      </c>
      <c r="Q49" s="24">
        <v>333</v>
      </c>
      <c r="R49" s="56">
        <v>3.125E-2</v>
      </c>
      <c r="S49" s="24">
        <v>0</v>
      </c>
      <c r="T49" s="56">
        <v>0</v>
      </c>
      <c r="U49" s="24">
        <v>0</v>
      </c>
      <c r="V49" s="56">
        <v>0</v>
      </c>
      <c r="W49" s="24">
        <v>0</v>
      </c>
      <c r="X49" s="56">
        <v>0</v>
      </c>
      <c r="Y49" s="24">
        <v>0</v>
      </c>
      <c r="Z49" s="56">
        <v>0</v>
      </c>
      <c r="AA49" s="24">
        <v>0</v>
      </c>
      <c r="AB49" s="56">
        <v>0</v>
      </c>
      <c r="AC49" s="24">
        <v>0</v>
      </c>
      <c r="AD49" s="56">
        <v>0</v>
      </c>
      <c r="AE49" s="24">
        <v>0</v>
      </c>
      <c r="AF49" s="56">
        <v>0</v>
      </c>
      <c r="AG49" s="24">
        <v>0</v>
      </c>
      <c r="AH49" s="56">
        <v>0</v>
      </c>
      <c r="AI49" s="24">
        <v>0</v>
      </c>
      <c r="AJ49" s="69">
        <v>0</v>
      </c>
      <c r="AK49" s="204">
        <f t="shared" si="0"/>
        <v>55.5</v>
      </c>
      <c r="AL49" s="204">
        <f t="shared" si="1"/>
        <v>0</v>
      </c>
      <c r="AM49" s="204">
        <f t="shared" si="2"/>
        <v>0</v>
      </c>
    </row>
    <row r="50" spans="1:39" x14ac:dyDescent="0.2">
      <c r="A50" s="268"/>
      <c r="B50" s="163" t="s">
        <v>79</v>
      </c>
      <c r="C50" s="156">
        <v>0</v>
      </c>
      <c r="D50" s="56">
        <v>0</v>
      </c>
      <c r="E50" s="24">
        <v>0</v>
      </c>
      <c r="F50" s="56">
        <v>0</v>
      </c>
      <c r="G50" s="24">
        <v>111</v>
      </c>
      <c r="H50" s="56">
        <v>4.1666666666666664E-2</v>
      </c>
      <c r="I50" s="24">
        <v>0</v>
      </c>
      <c r="J50" s="56">
        <v>0</v>
      </c>
      <c r="K50" s="24">
        <v>555</v>
      </c>
      <c r="L50" s="56">
        <v>8.0645161290322578E-2</v>
      </c>
      <c r="M50" s="24">
        <v>777</v>
      </c>
      <c r="N50" s="56">
        <v>7.8651685393258425E-2</v>
      </c>
      <c r="O50" s="24">
        <v>0</v>
      </c>
      <c r="P50" s="56">
        <v>0</v>
      </c>
      <c r="Q50" s="24">
        <v>0</v>
      </c>
      <c r="R50" s="56">
        <v>0</v>
      </c>
      <c r="S50" s="24">
        <v>0</v>
      </c>
      <c r="T50" s="56">
        <v>0</v>
      </c>
      <c r="U50" s="24">
        <v>0</v>
      </c>
      <c r="V50" s="56">
        <v>0</v>
      </c>
      <c r="W50" s="24">
        <v>0</v>
      </c>
      <c r="X50" s="56">
        <v>0</v>
      </c>
      <c r="Y50" s="24">
        <v>0</v>
      </c>
      <c r="Z50" s="56">
        <v>0</v>
      </c>
      <c r="AA50" s="24">
        <v>0</v>
      </c>
      <c r="AB50" s="56">
        <v>0</v>
      </c>
      <c r="AC50" s="24">
        <v>0</v>
      </c>
      <c r="AD50" s="56">
        <v>0</v>
      </c>
      <c r="AE50" s="24">
        <v>0</v>
      </c>
      <c r="AF50" s="56">
        <v>0</v>
      </c>
      <c r="AG50" s="24">
        <v>0</v>
      </c>
      <c r="AH50" s="56">
        <v>0</v>
      </c>
      <c r="AI50" s="24">
        <v>0</v>
      </c>
      <c r="AJ50" s="69">
        <v>0</v>
      </c>
      <c r="AK50" s="204">
        <f t="shared" si="0"/>
        <v>120.25</v>
      </c>
      <c r="AL50" s="204">
        <f t="shared" si="1"/>
        <v>0</v>
      </c>
      <c r="AM50" s="204">
        <f t="shared" si="2"/>
        <v>0</v>
      </c>
    </row>
    <row r="51" spans="1:39" x14ac:dyDescent="0.2">
      <c r="A51" s="268"/>
      <c r="B51" s="163" t="s">
        <v>77</v>
      </c>
      <c r="C51" s="156">
        <v>0</v>
      </c>
      <c r="D51" s="56">
        <v>0</v>
      </c>
      <c r="E51" s="24">
        <v>0</v>
      </c>
      <c r="F51" s="56">
        <v>0</v>
      </c>
      <c r="G51" s="24">
        <v>444</v>
      </c>
      <c r="H51" s="56">
        <v>0.16666666666666666</v>
      </c>
      <c r="I51" s="24">
        <v>0</v>
      </c>
      <c r="J51" s="56">
        <v>0</v>
      </c>
      <c r="K51" s="24">
        <v>555</v>
      </c>
      <c r="L51" s="56">
        <v>8.0645161290322578E-2</v>
      </c>
      <c r="M51" s="24">
        <v>444</v>
      </c>
      <c r="N51" s="56">
        <v>4.49438202247191E-2</v>
      </c>
      <c r="O51" s="24">
        <v>0</v>
      </c>
      <c r="P51" s="56">
        <v>0</v>
      </c>
      <c r="Q51" s="24">
        <v>0</v>
      </c>
      <c r="R51" s="56">
        <v>0</v>
      </c>
      <c r="S51" s="24">
        <v>0</v>
      </c>
      <c r="T51" s="56">
        <v>0</v>
      </c>
      <c r="U51" s="24">
        <v>0</v>
      </c>
      <c r="V51" s="56">
        <v>0</v>
      </c>
      <c r="W51" s="24">
        <v>0</v>
      </c>
      <c r="X51" s="56">
        <v>0</v>
      </c>
      <c r="Y51" s="24">
        <v>0</v>
      </c>
      <c r="Z51" s="56">
        <v>0</v>
      </c>
      <c r="AA51" s="24">
        <v>0</v>
      </c>
      <c r="AB51" s="56">
        <v>0</v>
      </c>
      <c r="AC51" s="24">
        <v>0</v>
      </c>
      <c r="AD51" s="56">
        <v>0</v>
      </c>
      <c r="AE51" s="24">
        <v>0</v>
      </c>
      <c r="AF51" s="56">
        <v>0</v>
      </c>
      <c r="AG51" s="24">
        <v>0</v>
      </c>
      <c r="AH51" s="56">
        <v>0</v>
      </c>
      <c r="AI51" s="24">
        <v>0</v>
      </c>
      <c r="AJ51" s="69">
        <v>0</v>
      </c>
      <c r="AK51" s="204">
        <f t="shared" si="0"/>
        <v>120.25</v>
      </c>
      <c r="AL51" s="204">
        <f t="shared" si="1"/>
        <v>0</v>
      </c>
      <c r="AM51" s="204">
        <f t="shared" si="2"/>
        <v>0</v>
      </c>
    </row>
    <row r="52" spans="1:39" x14ac:dyDescent="0.2">
      <c r="A52" s="268"/>
      <c r="B52" s="172" t="s">
        <v>71</v>
      </c>
      <c r="C52" s="156">
        <v>0</v>
      </c>
      <c r="D52" s="56">
        <v>0</v>
      </c>
      <c r="E52" s="24">
        <v>0</v>
      </c>
      <c r="F52" s="56">
        <v>0</v>
      </c>
      <c r="G52" s="24">
        <v>0</v>
      </c>
      <c r="H52" s="56">
        <v>0</v>
      </c>
      <c r="I52" s="24">
        <v>0</v>
      </c>
      <c r="J52" s="56">
        <v>0</v>
      </c>
      <c r="K52" s="24">
        <v>0</v>
      </c>
      <c r="L52" s="56">
        <v>0</v>
      </c>
      <c r="M52" s="24">
        <v>0</v>
      </c>
      <c r="N52" s="56">
        <v>0</v>
      </c>
      <c r="O52" s="24">
        <v>0</v>
      </c>
      <c r="P52" s="56">
        <v>0</v>
      </c>
      <c r="Q52" s="24">
        <v>0</v>
      </c>
      <c r="R52" s="56">
        <v>0</v>
      </c>
      <c r="S52" s="57">
        <v>250</v>
      </c>
      <c r="T52" s="56">
        <v>5.8565153733528552E-3</v>
      </c>
      <c r="U52" s="57">
        <v>0</v>
      </c>
      <c r="V52" s="56">
        <v>0</v>
      </c>
      <c r="W52" s="57">
        <v>0</v>
      </c>
      <c r="X52" s="56">
        <v>0</v>
      </c>
      <c r="Y52" s="24">
        <v>0</v>
      </c>
      <c r="Z52" s="56">
        <v>0</v>
      </c>
      <c r="AA52" s="24">
        <v>0</v>
      </c>
      <c r="AB52" s="56">
        <v>0</v>
      </c>
      <c r="AC52" s="24">
        <v>0</v>
      </c>
      <c r="AD52" s="56">
        <v>0</v>
      </c>
      <c r="AE52" s="24">
        <v>0</v>
      </c>
      <c r="AF52" s="56">
        <v>0</v>
      </c>
      <c r="AG52" s="24">
        <v>0</v>
      </c>
      <c r="AH52" s="56">
        <v>0</v>
      </c>
      <c r="AI52" s="24">
        <v>0</v>
      </c>
      <c r="AJ52" s="69">
        <v>0</v>
      </c>
      <c r="AK52" s="204">
        <f t="shared" si="0"/>
        <v>0</v>
      </c>
      <c r="AL52" s="204">
        <f t="shared" si="1"/>
        <v>83.333333333333329</v>
      </c>
      <c r="AM52" s="204">
        <f t="shared" si="2"/>
        <v>0</v>
      </c>
    </row>
    <row r="53" spans="1:39" x14ac:dyDescent="0.2">
      <c r="A53" s="268"/>
      <c r="B53" s="172" t="s">
        <v>23</v>
      </c>
      <c r="C53" s="156">
        <v>0</v>
      </c>
      <c r="D53" s="56">
        <v>0</v>
      </c>
      <c r="E53" s="24">
        <v>0</v>
      </c>
      <c r="F53" s="56">
        <v>0</v>
      </c>
      <c r="G53" s="24">
        <v>0</v>
      </c>
      <c r="H53" s="56">
        <v>0</v>
      </c>
      <c r="I53" s="24">
        <v>0</v>
      </c>
      <c r="J53" s="56">
        <v>0</v>
      </c>
      <c r="K53" s="24">
        <v>0</v>
      </c>
      <c r="L53" s="56">
        <v>0</v>
      </c>
      <c r="M53" s="24">
        <v>0</v>
      </c>
      <c r="N53" s="56">
        <v>0</v>
      </c>
      <c r="O53" s="24">
        <v>0</v>
      </c>
      <c r="P53" s="56">
        <v>0</v>
      </c>
      <c r="Q53" s="24">
        <v>0</v>
      </c>
      <c r="R53" s="56">
        <v>0</v>
      </c>
      <c r="S53" s="57">
        <v>2250</v>
      </c>
      <c r="T53" s="56">
        <v>5.2708638360175697E-2</v>
      </c>
      <c r="U53" s="57">
        <v>1562.5</v>
      </c>
      <c r="V53" s="56">
        <v>6.7204301075268813E-2</v>
      </c>
      <c r="W53" s="57">
        <v>0</v>
      </c>
      <c r="X53" s="56">
        <v>0</v>
      </c>
      <c r="Y53" s="24">
        <v>88199</v>
      </c>
      <c r="Z53" s="56">
        <v>0.35957910014513794</v>
      </c>
      <c r="AA53" s="24">
        <v>112140</v>
      </c>
      <c r="AB53" s="56">
        <v>0.38840937114673241</v>
      </c>
      <c r="AC53" s="24">
        <v>90869</v>
      </c>
      <c r="AD53" s="56">
        <v>0.3519476042743882</v>
      </c>
      <c r="AE53" s="24">
        <v>71378</v>
      </c>
      <c r="AF53" s="56">
        <v>0.36142406489409651</v>
      </c>
      <c r="AG53" s="24">
        <v>57049</v>
      </c>
      <c r="AH53" s="56">
        <v>0.54322033898305089</v>
      </c>
      <c r="AI53" s="24">
        <v>38181</v>
      </c>
      <c r="AJ53" s="69">
        <v>0.81558935361216733</v>
      </c>
      <c r="AK53" s="204">
        <f t="shared" si="0"/>
        <v>38151.333333333336</v>
      </c>
      <c r="AL53" s="204">
        <f t="shared" si="1"/>
        <v>1270.8333333333333</v>
      </c>
      <c r="AM53" s="204">
        <f t="shared" si="2"/>
        <v>0</v>
      </c>
    </row>
    <row r="54" spans="1:39" x14ac:dyDescent="0.2">
      <c r="A54" s="268"/>
      <c r="B54" s="163" t="s">
        <v>80</v>
      </c>
      <c r="C54" s="166">
        <v>0</v>
      </c>
      <c r="D54" s="63">
        <v>0</v>
      </c>
      <c r="E54" s="62">
        <v>0</v>
      </c>
      <c r="F54" s="63">
        <v>0</v>
      </c>
      <c r="G54" s="24">
        <v>0</v>
      </c>
      <c r="H54" s="56">
        <v>0</v>
      </c>
      <c r="I54" s="24">
        <v>111</v>
      </c>
      <c r="J54" s="56">
        <v>1.9230769230769232E-2</v>
      </c>
      <c r="K54" s="24">
        <v>0</v>
      </c>
      <c r="L54" s="56">
        <v>0</v>
      </c>
      <c r="M54" s="24">
        <v>0</v>
      </c>
      <c r="N54" s="56">
        <v>0</v>
      </c>
      <c r="O54" s="24">
        <v>0</v>
      </c>
      <c r="P54" s="56">
        <v>0</v>
      </c>
      <c r="Q54" s="24">
        <v>0</v>
      </c>
      <c r="R54" s="56">
        <v>0</v>
      </c>
      <c r="S54" s="24">
        <v>0</v>
      </c>
      <c r="T54" s="56">
        <v>0</v>
      </c>
      <c r="U54" s="24">
        <v>0</v>
      </c>
      <c r="V54" s="56">
        <v>0</v>
      </c>
      <c r="W54" s="24">
        <v>0</v>
      </c>
      <c r="X54" s="56">
        <v>0</v>
      </c>
      <c r="Y54" s="24">
        <v>0</v>
      </c>
      <c r="Z54" s="56">
        <v>0</v>
      </c>
      <c r="AA54" s="24">
        <v>0</v>
      </c>
      <c r="AB54" s="56">
        <v>0</v>
      </c>
      <c r="AC54" s="24">
        <v>0</v>
      </c>
      <c r="AD54" s="56">
        <v>0</v>
      </c>
      <c r="AE54" s="24">
        <v>0</v>
      </c>
      <c r="AF54" s="56">
        <v>0</v>
      </c>
      <c r="AG54" s="24">
        <v>0</v>
      </c>
      <c r="AH54" s="56">
        <v>0</v>
      </c>
      <c r="AI54" s="24">
        <v>0</v>
      </c>
      <c r="AJ54" s="69">
        <v>0</v>
      </c>
      <c r="AK54" s="204">
        <f t="shared" si="0"/>
        <v>9.25</v>
      </c>
      <c r="AL54" s="204">
        <f t="shared" si="1"/>
        <v>0</v>
      </c>
      <c r="AM54" s="204">
        <f t="shared" si="2"/>
        <v>0</v>
      </c>
    </row>
    <row r="55" spans="1:39" ht="13.5" thickBot="1" x14ac:dyDescent="0.25">
      <c r="A55" s="269"/>
      <c r="B55" s="164" t="s">
        <v>31</v>
      </c>
      <c r="C55" s="167">
        <v>0</v>
      </c>
      <c r="D55" s="76">
        <v>0</v>
      </c>
      <c r="E55" s="75">
        <v>0</v>
      </c>
      <c r="F55" s="76">
        <v>0</v>
      </c>
      <c r="G55" s="77">
        <v>0</v>
      </c>
      <c r="H55" s="71">
        <v>0</v>
      </c>
      <c r="I55" s="77">
        <v>0</v>
      </c>
      <c r="J55" s="71">
        <v>0</v>
      </c>
      <c r="K55" s="77">
        <v>0</v>
      </c>
      <c r="L55" s="71">
        <v>0</v>
      </c>
      <c r="M55" s="77">
        <v>0</v>
      </c>
      <c r="N55" s="71">
        <v>0</v>
      </c>
      <c r="O55" s="77">
        <v>0</v>
      </c>
      <c r="P55" s="71">
        <v>0</v>
      </c>
      <c r="Q55" s="77">
        <v>0</v>
      </c>
      <c r="R55" s="71">
        <v>0</v>
      </c>
      <c r="S55" s="77">
        <v>0</v>
      </c>
      <c r="T55" s="71">
        <v>0</v>
      </c>
      <c r="U55" s="77">
        <v>0</v>
      </c>
      <c r="V55" s="71">
        <v>0</v>
      </c>
      <c r="W55" s="77">
        <v>0</v>
      </c>
      <c r="X55" s="71">
        <v>0</v>
      </c>
      <c r="Y55" s="72">
        <v>356</v>
      </c>
      <c r="Z55" s="71">
        <v>1.4513788098693761E-3</v>
      </c>
      <c r="AA55" s="72">
        <v>0</v>
      </c>
      <c r="AB55" s="71">
        <v>0</v>
      </c>
      <c r="AC55" s="72">
        <v>712</v>
      </c>
      <c r="AD55" s="71">
        <v>2.7576697690451569E-3</v>
      </c>
      <c r="AE55" s="72">
        <v>623</v>
      </c>
      <c r="AF55" s="71">
        <v>3.1545741324921143E-3</v>
      </c>
      <c r="AG55" s="72">
        <v>979</v>
      </c>
      <c r="AH55" s="71">
        <v>9.3220338983050852E-3</v>
      </c>
      <c r="AI55" s="72">
        <v>0</v>
      </c>
      <c r="AJ55" s="73">
        <v>0</v>
      </c>
      <c r="AK55" s="204">
        <f t="shared" si="0"/>
        <v>222.5</v>
      </c>
      <c r="AL55" s="204">
        <f t="shared" si="1"/>
        <v>0</v>
      </c>
      <c r="AM55" s="204">
        <f t="shared" si="2"/>
        <v>0</v>
      </c>
    </row>
    <row r="56" spans="1:39" x14ac:dyDescent="0.2">
      <c r="A56" s="241" t="s">
        <v>57</v>
      </c>
      <c r="B56" s="242"/>
      <c r="C56" s="168">
        <f>SUM(C6:C55)</f>
        <v>36965</v>
      </c>
      <c r="D56" s="65">
        <v>1</v>
      </c>
      <c r="E56" s="66">
        <f t="shared" ref="E56:AJ56" si="3">SUM(E6:E55)</f>
        <v>92459</v>
      </c>
      <c r="F56" s="65">
        <v>1</v>
      </c>
      <c r="G56" s="66">
        <f t="shared" si="3"/>
        <v>2664</v>
      </c>
      <c r="H56" s="65">
        <f t="shared" si="3"/>
        <v>0.99999999999999989</v>
      </c>
      <c r="I56" s="66">
        <f t="shared" si="3"/>
        <v>5772</v>
      </c>
      <c r="J56" s="65">
        <f t="shared" si="3"/>
        <v>1</v>
      </c>
      <c r="K56" s="66">
        <f t="shared" si="3"/>
        <v>6882</v>
      </c>
      <c r="L56" s="65">
        <f t="shared" si="3"/>
        <v>1</v>
      </c>
      <c r="M56" s="66">
        <f t="shared" si="3"/>
        <v>9879</v>
      </c>
      <c r="N56" s="65">
        <f t="shared" si="3"/>
        <v>1</v>
      </c>
      <c r="O56" s="66">
        <f t="shared" si="3"/>
        <v>9546</v>
      </c>
      <c r="P56" s="65">
        <f t="shared" si="3"/>
        <v>0.99999999999999989</v>
      </c>
      <c r="Q56" s="66">
        <f t="shared" si="3"/>
        <v>10656</v>
      </c>
      <c r="R56" s="65">
        <f t="shared" si="3"/>
        <v>0.99999999999999989</v>
      </c>
      <c r="S56" s="66">
        <f t="shared" si="3"/>
        <v>42687.5</v>
      </c>
      <c r="T56" s="65">
        <f t="shared" si="3"/>
        <v>1</v>
      </c>
      <c r="U56" s="66">
        <f t="shared" si="3"/>
        <v>23250</v>
      </c>
      <c r="V56" s="65">
        <f t="shared" si="3"/>
        <v>1</v>
      </c>
      <c r="W56" s="66">
        <f t="shared" si="3"/>
        <v>8875</v>
      </c>
      <c r="X56" s="65">
        <f t="shared" si="3"/>
        <v>1</v>
      </c>
      <c r="Y56" s="66">
        <f t="shared" si="3"/>
        <v>245284</v>
      </c>
      <c r="Z56" s="65">
        <f t="shared" si="3"/>
        <v>1.0000000000000002</v>
      </c>
      <c r="AA56" s="66">
        <f t="shared" si="3"/>
        <v>288716</v>
      </c>
      <c r="AB56" s="65">
        <f t="shared" si="3"/>
        <v>0.99999999999999978</v>
      </c>
      <c r="AC56" s="66">
        <f t="shared" si="3"/>
        <v>258189</v>
      </c>
      <c r="AD56" s="65">
        <f t="shared" si="3"/>
        <v>1</v>
      </c>
      <c r="AE56" s="66">
        <f t="shared" si="3"/>
        <v>197491</v>
      </c>
      <c r="AF56" s="65">
        <f t="shared" si="3"/>
        <v>1.0000000000000002</v>
      </c>
      <c r="AG56" s="66">
        <f t="shared" si="3"/>
        <v>105020</v>
      </c>
      <c r="AH56" s="65">
        <f t="shared" si="3"/>
        <v>1</v>
      </c>
      <c r="AI56" s="66">
        <f t="shared" si="3"/>
        <v>46814</v>
      </c>
      <c r="AJ56" s="67">
        <f t="shared" si="3"/>
        <v>1</v>
      </c>
      <c r="AK56" s="14"/>
    </row>
    <row r="57" spans="1:39" x14ac:dyDescent="0.2">
      <c r="A57" s="231" t="s">
        <v>58</v>
      </c>
      <c r="B57" s="232"/>
      <c r="C57" s="169">
        <v>9</v>
      </c>
      <c r="D57" s="56"/>
      <c r="E57" s="57">
        <v>9</v>
      </c>
      <c r="F57" s="56"/>
      <c r="G57" s="57">
        <v>10</v>
      </c>
      <c r="H57" s="56"/>
      <c r="I57" s="57">
        <v>13</v>
      </c>
      <c r="J57" s="56"/>
      <c r="K57" s="57">
        <v>10</v>
      </c>
      <c r="L57" s="56"/>
      <c r="M57" s="57">
        <v>11</v>
      </c>
      <c r="N57" s="56"/>
      <c r="O57" s="57">
        <v>8</v>
      </c>
      <c r="P57" s="56"/>
      <c r="Q57" s="57">
        <v>11</v>
      </c>
      <c r="R57" s="56"/>
      <c r="S57" s="57">
        <v>11</v>
      </c>
      <c r="T57" s="56"/>
      <c r="U57" s="57">
        <v>8</v>
      </c>
      <c r="V57" s="56"/>
      <c r="W57" s="57">
        <v>4</v>
      </c>
      <c r="X57" s="56"/>
      <c r="Y57" s="57">
        <v>18</v>
      </c>
      <c r="Z57" s="56"/>
      <c r="AA57" s="57">
        <v>12</v>
      </c>
      <c r="AB57" s="56"/>
      <c r="AC57" s="57">
        <v>11</v>
      </c>
      <c r="AD57" s="56"/>
      <c r="AE57" s="57">
        <v>13</v>
      </c>
      <c r="AF57" s="56"/>
      <c r="AG57" s="57">
        <v>10</v>
      </c>
      <c r="AH57" s="56"/>
      <c r="AI57" s="57">
        <v>7</v>
      </c>
      <c r="AJ57" s="69"/>
    </row>
    <row r="58" spans="1:39" x14ac:dyDescent="0.2">
      <c r="A58" s="231" t="s">
        <v>59</v>
      </c>
      <c r="B58" s="232"/>
      <c r="C58" s="169">
        <v>0.85719999999999996</v>
      </c>
      <c r="D58" s="56"/>
      <c r="E58" s="57">
        <v>0.49299999999999999</v>
      </c>
      <c r="F58" s="56"/>
      <c r="G58" s="57">
        <v>2.0259999999999998</v>
      </c>
      <c r="H58" s="56"/>
      <c r="I58" s="57">
        <v>2.0550000000000002</v>
      </c>
      <c r="J58" s="56"/>
      <c r="K58" s="57">
        <v>1.829</v>
      </c>
      <c r="L58" s="56"/>
      <c r="M58" s="57">
        <v>1.6850000000000001</v>
      </c>
      <c r="N58" s="56"/>
      <c r="O58" s="57">
        <v>1.41</v>
      </c>
      <c r="P58" s="56"/>
      <c r="Q58" s="57">
        <v>1.617</v>
      </c>
      <c r="R58" s="56"/>
      <c r="S58" s="57">
        <v>1.569</v>
      </c>
      <c r="T58" s="56"/>
      <c r="U58" s="57">
        <v>1.419</v>
      </c>
      <c r="V58" s="56"/>
      <c r="W58" s="57">
        <v>0.87280000000000002</v>
      </c>
      <c r="X58" s="56"/>
      <c r="Y58" s="57">
        <v>1.05</v>
      </c>
      <c r="Z58" s="56"/>
      <c r="AA58" s="57">
        <v>0.79300000000000004</v>
      </c>
      <c r="AB58" s="56"/>
      <c r="AC58" s="57">
        <v>0.81930000000000003</v>
      </c>
      <c r="AD58" s="56"/>
      <c r="AE58" s="57">
        <v>0.87260000000000004</v>
      </c>
      <c r="AF58" s="56"/>
      <c r="AG58" s="57">
        <v>0.86019999999999996</v>
      </c>
      <c r="AH58" s="56"/>
      <c r="AI58" s="57">
        <v>0.64400000000000002</v>
      </c>
      <c r="AJ58" s="69"/>
    </row>
    <row r="59" spans="1:39" x14ac:dyDescent="0.2">
      <c r="A59" s="231" t="s">
        <v>60</v>
      </c>
      <c r="B59" s="232"/>
      <c r="C59" s="169">
        <v>0.38040000000000002</v>
      </c>
      <c r="D59" s="56"/>
      <c r="E59" s="57">
        <v>0.21299999999999999</v>
      </c>
      <c r="F59" s="56"/>
      <c r="G59" s="57">
        <v>0.84030000000000005</v>
      </c>
      <c r="H59" s="56"/>
      <c r="I59" s="57">
        <v>0.82909999999999995</v>
      </c>
      <c r="J59" s="56"/>
      <c r="K59" s="57">
        <v>0.79239999999999999</v>
      </c>
      <c r="L59" s="56"/>
      <c r="M59" s="57">
        <v>0.72640000000000005</v>
      </c>
      <c r="N59" s="56"/>
      <c r="O59" s="57">
        <v>0.65900000000000003</v>
      </c>
      <c r="P59" s="56"/>
      <c r="Q59" s="57">
        <v>0.70899999999999996</v>
      </c>
      <c r="R59" s="56"/>
      <c r="S59" s="57">
        <v>0.66739999999999999</v>
      </c>
      <c r="T59" s="56"/>
      <c r="U59" s="57">
        <v>0.65959999999999996</v>
      </c>
      <c r="V59" s="56"/>
      <c r="W59" s="57">
        <v>0.44590000000000002</v>
      </c>
      <c r="X59" s="56"/>
      <c r="Y59" s="57">
        <v>0.5605</v>
      </c>
      <c r="Z59" s="56"/>
      <c r="AA59" s="57">
        <v>0.4859</v>
      </c>
      <c r="AB59" s="56"/>
      <c r="AC59" s="57">
        <v>0.50770000000000004</v>
      </c>
      <c r="AD59" s="56"/>
      <c r="AE59" s="57">
        <v>0.50719999999999998</v>
      </c>
      <c r="AF59" s="56"/>
      <c r="AG59" s="57">
        <v>0.52370000000000005</v>
      </c>
      <c r="AH59" s="56"/>
      <c r="AI59" s="57">
        <v>0.31459999999999999</v>
      </c>
      <c r="AJ59" s="69"/>
    </row>
    <row r="60" spans="1:39" ht="13.5" thickBot="1" x14ac:dyDescent="0.25">
      <c r="A60" s="233" t="s">
        <v>61</v>
      </c>
      <c r="B60" s="234"/>
      <c r="C60" s="170">
        <v>0.3901</v>
      </c>
      <c r="D60" s="71"/>
      <c r="E60" s="72">
        <v>0.22439999999999999</v>
      </c>
      <c r="F60" s="71"/>
      <c r="G60" s="72">
        <v>0.88009999999999999</v>
      </c>
      <c r="H60" s="71"/>
      <c r="I60" s="72">
        <v>0.80110000000000003</v>
      </c>
      <c r="J60" s="71"/>
      <c r="K60" s="72">
        <v>0.79430000000000001</v>
      </c>
      <c r="L60" s="71"/>
      <c r="M60" s="72">
        <v>0.70269999999999999</v>
      </c>
      <c r="N60" s="71"/>
      <c r="O60" s="72">
        <v>0.67800000000000005</v>
      </c>
      <c r="P60" s="71"/>
      <c r="Q60" s="72">
        <v>0.67430000000000001</v>
      </c>
      <c r="R60" s="71"/>
      <c r="S60" s="72">
        <v>0.6542</v>
      </c>
      <c r="T60" s="71"/>
      <c r="U60" s="72">
        <v>0.68220000000000003</v>
      </c>
      <c r="V60" s="71"/>
      <c r="W60" s="72">
        <v>0.62960000000000005</v>
      </c>
      <c r="X60" s="71"/>
      <c r="Y60" s="72">
        <v>0.36330000000000001</v>
      </c>
      <c r="Z60" s="71"/>
      <c r="AA60" s="72">
        <v>0.31909999999999999</v>
      </c>
      <c r="AB60" s="71"/>
      <c r="AC60" s="72">
        <v>0.3417</v>
      </c>
      <c r="AD60" s="71"/>
      <c r="AE60" s="72">
        <v>0.3402</v>
      </c>
      <c r="AF60" s="71"/>
      <c r="AG60" s="72">
        <v>0.37359999999999999</v>
      </c>
      <c r="AH60" s="71"/>
      <c r="AI60" s="72">
        <v>0.33090000000000003</v>
      </c>
      <c r="AJ60" s="73"/>
    </row>
    <row r="61" spans="1:39" x14ac:dyDescent="0.2">
      <c r="A61" s="19"/>
      <c r="B61" s="19"/>
      <c r="C61" s="59"/>
      <c r="D61" s="60"/>
      <c r="E61" s="59"/>
      <c r="F61" s="60"/>
    </row>
    <row r="65" spans="3:21" x14ac:dyDescent="0.2">
      <c r="C65" s="64"/>
      <c r="D65" s="64"/>
      <c r="E65" s="64"/>
      <c r="F65" s="64"/>
      <c r="G65" s="64"/>
      <c r="H65" s="64"/>
      <c r="I65" s="64"/>
      <c r="J65" s="64"/>
      <c r="K65" s="64"/>
      <c r="L65" s="64"/>
      <c r="M65" s="64"/>
      <c r="N65" s="64"/>
      <c r="O65" s="64"/>
      <c r="P65" s="64"/>
      <c r="Q65" s="64"/>
      <c r="R65" s="64"/>
      <c r="S65" s="64"/>
      <c r="T65" s="64"/>
      <c r="U65" s="64"/>
    </row>
    <row r="66" spans="3:21" x14ac:dyDescent="0.2">
      <c r="C66" s="64"/>
      <c r="U66" s="64"/>
    </row>
    <row r="67" spans="3:21" x14ac:dyDescent="0.2">
      <c r="C67" s="64"/>
      <c r="U67" s="64"/>
    </row>
    <row r="68" spans="3:21" x14ac:dyDescent="0.2">
      <c r="C68" s="64"/>
      <c r="U68" s="64"/>
    </row>
    <row r="69" spans="3:21" x14ac:dyDescent="0.2">
      <c r="C69" s="64"/>
      <c r="U69" s="64"/>
    </row>
  </sheetData>
  <mergeCells count="42">
    <mergeCell ref="A6:A8"/>
    <mergeCell ref="E4:F4"/>
    <mergeCell ref="C4:D4"/>
    <mergeCell ref="B4:B5"/>
    <mergeCell ref="A4:A5"/>
    <mergeCell ref="A1:B3"/>
    <mergeCell ref="G4:H4"/>
    <mergeCell ref="G2:R2"/>
    <mergeCell ref="G1:R1"/>
    <mergeCell ref="C3:F3"/>
    <mergeCell ref="C2:F2"/>
    <mergeCell ref="C1:F1"/>
    <mergeCell ref="W4:X4"/>
    <mergeCell ref="S3:X3"/>
    <mergeCell ref="S2:X2"/>
    <mergeCell ref="I4:J4"/>
    <mergeCell ref="K4:L4"/>
    <mergeCell ref="M4:N4"/>
    <mergeCell ref="O4:P4"/>
    <mergeCell ref="Q4:R4"/>
    <mergeCell ref="G3:R3"/>
    <mergeCell ref="A60:B60"/>
    <mergeCell ref="A37:A55"/>
    <mergeCell ref="A33:A35"/>
    <mergeCell ref="A29:A31"/>
    <mergeCell ref="A9:A28"/>
    <mergeCell ref="Y1:AJ1"/>
    <mergeCell ref="A56:B56"/>
    <mergeCell ref="A57:B57"/>
    <mergeCell ref="A58:B58"/>
    <mergeCell ref="A59:B59"/>
    <mergeCell ref="S1:X1"/>
    <mergeCell ref="Y4:Z4"/>
    <mergeCell ref="AA4:AB4"/>
    <mergeCell ref="AC4:AD4"/>
    <mergeCell ref="AE4:AF4"/>
    <mergeCell ref="AG4:AH4"/>
    <mergeCell ref="AI4:AJ4"/>
    <mergeCell ref="Y3:AJ3"/>
    <mergeCell ref="Y2:AJ2"/>
    <mergeCell ref="S4:T4"/>
    <mergeCell ref="U4:V4"/>
  </mergeCells>
  <conditionalFormatting sqref="X40 V40 T40 X52:X53 V52:V53 T52:T53 X42:X44 V42:V44 T42:T44 X8:X9 V8:V9 T8:T9 X18:X19 V18:V19 T18:T19 AJ34:AJ35 AH34:AH35 AF34:AF35 AD34:AD35 AB34:AB35 Z34:Z35 AJ38:AJ40 AH38:AH40 AF38:AF40 AD38:AD40 AB38:AB40 Z38:Z40 AJ43 AH43 AF43 AD43 AB43 Z43 AJ48 AH48 AF48 AD48 AB48 Z48 AX27:AX28 AJ55 AV27:AV28 AH55 AT27:AT28 AF55 AR27:AR28 AD55 AP27:AP28 AB55 AN27:AN28 Z55 AJ7:AJ9 AH7:AH9 AF7:AF9 AD7:AD9 AB7:AB9 Z7:Z9 AJ11:AJ12 AH11:AH12 AF11:AF12 AD11:AD12 AB11:AB12 Z11:Z12 AJ14:AJ15 AH14:AH15 AF14:AF15 AD14:AD15 AB14:AB15 Z14:Z15 AJ17:AJ19 AH17:AH19 AF17:AF19 AD17:AD19 AB17:AB19 Z17:Z19 AX38:AX39 AJ21 AV38:AV39 AH21 AT38:AT39 AF21 AR38:AR39 AD21 AP38:AP39 AB21 AN38:AN39 Z21 AJ24 AH24 AF24 AD24 AB24 Z24 AJ26 AH26 AF26 AD26 AB26 Z26 AX43 AJ28:AJ32 AV43 AH28:AH32 AT43 AF28:AF32 AR43 AD28:AD32 AP43 AB28:AB32 AN43 Z28:Z32">
    <cfRule type="cellIs" dxfId="6" priority="3" operator="greaterThan">
      <formula>0.2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72"/>
  <sheetViews>
    <sheetView zoomScale="60" zoomScaleNormal="60" workbookViewId="0">
      <selection activeCell="AM64" sqref="AM64"/>
    </sheetView>
  </sheetViews>
  <sheetFormatPr baseColWidth="10" defaultRowHeight="12.75" x14ac:dyDescent="0.2"/>
  <cols>
    <col min="1" max="1" width="22.42578125" style="88" bestFit="1" customWidth="1"/>
    <col min="2" max="2" width="36.85546875" style="8" customWidth="1"/>
    <col min="3" max="3" width="7.7109375" style="14" customWidth="1"/>
    <col min="4" max="4" width="7.7109375" style="27" customWidth="1"/>
    <col min="5" max="5" width="7.7109375" style="14" customWidth="1"/>
    <col min="6" max="6" width="7.7109375" style="27" customWidth="1"/>
    <col min="7" max="7" width="7.7109375" style="14" customWidth="1"/>
    <col min="8" max="8" width="7.7109375" style="27" customWidth="1"/>
    <col min="9" max="9" width="7.7109375" style="14" customWidth="1"/>
    <col min="10" max="10" width="7.7109375" style="27" customWidth="1"/>
    <col min="11" max="11" width="7.7109375" style="14" customWidth="1"/>
    <col min="12" max="12" width="7.7109375" style="27" customWidth="1"/>
    <col min="13" max="13" width="7.7109375" style="14" customWidth="1"/>
    <col min="14" max="14" width="7.7109375" style="27" customWidth="1"/>
    <col min="15" max="15" width="7.7109375" style="14" customWidth="1"/>
    <col min="16" max="16" width="7.7109375" style="27" customWidth="1"/>
    <col min="17" max="17" width="7.7109375" style="14" customWidth="1"/>
    <col min="18" max="18" width="7.7109375" style="27" customWidth="1"/>
    <col min="19" max="19" width="7.7109375" style="14" customWidth="1"/>
    <col min="20" max="20" width="7.7109375" style="27" customWidth="1"/>
    <col min="21" max="21" width="7.7109375" style="14" customWidth="1"/>
    <col min="22" max="22" width="7.7109375" style="27" customWidth="1"/>
    <col min="23" max="23" width="7.7109375" style="14" customWidth="1"/>
    <col min="24" max="24" width="7.7109375" style="27" customWidth="1"/>
    <col min="25" max="25" width="7.7109375" style="14" customWidth="1"/>
    <col min="26" max="26" width="7.7109375" style="27" customWidth="1"/>
    <col min="27" max="27" width="7.7109375" style="8" customWidth="1"/>
    <col min="28" max="28" width="7.7109375" style="90" customWidth="1"/>
    <col min="29" max="29" width="7.7109375" style="8" customWidth="1"/>
    <col min="30" max="30" width="7.7109375" style="90" customWidth="1"/>
    <col min="31" max="31" width="7.7109375" style="8" customWidth="1"/>
    <col min="32" max="32" width="7.7109375" style="90" customWidth="1"/>
    <col min="33" max="33" width="7.7109375" style="8" customWidth="1"/>
    <col min="34" max="34" width="7.7109375" style="90" customWidth="1"/>
    <col min="35" max="35" width="7.7109375" style="8" customWidth="1"/>
    <col min="36" max="36" width="7.7109375" style="90" customWidth="1"/>
    <col min="37" max="37" width="7.7109375" style="8" customWidth="1"/>
    <col min="38" max="38" width="7.7109375" style="90" customWidth="1"/>
    <col min="39" max="39" width="12.5703125" style="8" bestFit="1" customWidth="1"/>
    <col min="40" max="40" width="11.5703125" style="8" bestFit="1" customWidth="1"/>
    <col min="41" max="41" width="12.7109375" style="8" bestFit="1" customWidth="1"/>
    <col min="42" max="16384" width="11.42578125" style="8"/>
  </cols>
  <sheetData>
    <row r="1" spans="1:52" ht="13.5" thickBot="1" x14ac:dyDescent="0.25"/>
    <row r="2" spans="1:52" s="23" customFormat="1" x14ac:dyDescent="0.2">
      <c r="A2" s="271" t="s">
        <v>106</v>
      </c>
      <c r="B2" s="272"/>
      <c r="C2" s="259">
        <v>2011</v>
      </c>
      <c r="D2" s="249"/>
      <c r="E2" s="249"/>
      <c r="F2" s="249"/>
      <c r="G2" s="249"/>
      <c r="H2" s="249"/>
      <c r="I2" s="249">
        <v>2012</v>
      </c>
      <c r="J2" s="249"/>
      <c r="K2" s="249"/>
      <c r="L2" s="249"/>
      <c r="M2" s="249"/>
      <c r="N2" s="249"/>
      <c r="O2" s="249"/>
      <c r="P2" s="249"/>
      <c r="Q2" s="249"/>
      <c r="R2" s="249"/>
      <c r="S2" s="249"/>
      <c r="T2" s="249"/>
      <c r="U2" s="249">
        <v>2012</v>
      </c>
      <c r="V2" s="249"/>
      <c r="W2" s="249"/>
      <c r="X2" s="249"/>
      <c r="Y2" s="249"/>
      <c r="Z2" s="249"/>
      <c r="AA2" s="249">
        <v>2013</v>
      </c>
      <c r="AB2" s="249"/>
      <c r="AC2" s="249"/>
      <c r="AD2" s="249"/>
      <c r="AE2" s="249"/>
      <c r="AF2" s="249"/>
      <c r="AG2" s="249"/>
      <c r="AH2" s="249"/>
      <c r="AI2" s="249"/>
      <c r="AJ2" s="249"/>
      <c r="AK2" s="249"/>
      <c r="AL2" s="256"/>
    </row>
    <row r="3" spans="1:52" s="23" customFormat="1" x14ac:dyDescent="0.2">
      <c r="A3" s="273"/>
      <c r="B3" s="274"/>
      <c r="C3" s="258" t="s">
        <v>26</v>
      </c>
      <c r="D3" s="248"/>
      <c r="E3" s="248"/>
      <c r="F3" s="248"/>
      <c r="G3" s="248"/>
      <c r="H3" s="248"/>
      <c r="I3" s="248" t="s">
        <v>38</v>
      </c>
      <c r="J3" s="248"/>
      <c r="K3" s="248"/>
      <c r="L3" s="248"/>
      <c r="M3" s="248"/>
      <c r="N3" s="248"/>
      <c r="O3" s="248"/>
      <c r="P3" s="248"/>
      <c r="Q3" s="248"/>
      <c r="R3" s="248"/>
      <c r="S3" s="248"/>
      <c r="T3" s="248"/>
      <c r="U3" s="248" t="s">
        <v>35</v>
      </c>
      <c r="V3" s="248"/>
      <c r="W3" s="248"/>
      <c r="X3" s="248"/>
      <c r="Y3" s="248"/>
      <c r="Z3" s="248"/>
      <c r="AA3" s="248" t="s">
        <v>38</v>
      </c>
      <c r="AB3" s="248"/>
      <c r="AC3" s="248"/>
      <c r="AD3" s="248"/>
      <c r="AE3" s="248"/>
      <c r="AF3" s="248"/>
      <c r="AG3" s="248"/>
      <c r="AH3" s="248"/>
      <c r="AI3" s="248"/>
      <c r="AJ3" s="248"/>
      <c r="AK3" s="248"/>
      <c r="AL3" s="255"/>
    </row>
    <row r="4" spans="1:52" s="23" customFormat="1" x14ac:dyDescent="0.2">
      <c r="A4" s="275"/>
      <c r="B4" s="276"/>
      <c r="C4" s="257">
        <v>40821</v>
      </c>
      <c r="D4" s="254"/>
      <c r="E4" s="254"/>
      <c r="F4" s="254"/>
      <c r="G4" s="254"/>
      <c r="H4" s="254"/>
      <c r="I4" s="254">
        <v>40968</v>
      </c>
      <c r="J4" s="254"/>
      <c r="K4" s="254"/>
      <c r="L4" s="254"/>
      <c r="M4" s="254"/>
      <c r="N4" s="254"/>
      <c r="O4" s="254"/>
      <c r="P4" s="254"/>
      <c r="Q4" s="254"/>
      <c r="R4" s="254"/>
      <c r="S4" s="254"/>
      <c r="T4" s="254"/>
      <c r="U4" s="254">
        <v>41150</v>
      </c>
      <c r="V4" s="254"/>
      <c r="W4" s="254"/>
      <c r="X4" s="254"/>
      <c r="Y4" s="254"/>
      <c r="Z4" s="254"/>
      <c r="AA4" s="254">
        <v>41314</v>
      </c>
      <c r="AB4" s="248"/>
      <c r="AC4" s="248"/>
      <c r="AD4" s="248"/>
      <c r="AE4" s="248"/>
      <c r="AF4" s="248"/>
      <c r="AG4" s="248"/>
      <c r="AH4" s="248"/>
      <c r="AI4" s="248"/>
      <c r="AJ4" s="248"/>
      <c r="AK4" s="248"/>
      <c r="AL4" s="255"/>
    </row>
    <row r="5" spans="1:52" s="23" customFormat="1" ht="15.75" customHeight="1" x14ac:dyDescent="0.2">
      <c r="A5" s="283" t="s">
        <v>28</v>
      </c>
      <c r="B5" s="255" t="s">
        <v>27</v>
      </c>
      <c r="C5" s="245" t="s">
        <v>17</v>
      </c>
      <c r="D5" s="239"/>
      <c r="E5" s="239" t="s">
        <v>25</v>
      </c>
      <c r="F5" s="239"/>
      <c r="G5" s="239" t="s">
        <v>34</v>
      </c>
      <c r="H5" s="239"/>
      <c r="I5" s="239" t="s">
        <v>17</v>
      </c>
      <c r="J5" s="239"/>
      <c r="K5" s="239" t="s">
        <v>39</v>
      </c>
      <c r="L5" s="239"/>
      <c r="M5" s="239" t="s">
        <v>25</v>
      </c>
      <c r="N5" s="239"/>
      <c r="O5" s="239" t="s">
        <v>40</v>
      </c>
      <c r="P5" s="239"/>
      <c r="Q5" s="239" t="s">
        <v>41</v>
      </c>
      <c r="R5" s="239"/>
      <c r="S5" s="239" t="s">
        <v>105</v>
      </c>
      <c r="T5" s="239"/>
      <c r="U5" s="239" t="s">
        <v>17</v>
      </c>
      <c r="V5" s="239"/>
      <c r="W5" s="239" t="s">
        <v>25</v>
      </c>
      <c r="X5" s="239"/>
      <c r="Y5" s="239" t="s">
        <v>34</v>
      </c>
      <c r="Z5" s="239"/>
      <c r="AA5" s="239" t="s">
        <v>17</v>
      </c>
      <c r="AB5" s="239"/>
      <c r="AC5" s="239" t="s">
        <v>39</v>
      </c>
      <c r="AD5" s="239"/>
      <c r="AE5" s="239" t="s">
        <v>25</v>
      </c>
      <c r="AF5" s="239"/>
      <c r="AG5" s="239" t="s">
        <v>40</v>
      </c>
      <c r="AH5" s="239"/>
      <c r="AI5" s="239" t="s">
        <v>41</v>
      </c>
      <c r="AJ5" s="239"/>
      <c r="AK5" s="239" t="s">
        <v>34</v>
      </c>
      <c r="AL5" s="240"/>
    </row>
    <row r="6" spans="1:52" s="23" customFormat="1" ht="13.5" thickBot="1" x14ac:dyDescent="0.25">
      <c r="A6" s="284"/>
      <c r="B6" s="293"/>
      <c r="C6" s="154" t="s">
        <v>0</v>
      </c>
      <c r="D6" s="111" t="s">
        <v>30</v>
      </c>
      <c r="E6" s="51" t="s">
        <v>0</v>
      </c>
      <c r="F6" s="111" t="s">
        <v>30</v>
      </c>
      <c r="G6" s="51" t="s">
        <v>0</v>
      </c>
      <c r="H6" s="111" t="s">
        <v>30</v>
      </c>
      <c r="I6" s="51" t="s">
        <v>0</v>
      </c>
      <c r="J6" s="111" t="s">
        <v>30</v>
      </c>
      <c r="K6" s="51" t="s">
        <v>0</v>
      </c>
      <c r="L6" s="111" t="s">
        <v>30</v>
      </c>
      <c r="M6" s="51" t="s">
        <v>0</v>
      </c>
      <c r="N6" s="111" t="s">
        <v>30</v>
      </c>
      <c r="O6" s="51" t="s">
        <v>0</v>
      </c>
      <c r="P6" s="111" t="s">
        <v>30</v>
      </c>
      <c r="Q6" s="51" t="s">
        <v>0</v>
      </c>
      <c r="R6" s="111" t="s">
        <v>30</v>
      </c>
      <c r="S6" s="51" t="s">
        <v>0</v>
      </c>
      <c r="T6" s="111" t="s">
        <v>30</v>
      </c>
      <c r="U6" s="52" t="s">
        <v>29</v>
      </c>
      <c r="V6" s="112" t="s">
        <v>30</v>
      </c>
      <c r="W6" s="52" t="s">
        <v>29</v>
      </c>
      <c r="X6" s="112" t="s">
        <v>30</v>
      </c>
      <c r="Y6" s="52" t="s">
        <v>29</v>
      </c>
      <c r="Z6" s="112" t="s">
        <v>30</v>
      </c>
      <c r="AA6" s="113" t="s">
        <v>29</v>
      </c>
      <c r="AB6" s="114" t="s">
        <v>30</v>
      </c>
      <c r="AC6" s="113" t="s">
        <v>29</v>
      </c>
      <c r="AD6" s="114" t="s">
        <v>30</v>
      </c>
      <c r="AE6" s="113" t="s">
        <v>29</v>
      </c>
      <c r="AF6" s="114" t="s">
        <v>30</v>
      </c>
      <c r="AG6" s="113" t="s">
        <v>29</v>
      </c>
      <c r="AH6" s="114" t="s">
        <v>30</v>
      </c>
      <c r="AI6" s="113" t="s">
        <v>29</v>
      </c>
      <c r="AJ6" s="114" t="s">
        <v>30</v>
      </c>
      <c r="AK6" s="113" t="s">
        <v>29</v>
      </c>
      <c r="AL6" s="115" t="s">
        <v>30</v>
      </c>
      <c r="AM6" s="23" t="s">
        <v>152</v>
      </c>
      <c r="AN6" s="23" t="s">
        <v>153</v>
      </c>
      <c r="AO6" s="23" t="s">
        <v>154</v>
      </c>
    </row>
    <row r="7" spans="1:52" x14ac:dyDescent="0.2">
      <c r="A7" s="107" t="s">
        <v>62</v>
      </c>
      <c r="B7" s="162" t="s">
        <v>63</v>
      </c>
      <c r="C7" s="155">
        <v>0</v>
      </c>
      <c r="D7" s="108">
        <v>0</v>
      </c>
      <c r="E7" s="78">
        <v>0</v>
      </c>
      <c r="F7" s="108">
        <v>0</v>
      </c>
      <c r="G7" s="78">
        <v>168</v>
      </c>
      <c r="H7" s="108">
        <v>3.9318479685452159E-3</v>
      </c>
      <c r="I7" s="78">
        <v>0</v>
      </c>
      <c r="J7" s="108">
        <v>0</v>
      </c>
      <c r="K7" s="78">
        <v>0</v>
      </c>
      <c r="L7" s="108">
        <v>0</v>
      </c>
      <c r="M7" s="78">
        <v>0</v>
      </c>
      <c r="N7" s="108">
        <v>0</v>
      </c>
      <c r="O7" s="78">
        <v>0</v>
      </c>
      <c r="P7" s="108">
        <v>0</v>
      </c>
      <c r="Q7" s="78">
        <v>0</v>
      </c>
      <c r="R7" s="108">
        <v>0</v>
      </c>
      <c r="S7" s="78">
        <v>0</v>
      </c>
      <c r="T7" s="108" t="s">
        <v>95</v>
      </c>
      <c r="U7" s="78">
        <v>0</v>
      </c>
      <c r="V7" s="108">
        <v>0</v>
      </c>
      <c r="W7" s="78">
        <v>0</v>
      </c>
      <c r="X7" s="108">
        <v>0</v>
      </c>
      <c r="Y7" s="78">
        <v>0</v>
      </c>
      <c r="Z7" s="108">
        <v>0</v>
      </c>
      <c r="AA7" s="78">
        <v>0</v>
      </c>
      <c r="AB7" s="108">
        <v>0</v>
      </c>
      <c r="AC7" s="78">
        <v>0</v>
      </c>
      <c r="AD7" s="108">
        <v>0</v>
      </c>
      <c r="AE7" s="78">
        <v>0</v>
      </c>
      <c r="AF7" s="108">
        <v>0</v>
      </c>
      <c r="AG7" s="78">
        <v>0</v>
      </c>
      <c r="AH7" s="108">
        <v>0</v>
      </c>
      <c r="AI7" s="78">
        <v>0</v>
      </c>
      <c r="AJ7" s="108">
        <v>0</v>
      </c>
      <c r="AK7" s="78">
        <v>0</v>
      </c>
      <c r="AL7" s="109">
        <v>0</v>
      </c>
      <c r="AM7" s="204">
        <f>AVERAGE(I7,K7,M7,O7,Q7,S7,AA7,AC7,AE7,AG7,AI7,AK7)</f>
        <v>0</v>
      </c>
      <c r="AN7" s="204">
        <f>AVERAGE(U7,W7,Y7)</f>
        <v>0</v>
      </c>
      <c r="AO7" s="204">
        <f>AVERAGE(C7,E7,G7)</f>
        <v>56</v>
      </c>
    </row>
    <row r="8" spans="1:52" x14ac:dyDescent="0.2">
      <c r="A8" s="288" t="s">
        <v>1</v>
      </c>
      <c r="B8" s="163" t="s">
        <v>96</v>
      </c>
      <c r="C8" s="156">
        <v>0</v>
      </c>
      <c r="D8" s="89">
        <v>0</v>
      </c>
      <c r="E8" s="24">
        <v>0</v>
      </c>
      <c r="F8" s="89">
        <v>0</v>
      </c>
      <c r="G8" s="24">
        <v>0</v>
      </c>
      <c r="H8" s="89">
        <v>0.93184796854521623</v>
      </c>
      <c r="I8" s="24">
        <v>1743</v>
      </c>
      <c r="J8" s="89">
        <v>0.20208695652173914</v>
      </c>
      <c r="K8" s="24">
        <v>0</v>
      </c>
      <c r="L8" s="89">
        <v>0</v>
      </c>
      <c r="M8" s="24">
        <v>0</v>
      </c>
      <c r="N8" s="89">
        <v>0</v>
      </c>
      <c r="O8" s="24">
        <v>0</v>
      </c>
      <c r="P8" s="89">
        <v>0</v>
      </c>
      <c r="Q8" s="24">
        <v>0</v>
      </c>
      <c r="R8" s="89">
        <v>0</v>
      </c>
      <c r="S8" s="24">
        <v>0</v>
      </c>
      <c r="T8" s="89">
        <v>0</v>
      </c>
      <c r="U8" s="24">
        <v>0</v>
      </c>
      <c r="V8" s="89">
        <v>0</v>
      </c>
      <c r="W8" s="24">
        <v>0</v>
      </c>
      <c r="X8" s="89">
        <v>0</v>
      </c>
      <c r="Y8" s="24">
        <v>0</v>
      </c>
      <c r="Z8" s="89">
        <v>0</v>
      </c>
      <c r="AA8" s="24">
        <v>0</v>
      </c>
      <c r="AB8" s="89">
        <v>0</v>
      </c>
      <c r="AC8" s="24">
        <v>0</v>
      </c>
      <c r="AD8" s="89">
        <v>0</v>
      </c>
      <c r="AE8" s="24">
        <v>0</v>
      </c>
      <c r="AF8" s="89">
        <v>0</v>
      </c>
      <c r="AG8" s="24">
        <v>0</v>
      </c>
      <c r="AH8" s="89">
        <v>0</v>
      </c>
      <c r="AI8" s="24">
        <v>0</v>
      </c>
      <c r="AJ8" s="89">
        <v>0</v>
      </c>
      <c r="AK8" s="24">
        <v>0</v>
      </c>
      <c r="AL8" s="104">
        <v>0</v>
      </c>
      <c r="AM8" s="204">
        <f t="shared" ref="AM8:AM48" si="0">AVERAGE(I8,K8,M8,O8,Q8,S8,AA8,AC8,AE8,AG8,AI8,AK8)</f>
        <v>145.25</v>
      </c>
      <c r="AN8" s="204">
        <f t="shared" ref="AN8:AN48" si="1">AVERAGE(U8,W8,Y8)</f>
        <v>0</v>
      </c>
      <c r="AO8" s="204">
        <f t="shared" ref="AO8:AO48" si="2">AVERAGE(C8,E8,G8)</f>
        <v>0</v>
      </c>
    </row>
    <row r="9" spans="1:52" x14ac:dyDescent="0.2">
      <c r="A9" s="289"/>
      <c r="B9" s="163" t="s">
        <v>3</v>
      </c>
      <c r="C9" s="156">
        <v>21423</v>
      </c>
      <c r="D9" s="89">
        <v>0.86547085201793716</v>
      </c>
      <c r="E9" s="24">
        <v>67488</v>
      </c>
      <c r="F9" s="89">
        <v>0.90065659531308384</v>
      </c>
      <c r="G9" s="24">
        <v>39816</v>
      </c>
      <c r="H9" s="89">
        <v>2.8833551769331587E-2</v>
      </c>
      <c r="I9" s="24">
        <v>0</v>
      </c>
      <c r="J9" s="89">
        <v>0</v>
      </c>
      <c r="K9" s="24">
        <v>111</v>
      </c>
      <c r="L9" s="89">
        <v>1.3513513513513514E-2</v>
      </c>
      <c r="M9" s="24">
        <v>501</v>
      </c>
      <c r="N9" s="89">
        <v>4.4117647058823532E-2</v>
      </c>
      <c r="O9" s="24">
        <v>167</v>
      </c>
      <c r="P9" s="89">
        <v>0.02</v>
      </c>
      <c r="Q9" s="24">
        <v>222</v>
      </c>
      <c r="R9" s="89">
        <v>2.1505376344086023E-2</v>
      </c>
      <c r="S9" s="24">
        <v>666</v>
      </c>
      <c r="T9" s="89">
        <v>0.14285714285714285</v>
      </c>
      <c r="U9" s="57">
        <v>0</v>
      </c>
      <c r="V9" s="89">
        <v>0</v>
      </c>
      <c r="W9" s="57">
        <v>0</v>
      </c>
      <c r="X9" s="89">
        <v>0</v>
      </c>
      <c r="Y9" s="57">
        <v>1625</v>
      </c>
      <c r="Z9" s="89">
        <v>0.10970464135021098</v>
      </c>
      <c r="AA9" s="57">
        <v>178</v>
      </c>
      <c r="AB9" s="89">
        <v>4.3308791684711989E-4</v>
      </c>
      <c r="AC9" s="57">
        <v>0</v>
      </c>
      <c r="AD9" s="89">
        <v>0</v>
      </c>
      <c r="AE9" s="57">
        <v>0</v>
      </c>
      <c r="AF9" s="89">
        <v>0</v>
      </c>
      <c r="AG9" s="57">
        <v>267</v>
      </c>
      <c r="AH9" s="89">
        <v>2.7881040892193316E-3</v>
      </c>
      <c r="AI9" s="57">
        <v>445</v>
      </c>
      <c r="AJ9" s="89">
        <v>2.3364485981308407E-2</v>
      </c>
      <c r="AK9" s="57">
        <v>1424</v>
      </c>
      <c r="AL9" s="104">
        <v>0.12403100775193798</v>
      </c>
      <c r="AM9" s="204">
        <f t="shared" si="0"/>
        <v>331.75</v>
      </c>
      <c r="AN9" s="204">
        <f t="shared" si="1"/>
        <v>541.66666666666663</v>
      </c>
      <c r="AO9" s="204">
        <f t="shared" si="2"/>
        <v>42909</v>
      </c>
    </row>
    <row r="10" spans="1:52" x14ac:dyDescent="0.2">
      <c r="A10" s="289"/>
      <c r="B10" s="163" t="s">
        <v>4</v>
      </c>
      <c r="C10" s="156">
        <v>888</v>
      </c>
      <c r="D10" s="89">
        <v>3.5874439461883408E-2</v>
      </c>
      <c r="E10" s="24">
        <v>2338</v>
      </c>
      <c r="F10" s="89">
        <v>3.1201622804676241E-2</v>
      </c>
      <c r="G10" s="24">
        <v>1232</v>
      </c>
      <c r="H10" s="89">
        <v>0</v>
      </c>
      <c r="I10" s="24">
        <v>555</v>
      </c>
      <c r="J10" s="89">
        <v>6.4347826086956522E-2</v>
      </c>
      <c r="K10" s="24">
        <v>1998</v>
      </c>
      <c r="L10" s="89">
        <v>0.24324324324324326</v>
      </c>
      <c r="M10" s="24">
        <v>2338</v>
      </c>
      <c r="N10" s="89">
        <v>0.20588235294117646</v>
      </c>
      <c r="O10" s="24">
        <v>3340</v>
      </c>
      <c r="P10" s="89">
        <v>0.4</v>
      </c>
      <c r="Q10" s="24">
        <v>4329</v>
      </c>
      <c r="R10" s="89">
        <v>0.41935483870967744</v>
      </c>
      <c r="S10" s="24">
        <v>2664</v>
      </c>
      <c r="T10" s="89">
        <v>0.5714285714285714</v>
      </c>
      <c r="U10" s="24">
        <v>0</v>
      </c>
      <c r="V10" s="89">
        <v>0</v>
      </c>
      <c r="W10" s="24">
        <v>0</v>
      </c>
      <c r="X10" s="89">
        <v>0</v>
      </c>
      <c r="Y10" s="24">
        <v>0</v>
      </c>
      <c r="Z10" s="89">
        <v>0</v>
      </c>
      <c r="AA10" s="24">
        <v>0</v>
      </c>
      <c r="AB10" s="89">
        <v>0</v>
      </c>
      <c r="AC10" s="24">
        <v>0</v>
      </c>
      <c r="AD10" s="89">
        <v>0</v>
      </c>
      <c r="AE10" s="24">
        <v>0</v>
      </c>
      <c r="AF10" s="89">
        <v>0</v>
      </c>
      <c r="AG10" s="24">
        <v>0</v>
      </c>
      <c r="AH10" s="89">
        <v>0</v>
      </c>
      <c r="AI10" s="24">
        <v>0</v>
      </c>
      <c r="AJ10" s="89">
        <v>0</v>
      </c>
      <c r="AK10" s="24">
        <v>0</v>
      </c>
      <c r="AL10" s="104">
        <v>0</v>
      </c>
      <c r="AM10" s="204">
        <f t="shared" si="0"/>
        <v>1268.6666666666667</v>
      </c>
      <c r="AN10" s="204">
        <f t="shared" si="1"/>
        <v>0</v>
      </c>
      <c r="AO10" s="204">
        <f t="shared" si="2"/>
        <v>1486</v>
      </c>
    </row>
    <row r="11" spans="1:52" x14ac:dyDescent="0.2">
      <c r="A11" s="289"/>
      <c r="B11" s="163" t="s">
        <v>5</v>
      </c>
      <c r="C11" s="156">
        <v>0</v>
      </c>
      <c r="D11" s="89">
        <v>0</v>
      </c>
      <c r="E11" s="24">
        <v>999</v>
      </c>
      <c r="F11" s="89">
        <v>1.3332087759568676E-2</v>
      </c>
      <c r="G11" s="24">
        <v>0</v>
      </c>
      <c r="H11" s="89">
        <v>0</v>
      </c>
      <c r="I11" s="24">
        <v>0</v>
      </c>
      <c r="J11" s="89">
        <v>0</v>
      </c>
      <c r="K11" s="24">
        <v>0</v>
      </c>
      <c r="L11" s="89">
        <v>0</v>
      </c>
      <c r="M11" s="24">
        <v>0</v>
      </c>
      <c r="N11" s="89">
        <v>0</v>
      </c>
      <c r="O11" s="24">
        <v>0</v>
      </c>
      <c r="P11" s="89">
        <v>0</v>
      </c>
      <c r="Q11" s="24">
        <v>1665</v>
      </c>
      <c r="R11" s="89">
        <v>0.16129032258064516</v>
      </c>
      <c r="S11" s="24">
        <v>0</v>
      </c>
      <c r="T11" s="89">
        <v>0</v>
      </c>
      <c r="U11" s="24">
        <v>0</v>
      </c>
      <c r="V11" s="89">
        <v>0</v>
      </c>
      <c r="W11" s="24">
        <v>0</v>
      </c>
      <c r="X11" s="89">
        <v>0</v>
      </c>
      <c r="Y11" s="24">
        <v>0</v>
      </c>
      <c r="Z11" s="89">
        <v>0</v>
      </c>
      <c r="AA11" s="57">
        <v>0</v>
      </c>
      <c r="AB11" s="89">
        <v>0</v>
      </c>
      <c r="AC11" s="57">
        <v>0</v>
      </c>
      <c r="AD11" s="89">
        <v>0</v>
      </c>
      <c r="AE11" s="57">
        <v>0</v>
      </c>
      <c r="AF11" s="89">
        <v>0</v>
      </c>
      <c r="AG11" s="57">
        <v>2047.0000000000002</v>
      </c>
      <c r="AH11" s="89">
        <v>2.1375464684014876E-2</v>
      </c>
      <c r="AI11" s="57">
        <v>0</v>
      </c>
      <c r="AJ11" s="89">
        <v>0</v>
      </c>
      <c r="AK11" s="57">
        <v>0</v>
      </c>
      <c r="AL11" s="104">
        <v>0</v>
      </c>
      <c r="AM11" s="204">
        <f t="shared" si="0"/>
        <v>309.33333333333331</v>
      </c>
      <c r="AN11" s="204">
        <f t="shared" si="1"/>
        <v>0</v>
      </c>
      <c r="AO11" s="204">
        <f t="shared" si="2"/>
        <v>333</v>
      </c>
    </row>
    <row r="12" spans="1:52" x14ac:dyDescent="0.2">
      <c r="A12" s="289"/>
      <c r="B12" s="163" t="s">
        <v>2</v>
      </c>
      <c r="C12" s="156">
        <v>111</v>
      </c>
      <c r="D12" s="89">
        <v>4.4843049327354259E-3</v>
      </c>
      <c r="E12" s="24">
        <v>0</v>
      </c>
      <c r="F12" s="89">
        <v>0</v>
      </c>
      <c r="G12" s="24">
        <v>0</v>
      </c>
      <c r="H12" s="89">
        <v>2.8833551769331587E-2</v>
      </c>
      <c r="I12" s="24">
        <v>444</v>
      </c>
      <c r="J12" s="89">
        <v>5.1478260869565216E-2</v>
      </c>
      <c r="K12" s="24">
        <v>333</v>
      </c>
      <c r="L12" s="89">
        <v>4.0540540540540543E-2</v>
      </c>
      <c r="M12" s="24">
        <v>835</v>
      </c>
      <c r="N12" s="89">
        <v>7.3529411764705885E-2</v>
      </c>
      <c r="O12" s="24">
        <v>334</v>
      </c>
      <c r="P12" s="89">
        <v>0.04</v>
      </c>
      <c r="Q12" s="24">
        <v>111</v>
      </c>
      <c r="R12" s="89">
        <v>1.0752688172043012E-2</v>
      </c>
      <c r="S12" s="24">
        <v>111</v>
      </c>
      <c r="T12" s="89">
        <v>2.3809523809523808E-2</v>
      </c>
      <c r="U12" s="24">
        <v>0</v>
      </c>
      <c r="V12" s="89">
        <v>0</v>
      </c>
      <c r="W12" s="24">
        <v>0</v>
      </c>
      <c r="X12" s="89">
        <v>0</v>
      </c>
      <c r="Y12" s="24">
        <v>0</v>
      </c>
      <c r="Z12" s="89">
        <v>0</v>
      </c>
      <c r="AA12" s="24">
        <v>0</v>
      </c>
      <c r="AB12" s="89">
        <v>0</v>
      </c>
      <c r="AC12" s="24">
        <v>0</v>
      </c>
      <c r="AD12" s="89">
        <v>0</v>
      </c>
      <c r="AE12" s="24">
        <v>0</v>
      </c>
      <c r="AF12" s="89">
        <v>0</v>
      </c>
      <c r="AG12" s="24">
        <v>0</v>
      </c>
      <c r="AH12" s="89">
        <v>0</v>
      </c>
      <c r="AI12" s="24">
        <v>0</v>
      </c>
      <c r="AJ12" s="89">
        <v>0</v>
      </c>
      <c r="AK12" s="24">
        <v>0</v>
      </c>
      <c r="AL12" s="104">
        <v>0</v>
      </c>
      <c r="AM12" s="204">
        <f t="shared" si="0"/>
        <v>180.66666666666666</v>
      </c>
      <c r="AN12" s="204">
        <f t="shared" si="1"/>
        <v>0</v>
      </c>
      <c r="AO12" s="204">
        <f t="shared" si="2"/>
        <v>37</v>
      </c>
    </row>
    <row r="13" spans="1:52" x14ac:dyDescent="0.2">
      <c r="A13" s="289"/>
      <c r="B13" s="163" t="s">
        <v>97</v>
      </c>
      <c r="C13" s="156">
        <v>0</v>
      </c>
      <c r="D13" s="89">
        <v>0</v>
      </c>
      <c r="E13" s="24">
        <v>0</v>
      </c>
      <c r="F13" s="89">
        <v>0</v>
      </c>
      <c r="G13" s="24">
        <v>0</v>
      </c>
      <c r="H13" s="89">
        <v>0</v>
      </c>
      <c r="I13" s="24">
        <v>0</v>
      </c>
      <c r="J13" s="89">
        <v>0</v>
      </c>
      <c r="K13" s="24">
        <v>111</v>
      </c>
      <c r="L13" s="89">
        <v>1.3513513513513514E-2</v>
      </c>
      <c r="M13" s="24">
        <v>0</v>
      </c>
      <c r="N13" s="89">
        <v>0</v>
      </c>
      <c r="O13" s="24">
        <v>0</v>
      </c>
      <c r="P13" s="89">
        <v>0</v>
      </c>
      <c r="Q13" s="24">
        <v>0</v>
      </c>
      <c r="R13" s="89">
        <v>0</v>
      </c>
      <c r="S13" s="24">
        <v>0</v>
      </c>
      <c r="T13" s="89">
        <v>0</v>
      </c>
      <c r="U13" s="24">
        <v>0</v>
      </c>
      <c r="V13" s="89">
        <v>0</v>
      </c>
      <c r="W13" s="24">
        <v>0</v>
      </c>
      <c r="X13" s="89">
        <v>0</v>
      </c>
      <c r="Y13" s="24">
        <v>0</v>
      </c>
      <c r="Z13" s="89">
        <v>0</v>
      </c>
      <c r="AA13" s="24">
        <v>0</v>
      </c>
      <c r="AB13" s="89">
        <v>0</v>
      </c>
      <c r="AC13" s="24">
        <v>0</v>
      </c>
      <c r="AD13" s="89">
        <v>0</v>
      </c>
      <c r="AE13" s="24">
        <v>0</v>
      </c>
      <c r="AF13" s="89">
        <v>0</v>
      </c>
      <c r="AG13" s="24">
        <v>0</v>
      </c>
      <c r="AH13" s="89">
        <v>0</v>
      </c>
      <c r="AI13" s="24">
        <v>0</v>
      </c>
      <c r="AJ13" s="89">
        <v>0</v>
      </c>
      <c r="AK13" s="24">
        <v>0</v>
      </c>
      <c r="AL13" s="104">
        <v>0</v>
      </c>
      <c r="AM13" s="204">
        <f t="shared" si="0"/>
        <v>9.25</v>
      </c>
      <c r="AN13" s="204">
        <f t="shared" si="1"/>
        <v>0</v>
      </c>
      <c r="AO13" s="204">
        <f t="shared" si="2"/>
        <v>0</v>
      </c>
    </row>
    <row r="14" spans="1:52" x14ac:dyDescent="0.2">
      <c r="A14" s="289"/>
      <c r="B14" s="163" t="s">
        <v>6</v>
      </c>
      <c r="C14" s="156">
        <v>0</v>
      </c>
      <c r="D14" s="89">
        <v>0</v>
      </c>
      <c r="E14" s="24">
        <v>0</v>
      </c>
      <c r="F14" s="89">
        <v>0</v>
      </c>
      <c r="G14" s="24">
        <v>0</v>
      </c>
      <c r="H14" s="89">
        <v>0</v>
      </c>
      <c r="I14" s="24">
        <v>222</v>
      </c>
      <c r="J14" s="89">
        <v>2.5739130434782608E-2</v>
      </c>
      <c r="K14" s="24">
        <v>0</v>
      </c>
      <c r="L14" s="89">
        <v>0</v>
      </c>
      <c r="M14" s="24">
        <v>167</v>
      </c>
      <c r="N14" s="89">
        <v>1.4705882352941176E-2</v>
      </c>
      <c r="O14" s="24">
        <v>0</v>
      </c>
      <c r="P14" s="89">
        <v>0</v>
      </c>
      <c r="Q14" s="24">
        <v>0</v>
      </c>
      <c r="R14" s="89">
        <v>0</v>
      </c>
      <c r="S14" s="24">
        <v>0</v>
      </c>
      <c r="T14" s="89">
        <v>0</v>
      </c>
      <c r="U14" s="24">
        <v>0</v>
      </c>
      <c r="V14" s="89">
        <v>0</v>
      </c>
      <c r="W14" s="24">
        <v>0</v>
      </c>
      <c r="X14" s="89">
        <v>0</v>
      </c>
      <c r="Y14" s="24">
        <v>0</v>
      </c>
      <c r="Z14" s="89">
        <v>0</v>
      </c>
      <c r="AA14" s="24">
        <v>0</v>
      </c>
      <c r="AB14" s="89">
        <v>0</v>
      </c>
      <c r="AC14" s="24">
        <v>0</v>
      </c>
      <c r="AD14" s="89">
        <v>0</v>
      </c>
      <c r="AE14" s="24">
        <v>0</v>
      </c>
      <c r="AF14" s="89">
        <v>0</v>
      </c>
      <c r="AG14" s="24">
        <v>0</v>
      </c>
      <c r="AH14" s="89">
        <v>0</v>
      </c>
      <c r="AI14" s="24">
        <v>0</v>
      </c>
      <c r="AJ14" s="89">
        <v>0</v>
      </c>
      <c r="AK14" s="24">
        <v>0</v>
      </c>
      <c r="AL14" s="104">
        <v>0</v>
      </c>
      <c r="AM14" s="204">
        <f t="shared" si="0"/>
        <v>32.416666666666664</v>
      </c>
      <c r="AN14" s="204">
        <f t="shared" si="1"/>
        <v>0</v>
      </c>
      <c r="AO14" s="204">
        <f t="shared" si="2"/>
        <v>0</v>
      </c>
      <c r="AP14" s="55"/>
      <c r="AQ14" s="55"/>
      <c r="AR14" s="55"/>
      <c r="AS14" s="55"/>
      <c r="AT14" s="55"/>
      <c r="AU14" s="55"/>
      <c r="AV14" s="55"/>
      <c r="AW14" s="55"/>
      <c r="AX14" s="55"/>
      <c r="AY14" s="55"/>
      <c r="AZ14" s="55"/>
    </row>
    <row r="15" spans="1:52" x14ac:dyDescent="0.2">
      <c r="A15" s="289"/>
      <c r="B15" s="163" t="s">
        <v>7</v>
      </c>
      <c r="C15" s="156">
        <v>0</v>
      </c>
      <c r="D15" s="89">
        <v>0</v>
      </c>
      <c r="E15" s="24">
        <v>333</v>
      </c>
      <c r="F15" s="89">
        <v>4.4440292531895582E-3</v>
      </c>
      <c r="G15" s="24">
        <v>1232</v>
      </c>
      <c r="H15" s="89">
        <v>3.9318479685452159E-3</v>
      </c>
      <c r="I15" s="24">
        <v>0</v>
      </c>
      <c r="J15" s="89">
        <v>0</v>
      </c>
      <c r="K15" s="24">
        <v>0</v>
      </c>
      <c r="L15" s="89">
        <v>0</v>
      </c>
      <c r="M15" s="24">
        <v>0</v>
      </c>
      <c r="N15" s="89">
        <v>0</v>
      </c>
      <c r="O15" s="24">
        <v>0</v>
      </c>
      <c r="P15" s="89">
        <v>0</v>
      </c>
      <c r="Q15" s="24">
        <v>0</v>
      </c>
      <c r="R15" s="89">
        <v>0</v>
      </c>
      <c r="S15" s="24">
        <v>0</v>
      </c>
      <c r="T15" s="89">
        <v>0</v>
      </c>
      <c r="U15" s="24">
        <v>8437.5</v>
      </c>
      <c r="V15" s="89">
        <v>0.25092936802973975</v>
      </c>
      <c r="W15" s="24">
        <v>4437.5</v>
      </c>
      <c r="X15" s="89">
        <v>0.24067796610169492</v>
      </c>
      <c r="Y15" s="24">
        <v>1500</v>
      </c>
      <c r="Z15" s="89">
        <v>0.10126582278481013</v>
      </c>
      <c r="AA15" s="57">
        <v>267</v>
      </c>
      <c r="AB15" s="89">
        <v>6.4963187527067984E-4</v>
      </c>
      <c r="AC15" s="57">
        <v>0</v>
      </c>
      <c r="AD15" s="89">
        <v>0</v>
      </c>
      <c r="AE15" s="57">
        <v>0</v>
      </c>
      <c r="AF15" s="89">
        <v>0</v>
      </c>
      <c r="AG15" s="57">
        <v>0</v>
      </c>
      <c r="AH15" s="89">
        <v>0</v>
      </c>
      <c r="AI15" s="57">
        <v>0</v>
      </c>
      <c r="AJ15" s="89">
        <v>0</v>
      </c>
      <c r="AK15" s="57">
        <v>712</v>
      </c>
      <c r="AL15" s="104">
        <v>6.2015503875968991E-2</v>
      </c>
      <c r="AM15" s="204">
        <f t="shared" si="0"/>
        <v>81.583333333333329</v>
      </c>
      <c r="AN15" s="204">
        <f t="shared" si="1"/>
        <v>4791.666666666667</v>
      </c>
      <c r="AO15" s="204">
        <f t="shared" si="2"/>
        <v>521.66666666666663</v>
      </c>
      <c r="AP15" s="55"/>
      <c r="AQ15" s="55"/>
      <c r="AR15" s="55"/>
      <c r="AS15" s="55"/>
      <c r="AT15" s="55"/>
      <c r="AU15" s="55"/>
      <c r="AV15" s="55"/>
      <c r="AW15" s="55"/>
      <c r="AX15" s="55"/>
      <c r="AY15" s="55"/>
      <c r="AZ15" s="55"/>
    </row>
    <row r="16" spans="1:52" x14ac:dyDescent="0.2">
      <c r="A16" s="289"/>
      <c r="B16" s="163" t="s">
        <v>72</v>
      </c>
      <c r="C16" s="156">
        <v>0</v>
      </c>
      <c r="D16" s="89">
        <v>0</v>
      </c>
      <c r="E16" s="24">
        <v>0</v>
      </c>
      <c r="F16" s="89">
        <v>0</v>
      </c>
      <c r="G16" s="24">
        <v>0</v>
      </c>
      <c r="H16" s="89">
        <v>0</v>
      </c>
      <c r="I16" s="24">
        <v>0</v>
      </c>
      <c r="J16" s="89">
        <v>0</v>
      </c>
      <c r="K16" s="24">
        <v>0</v>
      </c>
      <c r="L16" s="89">
        <v>0</v>
      </c>
      <c r="M16" s="24">
        <v>0</v>
      </c>
      <c r="N16" s="89">
        <v>0</v>
      </c>
      <c r="O16" s="24">
        <v>0</v>
      </c>
      <c r="P16" s="89">
        <v>0</v>
      </c>
      <c r="Q16" s="24">
        <v>0</v>
      </c>
      <c r="R16" s="89">
        <v>0</v>
      </c>
      <c r="S16" s="24">
        <v>0</v>
      </c>
      <c r="T16" s="89">
        <v>0</v>
      </c>
      <c r="U16" s="24">
        <v>0</v>
      </c>
      <c r="V16" s="89">
        <v>0</v>
      </c>
      <c r="W16" s="24">
        <v>0</v>
      </c>
      <c r="X16" s="89">
        <v>0</v>
      </c>
      <c r="Y16" s="24">
        <v>0</v>
      </c>
      <c r="Z16" s="89">
        <v>0</v>
      </c>
      <c r="AA16" s="57">
        <v>0</v>
      </c>
      <c r="AB16" s="89">
        <v>0</v>
      </c>
      <c r="AC16" s="57">
        <v>267</v>
      </c>
      <c r="AD16" s="89">
        <v>9.4966761633428327E-4</v>
      </c>
      <c r="AE16" s="57">
        <v>0</v>
      </c>
      <c r="AF16" s="89">
        <v>0</v>
      </c>
      <c r="AG16" s="57">
        <v>178</v>
      </c>
      <c r="AH16" s="89">
        <v>1.8587360594795542E-3</v>
      </c>
      <c r="AI16" s="57">
        <v>0</v>
      </c>
      <c r="AJ16" s="89">
        <v>0</v>
      </c>
      <c r="AK16" s="57">
        <v>0</v>
      </c>
      <c r="AL16" s="104">
        <v>0</v>
      </c>
      <c r="AM16" s="204">
        <f t="shared" si="0"/>
        <v>37.083333333333336</v>
      </c>
      <c r="AN16" s="204">
        <f t="shared" si="1"/>
        <v>0</v>
      </c>
      <c r="AO16" s="204">
        <f t="shared" si="2"/>
        <v>0</v>
      </c>
      <c r="AP16" s="55"/>
      <c r="AQ16" s="55"/>
      <c r="AR16" s="55"/>
      <c r="AS16" s="55"/>
      <c r="AT16" s="55"/>
      <c r="AU16" s="55"/>
      <c r="AV16" s="55"/>
      <c r="AW16" s="55"/>
      <c r="AX16" s="55"/>
      <c r="AY16" s="55"/>
      <c r="AZ16" s="55"/>
    </row>
    <row r="17" spans="1:53" x14ac:dyDescent="0.2">
      <c r="A17" s="289"/>
      <c r="B17" s="163" t="s">
        <v>110</v>
      </c>
      <c r="C17" s="156">
        <v>0</v>
      </c>
      <c r="D17" s="89">
        <v>0</v>
      </c>
      <c r="E17" s="24">
        <v>0</v>
      </c>
      <c r="F17" s="89">
        <v>0</v>
      </c>
      <c r="G17" s="24">
        <v>0</v>
      </c>
      <c r="H17" s="89">
        <v>0</v>
      </c>
      <c r="I17" s="24">
        <v>0</v>
      </c>
      <c r="J17" s="89">
        <v>0</v>
      </c>
      <c r="K17" s="24">
        <v>0</v>
      </c>
      <c r="L17" s="89">
        <v>0</v>
      </c>
      <c r="M17" s="24">
        <v>0</v>
      </c>
      <c r="N17" s="89">
        <v>0</v>
      </c>
      <c r="O17" s="24">
        <v>0</v>
      </c>
      <c r="P17" s="89">
        <v>0</v>
      </c>
      <c r="Q17" s="24">
        <v>0</v>
      </c>
      <c r="R17" s="89">
        <v>0</v>
      </c>
      <c r="S17" s="24">
        <v>0</v>
      </c>
      <c r="T17" s="89">
        <v>0</v>
      </c>
      <c r="U17" s="24">
        <v>0</v>
      </c>
      <c r="V17" s="89">
        <v>0</v>
      </c>
      <c r="W17" s="24">
        <v>0</v>
      </c>
      <c r="X17" s="89">
        <v>0</v>
      </c>
      <c r="Y17" s="24">
        <v>0</v>
      </c>
      <c r="Z17" s="89">
        <v>0</v>
      </c>
      <c r="AA17" s="57">
        <v>0</v>
      </c>
      <c r="AB17" s="89">
        <v>0</v>
      </c>
      <c r="AC17" s="57">
        <v>0</v>
      </c>
      <c r="AD17" s="89">
        <v>0</v>
      </c>
      <c r="AE17" s="57">
        <v>0</v>
      </c>
      <c r="AF17" s="89">
        <v>0</v>
      </c>
      <c r="AG17" s="57">
        <v>1335</v>
      </c>
      <c r="AH17" s="89">
        <v>1.3940520446096656E-2</v>
      </c>
      <c r="AI17" s="57">
        <v>0</v>
      </c>
      <c r="AJ17" s="89">
        <v>0</v>
      </c>
      <c r="AK17" s="57">
        <v>0</v>
      </c>
      <c r="AL17" s="104">
        <v>0</v>
      </c>
      <c r="AM17" s="204">
        <f t="shared" si="0"/>
        <v>111.25</v>
      </c>
      <c r="AN17" s="204">
        <f t="shared" si="1"/>
        <v>0</v>
      </c>
      <c r="AO17" s="204">
        <f t="shared" si="2"/>
        <v>0</v>
      </c>
      <c r="AP17" s="55"/>
      <c r="AQ17" s="55"/>
      <c r="AR17" s="55"/>
      <c r="AS17" s="55"/>
      <c r="AT17" s="55"/>
      <c r="AU17" s="55"/>
      <c r="AV17" s="55"/>
      <c r="AW17" s="55"/>
      <c r="AX17" s="55"/>
      <c r="AY17" s="55"/>
      <c r="AZ17" s="55"/>
    </row>
    <row r="18" spans="1:53" x14ac:dyDescent="0.2">
      <c r="A18" s="289"/>
      <c r="B18" s="163" t="s">
        <v>98</v>
      </c>
      <c r="C18" s="156">
        <v>0</v>
      </c>
      <c r="D18" s="89">
        <v>0</v>
      </c>
      <c r="E18" s="24">
        <v>0</v>
      </c>
      <c r="F18" s="89">
        <v>0</v>
      </c>
      <c r="G18" s="24">
        <v>0</v>
      </c>
      <c r="H18" s="89">
        <v>0</v>
      </c>
      <c r="I18" s="24">
        <v>0</v>
      </c>
      <c r="J18" s="89">
        <v>0</v>
      </c>
      <c r="K18" s="24">
        <v>0</v>
      </c>
      <c r="L18" s="89">
        <v>0</v>
      </c>
      <c r="M18" s="24">
        <v>0</v>
      </c>
      <c r="N18" s="89">
        <v>0</v>
      </c>
      <c r="O18" s="24">
        <v>167</v>
      </c>
      <c r="P18" s="89">
        <v>0.02</v>
      </c>
      <c r="Q18" s="24">
        <v>0</v>
      </c>
      <c r="R18" s="89">
        <v>0</v>
      </c>
      <c r="S18" s="24">
        <v>0</v>
      </c>
      <c r="T18" s="89">
        <v>0</v>
      </c>
      <c r="U18" s="24">
        <v>0</v>
      </c>
      <c r="V18" s="89">
        <v>0</v>
      </c>
      <c r="W18" s="24">
        <v>0</v>
      </c>
      <c r="X18" s="89">
        <v>0</v>
      </c>
      <c r="Y18" s="24">
        <v>0</v>
      </c>
      <c r="Z18" s="89">
        <v>0</v>
      </c>
      <c r="AA18" s="24">
        <v>0</v>
      </c>
      <c r="AB18" s="89">
        <v>0</v>
      </c>
      <c r="AC18" s="24">
        <v>0</v>
      </c>
      <c r="AD18" s="89">
        <v>0</v>
      </c>
      <c r="AE18" s="24">
        <v>0</v>
      </c>
      <c r="AF18" s="89">
        <v>0</v>
      </c>
      <c r="AG18" s="24">
        <v>0</v>
      </c>
      <c r="AH18" s="89">
        <v>0</v>
      </c>
      <c r="AI18" s="24">
        <v>0</v>
      </c>
      <c r="AJ18" s="89">
        <v>0</v>
      </c>
      <c r="AK18" s="24">
        <v>0</v>
      </c>
      <c r="AL18" s="104">
        <v>0</v>
      </c>
      <c r="AM18" s="204">
        <f t="shared" si="0"/>
        <v>13.916666666666666</v>
      </c>
      <c r="AN18" s="204">
        <f t="shared" si="1"/>
        <v>0</v>
      </c>
      <c r="AO18" s="204">
        <f t="shared" si="2"/>
        <v>0</v>
      </c>
      <c r="AP18" s="22"/>
      <c r="AQ18" s="87"/>
      <c r="AR18" s="22"/>
      <c r="AS18" s="87"/>
      <c r="AT18" s="22"/>
      <c r="AU18" s="87"/>
      <c r="AV18" s="22"/>
      <c r="AW18" s="87"/>
      <c r="AX18" s="22"/>
      <c r="AY18" s="87"/>
      <c r="AZ18" s="22"/>
    </row>
    <row r="19" spans="1:53" x14ac:dyDescent="0.2">
      <c r="A19" s="289"/>
      <c r="B19" s="163" t="s">
        <v>100</v>
      </c>
      <c r="C19" s="156">
        <v>0</v>
      </c>
      <c r="D19" s="89">
        <v>0</v>
      </c>
      <c r="E19" s="24">
        <v>0</v>
      </c>
      <c r="F19" s="89">
        <v>0</v>
      </c>
      <c r="G19" s="24">
        <v>0</v>
      </c>
      <c r="H19" s="89">
        <v>0</v>
      </c>
      <c r="I19" s="24">
        <v>0</v>
      </c>
      <c r="J19" s="89">
        <v>0</v>
      </c>
      <c r="K19" s="24">
        <v>0</v>
      </c>
      <c r="L19" s="89">
        <v>0</v>
      </c>
      <c r="M19" s="24">
        <v>0</v>
      </c>
      <c r="N19" s="89">
        <v>0</v>
      </c>
      <c r="O19" s="24">
        <v>0</v>
      </c>
      <c r="P19" s="89">
        <v>0</v>
      </c>
      <c r="Q19" s="24">
        <v>111</v>
      </c>
      <c r="R19" s="89">
        <v>1.0752688172043012E-2</v>
      </c>
      <c r="S19" s="24">
        <v>0</v>
      </c>
      <c r="T19" s="89">
        <v>0</v>
      </c>
      <c r="U19" s="24">
        <v>0</v>
      </c>
      <c r="V19" s="89">
        <v>0</v>
      </c>
      <c r="W19" s="24">
        <v>0</v>
      </c>
      <c r="X19" s="89">
        <v>0</v>
      </c>
      <c r="Y19" s="24">
        <v>0</v>
      </c>
      <c r="Z19" s="89">
        <v>0</v>
      </c>
      <c r="AA19" s="24">
        <v>0</v>
      </c>
      <c r="AB19" s="89">
        <v>0</v>
      </c>
      <c r="AC19" s="24">
        <v>0</v>
      </c>
      <c r="AD19" s="89">
        <v>0</v>
      </c>
      <c r="AE19" s="24">
        <v>0</v>
      </c>
      <c r="AF19" s="89">
        <v>0</v>
      </c>
      <c r="AG19" s="24">
        <v>0</v>
      </c>
      <c r="AH19" s="89">
        <v>0</v>
      </c>
      <c r="AI19" s="24">
        <v>0</v>
      </c>
      <c r="AJ19" s="89">
        <v>0</v>
      </c>
      <c r="AK19" s="24">
        <v>0</v>
      </c>
      <c r="AL19" s="104">
        <v>0</v>
      </c>
      <c r="AM19" s="204">
        <f t="shared" si="0"/>
        <v>9.25</v>
      </c>
      <c r="AN19" s="204">
        <f t="shared" si="1"/>
        <v>0</v>
      </c>
      <c r="AO19" s="204">
        <f t="shared" si="2"/>
        <v>0</v>
      </c>
      <c r="AP19" s="55"/>
      <c r="AQ19" s="55"/>
      <c r="AR19" s="55"/>
      <c r="AS19" s="55"/>
      <c r="AT19" s="55"/>
      <c r="AU19" s="55"/>
      <c r="AV19" s="55"/>
      <c r="AW19" s="55"/>
      <c r="AX19" s="55"/>
      <c r="AY19" s="55"/>
      <c r="AZ19" s="55"/>
    </row>
    <row r="20" spans="1:53" x14ac:dyDescent="0.2">
      <c r="A20" s="289"/>
      <c r="B20" s="163" t="s">
        <v>99</v>
      </c>
      <c r="C20" s="156">
        <v>0</v>
      </c>
      <c r="D20" s="89">
        <v>0</v>
      </c>
      <c r="E20" s="24">
        <v>0</v>
      </c>
      <c r="F20" s="89">
        <v>0</v>
      </c>
      <c r="G20" s="24">
        <v>0</v>
      </c>
      <c r="H20" s="89">
        <v>0</v>
      </c>
      <c r="I20" s="24">
        <v>0</v>
      </c>
      <c r="J20" s="89">
        <v>0</v>
      </c>
      <c r="K20" s="24">
        <v>111</v>
      </c>
      <c r="L20" s="89">
        <v>1.3513513513513514E-2</v>
      </c>
      <c r="M20" s="24">
        <v>0</v>
      </c>
      <c r="N20" s="89">
        <v>0</v>
      </c>
      <c r="O20" s="24">
        <v>0</v>
      </c>
      <c r="P20" s="89">
        <v>0</v>
      </c>
      <c r="Q20" s="24">
        <v>0</v>
      </c>
      <c r="R20" s="89">
        <v>0</v>
      </c>
      <c r="S20" s="24">
        <v>0</v>
      </c>
      <c r="T20" s="89">
        <v>0</v>
      </c>
      <c r="U20" s="24">
        <v>0</v>
      </c>
      <c r="V20" s="89">
        <v>0</v>
      </c>
      <c r="W20" s="24">
        <v>0</v>
      </c>
      <c r="X20" s="89">
        <v>0</v>
      </c>
      <c r="Y20" s="24">
        <v>0</v>
      </c>
      <c r="Z20" s="89">
        <v>0</v>
      </c>
      <c r="AA20" s="57">
        <v>178</v>
      </c>
      <c r="AB20" s="89">
        <v>4.3308791684711989E-4</v>
      </c>
      <c r="AC20" s="57">
        <v>0</v>
      </c>
      <c r="AD20" s="89">
        <v>0</v>
      </c>
      <c r="AE20" s="57">
        <v>0</v>
      </c>
      <c r="AF20" s="89">
        <v>0</v>
      </c>
      <c r="AG20" s="57">
        <v>0</v>
      </c>
      <c r="AH20" s="89">
        <v>0</v>
      </c>
      <c r="AI20" s="57">
        <v>0</v>
      </c>
      <c r="AJ20" s="89">
        <v>0</v>
      </c>
      <c r="AK20" s="57">
        <v>0</v>
      </c>
      <c r="AL20" s="104">
        <v>0</v>
      </c>
      <c r="AM20" s="204">
        <f t="shared" si="0"/>
        <v>24.083333333333332</v>
      </c>
      <c r="AN20" s="204">
        <f t="shared" si="1"/>
        <v>0</v>
      </c>
      <c r="AO20" s="204">
        <f t="shared" si="2"/>
        <v>0</v>
      </c>
      <c r="AP20" s="55"/>
      <c r="AQ20" s="55"/>
      <c r="AR20" s="55"/>
      <c r="AS20" s="55"/>
      <c r="AT20" s="55"/>
      <c r="AU20" s="55"/>
      <c r="AV20" s="55"/>
      <c r="AW20" s="55"/>
      <c r="AX20" s="55"/>
      <c r="AY20" s="55"/>
      <c r="AZ20" s="55"/>
    </row>
    <row r="21" spans="1:53" x14ac:dyDescent="0.2">
      <c r="A21" s="289"/>
      <c r="B21" s="163" t="s">
        <v>8</v>
      </c>
      <c r="C21" s="156">
        <v>444</v>
      </c>
      <c r="D21" s="89">
        <v>1.7937219730941704E-2</v>
      </c>
      <c r="E21" s="24">
        <v>333</v>
      </c>
      <c r="F21" s="89">
        <v>4.4440292531895582E-3</v>
      </c>
      <c r="G21" s="24">
        <v>168</v>
      </c>
      <c r="H21" s="89">
        <v>0</v>
      </c>
      <c r="I21" s="24">
        <v>0</v>
      </c>
      <c r="J21" s="89">
        <v>0</v>
      </c>
      <c r="K21" s="24">
        <v>0</v>
      </c>
      <c r="L21" s="89">
        <v>0</v>
      </c>
      <c r="M21" s="24">
        <v>0</v>
      </c>
      <c r="N21" s="89">
        <v>0</v>
      </c>
      <c r="O21" s="24">
        <v>334</v>
      </c>
      <c r="P21" s="89">
        <v>0.04</v>
      </c>
      <c r="Q21" s="24">
        <v>0</v>
      </c>
      <c r="R21" s="89">
        <v>0</v>
      </c>
      <c r="S21" s="24">
        <v>0</v>
      </c>
      <c r="T21" s="89">
        <v>0</v>
      </c>
      <c r="U21" s="24">
        <v>0</v>
      </c>
      <c r="V21" s="89">
        <v>0</v>
      </c>
      <c r="W21" s="24">
        <v>0</v>
      </c>
      <c r="X21" s="89">
        <v>0</v>
      </c>
      <c r="Y21" s="24">
        <v>0</v>
      </c>
      <c r="Z21" s="89">
        <v>0</v>
      </c>
      <c r="AA21" s="24">
        <v>0</v>
      </c>
      <c r="AB21" s="89">
        <v>0</v>
      </c>
      <c r="AC21" s="24">
        <v>0</v>
      </c>
      <c r="AD21" s="89">
        <v>0</v>
      </c>
      <c r="AE21" s="24">
        <v>0</v>
      </c>
      <c r="AF21" s="89">
        <v>0</v>
      </c>
      <c r="AG21" s="24">
        <v>0</v>
      </c>
      <c r="AH21" s="89">
        <v>0</v>
      </c>
      <c r="AI21" s="24">
        <v>0</v>
      </c>
      <c r="AJ21" s="89">
        <v>0</v>
      </c>
      <c r="AK21" s="24">
        <v>0</v>
      </c>
      <c r="AL21" s="104">
        <v>0</v>
      </c>
      <c r="AM21" s="204">
        <f t="shared" si="0"/>
        <v>27.833333333333332</v>
      </c>
      <c r="AN21" s="204">
        <f t="shared" si="1"/>
        <v>0</v>
      </c>
      <c r="AO21" s="204">
        <f t="shared" si="2"/>
        <v>315</v>
      </c>
      <c r="AP21" s="55"/>
      <c r="AQ21" s="55"/>
      <c r="AR21" s="55"/>
      <c r="AS21" s="55"/>
      <c r="AT21" s="55"/>
      <c r="AU21" s="55"/>
      <c r="AV21" s="55"/>
      <c r="AW21" s="55"/>
      <c r="AX21" s="55"/>
      <c r="AY21" s="55"/>
      <c r="AZ21" s="55"/>
    </row>
    <row r="22" spans="1:53" x14ac:dyDescent="0.2">
      <c r="A22" s="289"/>
      <c r="B22" s="163" t="s">
        <v>33</v>
      </c>
      <c r="C22" s="156">
        <v>0</v>
      </c>
      <c r="D22" s="89">
        <v>0</v>
      </c>
      <c r="E22" s="24">
        <v>0</v>
      </c>
      <c r="F22" s="89">
        <v>0</v>
      </c>
      <c r="G22" s="24">
        <v>0</v>
      </c>
      <c r="H22" s="89">
        <v>0</v>
      </c>
      <c r="I22" s="24">
        <v>0</v>
      </c>
      <c r="J22" s="89">
        <v>0</v>
      </c>
      <c r="K22" s="24">
        <v>0</v>
      </c>
      <c r="L22" s="89">
        <v>0</v>
      </c>
      <c r="M22" s="24">
        <v>0</v>
      </c>
      <c r="N22" s="89">
        <v>0</v>
      </c>
      <c r="O22" s="24">
        <v>0</v>
      </c>
      <c r="P22" s="89">
        <v>0</v>
      </c>
      <c r="Q22" s="24">
        <v>0</v>
      </c>
      <c r="R22" s="89">
        <v>0</v>
      </c>
      <c r="S22" s="24">
        <v>0</v>
      </c>
      <c r="T22" s="89">
        <v>0</v>
      </c>
      <c r="U22" s="57">
        <v>125</v>
      </c>
      <c r="V22" s="89">
        <v>3.7174721189591076E-3</v>
      </c>
      <c r="W22" s="57">
        <v>187.5</v>
      </c>
      <c r="X22" s="89">
        <v>1.0169491525423728E-2</v>
      </c>
      <c r="Y22" s="57">
        <v>0</v>
      </c>
      <c r="Z22" s="89">
        <v>0</v>
      </c>
      <c r="AA22" s="57">
        <v>89</v>
      </c>
      <c r="AB22" s="89">
        <v>2.1654395842355995E-4</v>
      </c>
      <c r="AC22" s="57">
        <v>0</v>
      </c>
      <c r="AD22" s="89">
        <v>0</v>
      </c>
      <c r="AE22" s="57">
        <v>0</v>
      </c>
      <c r="AF22" s="89">
        <v>0</v>
      </c>
      <c r="AG22" s="57">
        <v>0</v>
      </c>
      <c r="AH22" s="89">
        <v>0</v>
      </c>
      <c r="AI22" s="57">
        <v>0</v>
      </c>
      <c r="AJ22" s="89">
        <v>0</v>
      </c>
      <c r="AK22" s="57">
        <v>0</v>
      </c>
      <c r="AL22" s="104">
        <v>0</v>
      </c>
      <c r="AM22" s="204">
        <f t="shared" si="0"/>
        <v>7.416666666666667</v>
      </c>
      <c r="AN22" s="204">
        <f t="shared" si="1"/>
        <v>104.16666666666667</v>
      </c>
      <c r="AO22" s="204">
        <f t="shared" si="2"/>
        <v>0</v>
      </c>
      <c r="AP22" s="55"/>
      <c r="AQ22" s="55"/>
      <c r="AR22" s="55"/>
      <c r="AS22" s="55"/>
      <c r="AT22" s="55"/>
      <c r="AU22" s="55"/>
      <c r="AV22" s="55"/>
      <c r="AW22" s="55"/>
      <c r="AX22" s="55"/>
      <c r="AY22" s="55"/>
      <c r="AZ22" s="55"/>
    </row>
    <row r="23" spans="1:53" x14ac:dyDescent="0.2">
      <c r="A23" s="289"/>
      <c r="B23" s="163" t="s">
        <v>9</v>
      </c>
      <c r="C23" s="156">
        <v>0</v>
      </c>
      <c r="D23" s="89">
        <v>0</v>
      </c>
      <c r="E23" s="24">
        <v>0</v>
      </c>
      <c r="F23" s="89">
        <v>0</v>
      </c>
      <c r="G23" s="24">
        <v>0</v>
      </c>
      <c r="H23" s="89">
        <v>0</v>
      </c>
      <c r="I23" s="24">
        <v>0</v>
      </c>
      <c r="J23" s="89">
        <v>0</v>
      </c>
      <c r="K23" s="24">
        <v>222</v>
      </c>
      <c r="L23" s="89">
        <v>2.7027027027027029E-2</v>
      </c>
      <c r="M23" s="24">
        <v>0</v>
      </c>
      <c r="N23" s="89">
        <v>0</v>
      </c>
      <c r="O23" s="24">
        <v>0</v>
      </c>
      <c r="P23" s="89">
        <v>0</v>
      </c>
      <c r="Q23" s="24">
        <v>0</v>
      </c>
      <c r="R23" s="89">
        <v>0</v>
      </c>
      <c r="S23" s="24">
        <v>222</v>
      </c>
      <c r="T23" s="89">
        <v>4.7619047619047616E-2</v>
      </c>
      <c r="U23" s="57">
        <v>500</v>
      </c>
      <c r="V23" s="89">
        <v>1.4869888475836431E-2</v>
      </c>
      <c r="W23" s="57">
        <v>187.5</v>
      </c>
      <c r="X23" s="89">
        <v>1.0169491525423728E-2</v>
      </c>
      <c r="Y23" s="57">
        <v>125</v>
      </c>
      <c r="Z23" s="89">
        <v>8.4388185654008432E-3</v>
      </c>
      <c r="AA23" s="57">
        <v>1335</v>
      </c>
      <c r="AB23" s="89">
        <v>3.248159376353399E-3</v>
      </c>
      <c r="AC23" s="57">
        <v>979</v>
      </c>
      <c r="AD23" s="89">
        <v>3.4821145932257048E-3</v>
      </c>
      <c r="AE23" s="57">
        <v>623</v>
      </c>
      <c r="AF23" s="89">
        <v>3.3621517771373682E-3</v>
      </c>
      <c r="AG23" s="57">
        <v>267</v>
      </c>
      <c r="AH23" s="89">
        <v>2.7881040892193316E-3</v>
      </c>
      <c r="AI23" s="57">
        <v>178</v>
      </c>
      <c r="AJ23" s="89">
        <v>9.3457943925233621E-3</v>
      </c>
      <c r="AK23" s="57">
        <v>267</v>
      </c>
      <c r="AL23" s="104">
        <v>2.3255813953488375E-2</v>
      </c>
      <c r="AM23" s="204">
        <f t="shared" si="0"/>
        <v>341.08333333333331</v>
      </c>
      <c r="AN23" s="204">
        <f t="shared" si="1"/>
        <v>270.83333333333331</v>
      </c>
      <c r="AO23" s="204">
        <f t="shared" si="2"/>
        <v>0</v>
      </c>
      <c r="AP23" s="55"/>
      <c r="AQ23" s="55"/>
      <c r="AR23" s="55"/>
      <c r="AS23" s="55"/>
      <c r="AT23" s="55"/>
      <c r="AU23" s="55"/>
      <c r="AV23" s="55"/>
      <c r="AW23" s="55"/>
      <c r="AX23" s="55"/>
      <c r="AY23" s="55"/>
      <c r="AZ23" s="55"/>
    </row>
    <row r="24" spans="1:53" x14ac:dyDescent="0.2">
      <c r="A24" s="290"/>
      <c r="B24" s="163" t="s">
        <v>111</v>
      </c>
      <c r="C24" s="156">
        <v>0</v>
      </c>
      <c r="D24" s="89">
        <v>0</v>
      </c>
      <c r="E24" s="24">
        <v>0</v>
      </c>
      <c r="F24" s="89">
        <v>0</v>
      </c>
      <c r="G24" s="24">
        <v>0</v>
      </c>
      <c r="H24" s="89">
        <v>0</v>
      </c>
      <c r="I24" s="24">
        <v>0</v>
      </c>
      <c r="J24" s="89">
        <v>0</v>
      </c>
      <c r="K24" s="24">
        <v>0</v>
      </c>
      <c r="L24" s="89">
        <v>0</v>
      </c>
      <c r="M24" s="24">
        <v>0</v>
      </c>
      <c r="N24" s="89">
        <v>0</v>
      </c>
      <c r="O24" s="24">
        <v>0</v>
      </c>
      <c r="P24" s="89">
        <v>0</v>
      </c>
      <c r="Q24" s="24">
        <v>0</v>
      </c>
      <c r="R24" s="89">
        <v>0</v>
      </c>
      <c r="S24" s="24">
        <v>0</v>
      </c>
      <c r="T24" s="89">
        <v>0</v>
      </c>
      <c r="U24" s="57">
        <v>0</v>
      </c>
      <c r="V24" s="89">
        <v>0</v>
      </c>
      <c r="W24" s="57">
        <v>0</v>
      </c>
      <c r="X24" s="89">
        <v>0</v>
      </c>
      <c r="Y24" s="57">
        <v>0</v>
      </c>
      <c r="Z24" s="89">
        <v>0</v>
      </c>
      <c r="AA24" s="57">
        <v>0</v>
      </c>
      <c r="AB24" s="89">
        <v>0</v>
      </c>
      <c r="AC24" s="57">
        <v>0</v>
      </c>
      <c r="AD24" s="89">
        <v>0</v>
      </c>
      <c r="AE24" s="57">
        <v>0</v>
      </c>
      <c r="AF24" s="89">
        <v>0</v>
      </c>
      <c r="AG24" s="57">
        <v>267</v>
      </c>
      <c r="AH24" s="89">
        <v>2.7881040892193316E-3</v>
      </c>
      <c r="AI24" s="57">
        <v>0</v>
      </c>
      <c r="AJ24" s="89">
        <v>0</v>
      </c>
      <c r="AK24" s="57">
        <v>0</v>
      </c>
      <c r="AL24" s="104">
        <v>0</v>
      </c>
      <c r="AM24" s="204">
        <f t="shared" si="0"/>
        <v>22.25</v>
      </c>
      <c r="AN24" s="204">
        <f t="shared" si="1"/>
        <v>0</v>
      </c>
      <c r="AO24" s="204">
        <f t="shared" si="2"/>
        <v>0</v>
      </c>
      <c r="AP24" s="55"/>
      <c r="AQ24" s="55"/>
      <c r="AR24" s="55"/>
      <c r="AS24" s="55"/>
      <c r="AT24" s="55"/>
      <c r="AU24" s="55"/>
      <c r="AV24" s="55"/>
      <c r="AW24" s="55"/>
      <c r="AX24" s="55"/>
      <c r="AY24" s="55"/>
      <c r="AZ24" s="55"/>
    </row>
    <row r="25" spans="1:53" x14ac:dyDescent="0.2">
      <c r="A25" s="285" t="s">
        <v>19</v>
      </c>
      <c r="B25" s="163" t="s">
        <v>20</v>
      </c>
      <c r="C25" s="156">
        <v>0</v>
      </c>
      <c r="D25" s="89">
        <v>0</v>
      </c>
      <c r="E25" s="24">
        <v>0</v>
      </c>
      <c r="F25" s="89">
        <v>0</v>
      </c>
      <c r="G25" s="24">
        <v>0</v>
      </c>
      <c r="H25" s="89">
        <v>0</v>
      </c>
      <c r="I25" s="24">
        <v>222</v>
      </c>
      <c r="J25" s="89">
        <v>2.5739130434782608E-2</v>
      </c>
      <c r="K25" s="24">
        <v>111</v>
      </c>
      <c r="L25" s="89">
        <v>1.3513513513513514E-2</v>
      </c>
      <c r="M25" s="24">
        <v>167</v>
      </c>
      <c r="N25" s="89">
        <v>1.4705882352941176E-2</v>
      </c>
      <c r="O25" s="24">
        <v>167</v>
      </c>
      <c r="P25" s="89">
        <v>0.02</v>
      </c>
      <c r="Q25" s="24">
        <v>111</v>
      </c>
      <c r="R25" s="89">
        <v>1.0752688172043012E-2</v>
      </c>
      <c r="S25" s="24">
        <v>0</v>
      </c>
      <c r="T25" s="89">
        <v>0</v>
      </c>
      <c r="U25" s="24">
        <v>0</v>
      </c>
      <c r="V25" s="89">
        <v>0</v>
      </c>
      <c r="W25" s="24">
        <v>0</v>
      </c>
      <c r="X25" s="89">
        <v>0</v>
      </c>
      <c r="Y25" s="24">
        <v>0</v>
      </c>
      <c r="Z25" s="89">
        <v>0</v>
      </c>
      <c r="AA25" s="57">
        <v>0</v>
      </c>
      <c r="AB25" s="89">
        <v>0</v>
      </c>
      <c r="AC25" s="57">
        <v>0</v>
      </c>
      <c r="AD25" s="89">
        <v>0</v>
      </c>
      <c r="AE25" s="57">
        <v>178</v>
      </c>
      <c r="AF25" s="89">
        <v>9.6061479346781949E-4</v>
      </c>
      <c r="AG25" s="57">
        <v>534</v>
      </c>
      <c r="AH25" s="89">
        <v>5.5762081784386632E-3</v>
      </c>
      <c r="AI25" s="57">
        <v>89</v>
      </c>
      <c r="AJ25" s="89">
        <v>4.672897196261681E-3</v>
      </c>
      <c r="AK25" s="57">
        <v>0</v>
      </c>
      <c r="AL25" s="104">
        <v>0</v>
      </c>
      <c r="AM25" s="204">
        <f t="shared" si="0"/>
        <v>131.58333333333334</v>
      </c>
      <c r="AN25" s="204">
        <f t="shared" si="1"/>
        <v>0</v>
      </c>
      <c r="AO25" s="204">
        <f t="shared" si="2"/>
        <v>0</v>
      </c>
      <c r="AP25" s="55"/>
      <c r="AQ25" s="55"/>
      <c r="AR25" s="55"/>
      <c r="AS25" s="55"/>
      <c r="AT25" s="55"/>
      <c r="AU25" s="55"/>
      <c r="AV25" s="55"/>
      <c r="AW25" s="55"/>
      <c r="AX25" s="55"/>
      <c r="AY25" s="55"/>
      <c r="AZ25" s="55"/>
    </row>
    <row r="26" spans="1:53" x14ac:dyDescent="0.2">
      <c r="A26" s="286"/>
      <c r="B26" s="163" t="s">
        <v>47</v>
      </c>
      <c r="C26" s="156">
        <v>0</v>
      </c>
      <c r="D26" s="89">
        <v>0</v>
      </c>
      <c r="E26" s="24">
        <v>0</v>
      </c>
      <c r="F26" s="89">
        <v>0</v>
      </c>
      <c r="G26" s="24">
        <v>0</v>
      </c>
      <c r="H26" s="89">
        <v>0</v>
      </c>
      <c r="I26" s="24">
        <v>222</v>
      </c>
      <c r="J26" s="89">
        <v>2.5739130434782608E-2</v>
      </c>
      <c r="K26" s="24">
        <v>222</v>
      </c>
      <c r="L26" s="89">
        <v>2.7027027027027029E-2</v>
      </c>
      <c r="M26" s="24">
        <v>0</v>
      </c>
      <c r="N26" s="89">
        <v>0</v>
      </c>
      <c r="O26" s="24">
        <v>0</v>
      </c>
      <c r="P26" s="89">
        <v>0</v>
      </c>
      <c r="Q26" s="24">
        <v>0</v>
      </c>
      <c r="R26" s="89">
        <v>0</v>
      </c>
      <c r="S26" s="24">
        <v>0</v>
      </c>
      <c r="T26" s="89">
        <v>0</v>
      </c>
      <c r="U26" s="24">
        <v>0</v>
      </c>
      <c r="V26" s="89">
        <v>0</v>
      </c>
      <c r="W26" s="24">
        <v>0</v>
      </c>
      <c r="X26" s="89">
        <v>0</v>
      </c>
      <c r="Y26" s="24">
        <v>0</v>
      </c>
      <c r="Z26" s="89">
        <v>0</v>
      </c>
      <c r="AA26" s="57">
        <v>28035</v>
      </c>
      <c r="AB26" s="89">
        <v>6.8211346903421385E-2</v>
      </c>
      <c r="AC26" s="57">
        <v>4094.0000000000005</v>
      </c>
      <c r="AD26" s="89">
        <v>1.4561570117125677E-2</v>
      </c>
      <c r="AE26" s="57">
        <v>2848</v>
      </c>
      <c r="AF26" s="89">
        <v>1.5369836695485112E-2</v>
      </c>
      <c r="AG26" s="57">
        <v>534</v>
      </c>
      <c r="AH26" s="89">
        <v>5.5762081784386632E-3</v>
      </c>
      <c r="AI26" s="57">
        <v>178</v>
      </c>
      <c r="AJ26" s="89">
        <v>9.3457943925233621E-3</v>
      </c>
      <c r="AK26" s="57">
        <v>89</v>
      </c>
      <c r="AL26" s="104">
        <v>7.7519379844961239E-3</v>
      </c>
      <c r="AM26" s="204">
        <f t="shared" si="0"/>
        <v>3018.5</v>
      </c>
      <c r="AN26" s="204">
        <f t="shared" si="1"/>
        <v>0</v>
      </c>
      <c r="AO26" s="204">
        <f t="shared" si="2"/>
        <v>0</v>
      </c>
      <c r="AP26" s="55"/>
      <c r="AQ26" s="55"/>
      <c r="AR26" s="55"/>
      <c r="AS26" s="55"/>
      <c r="AT26" s="55"/>
      <c r="AU26" s="55"/>
      <c r="AV26" s="55"/>
      <c r="AW26" s="55"/>
      <c r="AX26" s="55"/>
      <c r="AY26" s="55"/>
      <c r="AZ26" s="55"/>
      <c r="BA26" s="21"/>
    </row>
    <row r="27" spans="1:53" x14ac:dyDescent="0.2">
      <c r="A27" s="285" t="s">
        <v>37</v>
      </c>
      <c r="B27" s="163" t="s">
        <v>44</v>
      </c>
      <c r="C27" s="156">
        <v>0</v>
      </c>
      <c r="D27" s="89">
        <v>0</v>
      </c>
      <c r="E27" s="24">
        <v>0</v>
      </c>
      <c r="F27" s="89">
        <v>0</v>
      </c>
      <c r="G27" s="24">
        <v>0</v>
      </c>
      <c r="H27" s="89">
        <v>0</v>
      </c>
      <c r="I27" s="24">
        <v>3996</v>
      </c>
      <c r="J27" s="89">
        <v>0.46330434782608698</v>
      </c>
      <c r="K27" s="24">
        <v>2997</v>
      </c>
      <c r="L27" s="89">
        <v>0.36486486486486486</v>
      </c>
      <c r="M27" s="24">
        <v>1336</v>
      </c>
      <c r="N27" s="89">
        <v>0.11764705882352941</v>
      </c>
      <c r="O27" s="24">
        <v>167</v>
      </c>
      <c r="P27" s="89">
        <v>0</v>
      </c>
      <c r="Q27" s="24">
        <v>0</v>
      </c>
      <c r="R27" s="89">
        <v>0</v>
      </c>
      <c r="S27" s="24">
        <v>0</v>
      </c>
      <c r="T27" s="89">
        <v>0</v>
      </c>
      <c r="U27" s="24">
        <v>0</v>
      </c>
      <c r="V27" s="89">
        <v>0</v>
      </c>
      <c r="W27" s="24">
        <v>0</v>
      </c>
      <c r="X27" s="89">
        <v>0</v>
      </c>
      <c r="Y27" s="24">
        <v>0</v>
      </c>
      <c r="Z27" s="89">
        <v>0</v>
      </c>
      <c r="AA27" s="24">
        <v>249912</v>
      </c>
      <c r="AB27" s="89">
        <v>0.60805543525335637</v>
      </c>
      <c r="AC27" s="24">
        <v>158598</v>
      </c>
      <c r="AD27" s="89">
        <v>0.56410256410256421</v>
      </c>
      <c r="AE27" s="24">
        <v>107957</v>
      </c>
      <c r="AF27" s="89">
        <v>0.58261287223823255</v>
      </c>
      <c r="AG27" s="24">
        <v>14418</v>
      </c>
      <c r="AH27" s="89">
        <v>0.15055762081784388</v>
      </c>
      <c r="AI27" s="24">
        <v>2759</v>
      </c>
      <c r="AJ27" s="89">
        <v>0.14485981308411211</v>
      </c>
      <c r="AK27" s="24">
        <v>1157</v>
      </c>
      <c r="AL27" s="104">
        <v>0.10077519379844961</v>
      </c>
      <c r="AM27" s="204">
        <f t="shared" si="0"/>
        <v>45274.75</v>
      </c>
      <c r="AN27" s="204">
        <f t="shared" si="1"/>
        <v>0</v>
      </c>
      <c r="AO27" s="204">
        <f t="shared" si="2"/>
        <v>0</v>
      </c>
      <c r="AP27" s="21"/>
      <c r="AQ27" s="21"/>
      <c r="AR27" s="21"/>
      <c r="AS27" s="21"/>
      <c r="AT27" s="21"/>
      <c r="AU27" s="21"/>
      <c r="AV27" s="21"/>
      <c r="AW27" s="21"/>
      <c r="AX27" s="21"/>
      <c r="AY27" s="21"/>
      <c r="AZ27" s="21"/>
      <c r="BA27" s="21"/>
    </row>
    <row r="28" spans="1:53" x14ac:dyDescent="0.2">
      <c r="A28" s="287"/>
      <c r="B28" s="163" t="s">
        <v>45</v>
      </c>
      <c r="C28" s="156">
        <v>0</v>
      </c>
      <c r="D28" s="89">
        <v>0</v>
      </c>
      <c r="E28" s="24">
        <v>0</v>
      </c>
      <c r="F28" s="89">
        <v>0</v>
      </c>
      <c r="G28" s="24">
        <v>0</v>
      </c>
      <c r="H28" s="89">
        <v>0</v>
      </c>
      <c r="I28" s="24">
        <v>0</v>
      </c>
      <c r="J28" s="89">
        <v>0</v>
      </c>
      <c r="K28" s="24">
        <v>0</v>
      </c>
      <c r="L28" s="89">
        <v>0</v>
      </c>
      <c r="M28" s="24">
        <v>0</v>
      </c>
      <c r="N28" s="89">
        <v>0</v>
      </c>
      <c r="O28" s="24">
        <v>0</v>
      </c>
      <c r="P28" s="89">
        <v>0</v>
      </c>
      <c r="Q28" s="24">
        <v>0</v>
      </c>
      <c r="R28" s="89">
        <v>0</v>
      </c>
      <c r="S28" s="24">
        <v>0</v>
      </c>
      <c r="T28" s="89">
        <v>0</v>
      </c>
      <c r="U28" s="24">
        <v>0</v>
      </c>
      <c r="V28" s="89">
        <v>0</v>
      </c>
      <c r="W28" s="24">
        <v>0</v>
      </c>
      <c r="X28" s="89">
        <v>0</v>
      </c>
      <c r="Y28" s="24">
        <v>0</v>
      </c>
      <c r="Z28" s="89">
        <v>0</v>
      </c>
      <c r="AA28" s="57">
        <v>1068</v>
      </c>
      <c r="AB28" s="89">
        <v>2.5985275010827194E-3</v>
      </c>
      <c r="AC28" s="57">
        <v>0</v>
      </c>
      <c r="AD28" s="89">
        <v>0</v>
      </c>
      <c r="AE28" s="57">
        <v>0</v>
      </c>
      <c r="AF28" s="89">
        <v>0</v>
      </c>
      <c r="AG28" s="57">
        <v>0</v>
      </c>
      <c r="AH28" s="89">
        <v>0</v>
      </c>
      <c r="AI28" s="57">
        <v>0</v>
      </c>
      <c r="AJ28" s="89">
        <v>0</v>
      </c>
      <c r="AK28" s="57">
        <v>0</v>
      </c>
      <c r="AL28" s="104">
        <v>0</v>
      </c>
      <c r="AM28" s="204">
        <f t="shared" si="0"/>
        <v>89</v>
      </c>
      <c r="AN28" s="204">
        <f t="shared" si="1"/>
        <v>0</v>
      </c>
      <c r="AO28" s="204">
        <f t="shared" si="2"/>
        <v>0</v>
      </c>
      <c r="AP28" s="6"/>
      <c r="AQ28" s="5"/>
      <c r="AR28" s="6"/>
      <c r="AS28" s="5"/>
      <c r="AT28" s="6"/>
      <c r="AU28" s="5"/>
      <c r="AV28" s="6"/>
      <c r="AW28" s="5"/>
      <c r="AX28" s="6"/>
      <c r="AY28" s="5"/>
      <c r="AZ28" s="6"/>
      <c r="BA28" s="21"/>
    </row>
    <row r="29" spans="1:53" x14ac:dyDescent="0.2">
      <c r="A29" s="286"/>
      <c r="B29" s="163" t="s">
        <v>107</v>
      </c>
      <c r="C29" s="156">
        <v>0</v>
      </c>
      <c r="D29" s="89">
        <v>0</v>
      </c>
      <c r="E29" s="24">
        <v>0</v>
      </c>
      <c r="F29" s="89">
        <v>0</v>
      </c>
      <c r="G29" s="24">
        <v>0</v>
      </c>
      <c r="H29" s="89">
        <v>0</v>
      </c>
      <c r="I29" s="24">
        <v>0</v>
      </c>
      <c r="J29" s="89">
        <v>0</v>
      </c>
      <c r="K29" s="24">
        <v>0</v>
      </c>
      <c r="L29" s="89">
        <v>0</v>
      </c>
      <c r="M29" s="24">
        <v>0</v>
      </c>
      <c r="N29" s="89">
        <v>0</v>
      </c>
      <c r="O29" s="24">
        <v>0</v>
      </c>
      <c r="P29" s="89">
        <v>0</v>
      </c>
      <c r="Q29" s="24">
        <v>0</v>
      </c>
      <c r="R29" s="89">
        <v>0</v>
      </c>
      <c r="S29" s="24">
        <v>0</v>
      </c>
      <c r="T29" s="89">
        <v>0</v>
      </c>
      <c r="U29" s="24">
        <v>0</v>
      </c>
      <c r="V29" s="89">
        <v>0</v>
      </c>
      <c r="W29" s="24">
        <v>0</v>
      </c>
      <c r="X29" s="89">
        <v>0</v>
      </c>
      <c r="Y29" s="24">
        <v>0</v>
      </c>
      <c r="Z29" s="89">
        <v>0</v>
      </c>
      <c r="AA29" s="57">
        <v>0</v>
      </c>
      <c r="AB29" s="89">
        <v>0</v>
      </c>
      <c r="AC29" s="57">
        <v>0</v>
      </c>
      <c r="AD29" s="89">
        <v>0</v>
      </c>
      <c r="AE29" s="57">
        <v>89</v>
      </c>
      <c r="AF29" s="89">
        <v>4.8030739673390974E-4</v>
      </c>
      <c r="AG29" s="57">
        <v>0</v>
      </c>
      <c r="AH29" s="89">
        <v>0</v>
      </c>
      <c r="AI29" s="57">
        <v>0</v>
      </c>
      <c r="AJ29" s="89">
        <v>0</v>
      </c>
      <c r="AK29" s="57">
        <v>0</v>
      </c>
      <c r="AL29" s="104">
        <v>0</v>
      </c>
      <c r="AM29" s="204">
        <f t="shared" si="0"/>
        <v>7.416666666666667</v>
      </c>
      <c r="AN29" s="204">
        <f t="shared" si="1"/>
        <v>0</v>
      </c>
      <c r="AO29" s="204">
        <f t="shared" si="2"/>
        <v>0</v>
      </c>
      <c r="AP29" s="6"/>
      <c r="AQ29" s="5"/>
      <c r="AR29" s="6"/>
      <c r="AS29" s="5"/>
      <c r="AT29" s="6"/>
      <c r="AU29" s="5"/>
      <c r="AV29" s="6"/>
      <c r="AW29" s="5"/>
      <c r="AX29" s="6"/>
      <c r="AY29" s="5"/>
      <c r="AZ29" s="6"/>
      <c r="BA29" s="21"/>
    </row>
    <row r="30" spans="1:53" x14ac:dyDescent="0.2">
      <c r="A30" s="285" t="s">
        <v>10</v>
      </c>
      <c r="B30" s="163" t="s">
        <v>101</v>
      </c>
      <c r="C30" s="156">
        <v>0</v>
      </c>
      <c r="D30" s="89">
        <v>0</v>
      </c>
      <c r="E30" s="24">
        <v>0</v>
      </c>
      <c r="F30" s="89">
        <v>0</v>
      </c>
      <c r="G30" s="24">
        <v>0</v>
      </c>
      <c r="H30" s="89">
        <v>0</v>
      </c>
      <c r="I30" s="24">
        <v>0</v>
      </c>
      <c r="J30" s="89">
        <v>0</v>
      </c>
      <c r="K30" s="24">
        <v>0</v>
      </c>
      <c r="L30" s="89">
        <v>0</v>
      </c>
      <c r="M30" s="24">
        <v>167</v>
      </c>
      <c r="N30" s="89">
        <v>1.4705882352941176E-2</v>
      </c>
      <c r="O30" s="24">
        <v>0</v>
      </c>
      <c r="P30" s="89">
        <v>0</v>
      </c>
      <c r="Q30" s="24">
        <v>0</v>
      </c>
      <c r="R30" s="89">
        <v>0</v>
      </c>
      <c r="S30" s="24">
        <v>0</v>
      </c>
      <c r="T30" s="89">
        <v>0</v>
      </c>
      <c r="U30" s="24">
        <v>0</v>
      </c>
      <c r="V30" s="89">
        <v>0</v>
      </c>
      <c r="W30" s="24">
        <v>0</v>
      </c>
      <c r="X30" s="89">
        <v>0</v>
      </c>
      <c r="Y30" s="24">
        <v>0</v>
      </c>
      <c r="Z30" s="89">
        <v>0</v>
      </c>
      <c r="AA30" s="24">
        <v>0</v>
      </c>
      <c r="AB30" s="89">
        <v>0</v>
      </c>
      <c r="AC30" s="24">
        <v>0</v>
      </c>
      <c r="AD30" s="89">
        <v>0</v>
      </c>
      <c r="AE30" s="24">
        <v>0</v>
      </c>
      <c r="AF30" s="89">
        <v>0</v>
      </c>
      <c r="AG30" s="24">
        <v>0</v>
      </c>
      <c r="AH30" s="89">
        <v>0</v>
      </c>
      <c r="AI30" s="24">
        <v>0</v>
      </c>
      <c r="AJ30" s="89">
        <v>0</v>
      </c>
      <c r="AK30" s="24">
        <v>0</v>
      </c>
      <c r="AL30" s="104">
        <v>0</v>
      </c>
      <c r="AM30" s="204">
        <f t="shared" si="0"/>
        <v>13.916666666666666</v>
      </c>
      <c r="AN30" s="204">
        <f t="shared" si="1"/>
        <v>0</v>
      </c>
      <c r="AO30" s="204">
        <f t="shared" si="2"/>
        <v>0</v>
      </c>
      <c r="AP30" s="6"/>
      <c r="AQ30" s="5"/>
      <c r="AR30" s="6"/>
      <c r="AS30" s="5"/>
      <c r="AT30" s="6"/>
      <c r="AU30" s="5"/>
      <c r="AV30" s="6"/>
      <c r="AW30" s="5"/>
      <c r="AX30" s="6"/>
      <c r="AY30" s="5"/>
      <c r="AZ30" s="6"/>
      <c r="BA30" s="21"/>
    </row>
    <row r="31" spans="1:53" x14ac:dyDescent="0.2">
      <c r="A31" s="286"/>
      <c r="B31" s="163" t="s">
        <v>11</v>
      </c>
      <c r="C31" s="156">
        <v>1332</v>
      </c>
      <c r="D31" s="89">
        <v>5.3811659192825115E-2</v>
      </c>
      <c r="E31" s="24">
        <v>2442</v>
      </c>
      <c r="F31" s="89">
        <v>3.2589547856723432E-2</v>
      </c>
      <c r="G31" s="24">
        <v>0</v>
      </c>
      <c r="H31" s="89">
        <v>1.3106159895150721E-3</v>
      </c>
      <c r="I31" s="24">
        <v>0</v>
      </c>
      <c r="J31" s="89">
        <v>0</v>
      </c>
      <c r="K31" s="24">
        <v>111</v>
      </c>
      <c r="L31" s="89">
        <v>1.3513513513513514E-2</v>
      </c>
      <c r="M31" s="24">
        <v>3507</v>
      </c>
      <c r="N31" s="89">
        <v>0.30882352941176472</v>
      </c>
      <c r="O31" s="24">
        <v>1002</v>
      </c>
      <c r="P31" s="89">
        <v>0</v>
      </c>
      <c r="Q31" s="24">
        <v>0</v>
      </c>
      <c r="R31" s="89">
        <v>0</v>
      </c>
      <c r="S31" s="24">
        <v>0</v>
      </c>
      <c r="T31" s="89">
        <v>0</v>
      </c>
      <c r="U31" s="24">
        <v>0</v>
      </c>
      <c r="V31" s="89">
        <v>0</v>
      </c>
      <c r="W31" s="24">
        <v>0</v>
      </c>
      <c r="X31" s="89">
        <v>0</v>
      </c>
      <c r="Y31" s="24">
        <v>0</v>
      </c>
      <c r="Z31" s="89">
        <v>0</v>
      </c>
      <c r="AA31" s="24">
        <v>0</v>
      </c>
      <c r="AB31" s="89">
        <v>0</v>
      </c>
      <c r="AC31" s="24">
        <v>0</v>
      </c>
      <c r="AD31" s="89">
        <v>0</v>
      </c>
      <c r="AE31" s="24">
        <v>0</v>
      </c>
      <c r="AF31" s="89">
        <v>0</v>
      </c>
      <c r="AG31" s="24">
        <v>0</v>
      </c>
      <c r="AH31" s="89">
        <v>0</v>
      </c>
      <c r="AI31" s="24">
        <v>0</v>
      </c>
      <c r="AJ31" s="89">
        <v>0</v>
      </c>
      <c r="AK31" s="24">
        <v>0</v>
      </c>
      <c r="AL31" s="104">
        <v>0</v>
      </c>
      <c r="AM31" s="204">
        <f t="shared" si="0"/>
        <v>385</v>
      </c>
      <c r="AN31" s="204">
        <f t="shared" si="1"/>
        <v>0</v>
      </c>
      <c r="AO31" s="204">
        <f t="shared" si="2"/>
        <v>1258</v>
      </c>
      <c r="AP31" s="6"/>
      <c r="AQ31" s="5"/>
      <c r="AR31" s="6"/>
      <c r="AS31" s="5"/>
      <c r="AT31" s="6"/>
      <c r="AU31" s="5"/>
      <c r="AV31" s="6"/>
      <c r="AW31" s="5"/>
      <c r="AX31" s="6"/>
      <c r="AY31" s="5"/>
      <c r="AZ31" s="6"/>
      <c r="BA31" s="21"/>
    </row>
    <row r="32" spans="1:53" x14ac:dyDescent="0.2">
      <c r="A32" s="103" t="s">
        <v>12</v>
      </c>
      <c r="B32" s="163" t="s">
        <v>13</v>
      </c>
      <c r="C32" s="156">
        <v>444</v>
      </c>
      <c r="D32" s="89">
        <v>1.7937219730941704E-2</v>
      </c>
      <c r="E32" s="24">
        <v>666</v>
      </c>
      <c r="F32" s="89">
        <v>8.8880585063791165E-3</v>
      </c>
      <c r="G32" s="24">
        <v>56</v>
      </c>
      <c r="H32" s="89">
        <v>0</v>
      </c>
      <c r="I32" s="24">
        <v>222</v>
      </c>
      <c r="J32" s="89">
        <v>2.5739130434782608E-2</v>
      </c>
      <c r="K32" s="24">
        <v>777</v>
      </c>
      <c r="L32" s="89">
        <v>9.45945945945946E-2</v>
      </c>
      <c r="M32" s="24">
        <v>501</v>
      </c>
      <c r="N32" s="89">
        <v>4.4117647058823532E-2</v>
      </c>
      <c r="O32" s="24">
        <v>1670</v>
      </c>
      <c r="P32" s="89">
        <v>0</v>
      </c>
      <c r="Q32" s="24">
        <v>777</v>
      </c>
      <c r="R32" s="89">
        <v>7.5268817204301078E-2</v>
      </c>
      <c r="S32" s="24">
        <v>111</v>
      </c>
      <c r="T32" s="89">
        <v>2.3809523809523808E-2</v>
      </c>
      <c r="U32" s="24">
        <v>23062.5</v>
      </c>
      <c r="V32" s="89">
        <v>0.68587360594795543</v>
      </c>
      <c r="W32" s="24">
        <v>12625</v>
      </c>
      <c r="X32" s="89">
        <v>0.68474576271186438</v>
      </c>
      <c r="Y32" s="24">
        <v>11562.5</v>
      </c>
      <c r="Z32" s="89">
        <v>0.78059071729957807</v>
      </c>
      <c r="AA32" s="57">
        <v>2047.0000000000002</v>
      </c>
      <c r="AB32" s="89">
        <v>4.980511043741879E-3</v>
      </c>
      <c r="AC32" s="57">
        <v>801</v>
      </c>
      <c r="AD32" s="89">
        <v>2.8490028490028496E-3</v>
      </c>
      <c r="AE32" s="57">
        <v>712</v>
      </c>
      <c r="AF32" s="89">
        <v>3.8424591738712779E-3</v>
      </c>
      <c r="AG32" s="57">
        <v>1068</v>
      </c>
      <c r="AH32" s="89">
        <v>1.1152416356877326E-2</v>
      </c>
      <c r="AI32" s="57">
        <v>979</v>
      </c>
      <c r="AJ32" s="89">
        <v>5.1401869158878497E-2</v>
      </c>
      <c r="AK32" s="57">
        <v>0</v>
      </c>
      <c r="AL32" s="104">
        <v>0</v>
      </c>
      <c r="AM32" s="204">
        <f t="shared" si="0"/>
        <v>805.41666666666663</v>
      </c>
      <c r="AN32" s="204">
        <f t="shared" si="1"/>
        <v>15750</v>
      </c>
      <c r="AO32" s="204">
        <f t="shared" si="2"/>
        <v>388.66666666666669</v>
      </c>
      <c r="AP32" s="21"/>
      <c r="AQ32" s="21"/>
      <c r="AR32" s="21"/>
      <c r="AS32" s="21"/>
      <c r="AT32" s="21"/>
      <c r="AU32" s="21"/>
      <c r="AV32" s="21"/>
      <c r="AW32" s="21"/>
      <c r="AX32" s="21"/>
      <c r="AY32" s="21"/>
      <c r="AZ32" s="21"/>
      <c r="BA32" s="21"/>
    </row>
    <row r="33" spans="1:53" x14ac:dyDescent="0.2">
      <c r="A33" s="267" t="s">
        <v>14</v>
      </c>
      <c r="B33" s="163" t="s">
        <v>151</v>
      </c>
      <c r="C33" s="156">
        <v>0</v>
      </c>
      <c r="D33" s="89">
        <v>0</v>
      </c>
      <c r="E33" s="24">
        <v>0</v>
      </c>
      <c r="F33" s="89">
        <v>0</v>
      </c>
      <c r="G33" s="24">
        <v>0</v>
      </c>
      <c r="H33" s="89">
        <v>0</v>
      </c>
      <c r="I33" s="24">
        <v>0</v>
      </c>
      <c r="J33" s="89">
        <v>0</v>
      </c>
      <c r="K33" s="24">
        <v>0</v>
      </c>
      <c r="L33" s="89">
        <v>0</v>
      </c>
      <c r="M33" s="24">
        <v>0</v>
      </c>
      <c r="N33" s="89">
        <v>0</v>
      </c>
      <c r="O33" s="24">
        <v>835</v>
      </c>
      <c r="P33" s="89">
        <v>0</v>
      </c>
      <c r="Q33" s="24">
        <v>0</v>
      </c>
      <c r="R33" s="89">
        <v>0</v>
      </c>
      <c r="S33" s="24">
        <v>0</v>
      </c>
      <c r="T33" s="89">
        <v>0</v>
      </c>
      <c r="U33" s="24">
        <v>0</v>
      </c>
      <c r="V33" s="89">
        <v>0</v>
      </c>
      <c r="W33" s="24">
        <v>0</v>
      </c>
      <c r="X33" s="89">
        <v>0</v>
      </c>
      <c r="Y33" s="24">
        <v>0</v>
      </c>
      <c r="Z33" s="89">
        <v>0</v>
      </c>
      <c r="AA33" s="24">
        <v>0</v>
      </c>
      <c r="AB33" s="89">
        <v>0</v>
      </c>
      <c r="AC33" s="24">
        <v>0</v>
      </c>
      <c r="AD33" s="89">
        <v>0</v>
      </c>
      <c r="AE33" s="24">
        <v>0</v>
      </c>
      <c r="AF33" s="89">
        <v>0</v>
      </c>
      <c r="AG33" s="24">
        <v>0</v>
      </c>
      <c r="AH33" s="89">
        <v>0</v>
      </c>
      <c r="AI33" s="24">
        <v>0</v>
      </c>
      <c r="AJ33" s="89">
        <v>0</v>
      </c>
      <c r="AK33" s="24">
        <v>0</v>
      </c>
      <c r="AL33" s="104">
        <v>0</v>
      </c>
      <c r="AM33" s="204">
        <f t="shared" si="0"/>
        <v>69.583333333333329</v>
      </c>
      <c r="AN33" s="204">
        <f t="shared" si="1"/>
        <v>0</v>
      </c>
      <c r="AO33" s="204">
        <f t="shared" si="2"/>
        <v>0</v>
      </c>
      <c r="AP33" s="21"/>
      <c r="AQ33" s="21"/>
      <c r="AR33" s="21"/>
      <c r="AS33" s="21"/>
      <c r="AT33" s="21"/>
      <c r="AU33" s="21"/>
      <c r="AV33" s="21"/>
      <c r="AW33" s="21"/>
      <c r="AX33" s="21"/>
      <c r="AY33" s="21"/>
      <c r="AZ33" s="21"/>
      <c r="BA33" s="21"/>
    </row>
    <row r="34" spans="1:53" x14ac:dyDescent="0.2">
      <c r="A34" s="268"/>
      <c r="B34" s="163" t="s">
        <v>102</v>
      </c>
      <c r="C34" s="156">
        <v>0</v>
      </c>
      <c r="D34" s="89">
        <v>0</v>
      </c>
      <c r="E34" s="24">
        <v>0</v>
      </c>
      <c r="F34" s="89">
        <v>0</v>
      </c>
      <c r="G34" s="24">
        <v>0</v>
      </c>
      <c r="H34" s="89">
        <v>0</v>
      </c>
      <c r="I34" s="24">
        <v>0</v>
      </c>
      <c r="J34" s="89">
        <v>0</v>
      </c>
      <c r="K34" s="24">
        <v>111</v>
      </c>
      <c r="L34" s="89">
        <v>1.3513513513513514E-2</v>
      </c>
      <c r="M34" s="24">
        <v>501</v>
      </c>
      <c r="N34" s="89">
        <v>4.4117647058823532E-2</v>
      </c>
      <c r="O34" s="24">
        <v>0</v>
      </c>
      <c r="P34" s="89">
        <v>0</v>
      </c>
      <c r="Q34" s="24">
        <v>111</v>
      </c>
      <c r="R34" s="89">
        <v>1.0752688172043012E-2</v>
      </c>
      <c r="S34" s="24">
        <v>0</v>
      </c>
      <c r="T34" s="89">
        <v>0</v>
      </c>
      <c r="U34" s="24">
        <v>0</v>
      </c>
      <c r="V34" s="89">
        <v>0</v>
      </c>
      <c r="W34" s="24">
        <v>0</v>
      </c>
      <c r="X34" s="89">
        <v>0</v>
      </c>
      <c r="Y34" s="24">
        <v>0</v>
      </c>
      <c r="Z34" s="89">
        <v>0</v>
      </c>
      <c r="AA34" s="24">
        <v>0</v>
      </c>
      <c r="AB34" s="89">
        <v>0</v>
      </c>
      <c r="AC34" s="24">
        <v>0</v>
      </c>
      <c r="AD34" s="89">
        <v>0</v>
      </c>
      <c r="AE34" s="24">
        <v>0</v>
      </c>
      <c r="AF34" s="89">
        <v>0</v>
      </c>
      <c r="AG34" s="24">
        <v>0</v>
      </c>
      <c r="AH34" s="89">
        <v>0</v>
      </c>
      <c r="AI34" s="24">
        <v>0</v>
      </c>
      <c r="AJ34" s="89">
        <v>0</v>
      </c>
      <c r="AK34" s="24">
        <v>0</v>
      </c>
      <c r="AL34" s="104">
        <v>0</v>
      </c>
      <c r="AM34" s="204">
        <f t="shared" si="0"/>
        <v>60.25</v>
      </c>
      <c r="AN34" s="204">
        <f t="shared" si="1"/>
        <v>0</v>
      </c>
      <c r="AO34" s="204">
        <f t="shared" si="2"/>
        <v>0</v>
      </c>
      <c r="AP34" s="21"/>
      <c r="AQ34" s="21"/>
      <c r="AR34" s="21"/>
      <c r="AS34" s="21"/>
      <c r="AT34" s="21"/>
      <c r="AU34" s="21"/>
      <c r="AV34" s="21"/>
      <c r="AW34" s="21"/>
      <c r="AX34" s="21"/>
      <c r="AY34" s="21"/>
      <c r="AZ34" s="21"/>
      <c r="BA34" s="21"/>
    </row>
    <row r="35" spans="1:53" x14ac:dyDescent="0.2">
      <c r="A35" s="268"/>
      <c r="B35" s="163" t="s">
        <v>108</v>
      </c>
      <c r="C35" s="156">
        <v>0</v>
      </c>
      <c r="D35" s="89">
        <v>0</v>
      </c>
      <c r="E35" s="24">
        <v>0</v>
      </c>
      <c r="F35" s="89">
        <v>0</v>
      </c>
      <c r="G35" s="24">
        <v>0</v>
      </c>
      <c r="H35" s="89">
        <v>0</v>
      </c>
      <c r="I35" s="24">
        <v>0</v>
      </c>
      <c r="J35" s="89">
        <v>0</v>
      </c>
      <c r="K35" s="24">
        <v>0</v>
      </c>
      <c r="L35" s="89">
        <v>0</v>
      </c>
      <c r="M35" s="24">
        <v>0</v>
      </c>
      <c r="N35" s="89">
        <v>0</v>
      </c>
      <c r="O35" s="24">
        <v>0</v>
      </c>
      <c r="P35" s="89">
        <v>0</v>
      </c>
      <c r="Q35" s="24">
        <v>0</v>
      </c>
      <c r="R35" s="89">
        <v>0</v>
      </c>
      <c r="S35" s="24">
        <v>0</v>
      </c>
      <c r="T35" s="89">
        <v>0</v>
      </c>
      <c r="U35" s="24">
        <v>0</v>
      </c>
      <c r="V35" s="89">
        <v>0</v>
      </c>
      <c r="W35" s="24">
        <v>0</v>
      </c>
      <c r="X35" s="89">
        <v>0</v>
      </c>
      <c r="Y35" s="24">
        <v>0</v>
      </c>
      <c r="Z35" s="89">
        <v>0</v>
      </c>
      <c r="AA35" s="57">
        <v>0</v>
      </c>
      <c r="AB35" s="89">
        <v>0</v>
      </c>
      <c r="AC35" s="57">
        <v>0</v>
      </c>
      <c r="AD35" s="89">
        <v>0</v>
      </c>
      <c r="AE35" s="57">
        <v>0</v>
      </c>
      <c r="AF35" s="89">
        <v>0</v>
      </c>
      <c r="AG35" s="57">
        <v>1869</v>
      </c>
      <c r="AH35" s="89">
        <v>1.951672862453532E-2</v>
      </c>
      <c r="AI35" s="57">
        <v>0</v>
      </c>
      <c r="AJ35" s="89">
        <v>0</v>
      </c>
      <c r="AK35" s="57">
        <v>712</v>
      </c>
      <c r="AL35" s="104">
        <v>6.2015503875968991E-2</v>
      </c>
      <c r="AM35" s="204">
        <f t="shared" si="0"/>
        <v>215.08333333333334</v>
      </c>
      <c r="AN35" s="204">
        <f t="shared" si="1"/>
        <v>0</v>
      </c>
      <c r="AO35" s="204">
        <f t="shared" si="2"/>
        <v>0</v>
      </c>
      <c r="AP35" s="6"/>
      <c r="AQ35" s="5"/>
      <c r="AR35" s="6"/>
      <c r="AS35" s="5"/>
      <c r="AT35" s="6"/>
      <c r="AU35" s="5"/>
      <c r="AV35" s="6"/>
      <c r="AW35" s="5"/>
      <c r="AX35" s="6"/>
      <c r="AY35" s="5"/>
      <c r="AZ35" s="6"/>
      <c r="BA35" s="21"/>
    </row>
    <row r="36" spans="1:53" x14ac:dyDescent="0.2">
      <c r="A36" s="268"/>
      <c r="B36" s="163" t="s">
        <v>88</v>
      </c>
      <c r="C36" s="156">
        <v>0</v>
      </c>
      <c r="D36" s="89">
        <v>0</v>
      </c>
      <c r="E36" s="24">
        <v>0</v>
      </c>
      <c r="F36" s="89">
        <v>0</v>
      </c>
      <c r="G36" s="24">
        <v>0</v>
      </c>
      <c r="H36" s="89">
        <v>0</v>
      </c>
      <c r="I36" s="24">
        <v>0</v>
      </c>
      <c r="J36" s="89">
        <v>0</v>
      </c>
      <c r="K36" s="24">
        <v>0</v>
      </c>
      <c r="L36" s="89">
        <v>0</v>
      </c>
      <c r="M36" s="24">
        <v>0</v>
      </c>
      <c r="N36" s="89">
        <v>0</v>
      </c>
      <c r="O36" s="24">
        <v>0</v>
      </c>
      <c r="P36" s="89">
        <v>0</v>
      </c>
      <c r="Q36" s="24">
        <v>0</v>
      </c>
      <c r="R36" s="89">
        <v>0</v>
      </c>
      <c r="S36" s="24">
        <v>0</v>
      </c>
      <c r="T36" s="89">
        <v>0</v>
      </c>
      <c r="U36" s="57">
        <v>62.5</v>
      </c>
      <c r="V36" s="89">
        <v>1.8587360594795538E-3</v>
      </c>
      <c r="W36" s="57">
        <v>0</v>
      </c>
      <c r="X36" s="89">
        <v>0</v>
      </c>
      <c r="Y36" s="57">
        <v>0</v>
      </c>
      <c r="Z36" s="89">
        <v>0</v>
      </c>
      <c r="AA36" s="57">
        <v>0</v>
      </c>
      <c r="AB36" s="89">
        <v>0</v>
      </c>
      <c r="AC36" s="57">
        <v>0</v>
      </c>
      <c r="AD36" s="89">
        <v>0</v>
      </c>
      <c r="AE36" s="57">
        <v>0</v>
      </c>
      <c r="AF36" s="89">
        <v>0</v>
      </c>
      <c r="AG36" s="57">
        <v>178</v>
      </c>
      <c r="AH36" s="89">
        <v>1.8587360594795542E-3</v>
      </c>
      <c r="AI36" s="57">
        <v>0</v>
      </c>
      <c r="AJ36" s="89">
        <v>0</v>
      </c>
      <c r="AK36" s="57">
        <v>0</v>
      </c>
      <c r="AL36" s="104">
        <v>0</v>
      </c>
      <c r="AM36" s="204">
        <f t="shared" si="0"/>
        <v>14.833333333333334</v>
      </c>
      <c r="AN36" s="204">
        <f t="shared" si="1"/>
        <v>20.833333333333332</v>
      </c>
      <c r="AO36" s="204">
        <f t="shared" si="2"/>
        <v>0</v>
      </c>
      <c r="AP36" s="21"/>
      <c r="AQ36" s="21"/>
      <c r="AR36" s="21"/>
      <c r="AS36" s="21"/>
      <c r="AT36" s="21"/>
      <c r="AU36" s="21"/>
      <c r="AV36" s="21"/>
      <c r="AW36" s="21"/>
      <c r="AX36" s="21"/>
      <c r="AY36" s="21"/>
      <c r="AZ36" s="21"/>
      <c r="BA36" s="21"/>
    </row>
    <row r="37" spans="1:53" x14ac:dyDescent="0.2">
      <c r="A37" s="268"/>
      <c r="B37" s="163" t="s">
        <v>15</v>
      </c>
      <c r="C37" s="156">
        <v>111</v>
      </c>
      <c r="D37" s="89">
        <v>4.4843049327354259E-3</v>
      </c>
      <c r="E37" s="24">
        <v>333</v>
      </c>
      <c r="F37" s="89">
        <v>4.4440292531895582E-3</v>
      </c>
      <c r="G37" s="24">
        <v>0</v>
      </c>
      <c r="H37" s="89">
        <v>1.3106159895150721E-3</v>
      </c>
      <c r="I37" s="24">
        <v>222</v>
      </c>
      <c r="J37" s="89">
        <v>2.5739130434782608E-2</v>
      </c>
      <c r="K37" s="24">
        <v>0</v>
      </c>
      <c r="L37" s="89">
        <v>0</v>
      </c>
      <c r="M37" s="24">
        <v>0</v>
      </c>
      <c r="N37" s="89">
        <v>0</v>
      </c>
      <c r="O37" s="24">
        <v>0</v>
      </c>
      <c r="P37" s="89">
        <v>0</v>
      </c>
      <c r="Q37" s="24">
        <v>0</v>
      </c>
      <c r="R37" s="89">
        <v>0</v>
      </c>
      <c r="S37" s="24">
        <v>0</v>
      </c>
      <c r="T37" s="89">
        <v>0</v>
      </c>
      <c r="U37" s="24">
        <v>0</v>
      </c>
      <c r="V37" s="89">
        <v>0</v>
      </c>
      <c r="W37" s="24">
        <v>0</v>
      </c>
      <c r="X37" s="89">
        <v>0</v>
      </c>
      <c r="Y37" s="24">
        <v>0</v>
      </c>
      <c r="Z37" s="89">
        <v>0</v>
      </c>
      <c r="AA37" s="57">
        <v>0</v>
      </c>
      <c r="AB37" s="89">
        <v>0</v>
      </c>
      <c r="AC37" s="57">
        <v>0</v>
      </c>
      <c r="AD37" s="89">
        <v>0</v>
      </c>
      <c r="AE37" s="57">
        <v>0</v>
      </c>
      <c r="AF37" s="89">
        <v>0</v>
      </c>
      <c r="AG37" s="57">
        <v>178</v>
      </c>
      <c r="AH37" s="89">
        <v>1.8587360594795542E-3</v>
      </c>
      <c r="AI37" s="57">
        <v>89</v>
      </c>
      <c r="AJ37" s="89">
        <v>4.672897196261681E-3</v>
      </c>
      <c r="AK37" s="57">
        <v>0</v>
      </c>
      <c r="AL37" s="104">
        <v>0</v>
      </c>
      <c r="AM37" s="204">
        <f t="shared" si="0"/>
        <v>40.75</v>
      </c>
      <c r="AN37" s="204">
        <f t="shared" si="1"/>
        <v>0</v>
      </c>
      <c r="AO37" s="204">
        <f t="shared" si="2"/>
        <v>148</v>
      </c>
      <c r="AP37" s="21"/>
      <c r="AQ37" s="21"/>
      <c r="AR37" s="21"/>
      <c r="AS37" s="21"/>
      <c r="AT37" s="21"/>
      <c r="AU37" s="21"/>
      <c r="AV37" s="21"/>
      <c r="AW37" s="21"/>
      <c r="AX37" s="21"/>
      <c r="AY37" s="21"/>
      <c r="AZ37" s="21"/>
      <c r="BA37" s="21"/>
    </row>
    <row r="38" spans="1:53" x14ac:dyDescent="0.2">
      <c r="A38" s="268"/>
      <c r="B38" s="163" t="s">
        <v>50</v>
      </c>
      <c r="C38" s="156">
        <v>0</v>
      </c>
      <c r="D38" s="89">
        <v>0</v>
      </c>
      <c r="E38" s="24">
        <v>0</v>
      </c>
      <c r="F38" s="89">
        <v>0</v>
      </c>
      <c r="G38" s="24">
        <v>0</v>
      </c>
      <c r="H38" s="89">
        <v>0</v>
      </c>
      <c r="I38" s="24">
        <v>111</v>
      </c>
      <c r="J38" s="89">
        <v>1.2869565217391304E-2</v>
      </c>
      <c r="K38" s="24">
        <v>111</v>
      </c>
      <c r="L38" s="89">
        <v>1.3513513513513514E-2</v>
      </c>
      <c r="M38" s="24">
        <v>0</v>
      </c>
      <c r="N38" s="89">
        <v>0</v>
      </c>
      <c r="O38" s="24">
        <v>0</v>
      </c>
      <c r="P38" s="89">
        <v>0</v>
      </c>
      <c r="Q38" s="24">
        <v>0</v>
      </c>
      <c r="R38" s="89">
        <v>0</v>
      </c>
      <c r="S38" s="24">
        <v>0</v>
      </c>
      <c r="T38" s="89">
        <v>0</v>
      </c>
      <c r="U38" s="24">
        <v>0</v>
      </c>
      <c r="V38" s="89">
        <v>0</v>
      </c>
      <c r="W38" s="24">
        <v>0</v>
      </c>
      <c r="X38" s="89">
        <v>0</v>
      </c>
      <c r="Y38" s="24">
        <v>0</v>
      </c>
      <c r="Z38" s="89">
        <v>0</v>
      </c>
      <c r="AA38" s="24">
        <v>0</v>
      </c>
      <c r="AB38" s="89">
        <v>0</v>
      </c>
      <c r="AC38" s="24">
        <v>0</v>
      </c>
      <c r="AD38" s="89">
        <v>0</v>
      </c>
      <c r="AE38" s="24">
        <v>0</v>
      </c>
      <c r="AF38" s="89">
        <v>0</v>
      </c>
      <c r="AG38" s="24">
        <v>0</v>
      </c>
      <c r="AH38" s="89">
        <v>0</v>
      </c>
      <c r="AI38" s="24">
        <v>0</v>
      </c>
      <c r="AJ38" s="89">
        <v>0</v>
      </c>
      <c r="AK38" s="24">
        <v>0</v>
      </c>
      <c r="AL38" s="104">
        <v>0</v>
      </c>
      <c r="AM38" s="204">
        <f t="shared" si="0"/>
        <v>18.5</v>
      </c>
      <c r="AN38" s="204">
        <f t="shared" si="1"/>
        <v>0</v>
      </c>
      <c r="AO38" s="204">
        <f t="shared" si="2"/>
        <v>0</v>
      </c>
      <c r="AP38" s="21"/>
      <c r="AQ38" s="21"/>
      <c r="AR38" s="21"/>
      <c r="AS38" s="21"/>
      <c r="AT38" s="21"/>
      <c r="AU38" s="21"/>
      <c r="AV38" s="21"/>
      <c r="AW38" s="21"/>
      <c r="AX38" s="21"/>
      <c r="AY38" s="21"/>
      <c r="AZ38" s="21"/>
      <c r="BA38" s="21"/>
    </row>
    <row r="39" spans="1:53" x14ac:dyDescent="0.2">
      <c r="A39" s="268"/>
      <c r="B39" s="163" t="s">
        <v>109</v>
      </c>
      <c r="C39" s="156">
        <v>0</v>
      </c>
      <c r="D39" s="89">
        <v>0</v>
      </c>
      <c r="E39" s="24">
        <v>0</v>
      </c>
      <c r="F39" s="89">
        <v>0</v>
      </c>
      <c r="G39" s="24">
        <v>0</v>
      </c>
      <c r="H39" s="89">
        <v>0</v>
      </c>
      <c r="I39" s="24">
        <v>0</v>
      </c>
      <c r="J39" s="89">
        <v>0</v>
      </c>
      <c r="K39" s="24">
        <v>0</v>
      </c>
      <c r="L39" s="89">
        <v>0</v>
      </c>
      <c r="M39" s="24">
        <v>0</v>
      </c>
      <c r="N39" s="89">
        <v>0</v>
      </c>
      <c r="O39" s="24">
        <v>0</v>
      </c>
      <c r="P39" s="89">
        <v>0</v>
      </c>
      <c r="Q39" s="24">
        <v>0</v>
      </c>
      <c r="R39" s="89">
        <v>0</v>
      </c>
      <c r="S39" s="24">
        <v>0</v>
      </c>
      <c r="T39" s="89">
        <v>0</v>
      </c>
      <c r="U39" s="24">
        <v>0</v>
      </c>
      <c r="V39" s="89">
        <v>0</v>
      </c>
      <c r="W39" s="24">
        <v>0</v>
      </c>
      <c r="X39" s="89">
        <v>0</v>
      </c>
      <c r="Y39" s="24">
        <v>0</v>
      </c>
      <c r="Z39" s="89">
        <v>0</v>
      </c>
      <c r="AA39" s="57">
        <v>18067</v>
      </c>
      <c r="AB39" s="89">
        <v>4.3958423559982668E-2</v>
      </c>
      <c r="AC39" s="57">
        <v>12282</v>
      </c>
      <c r="AD39" s="89">
        <v>4.3684710351377026E-2</v>
      </c>
      <c r="AE39" s="57">
        <v>10769</v>
      </c>
      <c r="AF39" s="89">
        <v>5.8117195004803085E-2</v>
      </c>
      <c r="AG39" s="57">
        <v>7832</v>
      </c>
      <c r="AH39" s="89">
        <v>8.1784386617100385E-2</v>
      </c>
      <c r="AI39" s="57">
        <v>2047.0000000000002</v>
      </c>
      <c r="AJ39" s="89">
        <v>0.10747663551401869</v>
      </c>
      <c r="AK39" s="57">
        <v>0</v>
      </c>
      <c r="AL39" s="104">
        <v>0</v>
      </c>
      <c r="AM39" s="204">
        <f t="shared" si="0"/>
        <v>4249.75</v>
      </c>
      <c r="AN39" s="204">
        <f t="shared" si="1"/>
        <v>0</v>
      </c>
      <c r="AO39" s="204">
        <f t="shared" si="2"/>
        <v>0</v>
      </c>
      <c r="AP39" s="6"/>
      <c r="AQ39" s="5"/>
      <c r="AR39" s="6"/>
      <c r="AS39" s="5"/>
      <c r="AT39" s="6"/>
      <c r="AU39" s="5"/>
      <c r="AV39" s="6"/>
      <c r="AW39" s="5"/>
      <c r="AX39" s="6"/>
      <c r="AY39" s="5"/>
      <c r="AZ39" s="6"/>
      <c r="BA39" s="21"/>
    </row>
    <row r="40" spans="1:53" x14ac:dyDescent="0.2">
      <c r="A40" s="268"/>
      <c r="B40" s="163" t="s">
        <v>93</v>
      </c>
      <c r="C40" s="156">
        <v>0</v>
      </c>
      <c r="D40" s="89">
        <v>0</v>
      </c>
      <c r="E40" s="24">
        <v>0</v>
      </c>
      <c r="F40" s="89">
        <v>0</v>
      </c>
      <c r="G40" s="24">
        <v>56</v>
      </c>
      <c r="H40" s="89">
        <v>1.3106159895150721E-3</v>
      </c>
      <c r="I40" s="24">
        <v>0</v>
      </c>
      <c r="J40" s="89">
        <v>0</v>
      </c>
      <c r="K40" s="24">
        <v>0</v>
      </c>
      <c r="L40" s="89">
        <v>0</v>
      </c>
      <c r="M40" s="24">
        <v>0</v>
      </c>
      <c r="N40" s="89">
        <v>0</v>
      </c>
      <c r="O40" s="24">
        <v>0</v>
      </c>
      <c r="P40" s="89">
        <v>0</v>
      </c>
      <c r="Q40" s="24">
        <v>333</v>
      </c>
      <c r="R40" s="89">
        <v>3.2258064516129031E-2</v>
      </c>
      <c r="S40" s="24">
        <v>777</v>
      </c>
      <c r="T40" s="89">
        <v>0.16666666666666666</v>
      </c>
      <c r="U40" s="24">
        <v>0</v>
      </c>
      <c r="V40" s="89">
        <v>0</v>
      </c>
      <c r="W40" s="24">
        <v>0</v>
      </c>
      <c r="X40" s="89">
        <v>0</v>
      </c>
      <c r="Y40" s="24">
        <v>0</v>
      </c>
      <c r="Z40" s="89">
        <v>0</v>
      </c>
      <c r="AA40" s="24">
        <v>0</v>
      </c>
      <c r="AB40" s="89">
        <v>0</v>
      </c>
      <c r="AC40" s="24">
        <v>0</v>
      </c>
      <c r="AD40" s="89">
        <v>0</v>
      </c>
      <c r="AE40" s="24">
        <v>0</v>
      </c>
      <c r="AF40" s="89">
        <v>0</v>
      </c>
      <c r="AG40" s="24">
        <v>0</v>
      </c>
      <c r="AH40" s="89">
        <v>0</v>
      </c>
      <c r="AI40" s="24">
        <v>0</v>
      </c>
      <c r="AJ40" s="89">
        <v>0</v>
      </c>
      <c r="AK40" s="24">
        <v>0</v>
      </c>
      <c r="AL40" s="104">
        <v>0</v>
      </c>
      <c r="AM40" s="204">
        <f t="shared" si="0"/>
        <v>92.5</v>
      </c>
      <c r="AN40" s="204">
        <f t="shared" si="1"/>
        <v>0</v>
      </c>
      <c r="AO40" s="204">
        <f t="shared" si="2"/>
        <v>18.666666666666668</v>
      </c>
      <c r="AP40" s="21"/>
      <c r="AQ40" s="21"/>
      <c r="AR40" s="21"/>
      <c r="AS40" s="21"/>
      <c r="AT40" s="21"/>
      <c r="AU40" s="21"/>
      <c r="AV40" s="21"/>
      <c r="AW40" s="21"/>
      <c r="AX40" s="21"/>
      <c r="AY40" s="21"/>
      <c r="AZ40" s="21"/>
      <c r="BA40" s="21"/>
    </row>
    <row r="41" spans="1:53" x14ac:dyDescent="0.2">
      <c r="A41" s="268"/>
      <c r="B41" s="163" t="s">
        <v>22</v>
      </c>
      <c r="C41" s="156">
        <v>0</v>
      </c>
      <c r="D41" s="89">
        <v>0</v>
      </c>
      <c r="E41" s="24">
        <v>0</v>
      </c>
      <c r="F41" s="89">
        <v>0</v>
      </c>
      <c r="G41" s="24">
        <v>56</v>
      </c>
      <c r="H41" s="89">
        <v>2.6212319790301442E-3</v>
      </c>
      <c r="I41" s="24">
        <v>111</v>
      </c>
      <c r="J41" s="89">
        <v>1.2869565217391304E-2</v>
      </c>
      <c r="K41" s="24">
        <v>222</v>
      </c>
      <c r="L41" s="89">
        <v>2.7027027027027029E-2</v>
      </c>
      <c r="M41" s="24">
        <v>0</v>
      </c>
      <c r="N41" s="89">
        <v>0</v>
      </c>
      <c r="O41" s="24">
        <v>167</v>
      </c>
      <c r="P41" s="89">
        <v>0</v>
      </c>
      <c r="Q41" s="24">
        <v>222</v>
      </c>
      <c r="R41" s="89">
        <v>2.1505376344086023E-2</v>
      </c>
      <c r="S41" s="24">
        <v>0</v>
      </c>
      <c r="T41" s="89">
        <v>0</v>
      </c>
      <c r="U41" s="24">
        <v>0</v>
      </c>
      <c r="V41" s="89">
        <v>0</v>
      </c>
      <c r="W41" s="24">
        <v>0</v>
      </c>
      <c r="X41" s="89">
        <v>0</v>
      </c>
      <c r="Y41" s="24">
        <v>0</v>
      </c>
      <c r="Z41" s="89">
        <v>0</v>
      </c>
      <c r="AA41" s="24">
        <v>0</v>
      </c>
      <c r="AB41" s="89">
        <v>0</v>
      </c>
      <c r="AC41" s="24">
        <v>0</v>
      </c>
      <c r="AD41" s="89">
        <v>0</v>
      </c>
      <c r="AE41" s="24">
        <v>0</v>
      </c>
      <c r="AF41" s="89">
        <v>0</v>
      </c>
      <c r="AG41" s="24">
        <v>0</v>
      </c>
      <c r="AH41" s="89">
        <v>0</v>
      </c>
      <c r="AI41" s="24">
        <v>0</v>
      </c>
      <c r="AJ41" s="89">
        <v>0</v>
      </c>
      <c r="AK41" s="24">
        <v>0</v>
      </c>
      <c r="AL41" s="104">
        <v>0</v>
      </c>
      <c r="AM41" s="204">
        <f t="shared" si="0"/>
        <v>60.166666666666664</v>
      </c>
      <c r="AN41" s="204">
        <f t="shared" si="1"/>
        <v>0</v>
      </c>
      <c r="AO41" s="204">
        <f t="shared" si="2"/>
        <v>18.666666666666668</v>
      </c>
      <c r="AP41" s="21"/>
      <c r="AQ41" s="21"/>
      <c r="AR41" s="21"/>
      <c r="AS41" s="21"/>
      <c r="AT41" s="21"/>
      <c r="AU41" s="21"/>
      <c r="AV41" s="21"/>
      <c r="AW41" s="21"/>
      <c r="AX41" s="21"/>
      <c r="AY41" s="21"/>
      <c r="AZ41" s="21"/>
      <c r="BA41" s="21"/>
    </row>
    <row r="42" spans="1:53" x14ac:dyDescent="0.2">
      <c r="A42" s="268"/>
      <c r="B42" s="163" t="s">
        <v>94</v>
      </c>
      <c r="C42" s="156">
        <v>0</v>
      </c>
      <c r="D42" s="89">
        <v>0</v>
      </c>
      <c r="E42" s="24">
        <v>0</v>
      </c>
      <c r="F42" s="89">
        <v>0</v>
      </c>
      <c r="G42" s="24">
        <v>112</v>
      </c>
      <c r="H42" s="89">
        <v>0</v>
      </c>
      <c r="I42" s="24">
        <v>0</v>
      </c>
      <c r="J42" s="89">
        <v>0</v>
      </c>
      <c r="K42" s="24">
        <v>0</v>
      </c>
      <c r="L42" s="89">
        <v>0</v>
      </c>
      <c r="M42" s="24">
        <v>167</v>
      </c>
      <c r="N42" s="89">
        <v>1.4705882352941176E-2</v>
      </c>
      <c r="O42" s="24">
        <v>0</v>
      </c>
      <c r="P42" s="89">
        <v>0</v>
      </c>
      <c r="Q42" s="24">
        <v>0</v>
      </c>
      <c r="R42" s="89">
        <v>0</v>
      </c>
      <c r="S42" s="24">
        <v>0</v>
      </c>
      <c r="T42" s="89">
        <v>0</v>
      </c>
      <c r="U42" s="24">
        <v>0</v>
      </c>
      <c r="V42" s="89">
        <v>0</v>
      </c>
      <c r="W42" s="24">
        <v>0</v>
      </c>
      <c r="X42" s="89">
        <v>0</v>
      </c>
      <c r="Y42" s="24">
        <v>0</v>
      </c>
      <c r="Z42" s="89">
        <v>0</v>
      </c>
      <c r="AA42" s="24">
        <v>0</v>
      </c>
      <c r="AB42" s="89">
        <v>0</v>
      </c>
      <c r="AC42" s="24">
        <v>0</v>
      </c>
      <c r="AD42" s="89">
        <v>0</v>
      </c>
      <c r="AE42" s="24">
        <v>0</v>
      </c>
      <c r="AF42" s="89">
        <v>0</v>
      </c>
      <c r="AG42" s="24">
        <v>0</v>
      </c>
      <c r="AH42" s="89">
        <v>0</v>
      </c>
      <c r="AI42" s="24">
        <v>0</v>
      </c>
      <c r="AJ42" s="89">
        <v>0</v>
      </c>
      <c r="AK42" s="24">
        <v>0</v>
      </c>
      <c r="AL42" s="104">
        <v>0</v>
      </c>
      <c r="AM42" s="204">
        <f t="shared" si="0"/>
        <v>13.916666666666666</v>
      </c>
      <c r="AN42" s="204">
        <f t="shared" si="1"/>
        <v>0</v>
      </c>
      <c r="AO42" s="204">
        <f t="shared" si="2"/>
        <v>37.333333333333336</v>
      </c>
      <c r="AP42" s="21"/>
      <c r="AQ42" s="21"/>
      <c r="AR42" s="21"/>
      <c r="AS42" s="21"/>
      <c r="AT42" s="21"/>
      <c r="AU42" s="21"/>
      <c r="AV42" s="21"/>
      <c r="AW42" s="21"/>
      <c r="AX42" s="21"/>
      <c r="AY42" s="21"/>
      <c r="AZ42" s="21"/>
      <c r="BA42" s="21"/>
    </row>
    <row r="43" spans="1:53" x14ac:dyDescent="0.2">
      <c r="A43" s="268"/>
      <c r="B43" s="163" t="s">
        <v>21</v>
      </c>
      <c r="C43" s="156">
        <v>0</v>
      </c>
      <c r="D43" s="89">
        <v>0</v>
      </c>
      <c r="E43" s="24">
        <v>0</v>
      </c>
      <c r="F43" s="89">
        <v>0</v>
      </c>
      <c r="G43" s="24">
        <v>0</v>
      </c>
      <c r="H43" s="89">
        <v>0</v>
      </c>
      <c r="I43" s="24">
        <v>444</v>
      </c>
      <c r="J43" s="89">
        <v>5.1478260869565216E-2</v>
      </c>
      <c r="K43" s="24">
        <v>333</v>
      </c>
      <c r="L43" s="89">
        <v>4.0540540540540543E-2</v>
      </c>
      <c r="M43" s="24">
        <v>1002</v>
      </c>
      <c r="N43" s="89">
        <v>8.8235294117647065E-2</v>
      </c>
      <c r="O43" s="24">
        <v>0</v>
      </c>
      <c r="P43" s="89">
        <v>0</v>
      </c>
      <c r="Q43" s="24">
        <v>111</v>
      </c>
      <c r="R43" s="89">
        <v>1.0752688172043012E-2</v>
      </c>
      <c r="S43" s="24">
        <v>111</v>
      </c>
      <c r="T43" s="89">
        <v>2.3809523809523808E-2</v>
      </c>
      <c r="U43" s="24">
        <v>0</v>
      </c>
      <c r="V43" s="89">
        <v>0</v>
      </c>
      <c r="W43" s="24">
        <v>0</v>
      </c>
      <c r="X43" s="89">
        <v>0</v>
      </c>
      <c r="Y43" s="24">
        <v>0</v>
      </c>
      <c r="Z43" s="89">
        <v>0</v>
      </c>
      <c r="AA43" s="24">
        <v>0</v>
      </c>
      <c r="AB43" s="89">
        <v>0</v>
      </c>
      <c r="AC43" s="24">
        <v>0</v>
      </c>
      <c r="AD43" s="89">
        <v>0</v>
      </c>
      <c r="AE43" s="24">
        <v>0</v>
      </c>
      <c r="AF43" s="89">
        <v>0</v>
      </c>
      <c r="AG43" s="24">
        <v>0</v>
      </c>
      <c r="AH43" s="89">
        <v>0</v>
      </c>
      <c r="AI43" s="24">
        <v>0</v>
      </c>
      <c r="AJ43" s="89">
        <v>0</v>
      </c>
      <c r="AK43" s="24">
        <v>0</v>
      </c>
      <c r="AL43" s="104">
        <v>0</v>
      </c>
      <c r="AM43" s="204">
        <f t="shared" si="0"/>
        <v>166.75</v>
      </c>
      <c r="AN43" s="204">
        <f t="shared" si="1"/>
        <v>0</v>
      </c>
      <c r="AO43" s="204">
        <f t="shared" si="2"/>
        <v>0</v>
      </c>
      <c r="AP43" s="21"/>
      <c r="AQ43" s="21"/>
      <c r="AR43" s="21"/>
      <c r="AS43" s="21"/>
      <c r="AT43" s="21"/>
      <c r="AU43" s="21"/>
      <c r="AV43" s="21"/>
      <c r="AW43" s="21"/>
      <c r="AX43" s="21"/>
      <c r="AY43" s="21"/>
      <c r="AZ43" s="21"/>
      <c r="BA43" s="21"/>
    </row>
    <row r="44" spans="1:53" x14ac:dyDescent="0.2">
      <c r="A44" s="268"/>
      <c r="B44" s="163" t="s">
        <v>79</v>
      </c>
      <c r="C44" s="156">
        <v>0</v>
      </c>
      <c r="D44" s="89">
        <v>0</v>
      </c>
      <c r="E44" s="24">
        <v>0</v>
      </c>
      <c r="F44" s="89">
        <v>0</v>
      </c>
      <c r="G44" s="24">
        <v>0</v>
      </c>
      <c r="H44" s="89">
        <v>0</v>
      </c>
      <c r="I44" s="24">
        <v>0</v>
      </c>
      <c r="J44" s="89">
        <v>0</v>
      </c>
      <c r="K44" s="24">
        <v>0</v>
      </c>
      <c r="L44" s="89">
        <v>0</v>
      </c>
      <c r="M44" s="24">
        <v>0</v>
      </c>
      <c r="N44" s="89">
        <v>0</v>
      </c>
      <c r="O44" s="24">
        <v>0</v>
      </c>
      <c r="P44" s="89">
        <v>0</v>
      </c>
      <c r="Q44" s="24">
        <v>2109</v>
      </c>
      <c r="R44" s="89">
        <v>0.20430107526881722</v>
      </c>
      <c r="S44" s="24">
        <v>0</v>
      </c>
      <c r="T44" s="89">
        <v>0</v>
      </c>
      <c r="U44" s="24">
        <v>0</v>
      </c>
      <c r="V44" s="89">
        <v>0</v>
      </c>
      <c r="W44" s="24">
        <v>0</v>
      </c>
      <c r="X44" s="89">
        <v>0</v>
      </c>
      <c r="Y44" s="24">
        <v>0</v>
      </c>
      <c r="Z44" s="89">
        <v>0</v>
      </c>
      <c r="AA44" s="24">
        <v>0</v>
      </c>
      <c r="AB44" s="89">
        <v>0</v>
      </c>
      <c r="AC44" s="24">
        <v>0</v>
      </c>
      <c r="AD44" s="89">
        <v>0</v>
      </c>
      <c r="AE44" s="24">
        <v>0</v>
      </c>
      <c r="AF44" s="89">
        <v>0</v>
      </c>
      <c r="AG44" s="24">
        <v>0</v>
      </c>
      <c r="AH44" s="89">
        <v>0</v>
      </c>
      <c r="AI44" s="24">
        <v>0</v>
      </c>
      <c r="AJ44" s="89">
        <v>0</v>
      </c>
      <c r="AK44" s="24">
        <v>0</v>
      </c>
      <c r="AL44" s="104">
        <v>0</v>
      </c>
      <c r="AM44" s="204">
        <f t="shared" si="0"/>
        <v>175.75</v>
      </c>
      <c r="AN44" s="204">
        <f t="shared" si="1"/>
        <v>0</v>
      </c>
      <c r="AO44" s="204">
        <f t="shared" si="2"/>
        <v>0</v>
      </c>
      <c r="AP44" s="21"/>
      <c r="AQ44" s="21"/>
      <c r="AR44" s="21"/>
      <c r="AS44" s="21"/>
      <c r="AT44" s="21"/>
      <c r="AU44" s="21"/>
      <c r="AV44" s="21"/>
      <c r="AW44" s="21"/>
      <c r="AX44" s="21"/>
      <c r="AY44" s="21"/>
      <c r="AZ44" s="21"/>
      <c r="BA44" s="21"/>
    </row>
    <row r="45" spans="1:53" x14ac:dyDescent="0.2">
      <c r="A45" s="268"/>
      <c r="B45" s="163" t="s">
        <v>104</v>
      </c>
      <c r="C45" s="156">
        <v>0</v>
      </c>
      <c r="D45" s="89">
        <v>0</v>
      </c>
      <c r="E45" s="24">
        <v>0</v>
      </c>
      <c r="F45" s="89">
        <v>0</v>
      </c>
      <c r="G45" s="24">
        <v>0</v>
      </c>
      <c r="H45" s="89">
        <v>0</v>
      </c>
      <c r="I45" s="24">
        <v>0</v>
      </c>
      <c r="J45" s="89">
        <v>0</v>
      </c>
      <c r="K45" s="24">
        <v>0</v>
      </c>
      <c r="L45" s="89">
        <v>0</v>
      </c>
      <c r="M45" s="24">
        <v>167</v>
      </c>
      <c r="N45" s="89">
        <v>1.4705882352941176E-2</v>
      </c>
      <c r="O45" s="24">
        <v>0</v>
      </c>
      <c r="P45" s="89">
        <v>0</v>
      </c>
      <c r="Q45" s="24">
        <v>0</v>
      </c>
      <c r="R45" s="89">
        <v>0</v>
      </c>
      <c r="S45" s="24">
        <v>0</v>
      </c>
      <c r="T45" s="89">
        <v>0</v>
      </c>
      <c r="U45" s="24">
        <v>0</v>
      </c>
      <c r="V45" s="89">
        <v>0</v>
      </c>
      <c r="W45" s="24">
        <v>0</v>
      </c>
      <c r="X45" s="89">
        <v>0</v>
      </c>
      <c r="Y45" s="24">
        <v>0</v>
      </c>
      <c r="Z45" s="89">
        <v>0</v>
      </c>
      <c r="AA45" s="24">
        <v>0</v>
      </c>
      <c r="AB45" s="89">
        <v>0</v>
      </c>
      <c r="AC45" s="24">
        <v>0</v>
      </c>
      <c r="AD45" s="89">
        <v>0</v>
      </c>
      <c r="AE45" s="24">
        <v>0</v>
      </c>
      <c r="AF45" s="89">
        <v>0</v>
      </c>
      <c r="AG45" s="24">
        <v>0</v>
      </c>
      <c r="AH45" s="89">
        <v>0</v>
      </c>
      <c r="AI45" s="24">
        <v>0</v>
      </c>
      <c r="AJ45" s="89">
        <v>0</v>
      </c>
      <c r="AK45" s="24">
        <v>0</v>
      </c>
      <c r="AL45" s="104">
        <v>0</v>
      </c>
      <c r="AM45" s="204">
        <f t="shared" si="0"/>
        <v>13.916666666666666</v>
      </c>
      <c r="AN45" s="204">
        <f t="shared" si="1"/>
        <v>0</v>
      </c>
      <c r="AO45" s="204">
        <f t="shared" si="2"/>
        <v>0</v>
      </c>
      <c r="AP45" s="21"/>
      <c r="AQ45" s="21"/>
      <c r="AR45" s="21"/>
      <c r="AS45" s="21"/>
      <c r="AT45" s="21"/>
      <c r="AU45" s="21"/>
      <c r="AV45" s="21"/>
      <c r="AW45" s="21"/>
      <c r="AX45" s="21"/>
      <c r="AY45" s="21"/>
      <c r="AZ45" s="21"/>
      <c r="BA45" s="21"/>
    </row>
    <row r="46" spans="1:53" x14ac:dyDescent="0.2">
      <c r="A46" s="268"/>
      <c r="B46" s="163" t="s">
        <v>23</v>
      </c>
      <c r="C46" s="156">
        <v>0</v>
      </c>
      <c r="D46" s="89">
        <v>0</v>
      </c>
      <c r="E46" s="24">
        <v>0</v>
      </c>
      <c r="F46" s="89">
        <v>0</v>
      </c>
      <c r="G46" s="24">
        <v>0</v>
      </c>
      <c r="H46" s="89">
        <v>0</v>
      </c>
      <c r="I46" s="24">
        <v>111</v>
      </c>
      <c r="J46" s="89">
        <v>1.2869565217391304E-2</v>
      </c>
      <c r="K46" s="24">
        <v>333</v>
      </c>
      <c r="L46" s="89">
        <v>4.0540540540540543E-2</v>
      </c>
      <c r="M46" s="24">
        <v>0</v>
      </c>
      <c r="N46" s="89">
        <v>0</v>
      </c>
      <c r="O46" s="24">
        <v>0</v>
      </c>
      <c r="P46" s="89">
        <v>0</v>
      </c>
      <c r="Q46" s="24">
        <v>0</v>
      </c>
      <c r="R46" s="89">
        <v>0</v>
      </c>
      <c r="S46" s="24">
        <v>0</v>
      </c>
      <c r="T46" s="89">
        <v>0</v>
      </c>
      <c r="U46" s="57">
        <v>1437.5</v>
      </c>
      <c r="V46" s="89">
        <v>4.2750929368029739E-2</v>
      </c>
      <c r="W46" s="57">
        <v>1000</v>
      </c>
      <c r="X46" s="89">
        <v>5.4237288135593219E-2</v>
      </c>
      <c r="Y46" s="57">
        <v>0</v>
      </c>
      <c r="Z46" s="89">
        <v>0</v>
      </c>
      <c r="AA46" s="24">
        <v>109559</v>
      </c>
      <c r="AB46" s="89">
        <v>0.26656561281940228</v>
      </c>
      <c r="AC46" s="24">
        <v>104130</v>
      </c>
      <c r="AD46" s="89">
        <v>0.37037037037037041</v>
      </c>
      <c r="AE46" s="24">
        <v>61588</v>
      </c>
      <c r="AF46" s="89">
        <v>0.33237271853986555</v>
      </c>
      <c r="AG46" s="24">
        <v>63457</v>
      </c>
      <c r="AH46" s="89">
        <v>0.66263940520446107</v>
      </c>
      <c r="AI46" s="24">
        <v>11392</v>
      </c>
      <c r="AJ46" s="89">
        <v>0.59813084112149517</v>
      </c>
      <c r="AK46" s="24">
        <v>6586</v>
      </c>
      <c r="AL46" s="104">
        <v>0.5736434108527132</v>
      </c>
      <c r="AM46" s="204">
        <f t="shared" si="0"/>
        <v>29763</v>
      </c>
      <c r="AN46" s="204">
        <f t="shared" si="1"/>
        <v>812.5</v>
      </c>
      <c r="AO46" s="204">
        <f t="shared" si="2"/>
        <v>0</v>
      </c>
      <c r="AP46" s="21"/>
      <c r="AQ46" s="21"/>
      <c r="AR46" s="21"/>
      <c r="AS46" s="21"/>
      <c r="AT46" s="21"/>
      <c r="AU46" s="21"/>
      <c r="AV46" s="21"/>
      <c r="AW46" s="21"/>
      <c r="AX46" s="21"/>
      <c r="AY46" s="21"/>
      <c r="AZ46" s="21"/>
      <c r="BA46" s="21"/>
    </row>
    <row r="47" spans="1:53" x14ac:dyDescent="0.2">
      <c r="A47" s="268"/>
      <c r="B47" s="163" t="s">
        <v>103</v>
      </c>
      <c r="C47" s="156">
        <v>0</v>
      </c>
      <c r="D47" s="89">
        <v>0</v>
      </c>
      <c r="E47" s="24">
        <v>0</v>
      </c>
      <c r="F47" s="89">
        <v>0</v>
      </c>
      <c r="G47" s="24">
        <v>0</v>
      </c>
      <c r="H47" s="89">
        <v>0</v>
      </c>
      <c r="I47" s="24">
        <v>0</v>
      </c>
      <c r="J47" s="89">
        <v>0</v>
      </c>
      <c r="K47" s="24">
        <v>0</v>
      </c>
      <c r="L47" s="89">
        <v>0</v>
      </c>
      <c r="M47" s="24">
        <v>0</v>
      </c>
      <c r="N47" s="89">
        <v>0</v>
      </c>
      <c r="O47" s="24">
        <v>0</v>
      </c>
      <c r="P47" s="89">
        <v>0</v>
      </c>
      <c r="Q47" s="24">
        <v>111</v>
      </c>
      <c r="R47" s="89">
        <v>1.0752688172043012E-2</v>
      </c>
      <c r="S47" s="24">
        <v>0</v>
      </c>
      <c r="T47" s="89">
        <v>0</v>
      </c>
      <c r="U47" s="24">
        <v>0</v>
      </c>
      <c r="V47" s="89">
        <v>0</v>
      </c>
      <c r="W47" s="24">
        <v>0</v>
      </c>
      <c r="X47" s="89">
        <v>0</v>
      </c>
      <c r="Y47" s="24">
        <v>0</v>
      </c>
      <c r="Z47" s="89">
        <v>0</v>
      </c>
      <c r="AA47" s="24">
        <v>0</v>
      </c>
      <c r="AB47" s="89">
        <v>0</v>
      </c>
      <c r="AC47" s="24">
        <v>0</v>
      </c>
      <c r="AD47" s="89">
        <v>0</v>
      </c>
      <c r="AE47" s="24">
        <v>0</v>
      </c>
      <c r="AF47" s="89">
        <v>0</v>
      </c>
      <c r="AG47" s="24">
        <v>0</v>
      </c>
      <c r="AH47" s="89">
        <v>0</v>
      </c>
      <c r="AI47" s="24">
        <v>0</v>
      </c>
      <c r="AJ47" s="89">
        <v>0</v>
      </c>
      <c r="AK47" s="24">
        <v>0</v>
      </c>
      <c r="AL47" s="104">
        <v>0</v>
      </c>
      <c r="AM47" s="204">
        <f t="shared" si="0"/>
        <v>9.25</v>
      </c>
      <c r="AN47" s="204">
        <f t="shared" si="1"/>
        <v>0</v>
      </c>
      <c r="AO47" s="204">
        <f t="shared" si="2"/>
        <v>0</v>
      </c>
      <c r="AP47" s="21"/>
      <c r="AQ47" s="21"/>
      <c r="AR47" s="21"/>
      <c r="AS47" s="21"/>
      <c r="AT47" s="21"/>
      <c r="AU47" s="21"/>
      <c r="AV47" s="21"/>
      <c r="AW47" s="21"/>
      <c r="AX47" s="21"/>
      <c r="AY47" s="21"/>
      <c r="AZ47" s="21"/>
      <c r="BA47" s="21"/>
    </row>
    <row r="48" spans="1:53" ht="13.5" thickBot="1" x14ac:dyDescent="0.25">
      <c r="A48" s="269"/>
      <c r="B48" s="164" t="s">
        <v>31</v>
      </c>
      <c r="C48" s="157">
        <v>0</v>
      </c>
      <c r="D48" s="105">
        <v>0</v>
      </c>
      <c r="E48" s="77">
        <v>0</v>
      </c>
      <c r="F48" s="105">
        <v>0</v>
      </c>
      <c r="G48" s="77">
        <v>0</v>
      </c>
      <c r="H48" s="105">
        <v>0</v>
      </c>
      <c r="I48" s="77">
        <v>0</v>
      </c>
      <c r="J48" s="105">
        <v>0</v>
      </c>
      <c r="K48" s="77">
        <v>0</v>
      </c>
      <c r="L48" s="105">
        <v>0</v>
      </c>
      <c r="M48" s="77">
        <v>0</v>
      </c>
      <c r="N48" s="105">
        <v>0</v>
      </c>
      <c r="O48" s="77">
        <v>0</v>
      </c>
      <c r="P48" s="105">
        <v>0</v>
      </c>
      <c r="Q48" s="77">
        <v>0</v>
      </c>
      <c r="R48" s="105">
        <v>0</v>
      </c>
      <c r="S48" s="77">
        <v>0</v>
      </c>
      <c r="T48" s="105">
        <v>0</v>
      </c>
      <c r="U48" s="77">
        <v>0</v>
      </c>
      <c r="V48" s="105">
        <v>0</v>
      </c>
      <c r="W48" s="77">
        <v>0</v>
      </c>
      <c r="X48" s="105">
        <v>0</v>
      </c>
      <c r="Y48" s="77">
        <v>0</v>
      </c>
      <c r="Z48" s="105">
        <v>0</v>
      </c>
      <c r="AA48" s="72">
        <v>267</v>
      </c>
      <c r="AB48" s="105">
        <v>6.4963187527067984E-4</v>
      </c>
      <c r="AC48" s="72">
        <v>0</v>
      </c>
      <c r="AD48" s="105">
        <v>0</v>
      </c>
      <c r="AE48" s="72">
        <v>534</v>
      </c>
      <c r="AF48" s="105">
        <v>2.8818443804034589E-3</v>
      </c>
      <c r="AG48" s="72">
        <v>1335</v>
      </c>
      <c r="AH48" s="105">
        <v>1.3940520446096656E-2</v>
      </c>
      <c r="AI48" s="72">
        <v>890</v>
      </c>
      <c r="AJ48" s="105">
        <v>4.6728971962616814E-2</v>
      </c>
      <c r="AK48" s="72">
        <v>534</v>
      </c>
      <c r="AL48" s="106">
        <v>4.651162790697675E-2</v>
      </c>
      <c r="AM48" s="204">
        <f t="shared" si="0"/>
        <v>296.66666666666669</v>
      </c>
      <c r="AN48" s="204">
        <f t="shared" si="1"/>
        <v>0</v>
      </c>
      <c r="AO48" s="204">
        <f t="shared" si="2"/>
        <v>0</v>
      </c>
    </row>
    <row r="49" spans="1:39" x14ac:dyDescent="0.2">
      <c r="A49" s="291" t="s">
        <v>57</v>
      </c>
      <c r="B49" s="292"/>
      <c r="C49" s="158">
        <f>SUM(C7:C48)</f>
        <v>24753</v>
      </c>
      <c r="D49" s="49">
        <f t="shared" ref="D49:AL49" si="3">SUM(D7:D48)</f>
        <v>1</v>
      </c>
      <c r="E49" s="16">
        <f t="shared" si="3"/>
        <v>74932</v>
      </c>
      <c r="F49" s="49">
        <f t="shared" si="3"/>
        <v>0.99999999999999978</v>
      </c>
      <c r="G49" s="16">
        <f t="shared" si="3"/>
        <v>42896</v>
      </c>
      <c r="H49" s="49">
        <f t="shared" si="3"/>
        <v>1.0039318479685451</v>
      </c>
      <c r="I49" s="16">
        <f t="shared" si="3"/>
        <v>8625</v>
      </c>
      <c r="J49" s="49">
        <f t="shared" si="3"/>
        <v>1</v>
      </c>
      <c r="K49" s="16">
        <f t="shared" si="3"/>
        <v>8214</v>
      </c>
      <c r="L49" s="49">
        <f t="shared" si="3"/>
        <v>1</v>
      </c>
      <c r="M49" s="16">
        <f t="shared" si="3"/>
        <v>11356</v>
      </c>
      <c r="N49" s="49">
        <f t="shared" si="3"/>
        <v>0.99999999999999989</v>
      </c>
      <c r="O49" s="16">
        <f t="shared" si="3"/>
        <v>8350</v>
      </c>
      <c r="P49" s="49">
        <v>1</v>
      </c>
      <c r="Q49" s="16">
        <f t="shared" si="3"/>
        <v>10323</v>
      </c>
      <c r="R49" s="49">
        <f t="shared" si="3"/>
        <v>1</v>
      </c>
      <c r="S49" s="16">
        <f t="shared" si="3"/>
        <v>4662</v>
      </c>
      <c r="T49" s="49">
        <f t="shared" si="3"/>
        <v>0.99999999999999989</v>
      </c>
      <c r="U49" s="16">
        <f t="shared" si="3"/>
        <v>33625</v>
      </c>
      <c r="V49" s="49">
        <f t="shared" si="3"/>
        <v>1</v>
      </c>
      <c r="W49" s="16">
        <f t="shared" si="3"/>
        <v>18437.5</v>
      </c>
      <c r="X49" s="49">
        <f t="shared" si="3"/>
        <v>1</v>
      </c>
      <c r="Y49" s="16">
        <f t="shared" si="3"/>
        <v>14812.5</v>
      </c>
      <c r="Z49" s="49">
        <f t="shared" si="3"/>
        <v>1</v>
      </c>
      <c r="AA49" s="16">
        <f t="shared" si="3"/>
        <v>411002</v>
      </c>
      <c r="AB49" s="49">
        <f t="shared" si="3"/>
        <v>0.99999999999999978</v>
      </c>
      <c r="AC49" s="16">
        <f t="shared" si="3"/>
        <v>281151</v>
      </c>
      <c r="AD49" s="49">
        <f t="shared" si="3"/>
        <v>1</v>
      </c>
      <c r="AE49" s="16">
        <f t="shared" si="3"/>
        <v>185298</v>
      </c>
      <c r="AF49" s="49">
        <f t="shared" si="3"/>
        <v>1.0000000000000002</v>
      </c>
      <c r="AG49" s="16">
        <f t="shared" si="3"/>
        <v>95764</v>
      </c>
      <c r="AH49" s="49">
        <f t="shared" si="3"/>
        <v>1.0000000000000002</v>
      </c>
      <c r="AI49" s="16">
        <f t="shared" si="3"/>
        <v>19046</v>
      </c>
      <c r="AJ49" s="49">
        <f t="shared" si="3"/>
        <v>0.99999999999999989</v>
      </c>
      <c r="AK49" s="16">
        <f t="shared" si="3"/>
        <v>11481</v>
      </c>
      <c r="AL49" s="102">
        <f t="shared" si="3"/>
        <v>1</v>
      </c>
      <c r="AM49" s="14"/>
    </row>
    <row r="50" spans="1:39" x14ac:dyDescent="0.2">
      <c r="A50" s="231" t="s">
        <v>58</v>
      </c>
      <c r="B50" s="232"/>
      <c r="C50" s="159">
        <v>7</v>
      </c>
      <c r="D50" s="95"/>
      <c r="E50" s="86">
        <v>8</v>
      </c>
      <c r="F50" s="95"/>
      <c r="G50" s="86">
        <v>9</v>
      </c>
      <c r="H50" s="95"/>
      <c r="I50" s="86">
        <v>13</v>
      </c>
      <c r="J50" s="95"/>
      <c r="K50" s="86">
        <v>16</v>
      </c>
      <c r="L50" s="95"/>
      <c r="M50" s="86">
        <v>13</v>
      </c>
      <c r="N50" s="95"/>
      <c r="O50" s="86">
        <v>11</v>
      </c>
      <c r="P50" s="95"/>
      <c r="Q50" s="86">
        <v>13</v>
      </c>
      <c r="R50" s="95"/>
      <c r="S50" s="12">
        <v>7</v>
      </c>
      <c r="T50" s="95"/>
      <c r="U50" s="12">
        <v>6</v>
      </c>
      <c r="V50" s="95"/>
      <c r="W50" s="12">
        <v>5</v>
      </c>
      <c r="X50" s="95"/>
      <c r="Y50" s="12">
        <v>4</v>
      </c>
      <c r="Z50" s="95"/>
      <c r="AA50" s="12">
        <v>12</v>
      </c>
      <c r="AB50" s="96"/>
      <c r="AC50" s="12">
        <v>7</v>
      </c>
      <c r="AD50" s="96"/>
      <c r="AE50" s="12">
        <v>9</v>
      </c>
      <c r="AF50" s="96"/>
      <c r="AG50" s="12">
        <v>16</v>
      </c>
      <c r="AH50" s="96"/>
      <c r="AI50" s="12">
        <v>10</v>
      </c>
      <c r="AJ50" s="96"/>
      <c r="AK50" s="12">
        <v>8</v>
      </c>
      <c r="AL50" s="97"/>
    </row>
    <row r="51" spans="1:39" x14ac:dyDescent="0.2">
      <c r="A51" s="231" t="s">
        <v>59</v>
      </c>
      <c r="B51" s="232"/>
      <c r="C51" s="160">
        <v>0.59440000000000004</v>
      </c>
      <c r="D51" s="95"/>
      <c r="E51" s="86">
        <v>0.48580000000000001</v>
      </c>
      <c r="F51" s="95"/>
      <c r="G51" s="86">
        <v>0.35799999999999998</v>
      </c>
      <c r="H51" s="95"/>
      <c r="I51" s="86">
        <v>1.8009999999999999</v>
      </c>
      <c r="J51" s="95"/>
      <c r="K51" s="86">
        <v>2.0249999999999999</v>
      </c>
      <c r="L51" s="95"/>
      <c r="M51" s="86">
        <v>2.069</v>
      </c>
      <c r="N51" s="95"/>
      <c r="O51" s="86">
        <v>1.8220000000000001</v>
      </c>
      <c r="P51" s="95"/>
      <c r="Q51" s="86">
        <v>1.746</v>
      </c>
      <c r="R51" s="95"/>
      <c r="S51" s="12">
        <v>1.3080000000000001</v>
      </c>
      <c r="T51" s="95"/>
      <c r="U51" s="12">
        <v>0.83540000000000003</v>
      </c>
      <c r="V51" s="95"/>
      <c r="W51" s="12">
        <v>0.85350000000000004</v>
      </c>
      <c r="X51" s="95"/>
      <c r="Y51" s="12">
        <v>0.70799999999999996</v>
      </c>
      <c r="Z51" s="95"/>
      <c r="AA51" s="12">
        <v>1.054</v>
      </c>
      <c r="AB51" s="96"/>
      <c r="AC51" s="12">
        <v>0.93220000000000003</v>
      </c>
      <c r="AD51" s="96"/>
      <c r="AE51" s="12">
        <v>0.97809999999999997</v>
      </c>
      <c r="AF51" s="96"/>
      <c r="AG51" s="12">
        <v>1.2330000000000001</v>
      </c>
      <c r="AH51" s="96"/>
      <c r="AI51" s="12">
        <v>1.3480000000000001</v>
      </c>
      <c r="AJ51" s="96"/>
      <c r="AK51" s="12">
        <v>1.4219999999999999</v>
      </c>
      <c r="AL51" s="97"/>
    </row>
    <row r="52" spans="1:39" x14ac:dyDescent="0.2">
      <c r="A52" s="231" t="s">
        <v>60</v>
      </c>
      <c r="B52" s="232"/>
      <c r="C52" s="160">
        <v>0.24610000000000001</v>
      </c>
      <c r="D52" s="95"/>
      <c r="E52" s="86">
        <v>0.1865</v>
      </c>
      <c r="F52" s="95"/>
      <c r="G52" s="86">
        <v>0.1368</v>
      </c>
      <c r="H52" s="95"/>
      <c r="I52" s="86">
        <v>0.73129999999999995</v>
      </c>
      <c r="J52" s="95"/>
      <c r="K52" s="86">
        <v>0.79039999999999999</v>
      </c>
      <c r="L52" s="95"/>
      <c r="M52" s="86">
        <v>0.82830000000000004</v>
      </c>
      <c r="N52" s="95"/>
      <c r="O52" s="86">
        <v>0.77039999999999997</v>
      </c>
      <c r="P52" s="95"/>
      <c r="Q52" s="86">
        <v>0.74809999999999999</v>
      </c>
      <c r="R52" s="95"/>
      <c r="S52" s="12">
        <v>0.62129999999999996</v>
      </c>
      <c r="T52" s="95"/>
      <c r="U52" s="12">
        <v>0.46450000000000002</v>
      </c>
      <c r="V52" s="95"/>
      <c r="W52" s="12">
        <v>0.47</v>
      </c>
      <c r="X52" s="95"/>
      <c r="Y52" s="12">
        <v>0.36830000000000002</v>
      </c>
      <c r="Z52" s="95"/>
      <c r="AA52" s="12">
        <v>0.55259999999999998</v>
      </c>
      <c r="AB52" s="96"/>
      <c r="AC52" s="12">
        <v>0.54249999999999998</v>
      </c>
      <c r="AD52" s="96"/>
      <c r="AE52" s="12">
        <v>0.5464</v>
      </c>
      <c r="AF52" s="96"/>
      <c r="AG52" s="12">
        <v>0.53010000000000002</v>
      </c>
      <c r="AH52" s="96"/>
      <c r="AI52" s="12">
        <v>0.60409999999999997</v>
      </c>
      <c r="AJ52" s="96"/>
      <c r="AK52" s="12">
        <v>0.63490000000000002</v>
      </c>
      <c r="AL52" s="97"/>
    </row>
    <row r="53" spans="1:39" ht="13.5" thickBot="1" x14ac:dyDescent="0.25">
      <c r="A53" s="233" t="s">
        <v>61</v>
      </c>
      <c r="B53" s="234"/>
      <c r="C53" s="161">
        <v>0.30549999999999999</v>
      </c>
      <c r="D53" s="98"/>
      <c r="E53" s="99">
        <v>0.2336</v>
      </c>
      <c r="F53" s="98"/>
      <c r="G53" s="99">
        <v>0.16300000000000001</v>
      </c>
      <c r="H53" s="98"/>
      <c r="I53" s="99">
        <v>0.70199999999999996</v>
      </c>
      <c r="J53" s="98"/>
      <c r="K53" s="99">
        <v>0.73019999999999996</v>
      </c>
      <c r="L53" s="98"/>
      <c r="M53" s="99">
        <v>0.80679999999999996</v>
      </c>
      <c r="N53" s="98"/>
      <c r="O53" s="99">
        <v>0.75980000000000003</v>
      </c>
      <c r="P53" s="98"/>
      <c r="Q53" s="99">
        <v>0.68079999999999996</v>
      </c>
      <c r="R53" s="98"/>
      <c r="S53" s="45">
        <v>0.6724</v>
      </c>
      <c r="T53" s="98"/>
      <c r="U53" s="45">
        <v>0.4662</v>
      </c>
      <c r="V53" s="98"/>
      <c r="W53" s="45">
        <v>0.53029999999999999</v>
      </c>
      <c r="X53" s="98"/>
      <c r="Y53" s="45">
        <v>0.51070000000000004</v>
      </c>
      <c r="Z53" s="98"/>
      <c r="AA53" s="45">
        <v>0.42420000000000002</v>
      </c>
      <c r="AB53" s="100"/>
      <c r="AC53" s="45">
        <v>0.47910000000000003</v>
      </c>
      <c r="AD53" s="100"/>
      <c r="AE53" s="45">
        <v>0.44519999999999998</v>
      </c>
      <c r="AF53" s="100"/>
      <c r="AG53" s="45">
        <v>0.44469999999999998</v>
      </c>
      <c r="AH53" s="100"/>
      <c r="AI53" s="45">
        <v>0.58540000000000003</v>
      </c>
      <c r="AJ53" s="100"/>
      <c r="AK53" s="45">
        <v>0.68369999999999997</v>
      </c>
      <c r="AL53" s="101"/>
    </row>
    <row r="55" spans="1:39" x14ac:dyDescent="0.2">
      <c r="B55" s="94"/>
      <c r="C55" s="9"/>
      <c r="D55" s="9"/>
      <c r="E55" s="9"/>
      <c r="F55" s="9"/>
      <c r="G55" s="9"/>
      <c r="H55" s="9"/>
      <c r="I55" s="9"/>
      <c r="J55" s="9"/>
      <c r="K55" s="9"/>
      <c r="L55" s="92"/>
      <c r="M55" s="92"/>
      <c r="N55" s="92"/>
      <c r="O55" s="92"/>
      <c r="P55" s="92"/>
      <c r="Q55" s="92"/>
      <c r="R55" s="92"/>
      <c r="S55" s="92"/>
      <c r="T55" s="92"/>
      <c r="U55" s="92"/>
      <c r="V55" s="92"/>
      <c r="W55" s="92"/>
      <c r="X55" s="92"/>
      <c r="Y55" s="92"/>
    </row>
    <row r="56" spans="1:39" x14ac:dyDescent="0.2">
      <c r="B56" s="94"/>
      <c r="C56" s="93"/>
      <c r="D56" s="93"/>
      <c r="E56" s="9"/>
      <c r="F56" s="9"/>
      <c r="G56" s="9"/>
      <c r="H56" s="9"/>
      <c r="I56" s="9"/>
      <c r="J56" s="9"/>
      <c r="K56" s="9"/>
      <c r="L56" s="92"/>
      <c r="M56" s="92"/>
      <c r="N56" s="92"/>
      <c r="O56" s="92"/>
      <c r="P56" s="92"/>
      <c r="Q56" s="92"/>
      <c r="R56" s="92"/>
      <c r="S56" s="92"/>
      <c r="T56" s="92"/>
      <c r="U56" s="92"/>
      <c r="V56" s="92"/>
      <c r="W56" s="92"/>
      <c r="X56" s="92"/>
      <c r="Y56" s="92"/>
    </row>
    <row r="57" spans="1:39" x14ac:dyDescent="0.2">
      <c r="B57" s="94"/>
      <c r="C57" s="91"/>
      <c r="V57" s="92"/>
      <c r="W57" s="92"/>
      <c r="X57" s="92"/>
      <c r="Y57" s="92"/>
    </row>
    <row r="58" spans="1:39" x14ac:dyDescent="0.2">
      <c r="B58" s="94"/>
      <c r="C58" s="93"/>
      <c r="V58" s="92"/>
      <c r="W58" s="92"/>
      <c r="X58" s="92"/>
      <c r="Y58" s="92"/>
    </row>
    <row r="59" spans="1:39" x14ac:dyDescent="0.2">
      <c r="B59" s="94"/>
      <c r="C59" s="93"/>
      <c r="V59" s="92"/>
      <c r="W59" s="92"/>
      <c r="X59" s="92"/>
      <c r="Y59" s="92"/>
    </row>
    <row r="60" spans="1:39" x14ac:dyDescent="0.2">
      <c r="B60" s="94"/>
      <c r="C60" s="9"/>
      <c r="V60" s="92"/>
      <c r="W60" s="92"/>
      <c r="X60" s="92"/>
      <c r="Y60" s="92"/>
    </row>
    <row r="61" spans="1:39" x14ac:dyDescent="0.2">
      <c r="B61" s="94"/>
      <c r="V61" s="92"/>
      <c r="W61" s="92"/>
      <c r="X61" s="92"/>
      <c r="Y61" s="92"/>
    </row>
    <row r="62" spans="1:39" x14ac:dyDescent="0.2">
      <c r="B62" s="94"/>
      <c r="C62" s="93"/>
      <c r="D62" s="93"/>
      <c r="E62" s="9"/>
      <c r="F62" s="9"/>
      <c r="G62" s="9"/>
      <c r="H62" s="9"/>
      <c r="I62" s="9"/>
      <c r="J62" s="9"/>
      <c r="K62" s="9"/>
      <c r="L62" s="92"/>
      <c r="M62" s="92"/>
      <c r="N62" s="92"/>
      <c r="O62" s="92"/>
      <c r="P62" s="92"/>
      <c r="Q62" s="92"/>
      <c r="R62" s="92"/>
      <c r="S62" s="92"/>
      <c r="T62" s="92"/>
      <c r="U62" s="92"/>
      <c r="V62" s="92"/>
      <c r="W62" s="92"/>
      <c r="X62" s="92"/>
      <c r="Y62" s="92"/>
    </row>
    <row r="63" spans="1:39" x14ac:dyDescent="0.2">
      <c r="B63" s="94"/>
      <c r="C63" s="93"/>
      <c r="D63" s="93"/>
      <c r="E63" s="9"/>
      <c r="F63" s="9"/>
      <c r="G63" s="9"/>
      <c r="H63" s="9"/>
      <c r="I63" s="9"/>
      <c r="J63" s="9"/>
      <c r="K63" s="9"/>
      <c r="L63" s="92"/>
      <c r="M63" s="92"/>
      <c r="N63" s="92"/>
      <c r="O63" s="92"/>
      <c r="P63" s="92"/>
      <c r="Q63" s="92"/>
      <c r="R63" s="92"/>
      <c r="S63" s="92"/>
      <c r="T63" s="92"/>
      <c r="U63" s="92"/>
      <c r="V63" s="92"/>
      <c r="W63" s="92"/>
      <c r="X63" s="92"/>
      <c r="Y63" s="92"/>
    </row>
    <row r="64" spans="1:39" x14ac:dyDescent="0.2">
      <c r="B64" s="94"/>
      <c r="C64" s="9"/>
      <c r="D64" s="93"/>
      <c r="E64" s="9"/>
      <c r="F64" s="9"/>
      <c r="G64" s="9"/>
      <c r="H64" s="9"/>
      <c r="I64" s="9"/>
      <c r="J64" s="9"/>
      <c r="K64" s="9"/>
      <c r="L64" s="92"/>
      <c r="M64" s="92"/>
      <c r="N64" s="92"/>
      <c r="O64" s="92"/>
      <c r="P64" s="92"/>
      <c r="Q64" s="92"/>
      <c r="R64" s="92"/>
      <c r="S64" s="92"/>
      <c r="T64" s="92"/>
      <c r="U64" s="92"/>
      <c r="V64" s="92"/>
      <c r="W64" s="92"/>
      <c r="X64" s="92"/>
      <c r="Y64" s="92"/>
    </row>
    <row r="65" spans="2:25" x14ac:dyDescent="0.2">
      <c r="B65" s="94"/>
      <c r="C65" s="9"/>
      <c r="D65" s="9"/>
      <c r="E65" s="9"/>
      <c r="F65" s="9"/>
      <c r="G65" s="9"/>
      <c r="H65" s="9"/>
      <c r="I65" s="9"/>
      <c r="J65" s="9"/>
      <c r="K65" s="9"/>
      <c r="L65" s="92"/>
      <c r="M65" s="92"/>
      <c r="N65" s="92"/>
      <c r="O65" s="92"/>
      <c r="P65" s="92"/>
      <c r="Q65" s="92"/>
      <c r="R65" s="92"/>
      <c r="S65" s="92"/>
      <c r="T65" s="92"/>
      <c r="U65" s="92"/>
      <c r="V65" s="92"/>
      <c r="W65" s="92"/>
      <c r="X65" s="92"/>
      <c r="Y65" s="92"/>
    </row>
    <row r="66" spans="2:25" x14ac:dyDescent="0.2">
      <c r="B66" s="94"/>
      <c r="V66" s="92"/>
      <c r="W66" s="92"/>
      <c r="X66" s="92"/>
      <c r="Y66" s="92"/>
    </row>
    <row r="67" spans="2:25" x14ac:dyDescent="0.2">
      <c r="B67" s="94"/>
      <c r="C67" s="9"/>
      <c r="D67" s="9"/>
      <c r="E67" s="9"/>
      <c r="F67" s="9"/>
      <c r="G67" s="9"/>
      <c r="H67" s="9"/>
      <c r="I67" s="9"/>
      <c r="J67" s="9"/>
      <c r="K67" s="9"/>
      <c r="L67" s="92"/>
      <c r="M67" s="92"/>
      <c r="N67" s="92"/>
      <c r="O67" s="92"/>
      <c r="P67" s="92"/>
      <c r="Q67" s="92"/>
      <c r="R67" s="92"/>
      <c r="S67" s="92"/>
      <c r="T67" s="92"/>
      <c r="U67" s="92"/>
      <c r="V67" s="92"/>
      <c r="W67" s="92"/>
      <c r="X67" s="92"/>
      <c r="Y67" s="92"/>
    </row>
    <row r="68" spans="2:25" x14ac:dyDescent="0.2">
      <c r="B68" s="94"/>
      <c r="C68" s="9"/>
      <c r="D68" s="9"/>
      <c r="E68" s="9"/>
      <c r="F68" s="9"/>
      <c r="G68" s="9"/>
      <c r="H68" s="9"/>
      <c r="I68" s="9"/>
      <c r="J68" s="9"/>
      <c r="K68" s="9"/>
      <c r="L68" s="92"/>
      <c r="M68" s="92"/>
      <c r="N68" s="92"/>
      <c r="O68" s="92"/>
      <c r="P68" s="92"/>
      <c r="Q68" s="92"/>
      <c r="R68" s="92"/>
      <c r="S68" s="92"/>
      <c r="T68" s="92"/>
      <c r="U68" s="92"/>
      <c r="V68" s="92"/>
      <c r="W68" s="92"/>
      <c r="X68" s="92"/>
      <c r="Y68" s="92"/>
    </row>
    <row r="69" spans="2:25" x14ac:dyDescent="0.2">
      <c r="B69" s="94"/>
      <c r="C69" s="9"/>
      <c r="D69" s="9"/>
      <c r="E69" s="9"/>
      <c r="F69" s="9"/>
      <c r="G69" s="9"/>
      <c r="H69" s="9"/>
      <c r="I69" s="9"/>
      <c r="J69" s="9"/>
      <c r="K69" s="9"/>
      <c r="L69" s="92"/>
      <c r="M69" s="92"/>
      <c r="N69" s="92"/>
      <c r="O69" s="92"/>
      <c r="P69" s="92"/>
      <c r="Q69" s="92"/>
      <c r="R69" s="92"/>
      <c r="S69" s="92"/>
      <c r="T69" s="92"/>
      <c r="U69" s="92"/>
      <c r="V69" s="92"/>
      <c r="W69" s="92"/>
      <c r="X69" s="92"/>
      <c r="Y69" s="92"/>
    </row>
    <row r="70" spans="2:25" x14ac:dyDescent="0.2">
      <c r="B70" s="94"/>
      <c r="C70" s="9"/>
      <c r="D70" s="9"/>
      <c r="E70" s="9"/>
      <c r="F70" s="9"/>
      <c r="G70" s="9"/>
      <c r="H70" s="9"/>
      <c r="I70" s="9"/>
      <c r="J70" s="9"/>
      <c r="K70" s="9"/>
      <c r="L70" s="92"/>
      <c r="M70" s="92"/>
      <c r="N70" s="92"/>
      <c r="O70" s="92"/>
      <c r="P70" s="92"/>
      <c r="Q70" s="92"/>
      <c r="R70" s="92"/>
      <c r="S70" s="92"/>
      <c r="T70" s="92"/>
      <c r="U70" s="92"/>
      <c r="V70" s="92"/>
      <c r="W70" s="92"/>
      <c r="X70" s="92"/>
      <c r="Y70" s="92"/>
    </row>
    <row r="71" spans="2:25" x14ac:dyDescent="0.2">
      <c r="B71" s="94"/>
      <c r="C71" s="92"/>
      <c r="D71" s="92"/>
      <c r="E71" s="92"/>
      <c r="F71" s="92"/>
      <c r="G71" s="92"/>
      <c r="H71" s="92"/>
      <c r="I71" s="92"/>
      <c r="J71" s="92"/>
      <c r="K71" s="92"/>
      <c r="L71" s="92"/>
      <c r="M71" s="92"/>
      <c r="N71" s="92"/>
      <c r="O71" s="92"/>
      <c r="P71" s="92"/>
      <c r="Q71" s="92"/>
      <c r="R71" s="92"/>
      <c r="S71" s="92"/>
      <c r="T71" s="92"/>
      <c r="U71" s="92"/>
      <c r="V71" s="92"/>
      <c r="W71" s="92"/>
      <c r="X71" s="92"/>
      <c r="Y71" s="92"/>
    </row>
    <row r="72" spans="2:25" x14ac:dyDescent="0.2">
      <c r="B72" s="94"/>
      <c r="C72" s="92"/>
      <c r="D72" s="92"/>
      <c r="E72" s="92"/>
      <c r="F72" s="92"/>
      <c r="G72" s="92"/>
      <c r="H72" s="92"/>
      <c r="I72" s="92"/>
      <c r="J72" s="92"/>
      <c r="K72" s="92"/>
      <c r="L72" s="92"/>
      <c r="M72" s="92"/>
      <c r="N72" s="92"/>
      <c r="O72" s="92"/>
      <c r="P72" s="92"/>
      <c r="Q72" s="92"/>
      <c r="R72" s="92"/>
      <c r="S72" s="92"/>
      <c r="T72" s="92"/>
      <c r="U72" s="92"/>
      <c r="V72" s="92"/>
      <c r="W72" s="92"/>
      <c r="X72" s="92"/>
      <c r="Y72" s="92"/>
    </row>
  </sheetData>
  <mergeCells count="43">
    <mergeCell ref="I2:T2"/>
    <mergeCell ref="I3:T3"/>
    <mergeCell ref="I4:T4"/>
    <mergeCell ref="B5:B6"/>
    <mergeCell ref="W5:X5"/>
    <mergeCell ref="U4:Z4"/>
    <mergeCell ref="U3:Z3"/>
    <mergeCell ref="I5:J5"/>
    <mergeCell ref="K5:L5"/>
    <mergeCell ref="M5:N5"/>
    <mergeCell ref="O5:P5"/>
    <mergeCell ref="Q5:R5"/>
    <mergeCell ref="S5:T5"/>
    <mergeCell ref="G5:H5"/>
    <mergeCell ref="E5:F5"/>
    <mergeCell ref="C5:D5"/>
    <mergeCell ref="C2:H2"/>
    <mergeCell ref="C3:H3"/>
    <mergeCell ref="C4:H4"/>
    <mergeCell ref="A2:B4"/>
    <mergeCell ref="A49:B49"/>
    <mergeCell ref="A50:B50"/>
    <mergeCell ref="A51:B51"/>
    <mergeCell ref="A52:B52"/>
    <mergeCell ref="A53:B53"/>
    <mergeCell ref="U5:V5"/>
    <mergeCell ref="A5:A6"/>
    <mergeCell ref="A33:A48"/>
    <mergeCell ref="A30:A31"/>
    <mergeCell ref="A27:A29"/>
    <mergeCell ref="A25:A26"/>
    <mergeCell ref="A8:A24"/>
    <mergeCell ref="U2:Z2"/>
    <mergeCell ref="AA5:AB5"/>
    <mergeCell ref="AC5:AD5"/>
    <mergeCell ref="AE5:AF5"/>
    <mergeCell ref="AG5:AH5"/>
    <mergeCell ref="Y5:Z5"/>
    <mergeCell ref="AI5:AJ5"/>
    <mergeCell ref="AK5:AL5"/>
    <mergeCell ref="AA4:AL4"/>
    <mergeCell ref="AA3:AL3"/>
    <mergeCell ref="AA2:AL2"/>
  </mergeCells>
  <conditionalFormatting sqref="J56 Z36 H56 X36 F56 V36 Z46 X46 V46 Z9 X9 V9 J62 Z22:Z24 H62 X22:X24 F62 V22:V24 AZ18 AX18 AV18 AT18 AR18 AP18 AL28:AL29 AJ28:AJ29 AH28:AH29 AF28:AF29 AD28:AD29 AB28:AB29 AL32 AJ32 AH32 AF32 AD32 AB32 AL35:AL37 AJ35:AJ37 AH35:AH37 AF35:AF37 AD35:AD37 AB35:AB37 AZ28:AZ31 AL48 AX28:AX31 AJ48 AV28:AV31 AH48 AT28:AT31 AF48 AR28:AR31 AD48 AP28:AP31 AB48 AL11 AJ11 AH11 AF11 AD11 AB11 AL9 AJ9 AH9 AF9 AD9 AB9 AZ35 AX35 AV35 AT35 AR35 AP35 AL15:AL17 AJ15:AJ17 AH15:AH17 AF15:AF17 AD15:AD17 AB15:AB17 AZ39 AL20 AX39 AJ20 AV39 AH20 AT39 AF20 AR39 AD20 AP39 AB20 AB22:AB26 AD22:AD26 AF22:AF26 AH22:AH26 AJ22:AJ26 AL22:AL26">
    <cfRule type="cellIs" dxfId="5" priority="3" operator="greaterThan">
      <formula>0.2</formula>
    </cfRule>
  </conditionalFormatting>
  <conditionalFormatting sqref="AL39 AJ39 AH39 AF39 AD39 AB39">
    <cfRule type="cellIs" dxfId="4" priority="1" operator="greaterThan">
      <formula>0.2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80"/>
  <sheetViews>
    <sheetView zoomScale="60" zoomScaleNormal="60" workbookViewId="0">
      <selection activeCell="F40" sqref="F40"/>
    </sheetView>
  </sheetViews>
  <sheetFormatPr baseColWidth="10" defaultRowHeight="12.75" x14ac:dyDescent="0.25"/>
  <cols>
    <col min="1" max="1" width="22.28515625" style="26" bestFit="1" customWidth="1"/>
    <col min="2" max="2" width="38.7109375" style="15" bestFit="1" customWidth="1"/>
    <col min="3" max="3" width="7.7109375" style="58" customWidth="1"/>
    <col min="4" max="4" width="7.7109375" style="61" customWidth="1"/>
    <col min="5" max="5" width="7.7109375" style="58" customWidth="1"/>
    <col min="6" max="6" width="7.7109375" style="61" customWidth="1"/>
    <col min="7" max="7" width="7.7109375" style="58" customWidth="1"/>
    <col min="8" max="8" width="7.7109375" style="61" customWidth="1"/>
    <col min="9" max="9" width="7.7109375" style="58" customWidth="1"/>
    <col min="10" max="10" width="7.7109375" style="61" customWidth="1"/>
    <col min="11" max="11" width="7.7109375" style="58" customWidth="1"/>
    <col min="12" max="12" width="7.7109375" style="61" customWidth="1"/>
    <col min="13" max="13" width="7.7109375" style="58" customWidth="1"/>
    <col min="14" max="14" width="7.7109375" style="61" customWidth="1"/>
    <col min="15" max="15" width="7.7109375" style="58" customWidth="1"/>
    <col min="16" max="16" width="7.7109375" style="61" customWidth="1"/>
    <col min="17" max="17" width="7.7109375" style="58" customWidth="1"/>
    <col min="18" max="18" width="7.7109375" style="61" customWidth="1"/>
    <col min="19" max="19" width="7.7109375" style="58" customWidth="1"/>
    <col min="20" max="20" width="7.7109375" style="61" customWidth="1"/>
    <col min="21" max="21" width="7.7109375" style="58" customWidth="1"/>
    <col min="22" max="22" width="7.7109375" style="61" customWidth="1"/>
    <col min="23" max="23" width="7.7109375" style="15" customWidth="1"/>
    <col min="24" max="24" width="7.7109375" style="125" customWidth="1"/>
    <col min="25" max="25" width="7.7109375" style="15" customWidth="1"/>
    <col min="26" max="26" width="7.7109375" style="125" customWidth="1"/>
    <col min="27" max="27" width="7.7109375" style="15" customWidth="1"/>
    <col min="28" max="28" width="7.7109375" style="125" customWidth="1"/>
    <col min="29" max="29" width="7.7109375" style="15" customWidth="1"/>
    <col min="30" max="30" width="7.7109375" style="125" customWidth="1"/>
    <col min="31" max="31" width="7.7109375" style="15" customWidth="1"/>
    <col min="32" max="32" width="7.7109375" style="125" customWidth="1"/>
    <col min="33" max="33" width="7.7109375" style="15" customWidth="1"/>
    <col min="34" max="34" width="7.7109375" style="125" customWidth="1"/>
    <col min="35" max="35" width="10.5703125" style="15" bestFit="1" customWidth="1"/>
    <col min="36" max="58" width="7.7109375" style="15" customWidth="1"/>
    <col min="59" max="16384" width="11.42578125" style="15"/>
  </cols>
  <sheetData>
    <row r="1" spans="1:49" ht="13.5" thickBot="1" x14ac:dyDescent="0.3"/>
    <row r="2" spans="1:49" x14ac:dyDescent="0.25">
      <c r="A2" s="307" t="s">
        <v>124</v>
      </c>
      <c r="B2" s="308"/>
      <c r="C2" s="260">
        <v>2011</v>
      </c>
      <c r="D2" s="294"/>
      <c r="E2" s="260"/>
      <c r="F2" s="294"/>
      <c r="G2" s="260">
        <v>2012</v>
      </c>
      <c r="H2" s="294"/>
      <c r="I2" s="260"/>
      <c r="J2" s="294"/>
      <c r="K2" s="260"/>
      <c r="L2" s="294"/>
      <c r="M2" s="260"/>
      <c r="N2" s="294"/>
      <c r="O2" s="260"/>
      <c r="P2" s="294"/>
      <c r="Q2" s="260">
        <v>2012</v>
      </c>
      <c r="R2" s="294"/>
      <c r="S2" s="260"/>
      <c r="T2" s="294"/>
      <c r="U2" s="260"/>
      <c r="V2" s="315"/>
      <c r="W2" s="260">
        <v>2013</v>
      </c>
      <c r="X2" s="294"/>
      <c r="Y2" s="260"/>
      <c r="Z2" s="294"/>
      <c r="AA2" s="260"/>
      <c r="AB2" s="294"/>
      <c r="AC2" s="260"/>
      <c r="AD2" s="294"/>
      <c r="AE2" s="260"/>
      <c r="AF2" s="294"/>
      <c r="AG2" s="260"/>
      <c r="AH2" s="305"/>
    </row>
    <row r="3" spans="1:49" x14ac:dyDescent="0.25">
      <c r="A3" s="309"/>
      <c r="B3" s="310"/>
      <c r="C3" s="266" t="s">
        <v>26</v>
      </c>
      <c r="D3" s="297"/>
      <c r="E3" s="266"/>
      <c r="F3" s="297"/>
      <c r="G3" s="266" t="s">
        <v>38</v>
      </c>
      <c r="H3" s="297"/>
      <c r="I3" s="266"/>
      <c r="J3" s="297"/>
      <c r="K3" s="266"/>
      <c r="L3" s="297"/>
      <c r="M3" s="266"/>
      <c r="N3" s="297"/>
      <c r="O3" s="266"/>
      <c r="P3" s="297"/>
      <c r="Q3" s="266" t="s">
        <v>35</v>
      </c>
      <c r="R3" s="297"/>
      <c r="S3" s="266"/>
      <c r="T3" s="297"/>
      <c r="U3" s="266"/>
      <c r="V3" s="314"/>
      <c r="W3" s="266" t="s">
        <v>38</v>
      </c>
      <c r="X3" s="297"/>
      <c r="Y3" s="266"/>
      <c r="Z3" s="297"/>
      <c r="AA3" s="266"/>
      <c r="AB3" s="297"/>
      <c r="AC3" s="266"/>
      <c r="AD3" s="297"/>
      <c r="AE3" s="266"/>
      <c r="AF3" s="297"/>
      <c r="AG3" s="266"/>
      <c r="AH3" s="304"/>
    </row>
    <row r="4" spans="1:49" x14ac:dyDescent="0.25">
      <c r="A4" s="309"/>
      <c r="B4" s="310"/>
      <c r="C4" s="264">
        <v>40822</v>
      </c>
      <c r="D4" s="297"/>
      <c r="E4" s="264"/>
      <c r="F4" s="297"/>
      <c r="G4" s="264">
        <v>40968</v>
      </c>
      <c r="H4" s="297"/>
      <c r="I4" s="266"/>
      <c r="J4" s="297"/>
      <c r="K4" s="266"/>
      <c r="L4" s="297"/>
      <c r="M4" s="266"/>
      <c r="N4" s="297"/>
      <c r="O4" s="266"/>
      <c r="P4" s="297"/>
      <c r="Q4" s="264">
        <v>41149</v>
      </c>
      <c r="R4" s="297"/>
      <c r="S4" s="266"/>
      <c r="T4" s="297"/>
      <c r="U4" s="266"/>
      <c r="V4" s="314"/>
      <c r="W4" s="264">
        <v>41314</v>
      </c>
      <c r="X4" s="297"/>
      <c r="Y4" s="266"/>
      <c r="Z4" s="297"/>
      <c r="AA4" s="266"/>
      <c r="AB4" s="297"/>
      <c r="AC4" s="266"/>
      <c r="AD4" s="297"/>
      <c r="AE4" s="266"/>
      <c r="AF4" s="297"/>
      <c r="AG4" s="266"/>
      <c r="AH4" s="304"/>
    </row>
    <row r="5" spans="1:49" ht="15" customHeight="1" x14ac:dyDescent="0.25">
      <c r="A5" s="243" t="s">
        <v>28</v>
      </c>
      <c r="B5" s="266" t="s">
        <v>27</v>
      </c>
      <c r="C5" s="298" t="s">
        <v>17</v>
      </c>
      <c r="D5" s="296"/>
      <c r="E5" s="298" t="s">
        <v>25</v>
      </c>
      <c r="F5" s="296"/>
      <c r="G5" s="295" t="s">
        <v>17</v>
      </c>
      <c r="H5" s="296"/>
      <c r="I5" s="295" t="s">
        <v>39</v>
      </c>
      <c r="J5" s="296"/>
      <c r="K5" s="295" t="s">
        <v>25</v>
      </c>
      <c r="L5" s="296"/>
      <c r="M5" s="295" t="s">
        <v>40</v>
      </c>
      <c r="N5" s="296"/>
      <c r="O5" s="295" t="s">
        <v>41</v>
      </c>
      <c r="P5" s="296"/>
      <c r="Q5" s="311" t="s">
        <v>17</v>
      </c>
      <c r="R5" s="312"/>
      <c r="S5" s="311" t="s">
        <v>25</v>
      </c>
      <c r="T5" s="312"/>
      <c r="U5" s="311" t="s">
        <v>34</v>
      </c>
      <c r="V5" s="313"/>
      <c r="W5" s="299" t="s">
        <v>17</v>
      </c>
      <c r="X5" s="296"/>
      <c r="Y5" s="299" t="s">
        <v>39</v>
      </c>
      <c r="Z5" s="296"/>
      <c r="AA5" s="299" t="s">
        <v>25</v>
      </c>
      <c r="AB5" s="296"/>
      <c r="AC5" s="299" t="s">
        <v>40</v>
      </c>
      <c r="AD5" s="296"/>
      <c r="AE5" s="299" t="s">
        <v>41</v>
      </c>
      <c r="AF5" s="296"/>
      <c r="AG5" s="299" t="s">
        <v>34</v>
      </c>
      <c r="AH5" s="303"/>
    </row>
    <row r="6" spans="1:49" ht="13.5" thickBot="1" x14ac:dyDescent="0.25">
      <c r="A6" s="244"/>
      <c r="B6" s="306"/>
      <c r="C6" s="81" t="s">
        <v>0</v>
      </c>
      <c r="D6" s="82" t="s">
        <v>30</v>
      </c>
      <c r="E6" s="81" t="s">
        <v>0</v>
      </c>
      <c r="F6" s="82" t="s">
        <v>30</v>
      </c>
      <c r="G6" s="81" t="s">
        <v>0</v>
      </c>
      <c r="H6" s="82" t="s">
        <v>30</v>
      </c>
      <c r="I6" s="81" t="s">
        <v>0</v>
      </c>
      <c r="J6" s="82" t="s">
        <v>30</v>
      </c>
      <c r="K6" s="81" t="s">
        <v>0</v>
      </c>
      <c r="L6" s="82" t="s">
        <v>30</v>
      </c>
      <c r="M6" s="81" t="s">
        <v>0</v>
      </c>
      <c r="N6" s="82" t="s">
        <v>30</v>
      </c>
      <c r="O6" s="81" t="s">
        <v>0</v>
      </c>
      <c r="P6" s="82" t="s">
        <v>30</v>
      </c>
      <c r="Q6" s="83" t="s">
        <v>29</v>
      </c>
      <c r="R6" s="84" t="s">
        <v>30</v>
      </c>
      <c r="S6" s="83" t="s">
        <v>29</v>
      </c>
      <c r="T6" s="84" t="s">
        <v>30</v>
      </c>
      <c r="U6" s="83" t="s">
        <v>29</v>
      </c>
      <c r="V6" s="131" t="s">
        <v>30</v>
      </c>
      <c r="W6" s="83" t="s">
        <v>29</v>
      </c>
      <c r="X6" s="84" t="s">
        <v>30</v>
      </c>
      <c r="Y6" s="83" t="s">
        <v>29</v>
      </c>
      <c r="Z6" s="84" t="s">
        <v>30</v>
      </c>
      <c r="AA6" s="83" t="s">
        <v>29</v>
      </c>
      <c r="AB6" s="84" t="s">
        <v>30</v>
      </c>
      <c r="AC6" s="83" t="s">
        <v>29</v>
      </c>
      <c r="AD6" s="84" t="s">
        <v>30</v>
      </c>
      <c r="AE6" s="83" t="s">
        <v>29</v>
      </c>
      <c r="AF6" s="84" t="s">
        <v>30</v>
      </c>
      <c r="AG6" s="83" t="s">
        <v>29</v>
      </c>
      <c r="AH6" s="85" t="s">
        <v>30</v>
      </c>
      <c r="AI6" s="23" t="s">
        <v>152</v>
      </c>
      <c r="AJ6" s="23" t="s">
        <v>153</v>
      </c>
      <c r="AK6" s="23" t="s">
        <v>154</v>
      </c>
    </row>
    <row r="7" spans="1:49" x14ac:dyDescent="0.25">
      <c r="A7" s="236" t="s">
        <v>1</v>
      </c>
      <c r="B7" s="201" t="s">
        <v>96</v>
      </c>
      <c r="C7" s="126">
        <v>0</v>
      </c>
      <c r="D7" s="150">
        <v>0</v>
      </c>
      <c r="E7" s="127">
        <v>0</v>
      </c>
      <c r="F7" s="150">
        <v>0</v>
      </c>
      <c r="G7" s="127">
        <v>111</v>
      </c>
      <c r="H7" s="150">
        <v>1.4285714285714285E-2</v>
      </c>
      <c r="I7" s="127">
        <v>0</v>
      </c>
      <c r="J7" s="150">
        <v>0</v>
      </c>
      <c r="K7" s="127">
        <v>0</v>
      </c>
      <c r="L7" s="150">
        <v>0</v>
      </c>
      <c r="M7" s="127">
        <v>0</v>
      </c>
      <c r="N7" s="150">
        <v>0</v>
      </c>
      <c r="O7" s="127">
        <v>0</v>
      </c>
      <c r="P7" s="150">
        <v>0</v>
      </c>
      <c r="Q7" s="127">
        <v>0</v>
      </c>
      <c r="R7" s="150">
        <v>0</v>
      </c>
      <c r="S7" s="127">
        <v>0</v>
      </c>
      <c r="T7" s="150">
        <v>0</v>
      </c>
      <c r="U7" s="127">
        <v>0</v>
      </c>
      <c r="V7" s="150">
        <v>0</v>
      </c>
      <c r="W7" s="127">
        <v>0</v>
      </c>
      <c r="X7" s="150">
        <v>0</v>
      </c>
      <c r="Y7" s="127">
        <v>0</v>
      </c>
      <c r="Z7" s="150">
        <v>0</v>
      </c>
      <c r="AA7" s="127">
        <v>0</v>
      </c>
      <c r="AB7" s="150">
        <v>0</v>
      </c>
      <c r="AC7" s="127">
        <v>0</v>
      </c>
      <c r="AD7" s="150">
        <v>0</v>
      </c>
      <c r="AE7" s="127">
        <v>0</v>
      </c>
      <c r="AF7" s="150">
        <v>0</v>
      </c>
      <c r="AG7" s="127">
        <v>0</v>
      </c>
      <c r="AH7" s="151">
        <v>0</v>
      </c>
      <c r="AI7" s="205">
        <f>AVERAGE(G7,I7,K7,M7,O7,W7,Y7,AA7,AC7,AE7,AG7)</f>
        <v>10.090909090909092</v>
      </c>
      <c r="AJ7" s="205">
        <f>AVERAGE(Q7,S7,U7)</f>
        <v>0</v>
      </c>
      <c r="AK7" s="205">
        <f>AVERAGE(C7,E7)</f>
        <v>0</v>
      </c>
    </row>
    <row r="8" spans="1:49" x14ac:dyDescent="0.25">
      <c r="A8" s="236"/>
      <c r="B8" s="202" t="s">
        <v>3</v>
      </c>
      <c r="C8" s="152">
        <v>27417</v>
      </c>
      <c r="D8" s="56">
        <v>0.88685104318292096</v>
      </c>
      <c r="E8" s="24">
        <v>27306</v>
      </c>
      <c r="F8" s="56">
        <v>0.84827586206896555</v>
      </c>
      <c r="G8" s="24">
        <v>2220</v>
      </c>
      <c r="H8" s="56">
        <v>0.2857142857142857</v>
      </c>
      <c r="I8" s="24">
        <v>222</v>
      </c>
      <c r="J8" s="56">
        <v>2.6666666666666668E-2</v>
      </c>
      <c r="K8" s="24">
        <v>444</v>
      </c>
      <c r="L8" s="56">
        <v>0.1111111111111111</v>
      </c>
      <c r="M8" s="24">
        <v>111</v>
      </c>
      <c r="N8" s="56">
        <v>1.7543859649122806E-2</v>
      </c>
      <c r="O8" s="24">
        <v>222</v>
      </c>
      <c r="P8" s="56">
        <v>4.0816326530612242E-2</v>
      </c>
      <c r="Q8" s="57">
        <v>937.5</v>
      </c>
      <c r="R8" s="56">
        <v>3.0120481927710843E-2</v>
      </c>
      <c r="S8" s="57">
        <v>812.5</v>
      </c>
      <c r="T8" s="56">
        <v>5.2208835341365459E-2</v>
      </c>
      <c r="U8" s="57">
        <v>250</v>
      </c>
      <c r="V8" s="56">
        <v>3.8461538461538464E-2</v>
      </c>
      <c r="W8" s="24">
        <v>0</v>
      </c>
      <c r="X8" s="56">
        <v>0</v>
      </c>
      <c r="Y8" s="24">
        <v>0</v>
      </c>
      <c r="Z8" s="56">
        <v>0</v>
      </c>
      <c r="AA8" s="24">
        <v>0</v>
      </c>
      <c r="AB8" s="56">
        <v>0</v>
      </c>
      <c r="AC8" s="24">
        <v>445</v>
      </c>
      <c r="AD8" s="56">
        <v>2.9377203290246773E-3</v>
      </c>
      <c r="AE8" s="24">
        <v>979</v>
      </c>
      <c r="AF8" s="56">
        <v>1.0880316518298714E-2</v>
      </c>
      <c r="AG8" s="24">
        <v>326630</v>
      </c>
      <c r="AH8" s="69">
        <v>0.82471910112359548</v>
      </c>
      <c r="AI8" s="205">
        <f t="shared" ref="AI8:AI56" si="0">AVERAGE(G8,I8,K8,M8,O8,W8,Y8,AA8,AC8,AE8,AG8)</f>
        <v>30115.727272727272</v>
      </c>
      <c r="AJ8" s="205">
        <f t="shared" ref="AJ8:AJ56" si="1">AVERAGE(Q8,S8,U8)</f>
        <v>666.66666666666663</v>
      </c>
      <c r="AK8" s="205">
        <f t="shared" ref="AK8:AK56" si="2">AVERAGE(C8,E8)</f>
        <v>27361.5</v>
      </c>
    </row>
    <row r="9" spans="1:49" x14ac:dyDescent="0.25">
      <c r="A9" s="236"/>
      <c r="B9" s="202" t="s">
        <v>4</v>
      </c>
      <c r="C9" s="152">
        <v>999</v>
      </c>
      <c r="D9" s="56">
        <v>3.2314410480349345E-2</v>
      </c>
      <c r="E9" s="24">
        <v>0</v>
      </c>
      <c r="F9" s="56">
        <v>0</v>
      </c>
      <c r="G9" s="24">
        <v>444</v>
      </c>
      <c r="H9" s="56">
        <v>5.7142857142857141E-2</v>
      </c>
      <c r="I9" s="24">
        <v>1554</v>
      </c>
      <c r="J9" s="56">
        <v>0.18666666666666668</v>
      </c>
      <c r="K9" s="24">
        <v>222</v>
      </c>
      <c r="L9" s="56">
        <v>5.5555555555555552E-2</v>
      </c>
      <c r="M9" s="24">
        <v>3663</v>
      </c>
      <c r="N9" s="56">
        <v>0.57894736842105265</v>
      </c>
      <c r="O9" s="24">
        <v>2664</v>
      </c>
      <c r="P9" s="56">
        <v>0.48979591836734693</v>
      </c>
      <c r="Q9" s="24">
        <v>0</v>
      </c>
      <c r="R9" s="56">
        <v>0</v>
      </c>
      <c r="S9" s="24">
        <v>0</v>
      </c>
      <c r="T9" s="56">
        <v>0</v>
      </c>
      <c r="U9" s="24">
        <v>0</v>
      </c>
      <c r="V9" s="56">
        <v>0</v>
      </c>
      <c r="W9" s="24">
        <v>0</v>
      </c>
      <c r="X9" s="56">
        <v>0</v>
      </c>
      <c r="Y9" s="24">
        <v>0</v>
      </c>
      <c r="Z9" s="56">
        <v>0</v>
      </c>
      <c r="AA9" s="24">
        <v>0</v>
      </c>
      <c r="AB9" s="56">
        <v>0</v>
      </c>
      <c r="AC9" s="24">
        <v>0</v>
      </c>
      <c r="AD9" s="56">
        <v>0</v>
      </c>
      <c r="AE9" s="24">
        <v>0</v>
      </c>
      <c r="AF9" s="56">
        <v>0</v>
      </c>
      <c r="AG9" s="24">
        <v>0</v>
      </c>
      <c r="AH9" s="69">
        <v>0</v>
      </c>
      <c r="AI9" s="205">
        <f t="shared" si="0"/>
        <v>777</v>
      </c>
      <c r="AJ9" s="205">
        <f t="shared" si="1"/>
        <v>0</v>
      </c>
      <c r="AK9" s="205">
        <f t="shared" si="2"/>
        <v>499.5</v>
      </c>
    </row>
    <row r="10" spans="1:49" x14ac:dyDescent="0.25">
      <c r="A10" s="236"/>
      <c r="B10" s="202" t="s">
        <v>116</v>
      </c>
      <c r="C10" s="152">
        <v>0</v>
      </c>
      <c r="D10" s="56">
        <v>0</v>
      </c>
      <c r="E10" s="24">
        <v>0</v>
      </c>
      <c r="F10" s="56">
        <v>0</v>
      </c>
      <c r="G10" s="24">
        <v>0</v>
      </c>
      <c r="H10" s="56">
        <v>0</v>
      </c>
      <c r="I10" s="24">
        <v>333</v>
      </c>
      <c r="J10" s="56">
        <v>0.04</v>
      </c>
      <c r="K10" s="24">
        <v>0</v>
      </c>
      <c r="L10" s="56">
        <v>0</v>
      </c>
      <c r="M10" s="24">
        <v>0</v>
      </c>
      <c r="N10" s="56">
        <v>0</v>
      </c>
      <c r="O10" s="24">
        <v>0</v>
      </c>
      <c r="P10" s="56">
        <v>0</v>
      </c>
      <c r="Q10" s="24">
        <v>0</v>
      </c>
      <c r="R10" s="56">
        <v>0</v>
      </c>
      <c r="S10" s="24">
        <v>0</v>
      </c>
      <c r="T10" s="56">
        <v>0</v>
      </c>
      <c r="U10" s="24">
        <v>0</v>
      </c>
      <c r="V10" s="56">
        <v>0</v>
      </c>
      <c r="W10" s="24">
        <v>0</v>
      </c>
      <c r="X10" s="56">
        <v>0</v>
      </c>
      <c r="Y10" s="24">
        <v>0</v>
      </c>
      <c r="Z10" s="56">
        <v>0</v>
      </c>
      <c r="AA10" s="24">
        <v>0</v>
      </c>
      <c r="AB10" s="56">
        <v>0</v>
      </c>
      <c r="AC10" s="24">
        <v>0</v>
      </c>
      <c r="AD10" s="56">
        <v>0</v>
      </c>
      <c r="AE10" s="24">
        <v>0</v>
      </c>
      <c r="AF10" s="56">
        <v>0</v>
      </c>
      <c r="AG10" s="24">
        <v>0</v>
      </c>
      <c r="AH10" s="69">
        <v>0</v>
      </c>
      <c r="AI10" s="205">
        <f t="shared" si="0"/>
        <v>30.272727272727273</v>
      </c>
      <c r="AJ10" s="205">
        <f t="shared" si="1"/>
        <v>0</v>
      </c>
      <c r="AK10" s="205">
        <f t="shared" si="2"/>
        <v>0</v>
      </c>
    </row>
    <row r="11" spans="1:49" x14ac:dyDescent="0.25">
      <c r="A11" s="236"/>
      <c r="B11" s="202" t="s">
        <v>5</v>
      </c>
      <c r="C11" s="152">
        <v>444</v>
      </c>
      <c r="D11" s="56">
        <v>1.4361960213488598E-2</v>
      </c>
      <c r="E11" s="24">
        <v>3108</v>
      </c>
      <c r="F11" s="56">
        <v>9.6551724137931033E-2</v>
      </c>
      <c r="G11" s="24">
        <v>0</v>
      </c>
      <c r="H11" s="56">
        <v>0</v>
      </c>
      <c r="I11" s="24">
        <v>0</v>
      </c>
      <c r="J11" s="56">
        <v>0</v>
      </c>
      <c r="K11" s="24">
        <v>0</v>
      </c>
      <c r="L11" s="56">
        <v>0</v>
      </c>
      <c r="M11" s="24">
        <v>111</v>
      </c>
      <c r="N11" s="56">
        <v>1.7543859649122806E-2</v>
      </c>
      <c r="O11" s="24">
        <v>0</v>
      </c>
      <c r="P11" s="56">
        <v>0</v>
      </c>
      <c r="Q11" s="24">
        <v>0</v>
      </c>
      <c r="R11" s="56">
        <v>0</v>
      </c>
      <c r="S11" s="24">
        <v>0</v>
      </c>
      <c r="T11" s="56">
        <v>0</v>
      </c>
      <c r="U11" s="24">
        <v>0</v>
      </c>
      <c r="V11" s="56">
        <v>0</v>
      </c>
      <c r="W11" s="57">
        <v>1335</v>
      </c>
      <c r="X11" s="56">
        <v>3.6346014053792101E-3</v>
      </c>
      <c r="Y11" s="57">
        <v>0</v>
      </c>
      <c r="Z11" s="56">
        <v>0</v>
      </c>
      <c r="AA11" s="57">
        <v>0</v>
      </c>
      <c r="AB11" s="56">
        <v>0</v>
      </c>
      <c r="AC11" s="57">
        <v>0</v>
      </c>
      <c r="AD11" s="56">
        <v>0</v>
      </c>
      <c r="AE11" s="57">
        <v>0</v>
      </c>
      <c r="AF11" s="56">
        <v>0</v>
      </c>
      <c r="AG11" s="57">
        <v>445</v>
      </c>
      <c r="AH11" s="69">
        <v>1.1235955056179774E-3</v>
      </c>
      <c r="AI11" s="205">
        <f t="shared" si="0"/>
        <v>171.90909090909091</v>
      </c>
      <c r="AJ11" s="205">
        <f t="shared" si="1"/>
        <v>0</v>
      </c>
      <c r="AK11" s="205">
        <f t="shared" si="2"/>
        <v>1776</v>
      </c>
    </row>
    <row r="12" spans="1:49" x14ac:dyDescent="0.25">
      <c r="A12" s="236"/>
      <c r="B12" s="202" t="s">
        <v>117</v>
      </c>
      <c r="C12" s="152">
        <v>0</v>
      </c>
      <c r="D12" s="56">
        <v>0</v>
      </c>
      <c r="E12" s="24">
        <v>0</v>
      </c>
      <c r="F12" s="56">
        <v>0</v>
      </c>
      <c r="G12" s="24">
        <v>0</v>
      </c>
      <c r="H12" s="56">
        <v>0</v>
      </c>
      <c r="I12" s="24">
        <v>0</v>
      </c>
      <c r="J12" s="56">
        <v>0</v>
      </c>
      <c r="K12" s="24">
        <v>111</v>
      </c>
      <c r="L12" s="56">
        <v>2.7777777777777776E-2</v>
      </c>
      <c r="M12" s="24">
        <v>0</v>
      </c>
      <c r="N12" s="56">
        <v>0</v>
      </c>
      <c r="O12" s="24">
        <v>0</v>
      </c>
      <c r="P12" s="56">
        <v>0</v>
      </c>
      <c r="Q12" s="24">
        <v>0</v>
      </c>
      <c r="R12" s="56">
        <v>0</v>
      </c>
      <c r="S12" s="24">
        <v>0</v>
      </c>
      <c r="T12" s="56">
        <v>0</v>
      </c>
      <c r="U12" s="24">
        <v>0</v>
      </c>
      <c r="V12" s="56">
        <v>0</v>
      </c>
      <c r="W12" s="24">
        <v>0</v>
      </c>
      <c r="X12" s="56">
        <v>0</v>
      </c>
      <c r="Y12" s="24">
        <v>0</v>
      </c>
      <c r="Z12" s="56">
        <v>0</v>
      </c>
      <c r="AA12" s="24">
        <v>0</v>
      </c>
      <c r="AB12" s="56">
        <v>0</v>
      </c>
      <c r="AC12" s="24">
        <v>0</v>
      </c>
      <c r="AD12" s="56">
        <v>0</v>
      </c>
      <c r="AE12" s="24">
        <v>0</v>
      </c>
      <c r="AF12" s="56">
        <v>0</v>
      </c>
      <c r="AG12" s="24">
        <v>0</v>
      </c>
      <c r="AH12" s="69">
        <v>0</v>
      </c>
      <c r="AI12" s="205">
        <f t="shared" si="0"/>
        <v>10.090909090909092</v>
      </c>
      <c r="AJ12" s="205">
        <f t="shared" si="1"/>
        <v>0</v>
      </c>
      <c r="AK12" s="205">
        <f t="shared" si="2"/>
        <v>0</v>
      </c>
    </row>
    <row r="13" spans="1:49" x14ac:dyDescent="0.25">
      <c r="A13" s="236"/>
      <c r="B13" s="202" t="s">
        <v>89</v>
      </c>
      <c r="C13" s="152">
        <v>0</v>
      </c>
      <c r="D13" s="56">
        <v>0</v>
      </c>
      <c r="E13" s="24">
        <v>0</v>
      </c>
      <c r="F13" s="56">
        <v>0</v>
      </c>
      <c r="G13" s="24">
        <v>0</v>
      </c>
      <c r="H13" s="56">
        <v>0</v>
      </c>
      <c r="I13" s="24">
        <v>0</v>
      </c>
      <c r="J13" s="56">
        <v>0</v>
      </c>
      <c r="K13" s="24">
        <v>0</v>
      </c>
      <c r="L13" s="56">
        <v>0</v>
      </c>
      <c r="M13" s="24">
        <v>0</v>
      </c>
      <c r="N13" s="56">
        <v>0</v>
      </c>
      <c r="O13" s="24">
        <v>0</v>
      </c>
      <c r="P13" s="56">
        <v>0</v>
      </c>
      <c r="Q13" s="24">
        <v>0</v>
      </c>
      <c r="R13" s="56">
        <v>0</v>
      </c>
      <c r="S13" s="24">
        <v>0</v>
      </c>
      <c r="T13" s="56">
        <v>0</v>
      </c>
      <c r="U13" s="24">
        <v>0</v>
      </c>
      <c r="V13" s="56">
        <v>0</v>
      </c>
      <c r="W13" s="57">
        <v>0</v>
      </c>
      <c r="X13" s="56">
        <v>0</v>
      </c>
      <c r="Y13" s="57">
        <v>89</v>
      </c>
      <c r="Z13" s="56">
        <v>2.7144408251900115E-4</v>
      </c>
      <c r="AA13" s="57">
        <v>89</v>
      </c>
      <c r="AB13" s="56">
        <v>4.3610989969472303E-4</v>
      </c>
      <c r="AC13" s="57">
        <v>0</v>
      </c>
      <c r="AD13" s="56">
        <v>0</v>
      </c>
      <c r="AE13" s="57">
        <v>0</v>
      </c>
      <c r="AF13" s="56">
        <v>0</v>
      </c>
      <c r="AG13" s="57">
        <v>0</v>
      </c>
      <c r="AH13" s="69">
        <v>0</v>
      </c>
      <c r="AI13" s="205">
        <f t="shared" si="0"/>
        <v>16.181818181818183</v>
      </c>
      <c r="AJ13" s="205">
        <f t="shared" si="1"/>
        <v>0</v>
      </c>
      <c r="AK13" s="205">
        <f t="shared" si="2"/>
        <v>0</v>
      </c>
      <c r="AL13" s="117"/>
      <c r="AM13" s="117"/>
      <c r="AN13" s="117"/>
      <c r="AO13" s="117"/>
      <c r="AP13" s="117"/>
      <c r="AQ13" s="117"/>
      <c r="AR13" s="117"/>
      <c r="AS13" s="117"/>
      <c r="AT13" s="117"/>
      <c r="AU13" s="117"/>
      <c r="AV13" s="117"/>
      <c r="AW13" s="117"/>
    </row>
    <row r="14" spans="1:49" x14ac:dyDescent="0.25">
      <c r="A14" s="236"/>
      <c r="B14" s="202" t="s">
        <v>2</v>
      </c>
      <c r="C14" s="152">
        <v>0</v>
      </c>
      <c r="D14" s="56">
        <v>0</v>
      </c>
      <c r="E14" s="24">
        <v>111</v>
      </c>
      <c r="F14" s="56">
        <v>3.4482758620689655E-3</v>
      </c>
      <c r="G14" s="24">
        <v>555</v>
      </c>
      <c r="H14" s="56">
        <v>7.1428571428571425E-2</v>
      </c>
      <c r="I14" s="24">
        <v>444</v>
      </c>
      <c r="J14" s="56">
        <v>5.3333333333333337E-2</v>
      </c>
      <c r="K14" s="24">
        <v>222</v>
      </c>
      <c r="L14" s="56">
        <v>5.5555555555555552E-2</v>
      </c>
      <c r="M14" s="24">
        <v>0</v>
      </c>
      <c r="N14" s="56">
        <v>0</v>
      </c>
      <c r="O14" s="24">
        <v>333</v>
      </c>
      <c r="P14" s="56">
        <v>6.1224489795918366E-2</v>
      </c>
      <c r="Q14" s="24">
        <v>0</v>
      </c>
      <c r="R14" s="56">
        <v>0</v>
      </c>
      <c r="S14" s="24">
        <v>0</v>
      </c>
      <c r="T14" s="56">
        <v>0</v>
      </c>
      <c r="U14" s="24">
        <v>0</v>
      </c>
      <c r="V14" s="56">
        <v>0</v>
      </c>
      <c r="W14" s="24">
        <v>0</v>
      </c>
      <c r="X14" s="56">
        <v>0</v>
      </c>
      <c r="Y14" s="24">
        <v>0</v>
      </c>
      <c r="Z14" s="56">
        <v>0</v>
      </c>
      <c r="AA14" s="24">
        <v>0</v>
      </c>
      <c r="AB14" s="56">
        <v>0</v>
      </c>
      <c r="AC14" s="24">
        <v>0</v>
      </c>
      <c r="AD14" s="56">
        <v>0</v>
      </c>
      <c r="AE14" s="24">
        <v>0</v>
      </c>
      <c r="AF14" s="56">
        <v>0</v>
      </c>
      <c r="AG14" s="24">
        <v>0</v>
      </c>
      <c r="AH14" s="69">
        <v>0</v>
      </c>
      <c r="AI14" s="205">
        <f t="shared" si="0"/>
        <v>141.27272727272728</v>
      </c>
      <c r="AJ14" s="205">
        <f t="shared" si="1"/>
        <v>0</v>
      </c>
      <c r="AK14" s="205">
        <f t="shared" si="2"/>
        <v>55.5</v>
      </c>
      <c r="AL14" s="117"/>
      <c r="AM14" s="117"/>
      <c r="AN14" s="117"/>
      <c r="AO14" s="117"/>
      <c r="AP14" s="117"/>
      <c r="AQ14" s="117"/>
      <c r="AR14" s="117"/>
      <c r="AS14" s="117"/>
      <c r="AT14" s="117"/>
      <c r="AU14" s="117"/>
      <c r="AV14" s="117"/>
      <c r="AW14" s="117"/>
    </row>
    <row r="15" spans="1:49" x14ac:dyDescent="0.25">
      <c r="A15" s="236"/>
      <c r="B15" s="202" t="s">
        <v>32</v>
      </c>
      <c r="C15" s="152">
        <v>0</v>
      </c>
      <c r="D15" s="56">
        <v>0</v>
      </c>
      <c r="E15" s="24">
        <v>0</v>
      </c>
      <c r="F15" s="56">
        <v>0</v>
      </c>
      <c r="G15" s="24">
        <v>0</v>
      </c>
      <c r="H15" s="56">
        <v>0</v>
      </c>
      <c r="I15" s="24">
        <v>0</v>
      </c>
      <c r="J15" s="56">
        <v>0</v>
      </c>
      <c r="K15" s="24">
        <v>0</v>
      </c>
      <c r="L15" s="56">
        <v>0</v>
      </c>
      <c r="M15" s="24">
        <v>0</v>
      </c>
      <c r="N15" s="56">
        <v>0</v>
      </c>
      <c r="O15" s="24">
        <v>0</v>
      </c>
      <c r="P15" s="56">
        <v>0</v>
      </c>
      <c r="Q15" s="57">
        <v>0</v>
      </c>
      <c r="R15" s="56">
        <v>0</v>
      </c>
      <c r="S15" s="57">
        <v>62.5</v>
      </c>
      <c r="T15" s="56">
        <v>4.0160642570281121E-3</v>
      </c>
      <c r="U15" s="57">
        <v>0</v>
      </c>
      <c r="V15" s="56">
        <v>0</v>
      </c>
      <c r="W15" s="57">
        <v>0</v>
      </c>
      <c r="X15" s="56">
        <v>0</v>
      </c>
      <c r="Y15" s="57">
        <v>0</v>
      </c>
      <c r="Z15" s="56">
        <v>0</v>
      </c>
      <c r="AA15" s="57">
        <v>0</v>
      </c>
      <c r="AB15" s="56">
        <v>0</v>
      </c>
      <c r="AC15" s="57">
        <v>0</v>
      </c>
      <c r="AD15" s="56">
        <v>0</v>
      </c>
      <c r="AE15" s="57">
        <v>89</v>
      </c>
      <c r="AF15" s="56">
        <v>9.8911968348170125E-4</v>
      </c>
      <c r="AG15" s="57">
        <v>4272</v>
      </c>
      <c r="AH15" s="69">
        <v>1.0786516853932584E-2</v>
      </c>
      <c r="AI15" s="205">
        <f t="shared" si="0"/>
        <v>396.45454545454544</v>
      </c>
      <c r="AJ15" s="205">
        <f t="shared" si="1"/>
        <v>20.833333333333332</v>
      </c>
      <c r="AK15" s="205">
        <f t="shared" si="2"/>
        <v>0</v>
      </c>
      <c r="AL15" s="117"/>
      <c r="AM15" s="117"/>
      <c r="AN15" s="117"/>
      <c r="AO15" s="117"/>
      <c r="AP15" s="117"/>
      <c r="AQ15" s="117"/>
      <c r="AR15" s="117"/>
      <c r="AS15" s="117"/>
      <c r="AT15" s="117"/>
      <c r="AU15" s="117"/>
      <c r="AV15" s="117"/>
      <c r="AW15" s="117"/>
    </row>
    <row r="16" spans="1:49" x14ac:dyDescent="0.25">
      <c r="A16" s="236"/>
      <c r="B16" s="202" t="s">
        <v>97</v>
      </c>
      <c r="C16" s="152">
        <v>0</v>
      </c>
      <c r="D16" s="56">
        <v>0</v>
      </c>
      <c r="E16" s="24">
        <v>0</v>
      </c>
      <c r="F16" s="56">
        <v>0</v>
      </c>
      <c r="G16" s="24">
        <v>0</v>
      </c>
      <c r="H16" s="56">
        <v>0</v>
      </c>
      <c r="I16" s="24">
        <v>0</v>
      </c>
      <c r="J16" s="56">
        <v>0</v>
      </c>
      <c r="K16" s="24">
        <v>111</v>
      </c>
      <c r="L16" s="56">
        <v>2.7777777777777776E-2</v>
      </c>
      <c r="M16" s="24">
        <v>0</v>
      </c>
      <c r="N16" s="56">
        <v>0</v>
      </c>
      <c r="O16" s="24">
        <v>0</v>
      </c>
      <c r="P16" s="56">
        <v>0</v>
      </c>
      <c r="Q16" s="24">
        <v>0</v>
      </c>
      <c r="R16" s="56">
        <v>0</v>
      </c>
      <c r="S16" s="24">
        <v>0</v>
      </c>
      <c r="T16" s="56">
        <v>0</v>
      </c>
      <c r="U16" s="24">
        <v>0</v>
      </c>
      <c r="V16" s="56">
        <v>0</v>
      </c>
      <c r="W16" s="24">
        <v>0</v>
      </c>
      <c r="X16" s="56">
        <v>0</v>
      </c>
      <c r="Y16" s="24">
        <v>0</v>
      </c>
      <c r="Z16" s="56">
        <v>0</v>
      </c>
      <c r="AA16" s="24">
        <v>0</v>
      </c>
      <c r="AB16" s="56">
        <v>0</v>
      </c>
      <c r="AC16" s="24">
        <v>0</v>
      </c>
      <c r="AD16" s="56">
        <v>0</v>
      </c>
      <c r="AE16" s="24">
        <v>0</v>
      </c>
      <c r="AF16" s="56">
        <v>0</v>
      </c>
      <c r="AG16" s="24">
        <v>0</v>
      </c>
      <c r="AH16" s="69">
        <v>0</v>
      </c>
      <c r="AI16" s="205">
        <f t="shared" si="0"/>
        <v>10.090909090909092</v>
      </c>
      <c r="AJ16" s="205">
        <f t="shared" si="1"/>
        <v>0</v>
      </c>
      <c r="AK16" s="205">
        <f t="shared" si="2"/>
        <v>0</v>
      </c>
      <c r="AL16" s="118"/>
      <c r="AM16" s="119"/>
      <c r="AN16" s="118"/>
      <c r="AO16" s="119"/>
      <c r="AP16" s="118"/>
      <c r="AQ16" s="119"/>
      <c r="AR16" s="118"/>
      <c r="AS16" s="119"/>
      <c r="AT16" s="118"/>
      <c r="AU16" s="119"/>
      <c r="AV16" s="118"/>
      <c r="AW16" s="119"/>
    </row>
    <row r="17" spans="1:49" x14ac:dyDescent="0.25">
      <c r="A17" s="236"/>
      <c r="B17" s="202" t="s">
        <v>115</v>
      </c>
      <c r="C17" s="152">
        <v>0</v>
      </c>
      <c r="D17" s="56">
        <v>0</v>
      </c>
      <c r="E17" s="24">
        <v>0</v>
      </c>
      <c r="F17" s="56">
        <v>0</v>
      </c>
      <c r="G17" s="24">
        <v>0</v>
      </c>
      <c r="H17" s="56">
        <v>0</v>
      </c>
      <c r="I17" s="24">
        <v>0</v>
      </c>
      <c r="J17" s="56">
        <v>0</v>
      </c>
      <c r="K17" s="24">
        <v>0</v>
      </c>
      <c r="L17" s="56">
        <v>0</v>
      </c>
      <c r="M17" s="24">
        <v>111</v>
      </c>
      <c r="N17" s="56">
        <v>1.7543859649122806E-2</v>
      </c>
      <c r="O17" s="24">
        <v>0</v>
      </c>
      <c r="P17" s="56">
        <v>0</v>
      </c>
      <c r="Q17" s="24">
        <v>0</v>
      </c>
      <c r="R17" s="56">
        <v>0</v>
      </c>
      <c r="S17" s="24">
        <v>0</v>
      </c>
      <c r="T17" s="56">
        <v>0</v>
      </c>
      <c r="U17" s="24">
        <v>0</v>
      </c>
      <c r="V17" s="56">
        <v>0</v>
      </c>
      <c r="W17" s="24">
        <v>0</v>
      </c>
      <c r="X17" s="56">
        <v>0</v>
      </c>
      <c r="Y17" s="24">
        <v>0</v>
      </c>
      <c r="Z17" s="56">
        <v>0</v>
      </c>
      <c r="AA17" s="24">
        <v>0</v>
      </c>
      <c r="AB17" s="56">
        <v>0</v>
      </c>
      <c r="AC17" s="24">
        <v>0</v>
      </c>
      <c r="AD17" s="56">
        <v>0</v>
      </c>
      <c r="AE17" s="24">
        <v>0</v>
      </c>
      <c r="AF17" s="56">
        <v>0</v>
      </c>
      <c r="AG17" s="24">
        <v>0</v>
      </c>
      <c r="AH17" s="69">
        <v>0</v>
      </c>
      <c r="AI17" s="205">
        <f t="shared" si="0"/>
        <v>10.090909090909092</v>
      </c>
      <c r="AJ17" s="205">
        <f t="shared" si="1"/>
        <v>0</v>
      </c>
      <c r="AK17" s="205">
        <f t="shared" si="2"/>
        <v>0</v>
      </c>
      <c r="AL17" s="117"/>
      <c r="AM17" s="117"/>
      <c r="AN17" s="117"/>
      <c r="AO17" s="117"/>
      <c r="AP17" s="117"/>
      <c r="AQ17" s="117"/>
      <c r="AR17" s="117"/>
      <c r="AS17" s="117"/>
      <c r="AT17" s="117"/>
      <c r="AU17" s="117"/>
      <c r="AV17" s="117"/>
      <c r="AW17" s="117"/>
    </row>
    <row r="18" spans="1:49" x14ac:dyDescent="0.25">
      <c r="A18" s="236"/>
      <c r="B18" s="202" t="s">
        <v>118</v>
      </c>
      <c r="C18" s="152">
        <v>0</v>
      </c>
      <c r="D18" s="56">
        <v>0</v>
      </c>
      <c r="E18" s="24">
        <v>0</v>
      </c>
      <c r="F18" s="56">
        <v>0</v>
      </c>
      <c r="G18" s="24">
        <v>111</v>
      </c>
      <c r="H18" s="56">
        <v>1.4285714285714285E-2</v>
      </c>
      <c r="I18" s="24">
        <v>0</v>
      </c>
      <c r="J18" s="56">
        <v>0</v>
      </c>
      <c r="K18" s="24">
        <v>0</v>
      </c>
      <c r="L18" s="56">
        <v>0</v>
      </c>
      <c r="M18" s="24">
        <v>0</v>
      </c>
      <c r="N18" s="56">
        <v>0</v>
      </c>
      <c r="O18" s="24">
        <v>0</v>
      </c>
      <c r="P18" s="56">
        <v>0</v>
      </c>
      <c r="Q18" s="24">
        <v>0</v>
      </c>
      <c r="R18" s="56">
        <v>0</v>
      </c>
      <c r="S18" s="24">
        <v>0</v>
      </c>
      <c r="T18" s="56">
        <v>0</v>
      </c>
      <c r="U18" s="24">
        <v>0</v>
      </c>
      <c r="V18" s="56">
        <v>0</v>
      </c>
      <c r="W18" s="62">
        <v>0</v>
      </c>
      <c r="X18" s="63">
        <v>0</v>
      </c>
      <c r="Y18" s="62">
        <v>0</v>
      </c>
      <c r="Z18" s="63">
        <v>0</v>
      </c>
      <c r="AA18" s="62">
        <v>0</v>
      </c>
      <c r="AB18" s="63">
        <v>0</v>
      </c>
      <c r="AC18" s="62">
        <v>0</v>
      </c>
      <c r="AD18" s="63">
        <v>0</v>
      </c>
      <c r="AE18" s="62">
        <v>0</v>
      </c>
      <c r="AF18" s="56">
        <v>0</v>
      </c>
      <c r="AG18" s="24">
        <v>0</v>
      </c>
      <c r="AH18" s="69">
        <v>0</v>
      </c>
      <c r="AI18" s="205">
        <f t="shared" si="0"/>
        <v>10.090909090909092</v>
      </c>
      <c r="AJ18" s="205">
        <f t="shared" si="1"/>
        <v>0</v>
      </c>
      <c r="AK18" s="205">
        <f t="shared" si="2"/>
        <v>0</v>
      </c>
      <c r="AL18" s="117"/>
      <c r="AM18" s="117"/>
      <c r="AN18" s="117"/>
      <c r="AO18" s="117"/>
      <c r="AP18" s="117"/>
      <c r="AQ18" s="117"/>
      <c r="AR18" s="117"/>
      <c r="AS18" s="117"/>
      <c r="AT18" s="117"/>
      <c r="AU18" s="117"/>
      <c r="AV18" s="117"/>
      <c r="AW18" s="117"/>
    </row>
    <row r="19" spans="1:49" x14ac:dyDescent="0.25">
      <c r="A19" s="236"/>
      <c r="B19" s="202" t="s">
        <v>119</v>
      </c>
      <c r="C19" s="152">
        <v>0</v>
      </c>
      <c r="D19" s="56">
        <v>0</v>
      </c>
      <c r="E19" s="24">
        <v>0</v>
      </c>
      <c r="F19" s="56">
        <v>0</v>
      </c>
      <c r="G19" s="24">
        <v>0</v>
      </c>
      <c r="H19" s="56">
        <v>0</v>
      </c>
      <c r="I19" s="24">
        <v>222</v>
      </c>
      <c r="J19" s="56">
        <v>2.6666666666666668E-2</v>
      </c>
      <c r="K19" s="24">
        <v>0</v>
      </c>
      <c r="L19" s="56">
        <v>0</v>
      </c>
      <c r="M19" s="24">
        <v>0</v>
      </c>
      <c r="N19" s="56">
        <v>0</v>
      </c>
      <c r="O19" s="24">
        <v>0</v>
      </c>
      <c r="P19" s="56">
        <v>0</v>
      </c>
      <c r="Q19" s="24">
        <v>0</v>
      </c>
      <c r="R19" s="56">
        <v>0</v>
      </c>
      <c r="S19" s="24">
        <v>0</v>
      </c>
      <c r="T19" s="56">
        <v>0</v>
      </c>
      <c r="U19" s="24">
        <v>0</v>
      </c>
      <c r="V19" s="56">
        <v>0</v>
      </c>
      <c r="W19" s="62">
        <v>0</v>
      </c>
      <c r="X19" s="63">
        <v>0</v>
      </c>
      <c r="Y19" s="62">
        <v>0</v>
      </c>
      <c r="Z19" s="63">
        <v>0</v>
      </c>
      <c r="AA19" s="62">
        <v>0</v>
      </c>
      <c r="AB19" s="63">
        <v>0</v>
      </c>
      <c r="AC19" s="62">
        <v>0</v>
      </c>
      <c r="AD19" s="56">
        <v>0</v>
      </c>
      <c r="AE19" s="24">
        <v>0</v>
      </c>
      <c r="AF19" s="56">
        <v>0</v>
      </c>
      <c r="AG19" s="24">
        <v>0</v>
      </c>
      <c r="AH19" s="69">
        <v>0</v>
      </c>
      <c r="AI19" s="205">
        <f t="shared" si="0"/>
        <v>20.181818181818183</v>
      </c>
      <c r="AJ19" s="205">
        <f t="shared" si="1"/>
        <v>0</v>
      </c>
      <c r="AK19" s="205">
        <f t="shared" si="2"/>
        <v>0</v>
      </c>
      <c r="AL19" s="117"/>
      <c r="AM19" s="117"/>
      <c r="AN19" s="117"/>
      <c r="AO19" s="117"/>
      <c r="AP19" s="117"/>
      <c r="AQ19" s="117"/>
      <c r="AR19" s="117"/>
      <c r="AS19" s="117"/>
      <c r="AT19" s="117"/>
      <c r="AU19" s="117"/>
      <c r="AV19" s="117"/>
      <c r="AW19" s="117"/>
    </row>
    <row r="20" spans="1:49" x14ac:dyDescent="0.25">
      <c r="A20" s="236"/>
      <c r="B20" s="202" t="s">
        <v>6</v>
      </c>
      <c r="C20" s="152">
        <v>0</v>
      </c>
      <c r="D20" s="56">
        <v>0</v>
      </c>
      <c r="E20" s="24">
        <v>0</v>
      </c>
      <c r="F20" s="56">
        <v>0</v>
      </c>
      <c r="G20" s="24">
        <v>0</v>
      </c>
      <c r="H20" s="56">
        <v>0</v>
      </c>
      <c r="I20" s="24">
        <v>0</v>
      </c>
      <c r="J20" s="56">
        <v>0</v>
      </c>
      <c r="K20" s="24">
        <v>0</v>
      </c>
      <c r="L20" s="56">
        <v>0</v>
      </c>
      <c r="M20" s="24">
        <v>0</v>
      </c>
      <c r="N20" s="56">
        <v>0</v>
      </c>
      <c r="O20" s="24">
        <v>111</v>
      </c>
      <c r="P20" s="56">
        <v>2.0408163265306121E-2</v>
      </c>
      <c r="Q20" s="24">
        <v>0</v>
      </c>
      <c r="R20" s="56">
        <v>0</v>
      </c>
      <c r="S20" s="24">
        <v>0</v>
      </c>
      <c r="T20" s="56">
        <v>0</v>
      </c>
      <c r="U20" s="24">
        <v>0</v>
      </c>
      <c r="V20" s="56">
        <v>0</v>
      </c>
      <c r="W20" s="57">
        <v>0</v>
      </c>
      <c r="X20" s="56">
        <v>0</v>
      </c>
      <c r="Y20" s="57">
        <v>0</v>
      </c>
      <c r="Z20" s="56">
        <v>0</v>
      </c>
      <c r="AA20" s="57">
        <v>0</v>
      </c>
      <c r="AB20" s="56">
        <v>0</v>
      </c>
      <c r="AC20" s="57">
        <v>0</v>
      </c>
      <c r="AD20" s="56">
        <v>0</v>
      </c>
      <c r="AE20" s="57">
        <v>0</v>
      </c>
      <c r="AF20" s="56">
        <v>0</v>
      </c>
      <c r="AG20" s="57">
        <v>1068</v>
      </c>
      <c r="AH20" s="69">
        <v>2.696629213483146E-3</v>
      </c>
      <c r="AI20" s="205">
        <f t="shared" si="0"/>
        <v>107.18181818181819</v>
      </c>
      <c r="AJ20" s="205">
        <f t="shared" si="1"/>
        <v>0</v>
      </c>
      <c r="AK20" s="205">
        <f t="shared" si="2"/>
        <v>0</v>
      </c>
      <c r="AL20" s="117"/>
      <c r="AM20" s="117"/>
      <c r="AN20" s="117"/>
      <c r="AO20" s="117"/>
      <c r="AP20" s="117"/>
      <c r="AQ20" s="117"/>
      <c r="AR20" s="117"/>
      <c r="AS20" s="117"/>
      <c r="AT20" s="117"/>
      <c r="AU20" s="117"/>
      <c r="AV20" s="117"/>
      <c r="AW20" s="117"/>
    </row>
    <row r="21" spans="1:49" x14ac:dyDescent="0.25">
      <c r="A21" s="236"/>
      <c r="B21" s="202" t="s">
        <v>7</v>
      </c>
      <c r="C21" s="152">
        <v>777</v>
      </c>
      <c r="D21" s="56">
        <v>2.5133430373605044E-2</v>
      </c>
      <c r="E21" s="24">
        <v>222</v>
      </c>
      <c r="F21" s="56">
        <v>6.8965517241379309E-3</v>
      </c>
      <c r="G21" s="24">
        <v>0</v>
      </c>
      <c r="H21" s="56">
        <v>0</v>
      </c>
      <c r="I21" s="24">
        <v>0</v>
      </c>
      <c r="J21" s="56">
        <v>0</v>
      </c>
      <c r="K21" s="24">
        <v>0</v>
      </c>
      <c r="L21" s="56">
        <v>0</v>
      </c>
      <c r="M21" s="24">
        <v>0</v>
      </c>
      <c r="N21" s="56">
        <v>0</v>
      </c>
      <c r="O21" s="24">
        <v>0</v>
      </c>
      <c r="P21" s="56">
        <v>0</v>
      </c>
      <c r="Q21" s="24">
        <v>4937.5</v>
      </c>
      <c r="R21" s="56">
        <v>0.15863453815261044</v>
      </c>
      <c r="S21" s="24">
        <v>2625</v>
      </c>
      <c r="T21" s="56">
        <v>0.16867469879518071</v>
      </c>
      <c r="U21" s="24">
        <v>1687.5</v>
      </c>
      <c r="V21" s="56">
        <v>0.25961538461538464</v>
      </c>
      <c r="W21" s="57">
        <v>0</v>
      </c>
      <c r="X21" s="56">
        <v>0</v>
      </c>
      <c r="Y21" s="57">
        <v>0</v>
      </c>
      <c r="Z21" s="56">
        <v>0</v>
      </c>
      <c r="AA21" s="57">
        <v>0</v>
      </c>
      <c r="AB21" s="56">
        <v>0</v>
      </c>
      <c r="AC21" s="57">
        <v>1424</v>
      </c>
      <c r="AD21" s="56">
        <v>9.4007050528789673E-3</v>
      </c>
      <c r="AE21" s="57">
        <v>712</v>
      </c>
      <c r="AF21" s="56">
        <v>7.91295746785361E-3</v>
      </c>
      <c r="AG21" s="57">
        <v>44411</v>
      </c>
      <c r="AH21" s="69">
        <v>0.11213483146067416</v>
      </c>
      <c r="AI21" s="205">
        <f t="shared" si="0"/>
        <v>4231.545454545455</v>
      </c>
      <c r="AJ21" s="205">
        <f t="shared" si="1"/>
        <v>3083.3333333333335</v>
      </c>
      <c r="AK21" s="205">
        <f t="shared" si="2"/>
        <v>499.5</v>
      </c>
      <c r="AL21" s="118"/>
      <c r="AM21" s="119"/>
      <c r="AN21" s="118"/>
      <c r="AO21" s="119"/>
      <c r="AP21" s="118"/>
      <c r="AQ21" s="119"/>
      <c r="AR21" s="118"/>
      <c r="AS21" s="119"/>
      <c r="AT21" s="118"/>
      <c r="AU21" s="119"/>
      <c r="AV21" s="118"/>
      <c r="AW21" s="119"/>
    </row>
    <row r="22" spans="1:49" x14ac:dyDescent="0.25">
      <c r="A22" s="236"/>
      <c r="B22" s="202" t="s">
        <v>112</v>
      </c>
      <c r="C22" s="152">
        <v>111</v>
      </c>
      <c r="D22" s="56">
        <v>3.5904900533721496E-3</v>
      </c>
      <c r="E22" s="24">
        <v>0</v>
      </c>
      <c r="F22" s="56">
        <v>0</v>
      </c>
      <c r="G22" s="24">
        <v>333</v>
      </c>
      <c r="H22" s="56">
        <v>4.2857142857142858E-2</v>
      </c>
      <c r="I22" s="24">
        <v>0</v>
      </c>
      <c r="J22" s="56">
        <v>0</v>
      </c>
      <c r="K22" s="24">
        <v>0</v>
      </c>
      <c r="L22" s="56">
        <v>0</v>
      </c>
      <c r="M22" s="24">
        <v>0</v>
      </c>
      <c r="N22" s="56">
        <v>0</v>
      </c>
      <c r="O22" s="24">
        <v>0</v>
      </c>
      <c r="P22" s="56">
        <v>0</v>
      </c>
      <c r="Q22" s="24">
        <v>0</v>
      </c>
      <c r="R22" s="56">
        <v>0</v>
      </c>
      <c r="S22" s="24">
        <v>0</v>
      </c>
      <c r="T22" s="56">
        <v>0</v>
      </c>
      <c r="U22" s="24">
        <v>0</v>
      </c>
      <c r="V22" s="56">
        <v>0</v>
      </c>
      <c r="W22" s="62">
        <v>0</v>
      </c>
      <c r="X22" s="124">
        <v>0</v>
      </c>
      <c r="Y22" s="120">
        <v>0</v>
      </c>
      <c r="Z22" s="63">
        <v>0</v>
      </c>
      <c r="AA22" s="121">
        <v>0</v>
      </c>
      <c r="AB22" s="63">
        <v>0</v>
      </c>
      <c r="AC22" s="121">
        <v>0</v>
      </c>
      <c r="AD22" s="56">
        <v>0</v>
      </c>
      <c r="AE22" s="24">
        <v>0</v>
      </c>
      <c r="AF22" s="56">
        <v>0</v>
      </c>
      <c r="AG22" s="24">
        <v>0</v>
      </c>
      <c r="AH22" s="69">
        <v>0</v>
      </c>
      <c r="AI22" s="205">
        <f t="shared" si="0"/>
        <v>30.272727272727273</v>
      </c>
      <c r="AJ22" s="205">
        <f t="shared" si="1"/>
        <v>0</v>
      </c>
      <c r="AK22" s="205">
        <f t="shared" si="2"/>
        <v>55.5</v>
      </c>
      <c r="AL22" s="117"/>
      <c r="AM22" s="117"/>
      <c r="AN22" s="117"/>
      <c r="AO22" s="117"/>
      <c r="AP22" s="117"/>
      <c r="AQ22" s="117"/>
      <c r="AR22" s="117"/>
      <c r="AS22" s="117"/>
      <c r="AT22" s="117"/>
      <c r="AU22" s="117"/>
      <c r="AV22" s="117"/>
      <c r="AW22" s="117"/>
    </row>
    <row r="23" spans="1:49" x14ac:dyDescent="0.25">
      <c r="A23" s="236"/>
      <c r="B23" s="202" t="s">
        <v>120</v>
      </c>
      <c r="C23" s="152">
        <v>0</v>
      </c>
      <c r="D23" s="56">
        <v>0</v>
      </c>
      <c r="E23" s="24">
        <v>0</v>
      </c>
      <c r="F23" s="56">
        <v>0</v>
      </c>
      <c r="G23" s="24">
        <v>0</v>
      </c>
      <c r="H23" s="56">
        <v>0</v>
      </c>
      <c r="I23" s="24">
        <v>0</v>
      </c>
      <c r="J23" s="56">
        <v>0</v>
      </c>
      <c r="K23" s="24">
        <v>111</v>
      </c>
      <c r="L23" s="56">
        <v>2.7777777777777776E-2</v>
      </c>
      <c r="M23" s="24">
        <v>0</v>
      </c>
      <c r="N23" s="56">
        <v>0</v>
      </c>
      <c r="O23" s="24">
        <v>0</v>
      </c>
      <c r="P23" s="56">
        <v>0</v>
      </c>
      <c r="Q23" s="24">
        <v>0</v>
      </c>
      <c r="R23" s="56">
        <v>0</v>
      </c>
      <c r="S23" s="24">
        <v>0</v>
      </c>
      <c r="T23" s="56">
        <v>0</v>
      </c>
      <c r="U23" s="24">
        <v>0</v>
      </c>
      <c r="V23" s="56">
        <v>0</v>
      </c>
      <c r="W23" s="62">
        <v>0</v>
      </c>
      <c r="X23" s="124">
        <v>0</v>
      </c>
      <c r="Y23" s="120">
        <v>0</v>
      </c>
      <c r="Z23" s="63">
        <v>0</v>
      </c>
      <c r="AA23" s="121">
        <v>0</v>
      </c>
      <c r="AB23" s="63">
        <v>0</v>
      </c>
      <c r="AC23" s="121">
        <v>0</v>
      </c>
      <c r="AD23" s="56">
        <v>0</v>
      </c>
      <c r="AE23" s="24">
        <v>0</v>
      </c>
      <c r="AF23" s="56">
        <v>0</v>
      </c>
      <c r="AG23" s="24">
        <v>0</v>
      </c>
      <c r="AH23" s="69">
        <v>0</v>
      </c>
      <c r="AI23" s="205">
        <f t="shared" si="0"/>
        <v>10.090909090909092</v>
      </c>
      <c r="AJ23" s="205">
        <f t="shared" si="1"/>
        <v>0</v>
      </c>
      <c r="AK23" s="205">
        <f t="shared" si="2"/>
        <v>0</v>
      </c>
      <c r="AL23" s="117"/>
      <c r="AM23" s="117"/>
      <c r="AN23" s="117"/>
      <c r="AO23" s="117"/>
      <c r="AP23" s="117"/>
      <c r="AQ23" s="117"/>
      <c r="AR23" s="117"/>
      <c r="AS23" s="117"/>
      <c r="AT23" s="117"/>
      <c r="AU23" s="117"/>
      <c r="AV23" s="117"/>
      <c r="AW23" s="117"/>
    </row>
    <row r="24" spans="1:49" x14ac:dyDescent="0.25">
      <c r="A24" s="236"/>
      <c r="B24" s="202" t="s">
        <v>126</v>
      </c>
      <c r="C24" s="152">
        <v>0</v>
      </c>
      <c r="D24" s="56">
        <v>0</v>
      </c>
      <c r="E24" s="24">
        <v>0</v>
      </c>
      <c r="F24" s="56">
        <v>0</v>
      </c>
      <c r="G24" s="24">
        <v>0</v>
      </c>
      <c r="H24" s="56">
        <v>0</v>
      </c>
      <c r="I24" s="24">
        <v>0</v>
      </c>
      <c r="J24" s="56">
        <v>0</v>
      </c>
      <c r="K24" s="24">
        <v>0</v>
      </c>
      <c r="L24" s="56">
        <v>0</v>
      </c>
      <c r="M24" s="24">
        <v>0</v>
      </c>
      <c r="N24" s="56">
        <v>0</v>
      </c>
      <c r="O24" s="24">
        <v>0</v>
      </c>
      <c r="P24" s="56">
        <v>0</v>
      </c>
      <c r="Q24" s="57">
        <v>812.5</v>
      </c>
      <c r="R24" s="56">
        <v>2.6104417670682729E-2</v>
      </c>
      <c r="S24" s="57">
        <v>125</v>
      </c>
      <c r="T24" s="56">
        <v>8.0321285140562242E-3</v>
      </c>
      <c r="U24" s="57">
        <v>0</v>
      </c>
      <c r="V24" s="56">
        <v>0</v>
      </c>
      <c r="W24" s="57">
        <v>2136</v>
      </c>
      <c r="X24" s="56">
        <v>5.8153622486067369E-3</v>
      </c>
      <c r="Y24" s="57">
        <v>35600</v>
      </c>
      <c r="Z24" s="56">
        <v>5.1574375678610221E-3</v>
      </c>
      <c r="AA24" s="57">
        <v>979</v>
      </c>
      <c r="AB24" s="56">
        <v>4.7972088966419541E-3</v>
      </c>
      <c r="AC24" s="57">
        <v>2314</v>
      </c>
      <c r="AD24" s="56">
        <v>1.5276145710928323E-2</v>
      </c>
      <c r="AE24" s="57">
        <v>1691</v>
      </c>
      <c r="AF24" s="56">
        <v>1.8793273986152326E-2</v>
      </c>
      <c r="AG24" s="57">
        <v>3293</v>
      </c>
      <c r="AH24" s="69">
        <v>8.3146067415730343E-3</v>
      </c>
      <c r="AI24" s="205">
        <f t="shared" si="0"/>
        <v>4183</v>
      </c>
      <c r="AJ24" s="205">
        <f t="shared" si="1"/>
        <v>312.5</v>
      </c>
      <c r="AK24" s="205">
        <f t="shared" si="2"/>
        <v>0</v>
      </c>
      <c r="AL24" s="117"/>
      <c r="AM24" s="117"/>
      <c r="AN24" s="117"/>
      <c r="AO24" s="117"/>
      <c r="AP24" s="117"/>
      <c r="AQ24" s="117"/>
      <c r="AR24" s="117"/>
      <c r="AS24" s="117"/>
      <c r="AT24" s="117"/>
      <c r="AU24" s="117"/>
      <c r="AV24" s="117"/>
      <c r="AW24" s="117"/>
    </row>
    <row r="25" spans="1:49" x14ac:dyDescent="0.25">
      <c r="A25" s="236"/>
      <c r="B25" s="202" t="s">
        <v>133</v>
      </c>
      <c r="C25" s="152">
        <v>0</v>
      </c>
      <c r="D25" s="56">
        <v>0</v>
      </c>
      <c r="E25" s="24">
        <v>0</v>
      </c>
      <c r="F25" s="56">
        <v>0</v>
      </c>
      <c r="G25" s="24">
        <v>0</v>
      </c>
      <c r="H25" s="56">
        <v>0</v>
      </c>
      <c r="I25" s="24">
        <v>0</v>
      </c>
      <c r="J25" s="56">
        <v>0</v>
      </c>
      <c r="K25" s="24">
        <v>0</v>
      </c>
      <c r="L25" s="56">
        <v>0</v>
      </c>
      <c r="M25" s="24">
        <v>0</v>
      </c>
      <c r="N25" s="56">
        <v>0</v>
      </c>
      <c r="O25" s="24">
        <v>0</v>
      </c>
      <c r="P25" s="56">
        <v>0</v>
      </c>
      <c r="Q25" s="57">
        <v>0</v>
      </c>
      <c r="R25" s="56">
        <v>0</v>
      </c>
      <c r="S25" s="57">
        <v>0</v>
      </c>
      <c r="T25" s="56">
        <v>0</v>
      </c>
      <c r="U25" s="57">
        <v>0</v>
      </c>
      <c r="V25" s="56">
        <v>0</v>
      </c>
      <c r="W25" s="57">
        <v>0</v>
      </c>
      <c r="X25" s="56">
        <v>0</v>
      </c>
      <c r="Y25" s="57">
        <v>0</v>
      </c>
      <c r="Z25" s="56">
        <v>0</v>
      </c>
      <c r="AA25" s="57">
        <v>0</v>
      </c>
      <c r="AB25" s="56">
        <v>0</v>
      </c>
      <c r="AC25" s="57">
        <v>0</v>
      </c>
      <c r="AD25" s="56">
        <v>0</v>
      </c>
      <c r="AE25" s="57">
        <v>0</v>
      </c>
      <c r="AF25" s="56">
        <v>0</v>
      </c>
      <c r="AG25" s="57">
        <v>89</v>
      </c>
      <c r="AH25" s="69">
        <v>2.2471910112359549E-4</v>
      </c>
      <c r="AI25" s="205">
        <f t="shared" si="0"/>
        <v>8.0909090909090917</v>
      </c>
      <c r="AJ25" s="205">
        <f t="shared" si="1"/>
        <v>0</v>
      </c>
      <c r="AK25" s="205">
        <f t="shared" si="2"/>
        <v>0</v>
      </c>
      <c r="AL25" s="117"/>
      <c r="AM25" s="117"/>
      <c r="AN25" s="117"/>
      <c r="AO25" s="117"/>
      <c r="AP25" s="117"/>
      <c r="AQ25" s="117"/>
      <c r="AR25" s="117"/>
      <c r="AS25" s="117"/>
      <c r="AT25" s="117"/>
      <c r="AU25" s="117"/>
      <c r="AV25" s="117"/>
      <c r="AW25" s="117"/>
    </row>
    <row r="26" spans="1:49" x14ac:dyDescent="0.25">
      <c r="A26" s="236"/>
      <c r="B26" s="202" t="s">
        <v>134</v>
      </c>
      <c r="C26" s="152">
        <v>0</v>
      </c>
      <c r="D26" s="56">
        <v>0</v>
      </c>
      <c r="E26" s="24">
        <v>0</v>
      </c>
      <c r="F26" s="56">
        <v>0</v>
      </c>
      <c r="G26" s="24">
        <v>0</v>
      </c>
      <c r="H26" s="56">
        <v>0</v>
      </c>
      <c r="I26" s="24">
        <v>0</v>
      </c>
      <c r="J26" s="56">
        <v>0</v>
      </c>
      <c r="K26" s="24">
        <v>0</v>
      </c>
      <c r="L26" s="56">
        <v>0</v>
      </c>
      <c r="M26" s="24">
        <v>0</v>
      </c>
      <c r="N26" s="56">
        <v>0</v>
      </c>
      <c r="O26" s="24">
        <v>0</v>
      </c>
      <c r="P26" s="56">
        <v>0</v>
      </c>
      <c r="Q26" s="57">
        <v>0</v>
      </c>
      <c r="R26" s="56">
        <v>0</v>
      </c>
      <c r="S26" s="57">
        <v>0</v>
      </c>
      <c r="T26" s="56">
        <v>0</v>
      </c>
      <c r="U26" s="57">
        <v>0</v>
      </c>
      <c r="V26" s="56">
        <v>0</v>
      </c>
      <c r="W26" s="57">
        <v>0</v>
      </c>
      <c r="X26" s="56">
        <v>0</v>
      </c>
      <c r="Y26" s="57">
        <v>0</v>
      </c>
      <c r="Z26" s="56">
        <v>0</v>
      </c>
      <c r="AA26" s="57">
        <v>0</v>
      </c>
      <c r="AB26" s="56">
        <v>0</v>
      </c>
      <c r="AC26" s="57">
        <v>178</v>
      </c>
      <c r="AD26" s="56">
        <v>1.1750881316098709E-3</v>
      </c>
      <c r="AE26" s="57">
        <v>178</v>
      </c>
      <c r="AF26" s="56">
        <v>1.9782393669634025E-3</v>
      </c>
      <c r="AG26" s="57">
        <v>2314</v>
      </c>
      <c r="AH26" s="69">
        <v>5.8426966292134831E-3</v>
      </c>
      <c r="AI26" s="205">
        <f t="shared" si="0"/>
        <v>242.72727272727272</v>
      </c>
      <c r="AJ26" s="205">
        <f t="shared" si="1"/>
        <v>0</v>
      </c>
      <c r="AK26" s="205">
        <f t="shared" si="2"/>
        <v>0</v>
      </c>
      <c r="AL26" s="117"/>
      <c r="AM26" s="117"/>
      <c r="AN26" s="117"/>
      <c r="AO26" s="117"/>
      <c r="AP26" s="117"/>
      <c r="AQ26" s="117"/>
      <c r="AR26" s="117"/>
      <c r="AS26" s="117"/>
      <c r="AT26" s="117"/>
      <c r="AU26" s="117"/>
      <c r="AV26" s="117"/>
      <c r="AW26" s="117"/>
    </row>
    <row r="27" spans="1:49" x14ac:dyDescent="0.25">
      <c r="A27" s="236"/>
      <c r="B27" s="202" t="s">
        <v>74</v>
      </c>
      <c r="C27" s="152">
        <v>0</v>
      </c>
      <c r="D27" s="56">
        <v>0</v>
      </c>
      <c r="E27" s="24">
        <v>0</v>
      </c>
      <c r="F27" s="56">
        <v>0</v>
      </c>
      <c r="G27" s="24">
        <v>0</v>
      </c>
      <c r="H27" s="56">
        <v>0</v>
      </c>
      <c r="I27" s="24">
        <v>222</v>
      </c>
      <c r="J27" s="56">
        <v>2.6666666666666668E-2</v>
      </c>
      <c r="K27" s="24">
        <v>0</v>
      </c>
      <c r="L27" s="56">
        <v>0</v>
      </c>
      <c r="M27" s="24">
        <v>0</v>
      </c>
      <c r="N27" s="56">
        <v>0</v>
      </c>
      <c r="O27" s="24">
        <v>0</v>
      </c>
      <c r="P27" s="56">
        <v>0</v>
      </c>
      <c r="Q27" s="24">
        <v>0</v>
      </c>
      <c r="R27" s="56">
        <v>0</v>
      </c>
      <c r="S27" s="24">
        <v>0</v>
      </c>
      <c r="T27" s="56">
        <v>0</v>
      </c>
      <c r="U27" s="24">
        <v>0</v>
      </c>
      <c r="V27" s="56">
        <v>0</v>
      </c>
      <c r="W27" s="62">
        <v>0</v>
      </c>
      <c r="X27" s="124">
        <v>0</v>
      </c>
      <c r="Y27" s="120">
        <v>0</v>
      </c>
      <c r="Z27" s="63">
        <v>0</v>
      </c>
      <c r="AA27" s="62">
        <v>0</v>
      </c>
      <c r="AB27" s="63">
        <v>0</v>
      </c>
      <c r="AC27" s="62">
        <v>0</v>
      </c>
      <c r="AD27" s="56">
        <v>0</v>
      </c>
      <c r="AE27" s="24">
        <v>0</v>
      </c>
      <c r="AF27" s="56">
        <v>0</v>
      </c>
      <c r="AG27" s="24">
        <v>0</v>
      </c>
      <c r="AH27" s="69">
        <v>0</v>
      </c>
      <c r="AI27" s="205">
        <f t="shared" si="0"/>
        <v>20.181818181818183</v>
      </c>
      <c r="AJ27" s="205">
        <f t="shared" si="1"/>
        <v>0</v>
      </c>
      <c r="AK27" s="205">
        <f t="shared" si="2"/>
        <v>0</v>
      </c>
      <c r="AL27" s="117"/>
      <c r="AM27" s="117"/>
      <c r="AN27" s="117"/>
      <c r="AO27" s="117"/>
      <c r="AP27" s="117"/>
      <c r="AQ27" s="117"/>
      <c r="AR27" s="117"/>
      <c r="AS27" s="117"/>
      <c r="AT27" s="117"/>
      <c r="AU27" s="117"/>
      <c r="AV27" s="117"/>
      <c r="AW27" s="117"/>
    </row>
    <row r="28" spans="1:49" x14ac:dyDescent="0.25">
      <c r="A28" s="236"/>
      <c r="B28" s="202" t="s">
        <v>99</v>
      </c>
      <c r="C28" s="152">
        <v>0</v>
      </c>
      <c r="D28" s="56">
        <v>0</v>
      </c>
      <c r="E28" s="24">
        <v>0</v>
      </c>
      <c r="F28" s="56">
        <v>0</v>
      </c>
      <c r="G28" s="24">
        <v>0</v>
      </c>
      <c r="H28" s="56">
        <v>0</v>
      </c>
      <c r="I28" s="24">
        <v>0</v>
      </c>
      <c r="J28" s="56">
        <v>0</v>
      </c>
      <c r="K28" s="24">
        <v>111</v>
      </c>
      <c r="L28" s="56">
        <v>2.7777777777777776E-2</v>
      </c>
      <c r="M28" s="24">
        <v>0</v>
      </c>
      <c r="N28" s="56">
        <v>0</v>
      </c>
      <c r="O28" s="24">
        <v>0</v>
      </c>
      <c r="P28" s="56">
        <v>0</v>
      </c>
      <c r="Q28" s="24">
        <v>0</v>
      </c>
      <c r="R28" s="56">
        <v>0</v>
      </c>
      <c r="S28" s="24">
        <v>0</v>
      </c>
      <c r="T28" s="56">
        <v>0</v>
      </c>
      <c r="U28" s="24">
        <v>0</v>
      </c>
      <c r="V28" s="56">
        <v>0</v>
      </c>
      <c r="W28" s="57">
        <v>178</v>
      </c>
      <c r="X28" s="56">
        <v>4.8461352071722797E-4</v>
      </c>
      <c r="Y28" s="57">
        <v>89</v>
      </c>
      <c r="Z28" s="56">
        <v>2.7144408251900115E-4</v>
      </c>
      <c r="AA28" s="57">
        <v>89</v>
      </c>
      <c r="AB28" s="56">
        <v>4.3610989969472303E-4</v>
      </c>
      <c r="AC28" s="57">
        <v>0</v>
      </c>
      <c r="AD28" s="56">
        <v>0</v>
      </c>
      <c r="AE28" s="57">
        <v>0</v>
      </c>
      <c r="AF28" s="56">
        <v>0</v>
      </c>
      <c r="AG28" s="57">
        <v>445</v>
      </c>
      <c r="AH28" s="69">
        <v>1.1235955056179774E-3</v>
      </c>
      <c r="AI28" s="205">
        <f t="shared" si="0"/>
        <v>82.909090909090907</v>
      </c>
      <c r="AJ28" s="205">
        <f t="shared" si="1"/>
        <v>0</v>
      </c>
      <c r="AK28" s="205">
        <f t="shared" si="2"/>
        <v>0</v>
      </c>
      <c r="AL28" s="117"/>
      <c r="AM28" s="117"/>
      <c r="AN28" s="117"/>
      <c r="AO28" s="117"/>
      <c r="AP28" s="117"/>
      <c r="AQ28" s="117"/>
      <c r="AR28" s="117"/>
      <c r="AS28" s="117"/>
      <c r="AT28" s="117"/>
      <c r="AU28" s="117"/>
      <c r="AV28" s="117"/>
      <c r="AW28" s="117"/>
    </row>
    <row r="29" spans="1:49" x14ac:dyDescent="0.25">
      <c r="A29" s="236"/>
      <c r="B29" s="202" t="s">
        <v>18</v>
      </c>
      <c r="C29" s="152">
        <v>0</v>
      </c>
      <c r="D29" s="56">
        <v>0</v>
      </c>
      <c r="E29" s="24">
        <v>0</v>
      </c>
      <c r="F29" s="56">
        <v>0</v>
      </c>
      <c r="G29" s="24">
        <v>222</v>
      </c>
      <c r="H29" s="56">
        <v>2.8571428571428571E-2</v>
      </c>
      <c r="I29" s="24">
        <v>0</v>
      </c>
      <c r="J29" s="56">
        <v>0</v>
      </c>
      <c r="K29" s="24">
        <v>0</v>
      </c>
      <c r="L29" s="56">
        <v>0</v>
      </c>
      <c r="M29" s="24">
        <v>0</v>
      </c>
      <c r="N29" s="56">
        <v>0</v>
      </c>
      <c r="O29" s="24">
        <v>0</v>
      </c>
      <c r="P29" s="56">
        <v>0</v>
      </c>
      <c r="Q29" s="24">
        <v>0</v>
      </c>
      <c r="R29" s="56">
        <v>0</v>
      </c>
      <c r="S29" s="24">
        <v>0</v>
      </c>
      <c r="T29" s="56">
        <v>0</v>
      </c>
      <c r="U29" s="24">
        <v>0</v>
      </c>
      <c r="V29" s="56">
        <v>0</v>
      </c>
      <c r="W29" s="62">
        <v>0</v>
      </c>
      <c r="X29" s="124">
        <v>0</v>
      </c>
      <c r="Y29" s="120">
        <v>0</v>
      </c>
      <c r="Z29" s="63">
        <v>0</v>
      </c>
      <c r="AA29" s="62">
        <v>0</v>
      </c>
      <c r="AB29" s="63">
        <v>0</v>
      </c>
      <c r="AC29" s="62">
        <v>0</v>
      </c>
      <c r="AD29" s="56">
        <v>0</v>
      </c>
      <c r="AE29" s="24">
        <v>0</v>
      </c>
      <c r="AF29" s="56">
        <v>0</v>
      </c>
      <c r="AG29" s="24">
        <v>0</v>
      </c>
      <c r="AH29" s="69">
        <v>0</v>
      </c>
      <c r="AI29" s="205">
        <f t="shared" si="0"/>
        <v>20.181818181818183</v>
      </c>
      <c r="AJ29" s="205">
        <f t="shared" si="1"/>
        <v>0</v>
      </c>
      <c r="AK29" s="205">
        <f t="shared" si="2"/>
        <v>0</v>
      </c>
      <c r="AL29" s="118"/>
      <c r="AM29" s="119"/>
      <c r="AN29" s="118"/>
      <c r="AO29" s="119"/>
      <c r="AP29" s="118"/>
      <c r="AQ29" s="119"/>
      <c r="AR29" s="118"/>
      <c r="AS29" s="119"/>
      <c r="AT29" s="118"/>
      <c r="AU29" s="119"/>
      <c r="AV29" s="118"/>
      <c r="AW29" s="119"/>
    </row>
    <row r="30" spans="1:49" x14ac:dyDescent="0.25">
      <c r="A30" s="236"/>
      <c r="B30" s="202" t="s">
        <v>8</v>
      </c>
      <c r="C30" s="152">
        <v>111</v>
      </c>
      <c r="D30" s="56">
        <v>3.5904900533721496E-3</v>
      </c>
      <c r="E30" s="24">
        <v>111</v>
      </c>
      <c r="F30" s="56">
        <v>3.4482758620689655E-3</v>
      </c>
      <c r="G30" s="24">
        <v>0</v>
      </c>
      <c r="H30" s="56">
        <v>0</v>
      </c>
      <c r="I30" s="24">
        <v>0</v>
      </c>
      <c r="J30" s="56">
        <v>0</v>
      </c>
      <c r="K30" s="24">
        <v>0</v>
      </c>
      <c r="L30" s="56">
        <v>0</v>
      </c>
      <c r="M30" s="24">
        <v>0</v>
      </c>
      <c r="N30" s="56">
        <v>0</v>
      </c>
      <c r="O30" s="24">
        <v>222</v>
      </c>
      <c r="P30" s="56">
        <v>4.0816326530612242E-2</v>
      </c>
      <c r="Q30" s="24">
        <v>0</v>
      </c>
      <c r="R30" s="56">
        <v>0</v>
      </c>
      <c r="S30" s="24">
        <v>0</v>
      </c>
      <c r="T30" s="56">
        <v>0</v>
      </c>
      <c r="U30" s="24">
        <v>0</v>
      </c>
      <c r="V30" s="56">
        <v>0</v>
      </c>
      <c r="W30" s="62">
        <v>0</v>
      </c>
      <c r="X30" s="124">
        <v>0</v>
      </c>
      <c r="Y30" s="120">
        <v>0</v>
      </c>
      <c r="Z30" s="63">
        <v>0</v>
      </c>
      <c r="AA30" s="62">
        <v>0</v>
      </c>
      <c r="AB30" s="63">
        <v>0</v>
      </c>
      <c r="AC30" s="62">
        <v>0</v>
      </c>
      <c r="AD30" s="56">
        <v>0</v>
      </c>
      <c r="AE30" s="24">
        <v>0</v>
      </c>
      <c r="AF30" s="56">
        <v>0</v>
      </c>
      <c r="AG30" s="24">
        <v>0</v>
      </c>
      <c r="AH30" s="69">
        <v>0</v>
      </c>
      <c r="AI30" s="205">
        <f t="shared" si="0"/>
        <v>20.181818181818183</v>
      </c>
      <c r="AJ30" s="205">
        <f t="shared" si="1"/>
        <v>0</v>
      </c>
      <c r="AK30" s="205">
        <f t="shared" si="2"/>
        <v>111</v>
      </c>
      <c r="AL30" s="117"/>
      <c r="AM30" s="117"/>
      <c r="AN30" s="117"/>
      <c r="AO30" s="117"/>
      <c r="AP30" s="117"/>
      <c r="AQ30" s="117"/>
      <c r="AR30" s="117"/>
      <c r="AS30" s="117"/>
      <c r="AT30" s="117"/>
      <c r="AU30" s="117"/>
      <c r="AV30" s="117"/>
      <c r="AW30" s="117"/>
    </row>
    <row r="31" spans="1:49" x14ac:dyDescent="0.25">
      <c r="A31" s="236"/>
      <c r="B31" s="202" t="s">
        <v>122</v>
      </c>
      <c r="C31" s="152">
        <v>0</v>
      </c>
      <c r="D31" s="56">
        <v>0</v>
      </c>
      <c r="E31" s="24">
        <v>0</v>
      </c>
      <c r="F31" s="56">
        <v>0</v>
      </c>
      <c r="G31" s="24">
        <v>111</v>
      </c>
      <c r="H31" s="56">
        <v>1.4285714285714285E-2</v>
      </c>
      <c r="I31" s="24">
        <v>0</v>
      </c>
      <c r="J31" s="56">
        <v>0</v>
      </c>
      <c r="K31" s="24">
        <v>0</v>
      </c>
      <c r="L31" s="56">
        <v>0</v>
      </c>
      <c r="M31" s="24">
        <v>0</v>
      </c>
      <c r="N31" s="56">
        <v>0</v>
      </c>
      <c r="O31" s="24">
        <v>0</v>
      </c>
      <c r="P31" s="56">
        <v>0</v>
      </c>
      <c r="Q31" s="24">
        <v>0</v>
      </c>
      <c r="R31" s="56">
        <v>0</v>
      </c>
      <c r="S31" s="24">
        <v>0</v>
      </c>
      <c r="T31" s="56">
        <v>0</v>
      </c>
      <c r="U31" s="24">
        <v>0</v>
      </c>
      <c r="V31" s="56">
        <v>0</v>
      </c>
      <c r="W31" s="62">
        <v>0</v>
      </c>
      <c r="X31" s="124">
        <v>0</v>
      </c>
      <c r="Y31" s="120">
        <v>0</v>
      </c>
      <c r="Z31" s="63">
        <v>0</v>
      </c>
      <c r="AA31" s="121">
        <v>0</v>
      </c>
      <c r="AB31" s="63">
        <v>0</v>
      </c>
      <c r="AC31" s="121">
        <v>0</v>
      </c>
      <c r="AD31" s="56">
        <v>0</v>
      </c>
      <c r="AE31" s="24">
        <v>0</v>
      </c>
      <c r="AF31" s="56">
        <v>0</v>
      </c>
      <c r="AG31" s="24">
        <v>0</v>
      </c>
      <c r="AH31" s="69">
        <v>0</v>
      </c>
      <c r="AI31" s="205">
        <f t="shared" si="0"/>
        <v>10.090909090909092</v>
      </c>
      <c r="AJ31" s="205">
        <f t="shared" si="1"/>
        <v>0</v>
      </c>
      <c r="AK31" s="205">
        <f t="shared" si="2"/>
        <v>0</v>
      </c>
      <c r="AL31" s="117"/>
      <c r="AM31" s="117"/>
      <c r="AN31" s="117"/>
      <c r="AO31" s="117"/>
      <c r="AP31" s="117"/>
      <c r="AQ31" s="117"/>
      <c r="AR31" s="117"/>
      <c r="AS31" s="117"/>
      <c r="AT31" s="117"/>
      <c r="AU31" s="117"/>
      <c r="AV31" s="117"/>
      <c r="AW31" s="117"/>
    </row>
    <row r="32" spans="1:49" x14ac:dyDescent="0.25">
      <c r="A32" s="236"/>
      <c r="B32" s="202" t="s">
        <v>111</v>
      </c>
      <c r="C32" s="152">
        <v>0</v>
      </c>
      <c r="D32" s="56">
        <v>0</v>
      </c>
      <c r="E32" s="24">
        <v>0</v>
      </c>
      <c r="F32" s="56">
        <v>0</v>
      </c>
      <c r="G32" s="24">
        <v>222</v>
      </c>
      <c r="H32" s="56">
        <v>2.8571428571428571E-2</v>
      </c>
      <c r="I32" s="24">
        <v>0</v>
      </c>
      <c r="J32" s="56">
        <v>0</v>
      </c>
      <c r="K32" s="24">
        <v>0</v>
      </c>
      <c r="L32" s="56">
        <v>0</v>
      </c>
      <c r="M32" s="24">
        <v>0</v>
      </c>
      <c r="N32" s="56">
        <v>0</v>
      </c>
      <c r="O32" s="24">
        <v>0</v>
      </c>
      <c r="P32" s="56">
        <v>0</v>
      </c>
      <c r="Q32" s="24">
        <v>0</v>
      </c>
      <c r="R32" s="56">
        <v>0</v>
      </c>
      <c r="S32" s="24">
        <v>0</v>
      </c>
      <c r="T32" s="56">
        <v>0</v>
      </c>
      <c r="U32" s="24">
        <v>0</v>
      </c>
      <c r="V32" s="56">
        <v>0</v>
      </c>
      <c r="W32" s="57">
        <v>3560</v>
      </c>
      <c r="X32" s="56">
        <v>9.6922704143445598E-3</v>
      </c>
      <c r="Y32" s="57">
        <v>445</v>
      </c>
      <c r="Z32" s="56">
        <v>1.3572204125950058E-3</v>
      </c>
      <c r="AA32" s="57">
        <v>178</v>
      </c>
      <c r="AB32" s="56">
        <v>8.7221979938944605E-4</v>
      </c>
      <c r="AC32" s="57">
        <v>0</v>
      </c>
      <c r="AD32" s="56">
        <v>0</v>
      </c>
      <c r="AE32" s="57">
        <v>0</v>
      </c>
      <c r="AF32" s="56">
        <v>0</v>
      </c>
      <c r="AG32" s="57">
        <v>0</v>
      </c>
      <c r="AH32" s="69">
        <v>0</v>
      </c>
      <c r="AI32" s="205">
        <f t="shared" si="0"/>
        <v>400.45454545454544</v>
      </c>
      <c r="AJ32" s="205">
        <f t="shared" si="1"/>
        <v>0</v>
      </c>
      <c r="AK32" s="205">
        <f t="shared" si="2"/>
        <v>0</v>
      </c>
      <c r="AL32" s="118"/>
      <c r="AM32" s="119"/>
      <c r="AN32" s="118"/>
      <c r="AO32" s="119"/>
      <c r="AP32" s="118"/>
      <c r="AQ32" s="119"/>
      <c r="AR32" s="118"/>
      <c r="AS32" s="119"/>
      <c r="AT32" s="118"/>
      <c r="AU32" s="119"/>
      <c r="AV32" s="118"/>
      <c r="AW32" s="119"/>
    </row>
    <row r="33" spans="1:49" x14ac:dyDescent="0.25">
      <c r="A33" s="236"/>
      <c r="B33" s="202" t="s">
        <v>9</v>
      </c>
      <c r="C33" s="152">
        <v>0</v>
      </c>
      <c r="D33" s="56">
        <v>0</v>
      </c>
      <c r="E33" s="24">
        <v>0</v>
      </c>
      <c r="F33" s="56">
        <v>0</v>
      </c>
      <c r="G33" s="24">
        <v>333</v>
      </c>
      <c r="H33" s="56">
        <v>4.2857142857142858E-2</v>
      </c>
      <c r="I33" s="24">
        <v>222</v>
      </c>
      <c r="J33" s="56">
        <v>2.6666666666666668E-2</v>
      </c>
      <c r="K33" s="24">
        <v>444</v>
      </c>
      <c r="L33" s="56">
        <v>0.1111111111111111</v>
      </c>
      <c r="M33" s="24">
        <v>0</v>
      </c>
      <c r="N33" s="56">
        <v>0</v>
      </c>
      <c r="O33" s="24">
        <v>0</v>
      </c>
      <c r="P33" s="56">
        <v>0</v>
      </c>
      <c r="Q33" s="24">
        <v>4125</v>
      </c>
      <c r="R33" s="56">
        <v>0.13253012048192772</v>
      </c>
      <c r="S33" s="24">
        <v>3250</v>
      </c>
      <c r="T33" s="56">
        <v>0.20883534136546184</v>
      </c>
      <c r="U33" s="24">
        <v>1187.5</v>
      </c>
      <c r="V33" s="56">
        <v>0.18269230769230768</v>
      </c>
      <c r="W33" s="57">
        <v>267</v>
      </c>
      <c r="X33" s="56">
        <v>7.2692028107584211E-4</v>
      </c>
      <c r="Y33" s="57">
        <v>445</v>
      </c>
      <c r="Z33" s="56">
        <v>1.3572204125950058E-3</v>
      </c>
      <c r="AA33" s="57">
        <v>267</v>
      </c>
      <c r="AB33" s="56">
        <v>1.3083296990841692E-3</v>
      </c>
      <c r="AC33" s="57">
        <v>445</v>
      </c>
      <c r="AD33" s="56">
        <v>2.9377203290246773E-3</v>
      </c>
      <c r="AE33" s="57">
        <v>267</v>
      </c>
      <c r="AF33" s="56">
        <v>2.967359050445104E-3</v>
      </c>
      <c r="AG33" s="57">
        <v>534</v>
      </c>
      <c r="AH33" s="69">
        <v>1.348314606741573E-3</v>
      </c>
      <c r="AI33" s="205">
        <f t="shared" si="0"/>
        <v>293.09090909090907</v>
      </c>
      <c r="AJ33" s="205">
        <f t="shared" si="1"/>
        <v>2854.1666666666665</v>
      </c>
      <c r="AK33" s="205">
        <f t="shared" si="2"/>
        <v>0</v>
      </c>
      <c r="AL33" s="117"/>
      <c r="AM33" s="117"/>
      <c r="AN33" s="117"/>
      <c r="AO33" s="117"/>
      <c r="AP33" s="117"/>
      <c r="AQ33" s="117"/>
      <c r="AR33" s="117"/>
      <c r="AS33" s="117"/>
      <c r="AT33" s="117"/>
      <c r="AU33" s="117"/>
      <c r="AV33" s="117"/>
      <c r="AW33" s="117"/>
    </row>
    <row r="34" spans="1:49" x14ac:dyDescent="0.25">
      <c r="A34" s="238"/>
      <c r="B34" s="202" t="s">
        <v>73</v>
      </c>
      <c r="C34" s="152">
        <v>0</v>
      </c>
      <c r="D34" s="56">
        <v>0</v>
      </c>
      <c r="E34" s="24">
        <v>0</v>
      </c>
      <c r="F34" s="56">
        <v>0</v>
      </c>
      <c r="G34" s="24">
        <v>111</v>
      </c>
      <c r="H34" s="56">
        <v>1.4285714285714285E-2</v>
      </c>
      <c r="I34" s="24">
        <v>0</v>
      </c>
      <c r="J34" s="56">
        <v>0</v>
      </c>
      <c r="K34" s="24">
        <v>222</v>
      </c>
      <c r="L34" s="56">
        <v>5.5555555555555552E-2</v>
      </c>
      <c r="M34" s="24">
        <v>0</v>
      </c>
      <c r="N34" s="56">
        <v>0</v>
      </c>
      <c r="O34" s="24">
        <v>0</v>
      </c>
      <c r="P34" s="56">
        <v>0</v>
      </c>
      <c r="Q34" s="24">
        <v>0</v>
      </c>
      <c r="R34" s="56">
        <v>0</v>
      </c>
      <c r="S34" s="24">
        <v>0</v>
      </c>
      <c r="T34" s="56">
        <v>0</v>
      </c>
      <c r="U34" s="24">
        <v>0</v>
      </c>
      <c r="V34" s="56">
        <v>0</v>
      </c>
      <c r="W34" s="62">
        <v>0</v>
      </c>
      <c r="X34" s="63">
        <v>0</v>
      </c>
      <c r="Y34" s="62">
        <v>0</v>
      </c>
      <c r="Z34" s="63">
        <v>0</v>
      </c>
      <c r="AA34" s="62">
        <v>0</v>
      </c>
      <c r="AB34" s="63">
        <v>0</v>
      </c>
      <c r="AC34" s="62">
        <v>0</v>
      </c>
      <c r="AD34" s="56">
        <v>0</v>
      </c>
      <c r="AE34" s="24">
        <v>0</v>
      </c>
      <c r="AF34" s="56">
        <v>0</v>
      </c>
      <c r="AG34" s="24">
        <v>0</v>
      </c>
      <c r="AH34" s="69">
        <v>0</v>
      </c>
      <c r="AI34" s="205">
        <f t="shared" si="0"/>
        <v>30.272727272727273</v>
      </c>
      <c r="AJ34" s="205">
        <f t="shared" si="1"/>
        <v>0</v>
      </c>
      <c r="AK34" s="205">
        <f t="shared" si="2"/>
        <v>0</v>
      </c>
      <c r="AL34" s="117"/>
      <c r="AM34" s="117"/>
      <c r="AN34" s="117"/>
      <c r="AO34" s="117"/>
      <c r="AP34" s="117"/>
      <c r="AQ34" s="117"/>
      <c r="AR34" s="117"/>
      <c r="AS34" s="117"/>
      <c r="AT34" s="117"/>
      <c r="AU34" s="117"/>
      <c r="AV34" s="117"/>
      <c r="AW34" s="117"/>
    </row>
    <row r="35" spans="1:49" x14ac:dyDescent="0.25">
      <c r="A35" s="235" t="s">
        <v>19</v>
      </c>
      <c r="B35" s="202" t="s">
        <v>20</v>
      </c>
      <c r="C35" s="152">
        <v>111</v>
      </c>
      <c r="D35" s="56">
        <v>3.5904900533721496E-3</v>
      </c>
      <c r="E35" s="24">
        <v>0</v>
      </c>
      <c r="F35" s="56">
        <v>0</v>
      </c>
      <c r="G35" s="24">
        <v>333</v>
      </c>
      <c r="H35" s="56">
        <v>4.2857142857142858E-2</v>
      </c>
      <c r="I35" s="24">
        <v>0</v>
      </c>
      <c r="J35" s="56">
        <v>0</v>
      </c>
      <c r="K35" s="24">
        <v>222</v>
      </c>
      <c r="L35" s="56">
        <v>5.5555555555555552E-2</v>
      </c>
      <c r="M35" s="24">
        <v>0</v>
      </c>
      <c r="N35" s="56">
        <v>0</v>
      </c>
      <c r="O35" s="24">
        <v>0</v>
      </c>
      <c r="P35" s="56">
        <v>0</v>
      </c>
      <c r="Q35" s="24">
        <v>0</v>
      </c>
      <c r="R35" s="56">
        <v>0</v>
      </c>
      <c r="S35" s="24">
        <v>0</v>
      </c>
      <c r="T35" s="56">
        <v>0</v>
      </c>
      <c r="U35" s="24">
        <v>0</v>
      </c>
      <c r="V35" s="56">
        <v>0</v>
      </c>
      <c r="W35" s="57">
        <v>178</v>
      </c>
      <c r="X35" s="56">
        <v>4.8461352071722797E-4</v>
      </c>
      <c r="Y35" s="57">
        <v>0</v>
      </c>
      <c r="Z35" s="56">
        <v>0</v>
      </c>
      <c r="AA35" s="57">
        <v>356</v>
      </c>
      <c r="AB35" s="56">
        <v>1.7444395987788921E-3</v>
      </c>
      <c r="AC35" s="57">
        <v>178</v>
      </c>
      <c r="AD35" s="56">
        <v>1.1750881316098709E-3</v>
      </c>
      <c r="AE35" s="57">
        <v>178</v>
      </c>
      <c r="AF35" s="56">
        <v>1.9782393669634025E-3</v>
      </c>
      <c r="AG35" s="57">
        <v>0</v>
      </c>
      <c r="AH35" s="69">
        <v>0</v>
      </c>
      <c r="AI35" s="205">
        <f t="shared" si="0"/>
        <v>131.36363636363637</v>
      </c>
      <c r="AJ35" s="205">
        <f t="shared" si="1"/>
        <v>0</v>
      </c>
      <c r="AK35" s="205">
        <f t="shared" si="2"/>
        <v>55.5</v>
      </c>
      <c r="AL35" s="117"/>
      <c r="AM35" s="117"/>
      <c r="AN35" s="117"/>
      <c r="AO35" s="117"/>
      <c r="AP35" s="117"/>
      <c r="AQ35" s="117"/>
      <c r="AR35" s="117"/>
      <c r="AS35" s="117"/>
      <c r="AT35" s="117"/>
      <c r="AU35" s="117"/>
      <c r="AV35" s="117"/>
      <c r="AW35" s="117"/>
    </row>
    <row r="36" spans="1:49" x14ac:dyDescent="0.25">
      <c r="A36" s="236"/>
      <c r="B36" s="202" t="s">
        <v>129</v>
      </c>
      <c r="C36" s="152">
        <v>0</v>
      </c>
      <c r="D36" s="56">
        <v>0</v>
      </c>
      <c r="E36" s="24">
        <v>0</v>
      </c>
      <c r="F36" s="56">
        <v>0</v>
      </c>
      <c r="G36" s="24">
        <v>0</v>
      </c>
      <c r="H36" s="56">
        <v>0</v>
      </c>
      <c r="I36" s="24">
        <v>0</v>
      </c>
      <c r="J36" s="56">
        <v>0</v>
      </c>
      <c r="K36" s="24">
        <v>0</v>
      </c>
      <c r="L36" s="56">
        <v>0</v>
      </c>
      <c r="M36" s="24">
        <v>0</v>
      </c>
      <c r="N36" s="56">
        <v>0</v>
      </c>
      <c r="O36" s="24">
        <v>0</v>
      </c>
      <c r="P36" s="56">
        <v>0</v>
      </c>
      <c r="Q36" s="24">
        <v>0</v>
      </c>
      <c r="R36" s="56">
        <v>0</v>
      </c>
      <c r="S36" s="24">
        <v>0</v>
      </c>
      <c r="T36" s="56">
        <v>0</v>
      </c>
      <c r="U36" s="24">
        <v>0</v>
      </c>
      <c r="V36" s="56">
        <v>0</v>
      </c>
      <c r="W36" s="57">
        <v>0</v>
      </c>
      <c r="X36" s="56">
        <v>0</v>
      </c>
      <c r="Y36" s="57">
        <v>0</v>
      </c>
      <c r="Z36" s="56">
        <v>0</v>
      </c>
      <c r="AA36" s="57">
        <v>89</v>
      </c>
      <c r="AB36" s="56">
        <v>4.3610989969472303E-4</v>
      </c>
      <c r="AC36" s="57">
        <v>0</v>
      </c>
      <c r="AD36" s="56">
        <v>0</v>
      </c>
      <c r="AE36" s="57">
        <v>0</v>
      </c>
      <c r="AF36" s="56">
        <v>0</v>
      </c>
      <c r="AG36" s="57">
        <v>0</v>
      </c>
      <c r="AH36" s="69">
        <v>0</v>
      </c>
      <c r="AI36" s="205">
        <f t="shared" si="0"/>
        <v>8.0909090909090917</v>
      </c>
      <c r="AJ36" s="205">
        <f t="shared" si="1"/>
        <v>0</v>
      </c>
      <c r="AK36" s="205">
        <f t="shared" si="2"/>
        <v>0</v>
      </c>
      <c r="AL36" s="118"/>
      <c r="AM36" s="119"/>
      <c r="AN36" s="118"/>
      <c r="AO36" s="119"/>
      <c r="AP36" s="118"/>
      <c r="AQ36" s="119"/>
      <c r="AR36" s="118"/>
      <c r="AS36" s="119"/>
      <c r="AT36" s="118"/>
      <c r="AU36" s="119"/>
      <c r="AV36" s="118"/>
      <c r="AW36" s="119"/>
    </row>
    <row r="37" spans="1:49" x14ac:dyDescent="0.25">
      <c r="A37" s="236"/>
      <c r="B37" s="202" t="s">
        <v>47</v>
      </c>
      <c r="C37" s="152">
        <v>0</v>
      </c>
      <c r="D37" s="56">
        <v>0</v>
      </c>
      <c r="E37" s="24">
        <v>0</v>
      </c>
      <c r="F37" s="56">
        <v>0</v>
      </c>
      <c r="G37" s="24">
        <v>111</v>
      </c>
      <c r="H37" s="56">
        <v>1.4285714285714285E-2</v>
      </c>
      <c r="I37" s="24">
        <v>666</v>
      </c>
      <c r="J37" s="56">
        <v>0.08</v>
      </c>
      <c r="K37" s="24">
        <v>0</v>
      </c>
      <c r="L37" s="56">
        <v>0</v>
      </c>
      <c r="M37" s="24">
        <v>0</v>
      </c>
      <c r="N37" s="56">
        <v>0</v>
      </c>
      <c r="O37" s="24">
        <v>0</v>
      </c>
      <c r="P37" s="56">
        <v>0</v>
      </c>
      <c r="Q37" s="24">
        <v>0</v>
      </c>
      <c r="R37" s="56">
        <v>0</v>
      </c>
      <c r="S37" s="24">
        <v>0</v>
      </c>
      <c r="T37" s="56">
        <v>0</v>
      </c>
      <c r="U37" s="24">
        <v>0</v>
      </c>
      <c r="V37" s="56">
        <v>0</v>
      </c>
      <c r="W37" s="57">
        <v>4806</v>
      </c>
      <c r="X37" s="56">
        <v>1.3084565059365156E-2</v>
      </c>
      <c r="Y37" s="57">
        <v>3293</v>
      </c>
      <c r="Z37" s="56">
        <v>1.0043431053203043E-2</v>
      </c>
      <c r="AA37" s="57">
        <v>1958</v>
      </c>
      <c r="AB37" s="56">
        <v>9.5944177932839082E-3</v>
      </c>
      <c r="AC37" s="57">
        <v>1157</v>
      </c>
      <c r="AD37" s="56">
        <v>7.6380728554641614E-3</v>
      </c>
      <c r="AE37" s="57">
        <v>623</v>
      </c>
      <c r="AF37" s="56">
        <v>6.923837784371909E-3</v>
      </c>
      <c r="AG37" s="57">
        <v>0</v>
      </c>
      <c r="AH37" s="69">
        <v>0</v>
      </c>
      <c r="AI37" s="205">
        <f t="shared" si="0"/>
        <v>1146.7272727272727</v>
      </c>
      <c r="AJ37" s="205">
        <f t="shared" si="1"/>
        <v>0</v>
      </c>
      <c r="AK37" s="205">
        <f t="shared" si="2"/>
        <v>0</v>
      </c>
      <c r="AL37" s="117"/>
      <c r="AM37" s="117"/>
      <c r="AN37" s="117"/>
      <c r="AO37" s="117"/>
      <c r="AP37" s="117"/>
      <c r="AQ37" s="117"/>
      <c r="AR37" s="117"/>
      <c r="AS37" s="117"/>
      <c r="AT37" s="117"/>
      <c r="AU37" s="117"/>
      <c r="AV37" s="117"/>
      <c r="AW37" s="117"/>
    </row>
    <row r="38" spans="1:49" x14ac:dyDescent="0.25">
      <c r="A38" s="238"/>
      <c r="B38" s="202" t="s">
        <v>130</v>
      </c>
      <c r="C38" s="152">
        <v>0</v>
      </c>
      <c r="D38" s="56">
        <v>0</v>
      </c>
      <c r="E38" s="24">
        <v>0</v>
      </c>
      <c r="F38" s="56">
        <v>0</v>
      </c>
      <c r="G38" s="24">
        <v>0</v>
      </c>
      <c r="H38" s="56">
        <v>0</v>
      </c>
      <c r="I38" s="24">
        <v>0</v>
      </c>
      <c r="J38" s="56">
        <v>0</v>
      </c>
      <c r="K38" s="24">
        <v>0</v>
      </c>
      <c r="L38" s="56">
        <v>0</v>
      </c>
      <c r="M38" s="24">
        <v>0</v>
      </c>
      <c r="N38" s="56">
        <v>0</v>
      </c>
      <c r="O38" s="24">
        <v>0</v>
      </c>
      <c r="P38" s="56">
        <v>0</v>
      </c>
      <c r="Q38" s="24">
        <v>0</v>
      </c>
      <c r="R38" s="56">
        <v>0</v>
      </c>
      <c r="S38" s="24">
        <v>0</v>
      </c>
      <c r="T38" s="56">
        <v>0</v>
      </c>
      <c r="U38" s="24">
        <v>0</v>
      </c>
      <c r="V38" s="56">
        <v>0</v>
      </c>
      <c r="W38" s="57">
        <v>0</v>
      </c>
      <c r="X38" s="56">
        <v>0</v>
      </c>
      <c r="Y38" s="57">
        <v>89</v>
      </c>
      <c r="Z38" s="56">
        <v>2.7144408251900115E-4</v>
      </c>
      <c r="AA38" s="57">
        <v>0</v>
      </c>
      <c r="AB38" s="56">
        <v>0</v>
      </c>
      <c r="AC38" s="57">
        <v>0</v>
      </c>
      <c r="AD38" s="56">
        <v>0</v>
      </c>
      <c r="AE38" s="57">
        <v>0</v>
      </c>
      <c r="AF38" s="56">
        <v>0</v>
      </c>
      <c r="AG38" s="57">
        <v>0</v>
      </c>
      <c r="AH38" s="69">
        <v>0</v>
      </c>
      <c r="AI38" s="205">
        <f t="shared" si="0"/>
        <v>8.0909090909090917</v>
      </c>
      <c r="AJ38" s="205">
        <f t="shared" si="1"/>
        <v>0</v>
      </c>
      <c r="AK38" s="205">
        <f t="shared" si="2"/>
        <v>0</v>
      </c>
      <c r="AL38" s="118"/>
      <c r="AM38" s="119"/>
      <c r="AN38" s="118"/>
      <c r="AO38" s="119"/>
      <c r="AP38" s="118"/>
      <c r="AQ38" s="119"/>
      <c r="AR38" s="118"/>
      <c r="AS38" s="119"/>
      <c r="AT38" s="118"/>
      <c r="AU38" s="119"/>
      <c r="AV38" s="118"/>
      <c r="AW38" s="119"/>
    </row>
    <row r="39" spans="1:49" x14ac:dyDescent="0.25">
      <c r="A39" s="300" t="s">
        <v>37</v>
      </c>
      <c r="B39" s="178" t="s">
        <v>44</v>
      </c>
      <c r="C39" s="152">
        <v>0</v>
      </c>
      <c r="D39" s="56">
        <v>0</v>
      </c>
      <c r="E39" s="24">
        <v>0</v>
      </c>
      <c r="F39" s="56">
        <v>0</v>
      </c>
      <c r="G39" s="24">
        <v>1776</v>
      </c>
      <c r="H39" s="56">
        <v>0.22857142857142856</v>
      </c>
      <c r="I39" s="24">
        <v>3219</v>
      </c>
      <c r="J39" s="56">
        <v>0.38666666666666666</v>
      </c>
      <c r="K39" s="24">
        <v>1110</v>
      </c>
      <c r="L39" s="56">
        <v>0.27777777777777779</v>
      </c>
      <c r="M39" s="24">
        <v>0</v>
      </c>
      <c r="N39" s="56">
        <v>0</v>
      </c>
      <c r="O39" s="24">
        <v>111</v>
      </c>
      <c r="P39" s="56">
        <v>2.0408163265306121E-2</v>
      </c>
      <c r="Q39" s="24">
        <v>0</v>
      </c>
      <c r="R39" s="56">
        <v>0</v>
      </c>
      <c r="S39" s="24">
        <v>0</v>
      </c>
      <c r="T39" s="56">
        <v>0</v>
      </c>
      <c r="U39" s="24">
        <v>0</v>
      </c>
      <c r="V39" s="56">
        <v>0</v>
      </c>
      <c r="W39" s="24">
        <v>228018</v>
      </c>
      <c r="X39" s="56">
        <v>0.62078992003876909</v>
      </c>
      <c r="Y39" s="24">
        <v>172393</v>
      </c>
      <c r="Z39" s="56">
        <v>0.52578718783930523</v>
      </c>
      <c r="AA39" s="24">
        <v>116590</v>
      </c>
      <c r="AB39" s="56">
        <v>0.57130396860008725</v>
      </c>
      <c r="AC39" s="24">
        <v>87309</v>
      </c>
      <c r="AD39" s="56">
        <v>0.57638072855464162</v>
      </c>
      <c r="AE39" s="24">
        <v>45835</v>
      </c>
      <c r="AF39" s="56">
        <v>0.50939663699307614</v>
      </c>
      <c r="AG39" s="24">
        <v>2759</v>
      </c>
      <c r="AH39" s="69">
        <v>6.96629213483146E-3</v>
      </c>
      <c r="AI39" s="205">
        <f t="shared" si="0"/>
        <v>59920</v>
      </c>
      <c r="AJ39" s="205">
        <f t="shared" si="1"/>
        <v>0</v>
      </c>
      <c r="AK39" s="205">
        <f t="shared" si="2"/>
        <v>0</v>
      </c>
      <c r="AL39" s="117"/>
      <c r="AM39" s="117"/>
      <c r="AN39" s="117"/>
      <c r="AO39" s="117"/>
      <c r="AP39" s="117"/>
      <c r="AQ39" s="117"/>
      <c r="AR39" s="117"/>
      <c r="AS39" s="117"/>
      <c r="AT39" s="117"/>
      <c r="AU39" s="117"/>
      <c r="AV39" s="117"/>
      <c r="AW39" s="117"/>
    </row>
    <row r="40" spans="1:49" x14ac:dyDescent="0.25">
      <c r="A40" s="301"/>
      <c r="B40" s="178" t="s">
        <v>121</v>
      </c>
      <c r="C40" s="152">
        <v>0</v>
      </c>
      <c r="D40" s="56">
        <v>0</v>
      </c>
      <c r="E40" s="24">
        <v>0</v>
      </c>
      <c r="F40" s="56">
        <v>0</v>
      </c>
      <c r="G40" s="24">
        <v>0</v>
      </c>
      <c r="H40" s="56">
        <v>0</v>
      </c>
      <c r="I40" s="24">
        <v>0</v>
      </c>
      <c r="J40" s="56">
        <v>0</v>
      </c>
      <c r="K40" s="24">
        <v>0</v>
      </c>
      <c r="L40" s="56">
        <v>0</v>
      </c>
      <c r="M40" s="24">
        <v>111</v>
      </c>
      <c r="N40" s="56">
        <v>1.7543859649122806E-2</v>
      </c>
      <c r="O40" s="24">
        <v>0</v>
      </c>
      <c r="P40" s="56">
        <v>0</v>
      </c>
      <c r="Q40" s="24">
        <v>0</v>
      </c>
      <c r="R40" s="56">
        <v>0</v>
      </c>
      <c r="S40" s="24">
        <v>0</v>
      </c>
      <c r="T40" s="56">
        <v>0</v>
      </c>
      <c r="U40" s="24">
        <v>0</v>
      </c>
      <c r="V40" s="56">
        <v>0</v>
      </c>
      <c r="W40" s="24">
        <v>0</v>
      </c>
      <c r="X40" s="56">
        <v>0</v>
      </c>
      <c r="Y40" s="24">
        <v>0</v>
      </c>
      <c r="Z40" s="56">
        <v>0</v>
      </c>
      <c r="AA40" s="24">
        <v>0</v>
      </c>
      <c r="AB40" s="56">
        <v>0</v>
      </c>
      <c r="AC40" s="24">
        <v>0</v>
      </c>
      <c r="AD40" s="56">
        <v>0</v>
      </c>
      <c r="AE40" s="24">
        <v>0</v>
      </c>
      <c r="AF40" s="56">
        <v>0</v>
      </c>
      <c r="AG40" s="24">
        <v>0</v>
      </c>
      <c r="AH40" s="69">
        <v>0</v>
      </c>
      <c r="AI40" s="205">
        <f t="shared" si="0"/>
        <v>10.090909090909092</v>
      </c>
      <c r="AJ40" s="205">
        <f t="shared" si="1"/>
        <v>0</v>
      </c>
      <c r="AK40" s="205">
        <f t="shared" si="2"/>
        <v>0</v>
      </c>
      <c r="AL40" s="117"/>
      <c r="AM40" s="117"/>
      <c r="AN40" s="117"/>
      <c r="AO40" s="117"/>
      <c r="AP40" s="117"/>
      <c r="AQ40" s="117"/>
      <c r="AR40" s="117"/>
      <c r="AS40" s="117"/>
      <c r="AT40" s="117"/>
      <c r="AU40" s="117"/>
      <c r="AV40" s="117"/>
      <c r="AW40" s="117"/>
    </row>
    <row r="41" spans="1:49" x14ac:dyDescent="0.25">
      <c r="A41" s="302"/>
      <c r="B41" s="178" t="s">
        <v>128</v>
      </c>
      <c r="C41" s="152">
        <v>0</v>
      </c>
      <c r="D41" s="56">
        <v>0</v>
      </c>
      <c r="E41" s="24">
        <v>0</v>
      </c>
      <c r="F41" s="56">
        <v>0</v>
      </c>
      <c r="G41" s="24">
        <v>0</v>
      </c>
      <c r="H41" s="56">
        <v>0</v>
      </c>
      <c r="I41" s="24">
        <v>0</v>
      </c>
      <c r="J41" s="56">
        <v>0</v>
      </c>
      <c r="K41" s="24">
        <v>0</v>
      </c>
      <c r="L41" s="56">
        <v>0</v>
      </c>
      <c r="M41" s="24">
        <v>0</v>
      </c>
      <c r="N41" s="56">
        <v>0</v>
      </c>
      <c r="O41" s="24">
        <v>0</v>
      </c>
      <c r="P41" s="56">
        <v>0</v>
      </c>
      <c r="Q41" s="24">
        <v>0</v>
      </c>
      <c r="R41" s="56">
        <v>0</v>
      </c>
      <c r="S41" s="24">
        <v>0</v>
      </c>
      <c r="T41" s="56">
        <v>0</v>
      </c>
      <c r="U41" s="24">
        <v>0</v>
      </c>
      <c r="V41" s="56">
        <v>0</v>
      </c>
      <c r="W41" s="57">
        <v>89</v>
      </c>
      <c r="X41" s="56">
        <v>2.4230676035861398E-4</v>
      </c>
      <c r="Y41" s="57">
        <v>0</v>
      </c>
      <c r="Z41" s="56">
        <v>0</v>
      </c>
      <c r="AA41" s="57">
        <v>267</v>
      </c>
      <c r="AB41" s="56">
        <v>1.3083296990841692E-3</v>
      </c>
      <c r="AC41" s="57">
        <v>0</v>
      </c>
      <c r="AD41" s="56">
        <v>0</v>
      </c>
      <c r="AE41" s="57">
        <v>0</v>
      </c>
      <c r="AF41" s="56">
        <v>0</v>
      </c>
      <c r="AG41" s="57">
        <v>0</v>
      </c>
      <c r="AH41" s="69">
        <v>0</v>
      </c>
      <c r="AI41" s="205">
        <f t="shared" si="0"/>
        <v>32.363636363636367</v>
      </c>
      <c r="AJ41" s="205">
        <f t="shared" si="1"/>
        <v>0</v>
      </c>
      <c r="AK41" s="205">
        <f t="shared" si="2"/>
        <v>0</v>
      </c>
      <c r="AL41" s="118"/>
      <c r="AM41" s="119"/>
      <c r="AN41" s="118"/>
      <c r="AO41" s="119"/>
      <c r="AP41" s="118"/>
      <c r="AQ41" s="119"/>
      <c r="AR41" s="118"/>
      <c r="AS41" s="119"/>
      <c r="AT41" s="118"/>
      <c r="AU41" s="119"/>
      <c r="AV41" s="118"/>
      <c r="AW41" s="119"/>
    </row>
    <row r="42" spans="1:49" x14ac:dyDescent="0.25">
      <c r="A42" s="235" t="s">
        <v>10</v>
      </c>
      <c r="B42" s="202" t="s">
        <v>113</v>
      </c>
      <c r="C42" s="152">
        <v>0</v>
      </c>
      <c r="D42" s="56">
        <v>0</v>
      </c>
      <c r="E42" s="24">
        <v>111</v>
      </c>
      <c r="F42" s="56">
        <v>3.4482758620689655E-3</v>
      </c>
      <c r="G42" s="24">
        <v>0</v>
      </c>
      <c r="H42" s="56">
        <v>0</v>
      </c>
      <c r="I42" s="24">
        <v>0</v>
      </c>
      <c r="J42" s="56">
        <v>0</v>
      </c>
      <c r="K42" s="24">
        <v>0</v>
      </c>
      <c r="L42" s="56">
        <v>0</v>
      </c>
      <c r="M42" s="24">
        <v>0</v>
      </c>
      <c r="N42" s="56">
        <v>0</v>
      </c>
      <c r="O42" s="24">
        <v>0</v>
      </c>
      <c r="P42" s="56">
        <v>0</v>
      </c>
      <c r="Q42" s="24">
        <v>0</v>
      </c>
      <c r="R42" s="56">
        <v>0</v>
      </c>
      <c r="S42" s="24">
        <v>0</v>
      </c>
      <c r="T42" s="56">
        <v>0</v>
      </c>
      <c r="U42" s="24">
        <v>0</v>
      </c>
      <c r="V42" s="56">
        <v>0</v>
      </c>
      <c r="W42" s="24">
        <v>0</v>
      </c>
      <c r="X42" s="56">
        <v>0</v>
      </c>
      <c r="Y42" s="24">
        <v>0</v>
      </c>
      <c r="Z42" s="56">
        <v>0</v>
      </c>
      <c r="AA42" s="24">
        <v>0</v>
      </c>
      <c r="AB42" s="56">
        <v>0</v>
      </c>
      <c r="AC42" s="24">
        <v>0</v>
      </c>
      <c r="AD42" s="56">
        <v>0</v>
      </c>
      <c r="AE42" s="24">
        <v>0</v>
      </c>
      <c r="AF42" s="56">
        <v>0</v>
      </c>
      <c r="AG42" s="24">
        <v>0</v>
      </c>
      <c r="AH42" s="69">
        <v>0</v>
      </c>
      <c r="AI42" s="205">
        <f t="shared" si="0"/>
        <v>0</v>
      </c>
      <c r="AJ42" s="205">
        <f t="shared" si="1"/>
        <v>0</v>
      </c>
      <c r="AK42" s="205">
        <f t="shared" si="2"/>
        <v>55.5</v>
      </c>
      <c r="AL42" s="117"/>
      <c r="AM42" s="117"/>
      <c r="AN42" s="117"/>
      <c r="AO42" s="117"/>
      <c r="AP42" s="117"/>
      <c r="AQ42" s="117"/>
      <c r="AR42" s="117"/>
      <c r="AS42" s="117"/>
      <c r="AT42" s="117"/>
      <c r="AU42" s="117"/>
      <c r="AV42" s="117"/>
      <c r="AW42" s="117"/>
    </row>
    <row r="43" spans="1:49" x14ac:dyDescent="0.25">
      <c r="A43" s="238"/>
      <c r="B43" s="202" t="s">
        <v>11</v>
      </c>
      <c r="C43" s="152">
        <v>0</v>
      </c>
      <c r="D43" s="56">
        <v>0</v>
      </c>
      <c r="E43" s="24">
        <v>666</v>
      </c>
      <c r="F43" s="56">
        <v>2.0689655172413793E-2</v>
      </c>
      <c r="G43" s="24">
        <v>333</v>
      </c>
      <c r="H43" s="56">
        <v>4.2857142857142858E-2</v>
      </c>
      <c r="I43" s="24">
        <v>0</v>
      </c>
      <c r="J43" s="56">
        <v>0</v>
      </c>
      <c r="K43" s="24">
        <v>111</v>
      </c>
      <c r="L43" s="56">
        <v>2.7777777777777776E-2</v>
      </c>
      <c r="M43" s="24">
        <v>111</v>
      </c>
      <c r="N43" s="56">
        <v>1.7543859649122806E-2</v>
      </c>
      <c r="O43" s="24">
        <v>777</v>
      </c>
      <c r="P43" s="56">
        <v>0.14285714285714285</v>
      </c>
      <c r="Q43" s="24">
        <v>17562.5</v>
      </c>
      <c r="R43" s="56">
        <v>0.56425702811244982</v>
      </c>
      <c r="S43" s="24">
        <v>7937.5</v>
      </c>
      <c r="T43" s="56">
        <v>0.51004016064257029</v>
      </c>
      <c r="U43" s="24">
        <v>3375</v>
      </c>
      <c r="V43" s="56">
        <v>0.51923076923076927</v>
      </c>
      <c r="W43" s="24">
        <v>0</v>
      </c>
      <c r="X43" s="56">
        <v>0</v>
      </c>
      <c r="Y43" s="24">
        <v>0</v>
      </c>
      <c r="Z43" s="56">
        <v>0</v>
      </c>
      <c r="AA43" s="24">
        <v>0</v>
      </c>
      <c r="AB43" s="56">
        <v>0</v>
      </c>
      <c r="AC43" s="24">
        <v>0</v>
      </c>
      <c r="AD43" s="56">
        <v>0</v>
      </c>
      <c r="AE43" s="24">
        <v>0</v>
      </c>
      <c r="AF43" s="56">
        <v>0</v>
      </c>
      <c r="AG43" s="24">
        <v>0</v>
      </c>
      <c r="AH43" s="69">
        <v>0</v>
      </c>
      <c r="AI43" s="205">
        <f t="shared" si="0"/>
        <v>121.09090909090909</v>
      </c>
      <c r="AJ43" s="205">
        <f t="shared" si="1"/>
        <v>9625</v>
      </c>
      <c r="AK43" s="205">
        <f t="shared" si="2"/>
        <v>333</v>
      </c>
      <c r="AL43" s="117"/>
      <c r="AM43" s="117"/>
      <c r="AN43" s="117"/>
      <c r="AO43" s="117"/>
      <c r="AP43" s="117"/>
      <c r="AQ43" s="117"/>
      <c r="AR43" s="117"/>
      <c r="AS43" s="117"/>
      <c r="AT43" s="117"/>
      <c r="AU43" s="117"/>
      <c r="AV43" s="117"/>
      <c r="AW43" s="117"/>
    </row>
    <row r="44" spans="1:49" x14ac:dyDescent="0.25">
      <c r="A44" s="43" t="s">
        <v>12</v>
      </c>
      <c r="B44" s="202" t="s">
        <v>13</v>
      </c>
      <c r="C44" s="152">
        <v>501</v>
      </c>
      <c r="D44" s="56">
        <v>1.6205725376031054E-2</v>
      </c>
      <c r="E44" s="24">
        <v>333</v>
      </c>
      <c r="F44" s="56">
        <v>1.0344827586206896E-2</v>
      </c>
      <c r="G44" s="24">
        <v>333</v>
      </c>
      <c r="H44" s="56">
        <v>4.2857142857142858E-2</v>
      </c>
      <c r="I44" s="24">
        <v>666</v>
      </c>
      <c r="J44" s="56">
        <v>0.08</v>
      </c>
      <c r="K44" s="24">
        <v>222</v>
      </c>
      <c r="L44" s="56">
        <v>5.5555555555555552E-2</v>
      </c>
      <c r="M44" s="24">
        <v>1221</v>
      </c>
      <c r="N44" s="56">
        <v>0.19298245614035087</v>
      </c>
      <c r="O44" s="24">
        <v>888</v>
      </c>
      <c r="P44" s="56">
        <v>0.16326530612244897</v>
      </c>
      <c r="Q44" s="24">
        <v>0</v>
      </c>
      <c r="R44" s="56">
        <v>0</v>
      </c>
      <c r="S44" s="24">
        <v>0</v>
      </c>
      <c r="T44" s="56">
        <v>0</v>
      </c>
      <c r="U44" s="24">
        <v>0</v>
      </c>
      <c r="V44" s="56">
        <v>0</v>
      </c>
      <c r="W44" s="57">
        <v>0</v>
      </c>
      <c r="X44" s="56">
        <v>0</v>
      </c>
      <c r="Y44" s="57">
        <v>2581</v>
      </c>
      <c r="Z44" s="56">
        <v>7.8718783930510332E-3</v>
      </c>
      <c r="AA44" s="57">
        <v>1424</v>
      </c>
      <c r="AB44" s="56">
        <v>6.9777583951155684E-3</v>
      </c>
      <c r="AC44" s="57">
        <v>979</v>
      </c>
      <c r="AD44" s="56">
        <v>6.4629847238542896E-3</v>
      </c>
      <c r="AE44" s="57">
        <v>801</v>
      </c>
      <c r="AF44" s="56">
        <v>8.9020771513353119E-3</v>
      </c>
      <c r="AG44" s="57">
        <v>1424</v>
      </c>
      <c r="AH44" s="69">
        <v>3.5955056179775278E-3</v>
      </c>
      <c r="AI44" s="205">
        <f t="shared" si="0"/>
        <v>958.09090909090912</v>
      </c>
      <c r="AJ44" s="205">
        <f t="shared" si="1"/>
        <v>0</v>
      </c>
      <c r="AK44" s="205">
        <f t="shared" si="2"/>
        <v>417</v>
      </c>
      <c r="AL44" s="117"/>
      <c r="AM44" s="117"/>
      <c r="AN44" s="117"/>
      <c r="AO44" s="117"/>
      <c r="AP44" s="117"/>
      <c r="AQ44" s="117"/>
      <c r="AR44" s="117"/>
      <c r="AS44" s="117"/>
      <c r="AT44" s="117"/>
      <c r="AU44" s="117"/>
      <c r="AV44" s="117"/>
      <c r="AW44" s="117"/>
    </row>
    <row r="45" spans="1:49" x14ac:dyDescent="0.25">
      <c r="A45" s="300" t="s">
        <v>14</v>
      </c>
      <c r="B45" s="178" t="s">
        <v>87</v>
      </c>
      <c r="C45" s="152">
        <v>111</v>
      </c>
      <c r="D45" s="56">
        <v>3.5904900533721496E-3</v>
      </c>
      <c r="E45" s="24">
        <v>0</v>
      </c>
      <c r="F45" s="56">
        <v>0</v>
      </c>
      <c r="G45" s="24">
        <v>0</v>
      </c>
      <c r="H45" s="56">
        <v>0</v>
      </c>
      <c r="I45" s="24">
        <v>0</v>
      </c>
      <c r="J45" s="56">
        <v>0</v>
      </c>
      <c r="K45" s="24">
        <v>0</v>
      </c>
      <c r="L45" s="56">
        <v>0</v>
      </c>
      <c r="M45" s="24">
        <v>0</v>
      </c>
      <c r="N45" s="56">
        <v>0</v>
      </c>
      <c r="O45" s="24">
        <v>0</v>
      </c>
      <c r="P45" s="56">
        <v>0</v>
      </c>
      <c r="Q45" s="24">
        <v>0</v>
      </c>
      <c r="R45" s="56">
        <v>0</v>
      </c>
      <c r="S45" s="24">
        <v>0</v>
      </c>
      <c r="T45" s="56">
        <v>0</v>
      </c>
      <c r="U45" s="24">
        <v>0</v>
      </c>
      <c r="V45" s="56">
        <v>0</v>
      </c>
      <c r="W45" s="24">
        <v>0</v>
      </c>
      <c r="X45" s="56">
        <v>0</v>
      </c>
      <c r="Y45" s="24">
        <v>0</v>
      </c>
      <c r="Z45" s="56">
        <v>0</v>
      </c>
      <c r="AA45" s="24">
        <v>0</v>
      </c>
      <c r="AB45" s="56">
        <v>0</v>
      </c>
      <c r="AC45" s="24">
        <v>0</v>
      </c>
      <c r="AD45" s="56">
        <v>0</v>
      </c>
      <c r="AE45" s="24">
        <v>0</v>
      </c>
      <c r="AF45" s="56">
        <v>0</v>
      </c>
      <c r="AG45" s="24">
        <v>0</v>
      </c>
      <c r="AH45" s="69">
        <v>0</v>
      </c>
      <c r="AI45" s="205">
        <f t="shared" si="0"/>
        <v>0</v>
      </c>
      <c r="AJ45" s="205">
        <f t="shared" si="1"/>
        <v>0</v>
      </c>
      <c r="AK45" s="205">
        <f t="shared" si="2"/>
        <v>55.5</v>
      </c>
      <c r="AL45" s="117"/>
      <c r="AM45" s="117"/>
      <c r="AN45" s="117"/>
      <c r="AO45" s="117"/>
      <c r="AP45" s="117"/>
      <c r="AQ45" s="117"/>
      <c r="AR45" s="117"/>
      <c r="AS45" s="117"/>
      <c r="AT45" s="117"/>
      <c r="AU45" s="117"/>
      <c r="AV45" s="117"/>
      <c r="AW45" s="117"/>
    </row>
    <row r="46" spans="1:49" x14ac:dyDescent="0.25">
      <c r="A46" s="301"/>
      <c r="B46" s="178" t="s">
        <v>131</v>
      </c>
      <c r="C46" s="152">
        <v>0</v>
      </c>
      <c r="D46" s="56">
        <v>0</v>
      </c>
      <c r="E46" s="24">
        <v>0</v>
      </c>
      <c r="F46" s="56">
        <v>0</v>
      </c>
      <c r="G46" s="24">
        <v>0</v>
      </c>
      <c r="H46" s="56">
        <v>0</v>
      </c>
      <c r="I46" s="24">
        <v>0</v>
      </c>
      <c r="J46" s="56">
        <v>0</v>
      </c>
      <c r="K46" s="24">
        <v>0</v>
      </c>
      <c r="L46" s="56">
        <v>0</v>
      </c>
      <c r="M46" s="24">
        <v>0</v>
      </c>
      <c r="N46" s="56">
        <v>0</v>
      </c>
      <c r="O46" s="24">
        <v>0</v>
      </c>
      <c r="P46" s="56">
        <v>0</v>
      </c>
      <c r="Q46" s="24">
        <v>0</v>
      </c>
      <c r="R46" s="56">
        <v>0</v>
      </c>
      <c r="S46" s="24">
        <v>0</v>
      </c>
      <c r="T46" s="56">
        <v>0</v>
      </c>
      <c r="U46" s="24">
        <v>0</v>
      </c>
      <c r="V46" s="56">
        <v>0</v>
      </c>
      <c r="W46" s="57">
        <v>0</v>
      </c>
      <c r="X46" s="56">
        <v>0</v>
      </c>
      <c r="Y46" s="57">
        <v>0</v>
      </c>
      <c r="Z46" s="56">
        <v>0</v>
      </c>
      <c r="AA46" s="57">
        <v>2581</v>
      </c>
      <c r="AB46" s="56">
        <v>1.2647187091146969E-2</v>
      </c>
      <c r="AC46" s="57">
        <v>0</v>
      </c>
      <c r="AD46" s="56">
        <v>0</v>
      </c>
      <c r="AE46" s="57">
        <v>0</v>
      </c>
      <c r="AF46" s="56">
        <v>0</v>
      </c>
      <c r="AG46" s="57">
        <v>0</v>
      </c>
      <c r="AH46" s="69">
        <v>0</v>
      </c>
      <c r="AI46" s="205">
        <f t="shared" si="0"/>
        <v>234.63636363636363</v>
      </c>
      <c r="AJ46" s="205">
        <f t="shared" si="1"/>
        <v>0</v>
      </c>
      <c r="AK46" s="205">
        <f t="shared" si="2"/>
        <v>0</v>
      </c>
      <c r="AL46" s="118"/>
      <c r="AM46" s="119"/>
      <c r="AN46" s="118"/>
      <c r="AO46" s="119"/>
      <c r="AP46" s="118"/>
      <c r="AQ46" s="119"/>
      <c r="AR46" s="118"/>
      <c r="AS46" s="119"/>
      <c r="AT46" s="118"/>
      <c r="AU46" s="119"/>
      <c r="AV46" s="118"/>
      <c r="AW46" s="119"/>
    </row>
    <row r="47" spans="1:49" x14ac:dyDescent="0.25">
      <c r="A47" s="301"/>
      <c r="B47" s="178" t="s">
        <v>15</v>
      </c>
      <c r="C47" s="152">
        <v>0</v>
      </c>
      <c r="D47" s="56">
        <v>0</v>
      </c>
      <c r="E47" s="24">
        <v>111</v>
      </c>
      <c r="F47" s="56">
        <v>3.4482758620689655E-3</v>
      </c>
      <c r="G47" s="24">
        <v>0</v>
      </c>
      <c r="H47" s="56">
        <v>0</v>
      </c>
      <c r="I47" s="24">
        <v>111</v>
      </c>
      <c r="J47" s="56">
        <v>1.3333333333333334E-2</v>
      </c>
      <c r="K47" s="24">
        <v>0</v>
      </c>
      <c r="L47" s="56">
        <v>0</v>
      </c>
      <c r="M47" s="24">
        <v>0</v>
      </c>
      <c r="N47" s="56">
        <v>0</v>
      </c>
      <c r="O47" s="24">
        <v>0</v>
      </c>
      <c r="P47" s="56">
        <v>0</v>
      </c>
      <c r="Q47" s="24">
        <v>0</v>
      </c>
      <c r="R47" s="56">
        <v>0</v>
      </c>
      <c r="S47" s="24">
        <v>0</v>
      </c>
      <c r="T47" s="56">
        <v>0</v>
      </c>
      <c r="U47" s="24">
        <v>0</v>
      </c>
      <c r="V47" s="56">
        <v>0</v>
      </c>
      <c r="W47" s="57">
        <v>0</v>
      </c>
      <c r="X47" s="56">
        <v>0</v>
      </c>
      <c r="Y47" s="57">
        <v>0</v>
      </c>
      <c r="Z47" s="56">
        <v>0</v>
      </c>
      <c r="AA47" s="57">
        <v>356</v>
      </c>
      <c r="AB47" s="56">
        <v>1.7444395987788921E-3</v>
      </c>
      <c r="AC47" s="57">
        <v>356</v>
      </c>
      <c r="AD47" s="56">
        <v>2.3501762632197418E-3</v>
      </c>
      <c r="AE47" s="57">
        <v>445</v>
      </c>
      <c r="AF47" s="56">
        <v>4.9455984174085069E-3</v>
      </c>
      <c r="AG47" s="57">
        <v>0</v>
      </c>
      <c r="AH47" s="69">
        <v>0</v>
      </c>
      <c r="AI47" s="205">
        <f t="shared" si="0"/>
        <v>115.27272727272727</v>
      </c>
      <c r="AJ47" s="205">
        <f t="shared" si="1"/>
        <v>0</v>
      </c>
      <c r="AK47" s="205">
        <f t="shared" si="2"/>
        <v>55.5</v>
      </c>
      <c r="AL47" s="117"/>
      <c r="AM47" s="117"/>
      <c r="AN47" s="117"/>
      <c r="AO47" s="117"/>
      <c r="AP47" s="117"/>
      <c r="AQ47" s="117"/>
      <c r="AR47" s="117"/>
      <c r="AS47" s="117"/>
      <c r="AT47" s="117"/>
      <c r="AU47" s="117"/>
      <c r="AV47" s="117"/>
      <c r="AW47" s="117"/>
    </row>
    <row r="48" spans="1:49" x14ac:dyDescent="0.25">
      <c r="A48" s="301"/>
      <c r="B48" s="178" t="s">
        <v>109</v>
      </c>
      <c r="C48" s="152">
        <v>0</v>
      </c>
      <c r="D48" s="56">
        <v>0</v>
      </c>
      <c r="E48" s="24">
        <v>0</v>
      </c>
      <c r="F48" s="56">
        <v>0</v>
      </c>
      <c r="G48" s="24">
        <v>0</v>
      </c>
      <c r="H48" s="56">
        <v>0</v>
      </c>
      <c r="I48" s="24">
        <v>0</v>
      </c>
      <c r="J48" s="56">
        <v>0</v>
      </c>
      <c r="K48" s="24">
        <v>0</v>
      </c>
      <c r="L48" s="56">
        <v>0</v>
      </c>
      <c r="M48" s="24">
        <v>0</v>
      </c>
      <c r="N48" s="56">
        <v>0</v>
      </c>
      <c r="O48" s="24">
        <v>0</v>
      </c>
      <c r="P48" s="56">
        <v>0</v>
      </c>
      <c r="Q48" s="24">
        <v>0</v>
      </c>
      <c r="R48" s="56">
        <v>0</v>
      </c>
      <c r="S48" s="24">
        <v>0</v>
      </c>
      <c r="T48" s="56">
        <v>0</v>
      </c>
      <c r="U48" s="24">
        <v>0</v>
      </c>
      <c r="V48" s="56">
        <v>0</v>
      </c>
      <c r="W48" s="57">
        <v>6586</v>
      </c>
      <c r="X48" s="56">
        <v>1.7930700266537439E-2</v>
      </c>
      <c r="Y48" s="57">
        <v>3204</v>
      </c>
      <c r="Z48" s="56">
        <v>9.7719869706840417E-3</v>
      </c>
      <c r="AA48" s="57">
        <v>2581</v>
      </c>
      <c r="AB48" s="56">
        <v>1.2647187091146969E-2</v>
      </c>
      <c r="AC48" s="57">
        <v>1157</v>
      </c>
      <c r="AD48" s="56">
        <v>7.6380728554641614E-3</v>
      </c>
      <c r="AE48" s="57">
        <v>1780</v>
      </c>
      <c r="AF48" s="56">
        <v>1.9782393669634028E-2</v>
      </c>
      <c r="AG48" s="57">
        <v>0</v>
      </c>
      <c r="AH48" s="69">
        <v>0</v>
      </c>
      <c r="AI48" s="205">
        <f t="shared" si="0"/>
        <v>1391.6363636363637</v>
      </c>
      <c r="AJ48" s="205">
        <f t="shared" si="1"/>
        <v>0</v>
      </c>
      <c r="AK48" s="205">
        <f t="shared" si="2"/>
        <v>0</v>
      </c>
      <c r="AL48" s="122"/>
      <c r="AM48" s="123"/>
      <c r="AN48" s="122"/>
      <c r="AO48" s="123"/>
      <c r="AP48" s="122"/>
      <c r="AQ48" s="123"/>
      <c r="AR48" s="122"/>
      <c r="AS48" s="123"/>
      <c r="AT48" s="122"/>
      <c r="AU48" s="123"/>
      <c r="AV48" s="122"/>
      <c r="AW48" s="123"/>
    </row>
    <row r="49" spans="1:37" x14ac:dyDescent="0.25">
      <c r="A49" s="301"/>
      <c r="B49" s="178" t="s">
        <v>65</v>
      </c>
      <c r="C49" s="152">
        <v>0</v>
      </c>
      <c r="D49" s="56">
        <v>0</v>
      </c>
      <c r="E49" s="24">
        <v>0</v>
      </c>
      <c r="F49" s="56">
        <v>0</v>
      </c>
      <c r="G49" s="24">
        <v>0</v>
      </c>
      <c r="H49" s="56">
        <v>0</v>
      </c>
      <c r="I49" s="24">
        <v>111</v>
      </c>
      <c r="J49" s="56">
        <v>1.3333333333333334E-2</v>
      </c>
      <c r="K49" s="24">
        <v>111</v>
      </c>
      <c r="L49" s="56">
        <v>2.7777777777777776E-2</v>
      </c>
      <c r="M49" s="24">
        <v>0</v>
      </c>
      <c r="N49" s="56">
        <v>0</v>
      </c>
      <c r="O49" s="24">
        <v>111</v>
      </c>
      <c r="P49" s="56">
        <v>2.0408163265306121E-2</v>
      </c>
      <c r="Q49" s="24">
        <v>0</v>
      </c>
      <c r="R49" s="56">
        <v>0</v>
      </c>
      <c r="S49" s="24">
        <v>0</v>
      </c>
      <c r="T49" s="56">
        <v>0</v>
      </c>
      <c r="U49" s="24">
        <v>0</v>
      </c>
      <c r="V49" s="56">
        <v>0</v>
      </c>
      <c r="W49" s="24">
        <v>0</v>
      </c>
      <c r="X49" s="56">
        <v>0</v>
      </c>
      <c r="Y49" s="24">
        <v>0</v>
      </c>
      <c r="Z49" s="56">
        <v>0</v>
      </c>
      <c r="AA49" s="24">
        <v>0</v>
      </c>
      <c r="AB49" s="56">
        <v>0</v>
      </c>
      <c r="AC49" s="24">
        <v>0</v>
      </c>
      <c r="AD49" s="56">
        <v>0</v>
      </c>
      <c r="AE49" s="24">
        <v>0</v>
      </c>
      <c r="AF49" s="56">
        <v>0</v>
      </c>
      <c r="AG49" s="24">
        <v>0</v>
      </c>
      <c r="AH49" s="69">
        <v>0</v>
      </c>
      <c r="AI49" s="205">
        <f t="shared" si="0"/>
        <v>30.272727272727273</v>
      </c>
      <c r="AJ49" s="205">
        <f t="shared" si="1"/>
        <v>0</v>
      </c>
      <c r="AK49" s="205">
        <f t="shared" si="2"/>
        <v>0</v>
      </c>
    </row>
    <row r="50" spans="1:37" x14ac:dyDescent="0.25">
      <c r="A50" s="301"/>
      <c r="B50" s="178" t="s">
        <v>125</v>
      </c>
      <c r="C50" s="152">
        <v>0</v>
      </c>
      <c r="D50" s="56">
        <v>0</v>
      </c>
      <c r="E50" s="24">
        <v>0</v>
      </c>
      <c r="F50" s="56">
        <v>0</v>
      </c>
      <c r="G50" s="24">
        <v>0</v>
      </c>
      <c r="H50" s="56">
        <v>0</v>
      </c>
      <c r="I50" s="24">
        <v>0</v>
      </c>
      <c r="J50" s="56">
        <v>0</v>
      </c>
      <c r="K50" s="24">
        <v>0</v>
      </c>
      <c r="L50" s="56">
        <v>0</v>
      </c>
      <c r="M50" s="24">
        <v>0</v>
      </c>
      <c r="N50" s="56">
        <v>0</v>
      </c>
      <c r="O50" s="24">
        <v>0</v>
      </c>
      <c r="P50" s="56">
        <v>0</v>
      </c>
      <c r="Q50" s="57">
        <v>0</v>
      </c>
      <c r="R50" s="56">
        <v>0</v>
      </c>
      <c r="S50" s="57">
        <v>62.5</v>
      </c>
      <c r="T50" s="56">
        <v>4.0160642570281121E-3</v>
      </c>
      <c r="U50" s="57">
        <v>0</v>
      </c>
      <c r="V50" s="56">
        <v>0</v>
      </c>
      <c r="W50" s="24">
        <v>0</v>
      </c>
      <c r="X50" s="56">
        <v>0</v>
      </c>
      <c r="Y50" s="24">
        <v>0</v>
      </c>
      <c r="Z50" s="56">
        <v>0</v>
      </c>
      <c r="AA50" s="24">
        <v>0</v>
      </c>
      <c r="AB50" s="56">
        <v>0</v>
      </c>
      <c r="AC50" s="24">
        <v>0</v>
      </c>
      <c r="AD50" s="56">
        <v>0</v>
      </c>
      <c r="AE50" s="24">
        <v>0</v>
      </c>
      <c r="AF50" s="56">
        <v>0</v>
      </c>
      <c r="AG50" s="24">
        <v>0</v>
      </c>
      <c r="AH50" s="69">
        <v>0</v>
      </c>
      <c r="AI50" s="205">
        <f t="shared" si="0"/>
        <v>0</v>
      </c>
      <c r="AJ50" s="205">
        <f t="shared" si="1"/>
        <v>20.833333333333332</v>
      </c>
      <c r="AK50" s="205">
        <f t="shared" si="2"/>
        <v>0</v>
      </c>
    </row>
    <row r="51" spans="1:37" x14ac:dyDescent="0.25">
      <c r="A51" s="301"/>
      <c r="B51" s="178" t="s">
        <v>123</v>
      </c>
      <c r="C51" s="152">
        <v>0</v>
      </c>
      <c r="D51" s="56">
        <v>0</v>
      </c>
      <c r="E51" s="24">
        <v>0</v>
      </c>
      <c r="F51" s="56">
        <v>0</v>
      </c>
      <c r="G51" s="24">
        <v>111</v>
      </c>
      <c r="H51" s="56">
        <v>1.4285714285714285E-2</v>
      </c>
      <c r="I51" s="24">
        <v>111</v>
      </c>
      <c r="J51" s="56">
        <v>1.3333333333333334E-2</v>
      </c>
      <c r="K51" s="24">
        <v>0</v>
      </c>
      <c r="L51" s="56">
        <v>0</v>
      </c>
      <c r="M51" s="24">
        <v>0</v>
      </c>
      <c r="N51" s="56">
        <v>0</v>
      </c>
      <c r="O51" s="24">
        <v>0</v>
      </c>
      <c r="P51" s="56">
        <v>0</v>
      </c>
      <c r="Q51" s="24">
        <v>0</v>
      </c>
      <c r="R51" s="56">
        <v>0</v>
      </c>
      <c r="S51" s="24">
        <v>0</v>
      </c>
      <c r="T51" s="56">
        <v>0</v>
      </c>
      <c r="U51" s="24">
        <v>0</v>
      </c>
      <c r="V51" s="56">
        <v>0</v>
      </c>
      <c r="W51" s="24">
        <v>0</v>
      </c>
      <c r="X51" s="56">
        <v>0</v>
      </c>
      <c r="Y51" s="24">
        <v>0</v>
      </c>
      <c r="Z51" s="56">
        <v>0</v>
      </c>
      <c r="AA51" s="24">
        <v>0</v>
      </c>
      <c r="AB51" s="56">
        <v>0</v>
      </c>
      <c r="AC51" s="24">
        <v>0</v>
      </c>
      <c r="AD51" s="56">
        <v>0</v>
      </c>
      <c r="AE51" s="24">
        <v>0</v>
      </c>
      <c r="AF51" s="56">
        <v>0</v>
      </c>
      <c r="AG51" s="24">
        <v>0</v>
      </c>
      <c r="AH51" s="69">
        <v>0</v>
      </c>
      <c r="AI51" s="205">
        <f t="shared" si="0"/>
        <v>20.181818181818183</v>
      </c>
      <c r="AJ51" s="205">
        <f t="shared" si="1"/>
        <v>0</v>
      </c>
      <c r="AK51" s="205">
        <f t="shared" si="2"/>
        <v>0</v>
      </c>
    </row>
    <row r="52" spans="1:37" x14ac:dyDescent="0.25">
      <c r="A52" s="301"/>
      <c r="B52" s="178" t="s">
        <v>22</v>
      </c>
      <c r="C52" s="152">
        <v>0</v>
      </c>
      <c r="D52" s="56">
        <v>0</v>
      </c>
      <c r="E52" s="24">
        <v>0</v>
      </c>
      <c r="F52" s="56">
        <v>0</v>
      </c>
      <c r="G52" s="24">
        <v>0</v>
      </c>
      <c r="H52" s="56">
        <v>0</v>
      </c>
      <c r="I52" s="24">
        <v>111</v>
      </c>
      <c r="J52" s="56">
        <v>1.3333333333333334E-2</v>
      </c>
      <c r="K52" s="24">
        <v>222</v>
      </c>
      <c r="L52" s="56">
        <v>5.5555555555555552E-2</v>
      </c>
      <c r="M52" s="24">
        <v>0</v>
      </c>
      <c r="N52" s="56">
        <v>0</v>
      </c>
      <c r="O52" s="24">
        <v>0</v>
      </c>
      <c r="P52" s="56">
        <v>0</v>
      </c>
      <c r="Q52" s="24">
        <v>0</v>
      </c>
      <c r="R52" s="56">
        <v>0</v>
      </c>
      <c r="S52" s="24">
        <v>0</v>
      </c>
      <c r="T52" s="56">
        <v>0</v>
      </c>
      <c r="U52" s="24">
        <v>0</v>
      </c>
      <c r="V52" s="56">
        <v>0</v>
      </c>
      <c r="W52" s="24">
        <v>0</v>
      </c>
      <c r="X52" s="56">
        <v>0</v>
      </c>
      <c r="Y52" s="24">
        <v>0</v>
      </c>
      <c r="Z52" s="56">
        <v>0</v>
      </c>
      <c r="AA52" s="24">
        <v>0</v>
      </c>
      <c r="AB52" s="56">
        <v>0</v>
      </c>
      <c r="AC52" s="24">
        <v>0</v>
      </c>
      <c r="AD52" s="56">
        <v>0</v>
      </c>
      <c r="AE52" s="24">
        <v>0</v>
      </c>
      <c r="AF52" s="56">
        <v>0</v>
      </c>
      <c r="AG52" s="24">
        <v>0</v>
      </c>
      <c r="AH52" s="69">
        <v>0</v>
      </c>
      <c r="AI52" s="205">
        <f t="shared" si="0"/>
        <v>30.272727272727273</v>
      </c>
      <c r="AJ52" s="205">
        <f t="shared" si="1"/>
        <v>0</v>
      </c>
      <c r="AK52" s="205">
        <f t="shared" si="2"/>
        <v>0</v>
      </c>
    </row>
    <row r="53" spans="1:37" x14ac:dyDescent="0.25">
      <c r="A53" s="301"/>
      <c r="B53" s="178" t="s">
        <v>132</v>
      </c>
      <c r="C53" s="152">
        <v>0</v>
      </c>
      <c r="D53" s="56">
        <v>0</v>
      </c>
      <c r="E53" s="24">
        <v>0</v>
      </c>
      <c r="F53" s="56">
        <v>0</v>
      </c>
      <c r="G53" s="24">
        <v>0</v>
      </c>
      <c r="H53" s="56">
        <v>0</v>
      </c>
      <c r="I53" s="24">
        <v>0</v>
      </c>
      <c r="J53" s="56">
        <v>0</v>
      </c>
      <c r="K53" s="24">
        <v>0</v>
      </c>
      <c r="L53" s="56">
        <v>0</v>
      </c>
      <c r="M53" s="24">
        <v>0</v>
      </c>
      <c r="N53" s="56">
        <v>0</v>
      </c>
      <c r="O53" s="24">
        <v>0</v>
      </c>
      <c r="P53" s="56">
        <v>0</v>
      </c>
      <c r="Q53" s="24">
        <v>0</v>
      </c>
      <c r="R53" s="56">
        <v>0</v>
      </c>
      <c r="S53" s="24">
        <v>0</v>
      </c>
      <c r="T53" s="56">
        <v>0</v>
      </c>
      <c r="U53" s="24">
        <v>0</v>
      </c>
      <c r="V53" s="56">
        <v>0</v>
      </c>
      <c r="W53" s="57">
        <v>0</v>
      </c>
      <c r="X53" s="56">
        <v>0</v>
      </c>
      <c r="Y53" s="57">
        <v>0</v>
      </c>
      <c r="Z53" s="56">
        <v>0</v>
      </c>
      <c r="AA53" s="57">
        <v>178</v>
      </c>
      <c r="AB53" s="56">
        <v>8.7221979938944605E-4</v>
      </c>
      <c r="AC53" s="57">
        <v>0</v>
      </c>
      <c r="AD53" s="56">
        <v>0</v>
      </c>
      <c r="AE53" s="57">
        <v>0</v>
      </c>
      <c r="AF53" s="56">
        <v>0</v>
      </c>
      <c r="AG53" s="57">
        <v>0</v>
      </c>
      <c r="AH53" s="69">
        <v>0</v>
      </c>
      <c r="AI53" s="205">
        <f t="shared" si="0"/>
        <v>16.181818181818183</v>
      </c>
      <c r="AJ53" s="205">
        <f t="shared" si="1"/>
        <v>0</v>
      </c>
      <c r="AK53" s="205">
        <f t="shared" si="2"/>
        <v>0</v>
      </c>
    </row>
    <row r="54" spans="1:37" x14ac:dyDescent="0.25">
      <c r="A54" s="301"/>
      <c r="B54" s="178" t="s">
        <v>23</v>
      </c>
      <c r="C54" s="152">
        <v>0</v>
      </c>
      <c r="D54" s="56">
        <v>0</v>
      </c>
      <c r="E54" s="24">
        <v>0</v>
      </c>
      <c r="F54" s="56">
        <v>0</v>
      </c>
      <c r="G54" s="24">
        <v>0</v>
      </c>
      <c r="H54" s="56">
        <v>0</v>
      </c>
      <c r="I54" s="24">
        <v>0</v>
      </c>
      <c r="J54" s="56">
        <v>0</v>
      </c>
      <c r="K54" s="24">
        <v>0</v>
      </c>
      <c r="L54" s="56">
        <v>0</v>
      </c>
      <c r="M54" s="24">
        <v>0</v>
      </c>
      <c r="N54" s="56">
        <v>0</v>
      </c>
      <c r="O54" s="24">
        <v>0</v>
      </c>
      <c r="P54" s="56">
        <v>0</v>
      </c>
      <c r="Q54" s="57">
        <v>2625</v>
      </c>
      <c r="R54" s="56">
        <v>8.4337349397590355E-2</v>
      </c>
      <c r="S54" s="57">
        <v>625</v>
      </c>
      <c r="T54" s="56">
        <v>4.0160642570281124E-2</v>
      </c>
      <c r="U54" s="57">
        <v>0</v>
      </c>
      <c r="V54" s="56">
        <v>0</v>
      </c>
      <c r="W54" s="24">
        <v>120150</v>
      </c>
      <c r="X54" s="56">
        <v>0.32711412648412891</v>
      </c>
      <c r="Y54" s="24">
        <v>109114</v>
      </c>
      <c r="Z54" s="56">
        <v>0.33279044516829542</v>
      </c>
      <c r="AA54" s="24">
        <v>75561</v>
      </c>
      <c r="AB54" s="56">
        <v>0.37025730484081992</v>
      </c>
      <c r="AC54" s="24">
        <v>54557</v>
      </c>
      <c r="AD54" s="56">
        <v>0.36016451233842545</v>
      </c>
      <c r="AE54" s="24">
        <v>35244</v>
      </c>
      <c r="AF54" s="56">
        <v>0.39169139465875369</v>
      </c>
      <c r="AG54" s="24">
        <v>6853</v>
      </c>
      <c r="AH54" s="69">
        <v>1.7303370786516854E-2</v>
      </c>
      <c r="AI54" s="205">
        <f t="shared" si="0"/>
        <v>36498.090909090912</v>
      </c>
      <c r="AJ54" s="205">
        <f t="shared" si="1"/>
        <v>1083.3333333333333</v>
      </c>
      <c r="AK54" s="205">
        <f t="shared" si="2"/>
        <v>0</v>
      </c>
    </row>
    <row r="55" spans="1:37" x14ac:dyDescent="0.25">
      <c r="A55" s="301"/>
      <c r="B55" s="178" t="s">
        <v>114</v>
      </c>
      <c r="C55" s="152">
        <v>333</v>
      </c>
      <c r="D55" s="56">
        <v>1.0771470160116448E-2</v>
      </c>
      <c r="E55" s="24">
        <v>111</v>
      </c>
      <c r="F55" s="56">
        <v>3.4482758620689655E-3</v>
      </c>
      <c r="G55" s="24">
        <v>0</v>
      </c>
      <c r="H55" s="56">
        <v>0</v>
      </c>
      <c r="I55" s="24">
        <v>111</v>
      </c>
      <c r="J55" s="56">
        <v>1.3333333333333334E-2</v>
      </c>
      <c r="K55" s="24">
        <v>0</v>
      </c>
      <c r="L55" s="56">
        <v>0</v>
      </c>
      <c r="M55" s="24">
        <v>888</v>
      </c>
      <c r="N55" s="56">
        <v>0.14035087719298245</v>
      </c>
      <c r="O55" s="24">
        <v>0</v>
      </c>
      <c r="P55" s="56">
        <v>0</v>
      </c>
      <c r="Q55" s="24">
        <v>0</v>
      </c>
      <c r="R55" s="56">
        <v>0</v>
      </c>
      <c r="S55" s="24">
        <v>0</v>
      </c>
      <c r="T55" s="56">
        <v>0</v>
      </c>
      <c r="U55" s="24">
        <v>0</v>
      </c>
      <c r="V55" s="56">
        <v>0</v>
      </c>
      <c r="W55" s="24">
        <v>0</v>
      </c>
      <c r="X55" s="56">
        <v>0</v>
      </c>
      <c r="Y55" s="24">
        <v>0</v>
      </c>
      <c r="Z55" s="56">
        <v>0</v>
      </c>
      <c r="AA55" s="24">
        <v>0</v>
      </c>
      <c r="AB55" s="56">
        <v>0</v>
      </c>
      <c r="AC55" s="24">
        <v>0</v>
      </c>
      <c r="AD55" s="56">
        <v>0</v>
      </c>
      <c r="AE55" s="24">
        <v>0</v>
      </c>
      <c r="AF55" s="56">
        <v>0</v>
      </c>
      <c r="AG55" s="24">
        <v>0</v>
      </c>
      <c r="AH55" s="69">
        <v>0</v>
      </c>
      <c r="AI55" s="205">
        <f t="shared" si="0"/>
        <v>90.818181818181813</v>
      </c>
      <c r="AJ55" s="205">
        <f t="shared" si="1"/>
        <v>0</v>
      </c>
      <c r="AK55" s="205">
        <f t="shared" si="2"/>
        <v>222</v>
      </c>
    </row>
    <row r="56" spans="1:37" ht="13.5" thickBot="1" x14ac:dyDescent="0.3">
      <c r="A56" s="320"/>
      <c r="B56" s="203" t="s">
        <v>31</v>
      </c>
      <c r="C56" s="153">
        <v>0</v>
      </c>
      <c r="D56" s="71">
        <v>0</v>
      </c>
      <c r="E56" s="77">
        <v>0</v>
      </c>
      <c r="F56" s="71">
        <v>0</v>
      </c>
      <c r="G56" s="77">
        <v>0</v>
      </c>
      <c r="H56" s="71">
        <v>0</v>
      </c>
      <c r="I56" s="77">
        <v>0</v>
      </c>
      <c r="J56" s="71">
        <v>0</v>
      </c>
      <c r="K56" s="77">
        <v>0</v>
      </c>
      <c r="L56" s="71">
        <v>0</v>
      </c>
      <c r="M56" s="77">
        <v>0</v>
      </c>
      <c r="N56" s="71">
        <v>0</v>
      </c>
      <c r="O56" s="77">
        <v>0</v>
      </c>
      <c r="P56" s="71">
        <v>0</v>
      </c>
      <c r="Q56" s="72">
        <v>125</v>
      </c>
      <c r="R56" s="71">
        <v>4.0160642570281121E-3</v>
      </c>
      <c r="S56" s="72">
        <v>62.5</v>
      </c>
      <c r="T56" s="71">
        <v>4.0160642570281121E-3</v>
      </c>
      <c r="U56" s="72">
        <v>0</v>
      </c>
      <c r="V56" s="71">
        <v>0</v>
      </c>
      <c r="W56" s="72">
        <v>0</v>
      </c>
      <c r="X56" s="71">
        <v>0</v>
      </c>
      <c r="Y56" s="72">
        <v>534</v>
      </c>
      <c r="Z56" s="71">
        <v>1.628664495114007E-3</v>
      </c>
      <c r="AA56" s="72">
        <v>534</v>
      </c>
      <c r="AB56" s="71">
        <v>2.6166593981683385E-3</v>
      </c>
      <c r="AC56" s="72">
        <v>979</v>
      </c>
      <c r="AD56" s="71">
        <v>6.4629847238542896E-3</v>
      </c>
      <c r="AE56" s="72">
        <v>1157</v>
      </c>
      <c r="AF56" s="71">
        <v>1.2858555885262118E-2</v>
      </c>
      <c r="AG56" s="72">
        <v>1513</v>
      </c>
      <c r="AH56" s="73">
        <v>3.8202247191011234E-3</v>
      </c>
      <c r="AI56" s="205">
        <f t="shared" si="0"/>
        <v>428.81818181818181</v>
      </c>
      <c r="AJ56" s="205">
        <f t="shared" si="1"/>
        <v>62.5</v>
      </c>
      <c r="AK56" s="205">
        <f t="shared" si="2"/>
        <v>0</v>
      </c>
    </row>
    <row r="57" spans="1:37" x14ac:dyDescent="0.25">
      <c r="A57" s="321" t="s">
        <v>57</v>
      </c>
      <c r="B57" s="322"/>
      <c r="C57" s="126">
        <f>SUM(C7:C56)</f>
        <v>30915</v>
      </c>
      <c r="D57" s="65">
        <f t="shared" ref="D57:AH57" si="3">SUM(D7:D56)</f>
        <v>1.0000000000000002</v>
      </c>
      <c r="E57" s="127">
        <f t="shared" si="3"/>
        <v>32190</v>
      </c>
      <c r="F57" s="65">
        <f t="shared" si="3"/>
        <v>1</v>
      </c>
      <c r="G57" s="127">
        <f t="shared" si="3"/>
        <v>7770</v>
      </c>
      <c r="H57" s="65">
        <f t="shared" si="3"/>
        <v>0.99999999999999967</v>
      </c>
      <c r="I57" s="127">
        <f t="shared" si="3"/>
        <v>8325</v>
      </c>
      <c r="J57" s="65">
        <f t="shared" si="3"/>
        <v>0.99999999999999989</v>
      </c>
      <c r="K57" s="127">
        <f t="shared" si="3"/>
        <v>3996</v>
      </c>
      <c r="L57" s="65">
        <f t="shared" si="3"/>
        <v>1</v>
      </c>
      <c r="M57" s="127">
        <f t="shared" si="3"/>
        <v>6327</v>
      </c>
      <c r="N57" s="65">
        <f t="shared" si="3"/>
        <v>1.0000000000000002</v>
      </c>
      <c r="O57" s="127">
        <f t="shared" si="3"/>
        <v>5439</v>
      </c>
      <c r="P57" s="65">
        <f t="shared" si="3"/>
        <v>1</v>
      </c>
      <c r="Q57" s="127">
        <f t="shared" si="3"/>
        <v>31125</v>
      </c>
      <c r="R57" s="65">
        <f t="shared" si="3"/>
        <v>1</v>
      </c>
      <c r="S57" s="127">
        <f t="shared" si="3"/>
        <v>15562.5</v>
      </c>
      <c r="T57" s="65">
        <f t="shared" si="3"/>
        <v>1</v>
      </c>
      <c r="U57" s="127">
        <f t="shared" si="3"/>
        <v>6500</v>
      </c>
      <c r="V57" s="65">
        <f t="shared" si="3"/>
        <v>1</v>
      </c>
      <c r="W57" s="127">
        <f t="shared" si="3"/>
        <v>367303</v>
      </c>
      <c r="X57" s="65">
        <f t="shared" si="3"/>
        <v>1</v>
      </c>
      <c r="Y57" s="127">
        <f t="shared" si="3"/>
        <v>327876</v>
      </c>
      <c r="Z57" s="65">
        <f t="shared" si="3"/>
        <v>0.89657980456026087</v>
      </c>
      <c r="AA57" s="127">
        <f t="shared" si="3"/>
        <v>204077</v>
      </c>
      <c r="AB57" s="65">
        <f t="shared" si="3"/>
        <v>1</v>
      </c>
      <c r="AC57" s="127">
        <f t="shared" si="3"/>
        <v>151478</v>
      </c>
      <c r="AD57" s="65">
        <f t="shared" si="3"/>
        <v>1</v>
      </c>
      <c r="AE57" s="127">
        <f t="shared" si="3"/>
        <v>89979</v>
      </c>
      <c r="AF57" s="65">
        <f t="shared" si="3"/>
        <v>0.99999999999999989</v>
      </c>
      <c r="AG57" s="127">
        <f t="shared" si="3"/>
        <v>396050</v>
      </c>
      <c r="AH57" s="67">
        <f t="shared" si="3"/>
        <v>1</v>
      </c>
    </row>
    <row r="58" spans="1:37" x14ac:dyDescent="0.25">
      <c r="A58" s="316" t="s">
        <v>58</v>
      </c>
      <c r="B58" s="317"/>
      <c r="C58" s="68">
        <v>10</v>
      </c>
      <c r="D58" s="56"/>
      <c r="E58" s="57">
        <v>10</v>
      </c>
      <c r="F58" s="56"/>
      <c r="G58" s="57">
        <v>17</v>
      </c>
      <c r="H58" s="56"/>
      <c r="I58" s="57">
        <v>15</v>
      </c>
      <c r="J58" s="116"/>
      <c r="K58" s="57">
        <v>15</v>
      </c>
      <c r="L58" s="116"/>
      <c r="M58" s="57">
        <v>8</v>
      </c>
      <c r="N58" s="116"/>
      <c r="O58" s="57">
        <v>9</v>
      </c>
      <c r="P58" s="116"/>
      <c r="Q58" s="57">
        <v>7</v>
      </c>
      <c r="R58" s="116"/>
      <c r="S58" s="57">
        <v>9</v>
      </c>
      <c r="T58" s="116"/>
      <c r="U58" s="57">
        <v>4</v>
      </c>
      <c r="V58" s="116"/>
      <c r="W58" s="57">
        <v>11</v>
      </c>
      <c r="X58" s="116"/>
      <c r="Y58" s="57">
        <v>13</v>
      </c>
      <c r="Z58" s="116"/>
      <c r="AA58" s="57">
        <v>17</v>
      </c>
      <c r="AB58" s="116"/>
      <c r="AC58" s="57">
        <v>13</v>
      </c>
      <c r="AD58" s="116"/>
      <c r="AE58" s="57">
        <v>14</v>
      </c>
      <c r="AF58" s="116"/>
      <c r="AG58" s="57">
        <v>14</v>
      </c>
      <c r="AH58" s="128"/>
    </row>
    <row r="59" spans="1:37" x14ac:dyDescent="0.25">
      <c r="A59" s="316" t="s">
        <v>59</v>
      </c>
      <c r="B59" s="317"/>
      <c r="C59" s="68">
        <v>0.56740000000000002</v>
      </c>
      <c r="D59" s="56"/>
      <c r="E59" s="57">
        <v>0.62490000000000001</v>
      </c>
      <c r="F59" s="56"/>
      <c r="G59" s="57">
        <v>2.29</v>
      </c>
      <c r="H59" s="56"/>
      <c r="I59" s="57">
        <v>2.044</v>
      </c>
      <c r="J59" s="116"/>
      <c r="K59" s="57">
        <v>2.4049999999999998</v>
      </c>
      <c r="L59" s="116"/>
      <c r="M59" s="57">
        <v>1.264</v>
      </c>
      <c r="N59" s="116"/>
      <c r="O59" s="57">
        <v>1.5940000000000001</v>
      </c>
      <c r="P59" s="116"/>
      <c r="Q59" s="57">
        <v>1.3140000000000001</v>
      </c>
      <c r="R59" s="116"/>
      <c r="S59" s="57">
        <v>1.359</v>
      </c>
      <c r="T59" s="116"/>
      <c r="U59" s="57">
        <v>1.1259999999999999</v>
      </c>
      <c r="V59" s="116"/>
      <c r="W59" s="57">
        <v>0.90029999999999999</v>
      </c>
      <c r="X59" s="116"/>
      <c r="Y59" s="57">
        <v>1.131</v>
      </c>
      <c r="Z59" s="116"/>
      <c r="AA59" s="57">
        <v>0.98060000000000003</v>
      </c>
      <c r="AB59" s="116"/>
      <c r="AC59" s="57">
        <v>0.99709999999999999</v>
      </c>
      <c r="AD59" s="116"/>
      <c r="AE59" s="57">
        <v>1.1579999999999999</v>
      </c>
      <c r="AF59" s="116"/>
      <c r="AG59" s="57">
        <v>0.71130000000000004</v>
      </c>
      <c r="AH59" s="128"/>
    </row>
    <row r="60" spans="1:37" x14ac:dyDescent="0.25">
      <c r="A60" s="316" t="s">
        <v>60</v>
      </c>
      <c r="B60" s="317"/>
      <c r="C60" s="68">
        <v>0.2112</v>
      </c>
      <c r="D60" s="56"/>
      <c r="E60" s="57">
        <v>0.27050000000000002</v>
      </c>
      <c r="F60" s="56"/>
      <c r="G60" s="57">
        <v>0.84570000000000001</v>
      </c>
      <c r="H60" s="56"/>
      <c r="I60" s="57">
        <v>0.79469999999999996</v>
      </c>
      <c r="J60" s="116"/>
      <c r="K60" s="57">
        <v>0.875</v>
      </c>
      <c r="L60" s="116"/>
      <c r="M60" s="57">
        <v>0.60629999999999995</v>
      </c>
      <c r="N60" s="116"/>
      <c r="O60" s="57">
        <v>0.70469999999999999</v>
      </c>
      <c r="P60" s="116"/>
      <c r="Q60" s="57">
        <v>0.63019999999999998</v>
      </c>
      <c r="R60" s="116"/>
      <c r="S60" s="57">
        <v>0.6633</v>
      </c>
      <c r="T60" s="116"/>
      <c r="U60" s="57">
        <v>0.62809999999999999</v>
      </c>
      <c r="V60" s="116"/>
      <c r="W60" s="57">
        <v>0.50700000000000001</v>
      </c>
      <c r="X60" s="116"/>
      <c r="Y60" s="57">
        <v>0.6018</v>
      </c>
      <c r="Z60" s="116"/>
      <c r="AA60" s="57">
        <v>0.53600000000000003</v>
      </c>
      <c r="AB60" s="116"/>
      <c r="AC60" s="57">
        <v>0.53749999999999998</v>
      </c>
      <c r="AD60" s="116"/>
      <c r="AE60" s="57">
        <v>0.58579999999999999</v>
      </c>
      <c r="AF60" s="116"/>
      <c r="AG60" s="57">
        <v>0.30669999999999997</v>
      </c>
      <c r="AH60" s="128"/>
    </row>
    <row r="61" spans="1:37" ht="13.5" thickBot="1" x14ac:dyDescent="0.3">
      <c r="A61" s="318" t="s">
        <v>61</v>
      </c>
      <c r="B61" s="319"/>
      <c r="C61" s="70">
        <v>0.24640000000000001</v>
      </c>
      <c r="D61" s="71"/>
      <c r="E61" s="72">
        <v>0.27139999999999997</v>
      </c>
      <c r="F61" s="71"/>
      <c r="G61" s="72">
        <v>0.80810000000000004</v>
      </c>
      <c r="H61" s="71"/>
      <c r="I61" s="72">
        <v>0.75490000000000002</v>
      </c>
      <c r="J61" s="129"/>
      <c r="K61" s="72">
        <v>0.88800000000000001</v>
      </c>
      <c r="L61" s="129"/>
      <c r="M61" s="72">
        <v>0.6079</v>
      </c>
      <c r="N61" s="129"/>
      <c r="O61" s="72">
        <v>0.72540000000000004</v>
      </c>
      <c r="P61" s="129"/>
      <c r="Q61" s="72">
        <v>0.6754</v>
      </c>
      <c r="R61" s="129"/>
      <c r="S61" s="72">
        <v>0.61860000000000004</v>
      </c>
      <c r="T61" s="129"/>
      <c r="U61" s="72">
        <v>0.81240000000000001</v>
      </c>
      <c r="V61" s="129"/>
      <c r="W61" s="72">
        <v>0.3755</v>
      </c>
      <c r="X61" s="129"/>
      <c r="Y61" s="72">
        <v>0.44080000000000003</v>
      </c>
      <c r="Z61" s="129"/>
      <c r="AA61" s="72">
        <v>0.34610000000000002</v>
      </c>
      <c r="AB61" s="129"/>
      <c r="AC61" s="72">
        <v>0.38869999999999999</v>
      </c>
      <c r="AD61" s="129"/>
      <c r="AE61" s="72">
        <v>0.43880000000000002</v>
      </c>
      <c r="AF61" s="129"/>
      <c r="AG61" s="72">
        <v>0.26950000000000002</v>
      </c>
      <c r="AH61" s="130"/>
    </row>
    <row r="62" spans="1:37" x14ac:dyDescent="0.25">
      <c r="T62" s="15"/>
      <c r="U62" s="61"/>
      <c r="V62" s="58"/>
      <c r="W62" s="61"/>
      <c r="X62" s="15"/>
      <c r="Y62" s="125"/>
      <c r="Z62" s="15"/>
      <c r="AA62" s="125"/>
    </row>
    <row r="67" spans="5:21" x14ac:dyDescent="0.25">
      <c r="E67" s="64"/>
      <c r="F67" s="64"/>
      <c r="G67" s="64"/>
      <c r="H67" s="64"/>
      <c r="I67" s="64"/>
      <c r="J67" s="64"/>
      <c r="K67" s="64"/>
      <c r="L67" s="64"/>
      <c r="M67" s="64"/>
      <c r="N67" s="64"/>
      <c r="O67" s="64"/>
      <c r="P67" s="64"/>
      <c r="Q67" s="64"/>
      <c r="R67" s="64"/>
      <c r="S67" s="64"/>
      <c r="T67" s="64"/>
      <c r="U67" s="64"/>
    </row>
    <row r="68" spans="5:21" x14ac:dyDescent="0.25">
      <c r="E68" s="64"/>
      <c r="F68" s="15"/>
      <c r="G68" s="15"/>
      <c r="H68" s="15"/>
      <c r="I68" s="15"/>
      <c r="J68" s="15"/>
      <c r="K68" s="15"/>
      <c r="L68" s="15"/>
      <c r="M68" s="15"/>
      <c r="N68" s="15"/>
      <c r="O68" s="15"/>
      <c r="P68" s="15"/>
      <c r="Q68" s="15"/>
      <c r="R68" s="15"/>
      <c r="S68" s="15"/>
      <c r="T68" s="15"/>
      <c r="U68" s="15"/>
    </row>
    <row r="69" spans="5:21" x14ac:dyDescent="0.25">
      <c r="E69" s="64"/>
      <c r="F69" s="15"/>
      <c r="G69" s="15"/>
      <c r="H69" s="15"/>
      <c r="I69" s="15"/>
      <c r="J69" s="15"/>
      <c r="K69" s="15"/>
      <c r="L69" s="15"/>
      <c r="M69" s="15"/>
      <c r="N69" s="15"/>
      <c r="O69" s="15"/>
      <c r="P69" s="15"/>
      <c r="Q69" s="15"/>
      <c r="R69" s="15"/>
      <c r="S69" s="15"/>
      <c r="T69" s="15"/>
      <c r="U69" s="15"/>
    </row>
    <row r="70" spans="5:21" x14ac:dyDescent="0.25">
      <c r="E70" s="64"/>
      <c r="F70" s="15"/>
      <c r="G70" s="15"/>
      <c r="H70" s="15"/>
      <c r="I70" s="15"/>
      <c r="J70" s="15"/>
      <c r="K70" s="15"/>
      <c r="L70" s="15"/>
      <c r="M70" s="15"/>
      <c r="N70" s="15"/>
      <c r="O70" s="15"/>
      <c r="P70" s="15"/>
      <c r="Q70" s="15"/>
      <c r="R70" s="15"/>
      <c r="S70" s="15"/>
      <c r="T70" s="15"/>
      <c r="U70" s="15"/>
    </row>
    <row r="71" spans="5:21" x14ac:dyDescent="0.25">
      <c r="E71" s="64"/>
    </row>
    <row r="73" spans="5:21" x14ac:dyDescent="0.25">
      <c r="E73" s="64"/>
      <c r="F73" s="64"/>
      <c r="G73" s="64"/>
      <c r="H73" s="64"/>
      <c r="I73" s="64"/>
      <c r="J73" s="64"/>
      <c r="K73" s="64"/>
      <c r="L73" s="64"/>
      <c r="M73" s="64"/>
      <c r="N73" s="64"/>
      <c r="O73" s="64"/>
      <c r="P73" s="64"/>
      <c r="Q73" s="64"/>
      <c r="R73" s="64"/>
      <c r="S73" s="64"/>
      <c r="T73" s="64"/>
      <c r="U73" s="64"/>
    </row>
    <row r="74" spans="5:21" x14ac:dyDescent="0.25">
      <c r="E74" s="64"/>
      <c r="F74" s="64"/>
      <c r="G74" s="64"/>
      <c r="H74" s="64"/>
      <c r="I74" s="64"/>
      <c r="J74" s="64"/>
      <c r="K74" s="64"/>
      <c r="L74" s="64"/>
      <c r="M74" s="64"/>
      <c r="N74" s="64"/>
      <c r="O74" s="64"/>
      <c r="P74" s="64"/>
      <c r="Q74" s="64"/>
      <c r="R74" s="64"/>
      <c r="S74" s="64"/>
      <c r="T74" s="64"/>
      <c r="U74" s="64"/>
    </row>
    <row r="75" spans="5:21" x14ac:dyDescent="0.25">
      <c r="E75" s="64"/>
      <c r="F75" s="64"/>
      <c r="G75" s="64"/>
      <c r="H75" s="64"/>
      <c r="I75" s="64"/>
      <c r="J75" s="64"/>
      <c r="K75" s="64"/>
      <c r="L75" s="64"/>
      <c r="M75" s="64"/>
      <c r="N75" s="64"/>
      <c r="O75" s="64"/>
      <c r="P75" s="64"/>
      <c r="Q75" s="64"/>
      <c r="R75" s="64"/>
      <c r="S75" s="64"/>
      <c r="T75" s="64"/>
      <c r="U75" s="64"/>
    </row>
    <row r="76" spans="5:21" x14ac:dyDescent="0.25">
      <c r="E76" s="64"/>
      <c r="F76" s="64"/>
      <c r="G76" s="64"/>
      <c r="H76" s="64"/>
      <c r="I76" s="64"/>
      <c r="J76" s="64"/>
      <c r="K76" s="64"/>
      <c r="L76" s="64"/>
      <c r="M76" s="64"/>
      <c r="N76" s="64"/>
      <c r="O76" s="64"/>
      <c r="P76" s="64"/>
      <c r="Q76" s="64"/>
      <c r="R76" s="64"/>
      <c r="S76" s="64"/>
      <c r="T76" s="64"/>
      <c r="U76" s="64"/>
    </row>
    <row r="78" spans="5:21" x14ac:dyDescent="0.25">
      <c r="E78" s="64"/>
      <c r="F78" s="64"/>
      <c r="G78" s="64"/>
      <c r="H78" s="64"/>
      <c r="I78" s="64"/>
      <c r="J78" s="64"/>
      <c r="K78" s="64"/>
      <c r="L78" s="64"/>
      <c r="M78" s="64"/>
      <c r="N78" s="64"/>
      <c r="O78" s="64"/>
      <c r="P78" s="64"/>
      <c r="Q78" s="64"/>
      <c r="R78" s="64"/>
      <c r="S78" s="64"/>
      <c r="T78" s="64"/>
      <c r="U78" s="64"/>
    </row>
    <row r="79" spans="5:21" x14ac:dyDescent="0.25">
      <c r="E79" s="64"/>
      <c r="F79" s="64"/>
      <c r="G79" s="64"/>
      <c r="H79" s="64"/>
      <c r="I79" s="64"/>
      <c r="J79" s="64"/>
      <c r="K79" s="64"/>
      <c r="L79" s="64"/>
      <c r="M79" s="64"/>
      <c r="N79" s="64"/>
      <c r="O79" s="64"/>
      <c r="P79" s="64"/>
      <c r="Q79" s="64"/>
      <c r="R79" s="64"/>
      <c r="S79" s="64"/>
      <c r="T79" s="64"/>
      <c r="U79" s="64"/>
    </row>
    <row r="80" spans="5:21" x14ac:dyDescent="0.25">
      <c r="E80" s="64"/>
      <c r="F80" s="64"/>
      <c r="G80" s="64"/>
      <c r="H80" s="64"/>
      <c r="I80" s="64"/>
      <c r="J80" s="64"/>
      <c r="K80" s="64"/>
      <c r="L80" s="64"/>
      <c r="M80" s="64"/>
      <c r="N80" s="64"/>
      <c r="O80" s="64"/>
      <c r="P80" s="64"/>
      <c r="Q80" s="64"/>
      <c r="R80" s="64"/>
      <c r="S80" s="64"/>
      <c r="T80" s="64"/>
      <c r="U80" s="64"/>
    </row>
  </sheetData>
  <mergeCells count="41">
    <mergeCell ref="A59:B59"/>
    <mergeCell ref="A60:B60"/>
    <mergeCell ref="A61:B61"/>
    <mergeCell ref="A45:A56"/>
    <mergeCell ref="A42:A43"/>
    <mergeCell ref="A57:B57"/>
    <mergeCell ref="A58:B58"/>
    <mergeCell ref="A39:A41"/>
    <mergeCell ref="AG5:AH5"/>
    <mergeCell ref="W4:AH4"/>
    <mergeCell ref="W3:AH3"/>
    <mergeCell ref="W2:AH2"/>
    <mergeCell ref="A35:A38"/>
    <mergeCell ref="A7:A34"/>
    <mergeCell ref="B5:B6"/>
    <mergeCell ref="A5:A6"/>
    <mergeCell ref="A2:B4"/>
    <mergeCell ref="Q5:R5"/>
    <mergeCell ref="S5:T5"/>
    <mergeCell ref="U5:V5"/>
    <mergeCell ref="Q4:V4"/>
    <mergeCell ref="Q3:V3"/>
    <mergeCell ref="Q2:V2"/>
    <mergeCell ref="W5:X5"/>
    <mergeCell ref="Y5:Z5"/>
    <mergeCell ref="AA5:AB5"/>
    <mergeCell ref="AC5:AD5"/>
    <mergeCell ref="AE5:AF5"/>
    <mergeCell ref="C2:F2"/>
    <mergeCell ref="G5:H5"/>
    <mergeCell ref="G2:P2"/>
    <mergeCell ref="G3:P3"/>
    <mergeCell ref="E5:F5"/>
    <mergeCell ref="C5:D5"/>
    <mergeCell ref="C4:F4"/>
    <mergeCell ref="C3:F3"/>
    <mergeCell ref="I5:J5"/>
    <mergeCell ref="K5:L5"/>
    <mergeCell ref="M5:N5"/>
    <mergeCell ref="O5:P5"/>
    <mergeCell ref="G4:P4"/>
  </mergeCells>
  <conditionalFormatting sqref="V54 AC22:AC23 T54 AA22:AA23 R54 V56 T56 R56 V8 T8 R8 V15 T15 R15 AC31 AA31 AW16 AH41 AU16 AF41 AS16 AD41 AQ16 AB41 AO16 Z41 AM16 X41 AH35:AH37 AF35:AF37 AD35:AD37 AB35:AB37 Z35:Z37 X35:X37 AW21 AH44 AU21 AF44 AS21 AD44 AQ21 AB44 AO21 Z44 AM21 X44 AH46:AH48 AF46:AF48 AD46:AD48 AB46:AB48 Z46:Z48 X46:X48 AH53 AF53 AD53 AB53 Z53 X53 AW29 AH56 AU29 AF56 AS29 AD56 AQ29 AB56 AO29 Z56 AM29 X56 AH11 AF11 AD11 AB11 Z11 X11 AW32 AH13 AU32 AF13 AS32 AD13 AQ32 AB13 AO32 Z13 AM32 X13 AH15 AF15 AD15 AB15 Z15 X15 AW36 AH20:AH21 AU36 AF20:AF21 AS36 AD20:AD21 AQ36 AB20:AB21 AO36 Z20:Z21 AM36 X20:X21 AW38 AU38 AS38 AQ38 AO38 AM38 AW41 AU41 AS41 AQ41 AO41 AM41 AH28 AF28 AD28 AB28 Z28 X28 AW46 AW48 AH32:AH33 AU46 AU48 AF32:AF33 AS46 AS48 AD32:AD33 AQ46 AQ48 AB32:AB33 AO46 AO48 Z32:Z33 AM46 AM48 X32:X33 V24:V26 T24:T26 R24:R26 AH24:AH26 AF24:AF26 AD24:AD26 AB24:AB26 Z24:Z26 X24:X26">
    <cfRule type="cellIs" dxfId="3" priority="4" operator="greaterThan">
      <formula>0.2</formula>
    </cfRule>
  </conditionalFormatting>
  <conditionalFormatting sqref="V50 T50 R50">
    <cfRule type="cellIs" dxfId="2" priority="3" operator="greaterThan">
      <formula>0.2</formula>
    </cfRule>
  </conditionalFormatting>
  <conditionalFormatting sqref="AH38 AF38 AD38 AB38 Z38 X38">
    <cfRule type="cellIs" dxfId="1" priority="1" operator="greaterThan">
      <formula>0.2</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3"/>
  <sheetViews>
    <sheetView zoomScale="70" zoomScaleNormal="70" workbookViewId="0">
      <selection activeCell="B8" sqref="B8:Z8"/>
    </sheetView>
  </sheetViews>
  <sheetFormatPr baseColWidth="10" defaultRowHeight="12.75" x14ac:dyDescent="0.2"/>
  <cols>
    <col min="1" max="1" width="22.42578125" style="88" bestFit="1" customWidth="1"/>
    <col min="2" max="2" width="33.85546875" style="8" bestFit="1" customWidth="1"/>
    <col min="3" max="3" width="7.7109375" style="14" customWidth="1"/>
    <col min="4" max="4" width="7.7109375" style="135" customWidth="1"/>
    <col min="5" max="5" width="7.7109375" style="14" customWidth="1"/>
    <col min="6" max="6" width="7.7109375" style="135" customWidth="1"/>
    <col min="7" max="7" width="12.28515625" style="14" bestFit="1" customWidth="1"/>
    <col min="8" max="8" width="7.7109375" style="135" customWidth="1"/>
    <col min="9" max="9" width="7.7109375" style="14" customWidth="1"/>
    <col min="10" max="10" width="7.7109375" style="135" customWidth="1"/>
    <col min="11" max="11" width="7.7109375" style="14" customWidth="1"/>
    <col min="12" max="12" width="7.7109375" style="135" customWidth="1"/>
    <col min="13" max="13" width="7.7109375" style="14" customWidth="1"/>
    <col min="14" max="14" width="7.7109375" style="135" customWidth="1"/>
    <col min="15" max="15" width="7.7109375" style="14" customWidth="1"/>
    <col min="16" max="16" width="7.7109375" style="135" customWidth="1"/>
    <col min="17" max="17" width="7.7109375" style="14" customWidth="1"/>
    <col min="18" max="18" width="7.7109375" style="135" customWidth="1"/>
    <col min="19" max="19" width="7.7109375" style="14" customWidth="1"/>
    <col min="20" max="20" width="7.7109375" style="135" customWidth="1"/>
    <col min="21" max="21" width="7.7109375" style="14" customWidth="1"/>
    <col min="22" max="22" width="7.7109375" style="135" customWidth="1"/>
    <col min="23" max="23" width="7.7109375" style="14" customWidth="1"/>
    <col min="24" max="24" width="7.7109375" style="135" customWidth="1"/>
    <col min="25" max="25" width="7.7109375" style="14" customWidth="1"/>
    <col min="26" max="26" width="7.7109375" style="135" customWidth="1"/>
    <col min="27" max="28" width="11.42578125" style="8"/>
    <col min="29" max="29" width="13.42578125" style="8" bestFit="1" customWidth="1"/>
    <col min="30" max="16384" width="11.42578125" style="8"/>
  </cols>
  <sheetData>
    <row r="1" spans="1:29" ht="13.5" thickBot="1" x14ac:dyDescent="0.25"/>
    <row r="2" spans="1:29" x14ac:dyDescent="0.2">
      <c r="A2" s="324" t="s">
        <v>136</v>
      </c>
      <c r="B2" s="260"/>
      <c r="C2" s="249">
        <v>2011</v>
      </c>
      <c r="D2" s="249"/>
      <c r="E2" s="249"/>
      <c r="F2" s="249"/>
      <c r="G2" s="249"/>
      <c r="H2" s="249"/>
      <c r="I2" s="249">
        <v>2012</v>
      </c>
      <c r="J2" s="249"/>
      <c r="K2" s="249"/>
      <c r="L2" s="249"/>
      <c r="M2" s="249"/>
      <c r="N2" s="326"/>
      <c r="O2" s="249">
        <v>2013</v>
      </c>
      <c r="P2" s="249"/>
      <c r="Q2" s="249"/>
      <c r="R2" s="249"/>
      <c r="S2" s="249"/>
      <c r="T2" s="249"/>
      <c r="U2" s="249"/>
      <c r="V2" s="249"/>
      <c r="W2" s="249"/>
      <c r="X2" s="249"/>
      <c r="Y2" s="249"/>
      <c r="Z2" s="256"/>
    </row>
    <row r="3" spans="1:29" x14ac:dyDescent="0.2">
      <c r="A3" s="325"/>
      <c r="B3" s="266"/>
      <c r="C3" s="248" t="s">
        <v>26</v>
      </c>
      <c r="D3" s="248"/>
      <c r="E3" s="248"/>
      <c r="F3" s="248"/>
      <c r="G3" s="248"/>
      <c r="H3" s="248"/>
      <c r="I3" s="248" t="s">
        <v>35</v>
      </c>
      <c r="J3" s="248"/>
      <c r="K3" s="248"/>
      <c r="L3" s="248"/>
      <c r="M3" s="248"/>
      <c r="N3" s="327"/>
      <c r="O3" s="248" t="s">
        <v>38</v>
      </c>
      <c r="P3" s="248"/>
      <c r="Q3" s="248"/>
      <c r="R3" s="248"/>
      <c r="S3" s="248"/>
      <c r="T3" s="248"/>
      <c r="U3" s="248"/>
      <c r="V3" s="248"/>
      <c r="W3" s="248"/>
      <c r="X3" s="248"/>
      <c r="Y3" s="248"/>
      <c r="Z3" s="255"/>
    </row>
    <row r="4" spans="1:29" x14ac:dyDescent="0.2">
      <c r="A4" s="325"/>
      <c r="B4" s="266"/>
      <c r="C4" s="254">
        <v>40822</v>
      </c>
      <c r="D4" s="254"/>
      <c r="E4" s="254"/>
      <c r="F4" s="254"/>
      <c r="G4" s="254"/>
      <c r="H4" s="254"/>
      <c r="I4" s="254">
        <v>41149</v>
      </c>
      <c r="J4" s="248"/>
      <c r="K4" s="248"/>
      <c r="L4" s="248"/>
      <c r="M4" s="248"/>
      <c r="N4" s="327"/>
      <c r="O4" s="254">
        <v>41314</v>
      </c>
      <c r="P4" s="248"/>
      <c r="Q4" s="248"/>
      <c r="R4" s="248"/>
      <c r="S4" s="248"/>
      <c r="T4" s="248"/>
      <c r="U4" s="248"/>
      <c r="V4" s="248"/>
      <c r="W4" s="248"/>
      <c r="X4" s="248"/>
      <c r="Y4" s="248"/>
      <c r="Z4" s="255"/>
    </row>
    <row r="5" spans="1:29" x14ac:dyDescent="0.2">
      <c r="A5" s="283" t="s">
        <v>28</v>
      </c>
      <c r="B5" s="248" t="s">
        <v>27</v>
      </c>
      <c r="C5" s="239" t="s">
        <v>17</v>
      </c>
      <c r="D5" s="239"/>
      <c r="E5" s="239" t="s">
        <v>25</v>
      </c>
      <c r="F5" s="239"/>
      <c r="G5" s="239" t="s">
        <v>34</v>
      </c>
      <c r="H5" s="239"/>
      <c r="I5" s="239" t="s">
        <v>17</v>
      </c>
      <c r="J5" s="239"/>
      <c r="K5" s="239" t="s">
        <v>25</v>
      </c>
      <c r="L5" s="239"/>
      <c r="M5" s="239" t="s">
        <v>34</v>
      </c>
      <c r="N5" s="239"/>
      <c r="O5" s="239" t="s">
        <v>17</v>
      </c>
      <c r="P5" s="239"/>
      <c r="Q5" s="239" t="s">
        <v>39</v>
      </c>
      <c r="R5" s="239"/>
      <c r="S5" s="239" t="s">
        <v>25</v>
      </c>
      <c r="T5" s="239"/>
      <c r="U5" s="239" t="s">
        <v>40</v>
      </c>
      <c r="V5" s="239"/>
      <c r="W5" s="239" t="s">
        <v>41</v>
      </c>
      <c r="X5" s="239"/>
      <c r="Y5" s="239" t="s">
        <v>34</v>
      </c>
      <c r="Z5" s="240"/>
    </row>
    <row r="6" spans="1:29" ht="13.5" thickBot="1" x14ac:dyDescent="0.25">
      <c r="A6" s="284"/>
      <c r="B6" s="323"/>
      <c r="C6" s="110" t="s">
        <v>0</v>
      </c>
      <c r="D6" s="142" t="s">
        <v>30</v>
      </c>
      <c r="E6" s="110" t="s">
        <v>0</v>
      </c>
      <c r="F6" s="142" t="s">
        <v>30</v>
      </c>
      <c r="G6" s="110" t="s">
        <v>0</v>
      </c>
      <c r="H6" s="142" t="s">
        <v>30</v>
      </c>
      <c r="I6" s="52" t="s">
        <v>29</v>
      </c>
      <c r="J6" s="143" t="s">
        <v>30</v>
      </c>
      <c r="K6" s="52" t="s">
        <v>29</v>
      </c>
      <c r="L6" s="143" t="s">
        <v>30</v>
      </c>
      <c r="M6" s="52" t="s">
        <v>29</v>
      </c>
      <c r="N6" s="143" t="s">
        <v>30</v>
      </c>
      <c r="O6" s="52" t="s">
        <v>29</v>
      </c>
      <c r="P6" s="143" t="s">
        <v>30</v>
      </c>
      <c r="Q6" s="52" t="s">
        <v>29</v>
      </c>
      <c r="R6" s="143" t="s">
        <v>30</v>
      </c>
      <c r="S6" s="52" t="s">
        <v>29</v>
      </c>
      <c r="T6" s="143" t="s">
        <v>30</v>
      </c>
      <c r="U6" s="52" t="s">
        <v>29</v>
      </c>
      <c r="V6" s="143" t="s">
        <v>30</v>
      </c>
      <c r="W6" s="52" t="s">
        <v>29</v>
      </c>
      <c r="X6" s="143" t="s">
        <v>30</v>
      </c>
      <c r="Y6" s="52" t="s">
        <v>29</v>
      </c>
      <c r="Z6" s="144" t="s">
        <v>30</v>
      </c>
      <c r="AA6" s="23" t="s">
        <v>152</v>
      </c>
      <c r="AB6" s="23" t="s">
        <v>153</v>
      </c>
      <c r="AC6" s="23" t="s">
        <v>154</v>
      </c>
    </row>
    <row r="7" spans="1:29" x14ac:dyDescent="0.2">
      <c r="A7" s="328" t="s">
        <v>62</v>
      </c>
      <c r="B7" s="199" t="s">
        <v>67</v>
      </c>
      <c r="C7" s="30">
        <v>0</v>
      </c>
      <c r="D7" s="138">
        <v>0</v>
      </c>
      <c r="E7" s="32">
        <v>0</v>
      </c>
      <c r="F7" s="138">
        <v>0</v>
      </c>
      <c r="G7" s="32">
        <v>0</v>
      </c>
      <c r="H7" s="138">
        <v>0</v>
      </c>
      <c r="I7" s="147">
        <v>0</v>
      </c>
      <c r="J7" s="148">
        <v>0</v>
      </c>
      <c r="K7" s="147">
        <v>0</v>
      </c>
      <c r="L7" s="148">
        <v>0</v>
      </c>
      <c r="M7" s="147">
        <v>0</v>
      </c>
      <c r="N7" s="148">
        <v>0</v>
      </c>
      <c r="O7" s="149">
        <v>0</v>
      </c>
      <c r="P7" s="138">
        <v>0</v>
      </c>
      <c r="Q7" s="149">
        <v>0</v>
      </c>
      <c r="R7" s="138">
        <v>0</v>
      </c>
      <c r="S7" s="149">
        <v>0</v>
      </c>
      <c r="T7" s="138">
        <v>0</v>
      </c>
      <c r="U7" s="149">
        <v>0</v>
      </c>
      <c r="V7" s="138">
        <v>0</v>
      </c>
      <c r="W7" s="149">
        <v>0</v>
      </c>
      <c r="X7" s="138">
        <v>0</v>
      </c>
      <c r="Y7" s="149">
        <v>356</v>
      </c>
      <c r="Z7" s="139">
        <v>9.7560975609756101E-2</v>
      </c>
      <c r="AA7" s="206">
        <f>AVERAGE(O7,Q7,S7,U7,W7,Y7,)</f>
        <v>50.857142857142854</v>
      </c>
      <c r="AB7" s="206">
        <f>AVERAGE(I7,K7,M7)</f>
        <v>0</v>
      </c>
      <c r="AC7" s="206">
        <f>AVERAGE(C7,E7,G7)</f>
        <v>0</v>
      </c>
    </row>
    <row r="8" spans="1:29" x14ac:dyDescent="0.2">
      <c r="A8" s="236"/>
      <c r="B8" s="351" t="s">
        <v>137</v>
      </c>
      <c r="C8" s="352">
        <v>0</v>
      </c>
      <c r="D8" s="353">
        <v>0</v>
      </c>
      <c r="E8" s="28">
        <v>0</v>
      </c>
      <c r="F8" s="353">
        <v>0</v>
      </c>
      <c r="G8" s="28">
        <v>0</v>
      </c>
      <c r="H8" s="353">
        <v>0</v>
      </c>
      <c r="I8" s="86">
        <v>0</v>
      </c>
      <c r="J8" s="353">
        <v>0</v>
      </c>
      <c r="K8" s="86">
        <v>62.5</v>
      </c>
      <c r="L8" s="353">
        <v>1.6666666666666668E-3</v>
      </c>
      <c r="M8" s="86">
        <v>0</v>
      </c>
      <c r="N8" s="353">
        <v>0</v>
      </c>
      <c r="O8" s="28">
        <v>0</v>
      </c>
      <c r="P8" s="353">
        <v>0</v>
      </c>
      <c r="Q8" s="28">
        <v>0</v>
      </c>
      <c r="R8" s="353">
        <v>0</v>
      </c>
      <c r="S8" s="28">
        <v>0</v>
      </c>
      <c r="T8" s="353">
        <v>0</v>
      </c>
      <c r="U8" s="28">
        <v>0</v>
      </c>
      <c r="V8" s="353">
        <v>0</v>
      </c>
      <c r="W8" s="28">
        <v>0</v>
      </c>
      <c r="X8" s="353">
        <v>0</v>
      </c>
      <c r="Y8" s="28">
        <v>0</v>
      </c>
      <c r="Z8" s="354">
        <v>0</v>
      </c>
      <c r="AA8" s="206">
        <f t="shared" ref="AA8:AA39" si="0">AVERAGE(O8,Q8,S8,U8,W8,Y8,)</f>
        <v>0</v>
      </c>
      <c r="AB8" s="206">
        <f t="shared" ref="AB8:AB39" si="1">AVERAGE(I8,K8,M8)</f>
        <v>20.833333333333332</v>
      </c>
      <c r="AC8" s="206">
        <f t="shared" ref="AC8:AC39" si="2">AVERAGE(C8,E8,G8)</f>
        <v>0</v>
      </c>
    </row>
    <row r="9" spans="1:29" x14ac:dyDescent="0.2">
      <c r="A9" s="238"/>
      <c r="B9" s="145" t="s">
        <v>85</v>
      </c>
      <c r="C9" s="34">
        <v>0</v>
      </c>
      <c r="D9" s="11">
        <v>0</v>
      </c>
      <c r="E9" s="10">
        <v>0</v>
      </c>
      <c r="F9" s="11">
        <v>0</v>
      </c>
      <c r="G9" s="10">
        <v>0</v>
      </c>
      <c r="H9" s="11">
        <v>0</v>
      </c>
      <c r="I9" s="12">
        <v>0</v>
      </c>
      <c r="J9" s="11">
        <v>0</v>
      </c>
      <c r="K9" s="12">
        <v>0</v>
      </c>
      <c r="L9" s="11">
        <v>0</v>
      </c>
      <c r="M9" s="12">
        <v>0</v>
      </c>
      <c r="N9" s="11">
        <v>0</v>
      </c>
      <c r="O9" s="12">
        <v>0</v>
      </c>
      <c r="P9" s="11">
        <v>0</v>
      </c>
      <c r="Q9" s="12">
        <v>0</v>
      </c>
      <c r="R9" s="11">
        <v>0</v>
      </c>
      <c r="S9" s="12">
        <v>0</v>
      </c>
      <c r="T9" s="11">
        <v>0</v>
      </c>
      <c r="U9" s="12">
        <v>712</v>
      </c>
      <c r="V9" s="11">
        <v>5.3120849933598942E-3</v>
      </c>
      <c r="W9" s="12">
        <v>0</v>
      </c>
      <c r="X9" s="11">
        <v>0</v>
      </c>
      <c r="Y9" s="12">
        <v>0</v>
      </c>
      <c r="Z9" s="42">
        <v>0</v>
      </c>
      <c r="AA9" s="206">
        <f t="shared" si="0"/>
        <v>101.71428571428571</v>
      </c>
      <c r="AB9" s="206">
        <f t="shared" si="1"/>
        <v>0</v>
      </c>
      <c r="AC9" s="206">
        <f t="shared" si="2"/>
        <v>0</v>
      </c>
    </row>
    <row r="10" spans="1:29" x14ac:dyDescent="0.2">
      <c r="A10" s="235" t="s">
        <v>1</v>
      </c>
      <c r="B10" s="145" t="s">
        <v>3</v>
      </c>
      <c r="C10" s="34">
        <v>8991</v>
      </c>
      <c r="D10" s="11">
        <v>0.73636363636363633</v>
      </c>
      <c r="E10" s="10">
        <v>24753</v>
      </c>
      <c r="F10" s="11">
        <v>0.81684981684981683</v>
      </c>
      <c r="G10" s="10">
        <v>28204</v>
      </c>
      <c r="H10" s="11">
        <v>0.96549363275366284</v>
      </c>
      <c r="I10" s="10">
        <v>0</v>
      </c>
      <c r="J10" s="11">
        <v>0</v>
      </c>
      <c r="K10" s="10">
        <v>0</v>
      </c>
      <c r="L10" s="11">
        <v>0</v>
      </c>
      <c r="M10" s="10">
        <v>0</v>
      </c>
      <c r="N10" s="11">
        <v>0</v>
      </c>
      <c r="O10" s="12">
        <v>0</v>
      </c>
      <c r="P10" s="11">
        <v>0</v>
      </c>
      <c r="Q10" s="12">
        <v>267</v>
      </c>
      <c r="R10" s="11">
        <v>1.0885341074020321E-3</v>
      </c>
      <c r="S10" s="12">
        <v>0</v>
      </c>
      <c r="T10" s="11">
        <v>0</v>
      </c>
      <c r="U10" s="12">
        <v>445</v>
      </c>
      <c r="V10" s="11">
        <v>3.3200531208499337E-3</v>
      </c>
      <c r="W10" s="12">
        <v>178</v>
      </c>
      <c r="X10" s="11">
        <v>3.0769230769230771E-2</v>
      </c>
      <c r="Y10" s="12">
        <v>0</v>
      </c>
      <c r="Z10" s="42">
        <v>0</v>
      </c>
      <c r="AA10" s="206">
        <f t="shared" si="0"/>
        <v>127.14285714285714</v>
      </c>
      <c r="AB10" s="206">
        <f t="shared" si="1"/>
        <v>0</v>
      </c>
      <c r="AC10" s="206">
        <f t="shared" si="2"/>
        <v>20649.333333333332</v>
      </c>
    </row>
    <row r="11" spans="1:29" x14ac:dyDescent="0.2">
      <c r="A11" s="236"/>
      <c r="B11" s="145" t="s">
        <v>4</v>
      </c>
      <c r="C11" s="34">
        <v>777</v>
      </c>
      <c r="D11" s="11">
        <v>6.363636363636363E-2</v>
      </c>
      <c r="E11" s="10">
        <v>555</v>
      </c>
      <c r="F11" s="11">
        <v>1.8315018315018316E-2</v>
      </c>
      <c r="G11" s="10">
        <v>448</v>
      </c>
      <c r="H11" s="11">
        <v>1.5336163220594277E-2</v>
      </c>
      <c r="I11" s="10">
        <v>0</v>
      </c>
      <c r="J11" s="11">
        <v>0</v>
      </c>
      <c r="K11" s="10">
        <v>0</v>
      </c>
      <c r="L11" s="11">
        <v>0</v>
      </c>
      <c r="M11" s="10">
        <v>0</v>
      </c>
      <c r="N11" s="11">
        <v>0</v>
      </c>
      <c r="O11" s="10">
        <v>0</v>
      </c>
      <c r="P11" s="11">
        <v>0</v>
      </c>
      <c r="Q11" s="10">
        <v>0</v>
      </c>
      <c r="R11" s="11">
        <v>0</v>
      </c>
      <c r="S11" s="10">
        <v>0</v>
      </c>
      <c r="T11" s="11">
        <v>0</v>
      </c>
      <c r="U11" s="10">
        <v>0</v>
      </c>
      <c r="V11" s="11">
        <v>0</v>
      </c>
      <c r="W11" s="10">
        <v>0</v>
      </c>
      <c r="X11" s="11">
        <v>0</v>
      </c>
      <c r="Y11" s="10">
        <v>0</v>
      </c>
      <c r="Z11" s="42">
        <v>0</v>
      </c>
      <c r="AA11" s="206">
        <f t="shared" si="0"/>
        <v>0</v>
      </c>
      <c r="AB11" s="206">
        <f t="shared" si="1"/>
        <v>0</v>
      </c>
      <c r="AC11" s="206">
        <f t="shared" si="2"/>
        <v>593.33333333333337</v>
      </c>
    </row>
    <row r="12" spans="1:29" x14ac:dyDescent="0.2">
      <c r="A12" s="236"/>
      <c r="B12" s="145" t="s">
        <v>5</v>
      </c>
      <c r="C12" s="34">
        <v>555</v>
      </c>
      <c r="D12" s="11">
        <v>4.5454545454545456E-2</v>
      </c>
      <c r="E12" s="10">
        <v>1665</v>
      </c>
      <c r="F12" s="11">
        <v>5.4945054945054944E-2</v>
      </c>
      <c r="G12" s="10">
        <v>0</v>
      </c>
      <c r="H12" s="11">
        <v>0</v>
      </c>
      <c r="I12" s="10">
        <v>0</v>
      </c>
      <c r="J12" s="11">
        <v>0</v>
      </c>
      <c r="K12" s="10">
        <v>0</v>
      </c>
      <c r="L12" s="11">
        <v>0</v>
      </c>
      <c r="M12" s="10">
        <v>0</v>
      </c>
      <c r="N12" s="11">
        <v>0</v>
      </c>
      <c r="O12" s="12">
        <v>0</v>
      </c>
      <c r="P12" s="11">
        <v>0</v>
      </c>
      <c r="Q12" s="12">
        <v>0</v>
      </c>
      <c r="R12" s="11">
        <v>0</v>
      </c>
      <c r="S12" s="12">
        <v>0</v>
      </c>
      <c r="T12" s="11">
        <v>0</v>
      </c>
      <c r="U12" s="12">
        <v>1068</v>
      </c>
      <c r="V12" s="11">
        <v>7.9681274900398422E-3</v>
      </c>
      <c r="W12" s="12">
        <v>0</v>
      </c>
      <c r="X12" s="11">
        <v>0</v>
      </c>
      <c r="Y12" s="12">
        <v>0</v>
      </c>
      <c r="Z12" s="42">
        <v>0</v>
      </c>
      <c r="AA12" s="206">
        <f t="shared" si="0"/>
        <v>152.57142857142858</v>
      </c>
      <c r="AB12" s="206">
        <f t="shared" si="1"/>
        <v>0</v>
      </c>
      <c r="AC12" s="206">
        <f t="shared" si="2"/>
        <v>740</v>
      </c>
    </row>
    <row r="13" spans="1:29" x14ac:dyDescent="0.2">
      <c r="A13" s="236"/>
      <c r="B13" s="145" t="s">
        <v>32</v>
      </c>
      <c r="C13" s="34">
        <v>0</v>
      </c>
      <c r="D13" s="11">
        <v>0</v>
      </c>
      <c r="E13" s="10">
        <v>0</v>
      </c>
      <c r="F13" s="11">
        <v>0</v>
      </c>
      <c r="G13" s="10">
        <v>0</v>
      </c>
      <c r="H13" s="11">
        <v>0</v>
      </c>
      <c r="I13" s="10">
        <v>0</v>
      </c>
      <c r="J13" s="11">
        <v>0</v>
      </c>
      <c r="K13" s="10">
        <v>0</v>
      </c>
      <c r="L13" s="11">
        <v>0</v>
      </c>
      <c r="M13" s="10">
        <v>0</v>
      </c>
      <c r="N13" s="11">
        <v>0</v>
      </c>
      <c r="O13" s="12">
        <v>178</v>
      </c>
      <c r="P13" s="11">
        <v>4.0567951318458417E-3</v>
      </c>
      <c r="Q13" s="12">
        <v>0</v>
      </c>
      <c r="R13" s="11">
        <v>0</v>
      </c>
      <c r="S13" s="12">
        <v>0</v>
      </c>
      <c r="T13" s="11">
        <v>0</v>
      </c>
      <c r="U13" s="12">
        <v>0</v>
      </c>
      <c r="V13" s="11">
        <v>0</v>
      </c>
      <c r="W13" s="12">
        <v>0</v>
      </c>
      <c r="X13" s="11">
        <v>0</v>
      </c>
      <c r="Y13" s="12">
        <v>0</v>
      </c>
      <c r="Z13" s="42">
        <v>0</v>
      </c>
      <c r="AA13" s="206">
        <f t="shared" si="0"/>
        <v>25.428571428571427</v>
      </c>
      <c r="AB13" s="206">
        <f t="shared" si="1"/>
        <v>0</v>
      </c>
      <c r="AC13" s="206">
        <f t="shared" si="2"/>
        <v>0</v>
      </c>
    </row>
    <row r="14" spans="1:29" x14ac:dyDescent="0.2">
      <c r="A14" s="236"/>
      <c r="B14" s="145" t="s">
        <v>6</v>
      </c>
      <c r="C14" s="34">
        <v>111</v>
      </c>
      <c r="D14" s="11">
        <v>9.0909090909090905E-3</v>
      </c>
      <c r="E14" s="10">
        <v>222</v>
      </c>
      <c r="F14" s="11">
        <v>7.326007326007326E-3</v>
      </c>
      <c r="G14" s="10">
        <v>0</v>
      </c>
      <c r="H14" s="11">
        <v>0</v>
      </c>
      <c r="I14" s="12">
        <v>0</v>
      </c>
      <c r="J14" s="11">
        <v>0</v>
      </c>
      <c r="K14" s="12">
        <v>62.5</v>
      </c>
      <c r="L14" s="11">
        <v>1.6666666666666668E-3</v>
      </c>
      <c r="M14" s="12">
        <v>0</v>
      </c>
      <c r="N14" s="11">
        <v>0</v>
      </c>
      <c r="O14" s="12">
        <v>0</v>
      </c>
      <c r="P14" s="11">
        <v>0</v>
      </c>
      <c r="Q14" s="12">
        <v>89</v>
      </c>
      <c r="R14" s="11">
        <v>3.6284470246734398E-4</v>
      </c>
      <c r="S14" s="12">
        <v>0</v>
      </c>
      <c r="T14" s="11">
        <v>0</v>
      </c>
      <c r="U14" s="12">
        <v>0</v>
      </c>
      <c r="V14" s="11">
        <v>0</v>
      </c>
      <c r="W14" s="12">
        <v>0</v>
      </c>
      <c r="X14" s="11">
        <v>0</v>
      </c>
      <c r="Y14" s="12">
        <v>0</v>
      </c>
      <c r="Z14" s="42">
        <v>0</v>
      </c>
      <c r="AA14" s="206">
        <f t="shared" si="0"/>
        <v>12.714285714285714</v>
      </c>
      <c r="AB14" s="206">
        <f t="shared" si="1"/>
        <v>20.833333333333332</v>
      </c>
      <c r="AC14" s="206">
        <f t="shared" si="2"/>
        <v>111</v>
      </c>
    </row>
    <row r="15" spans="1:29" x14ac:dyDescent="0.2">
      <c r="A15" s="236"/>
      <c r="B15" s="145" t="s">
        <v>7</v>
      </c>
      <c r="C15" s="34">
        <v>444</v>
      </c>
      <c r="D15" s="11">
        <v>3.6363636363636362E-2</v>
      </c>
      <c r="E15" s="10">
        <v>777</v>
      </c>
      <c r="F15" s="11">
        <v>2.564102564102564E-2</v>
      </c>
      <c r="G15" s="10">
        <v>448</v>
      </c>
      <c r="H15" s="11">
        <v>1.5336163220594277E-2</v>
      </c>
      <c r="I15" s="12">
        <v>4125</v>
      </c>
      <c r="J15" s="11">
        <v>6.8252326783867626E-2</v>
      </c>
      <c r="K15" s="12">
        <v>3000</v>
      </c>
      <c r="L15" s="11">
        <v>0.08</v>
      </c>
      <c r="M15" s="12">
        <v>0</v>
      </c>
      <c r="N15" s="11">
        <v>0</v>
      </c>
      <c r="O15" s="10">
        <v>0</v>
      </c>
      <c r="P15" s="11">
        <v>0</v>
      </c>
      <c r="Q15" s="10">
        <v>0</v>
      </c>
      <c r="R15" s="11">
        <v>0</v>
      </c>
      <c r="S15" s="10">
        <v>0</v>
      </c>
      <c r="T15" s="11">
        <v>0</v>
      </c>
      <c r="U15" s="10">
        <v>0</v>
      </c>
      <c r="V15" s="11">
        <v>0</v>
      </c>
      <c r="W15" s="10">
        <v>0</v>
      </c>
      <c r="X15" s="11">
        <v>0</v>
      </c>
      <c r="Y15" s="10">
        <v>0</v>
      </c>
      <c r="Z15" s="42">
        <v>0</v>
      </c>
      <c r="AA15" s="206">
        <f t="shared" si="0"/>
        <v>0</v>
      </c>
      <c r="AB15" s="206">
        <f t="shared" si="1"/>
        <v>2375</v>
      </c>
      <c r="AC15" s="206">
        <f t="shared" si="2"/>
        <v>556.33333333333337</v>
      </c>
    </row>
    <row r="16" spans="1:29" x14ac:dyDescent="0.2">
      <c r="A16" s="236"/>
      <c r="B16" s="145" t="s">
        <v>72</v>
      </c>
      <c r="C16" s="34">
        <v>0</v>
      </c>
      <c r="D16" s="11">
        <v>0</v>
      </c>
      <c r="E16" s="10">
        <v>0</v>
      </c>
      <c r="F16" s="11">
        <v>0</v>
      </c>
      <c r="G16" s="10">
        <v>0</v>
      </c>
      <c r="H16" s="11">
        <v>0</v>
      </c>
      <c r="I16" s="12">
        <v>0</v>
      </c>
      <c r="J16" s="11">
        <v>0</v>
      </c>
      <c r="K16" s="12">
        <v>0</v>
      </c>
      <c r="L16" s="11">
        <v>0</v>
      </c>
      <c r="M16" s="12">
        <v>0</v>
      </c>
      <c r="N16" s="11">
        <v>0</v>
      </c>
      <c r="O16" s="12">
        <v>0</v>
      </c>
      <c r="P16" s="11">
        <v>0</v>
      </c>
      <c r="Q16" s="12">
        <v>178</v>
      </c>
      <c r="R16" s="11">
        <v>7.2568940493468795E-4</v>
      </c>
      <c r="S16" s="12">
        <v>267</v>
      </c>
      <c r="T16" s="11">
        <v>1.1867088607594937E-3</v>
      </c>
      <c r="U16" s="12">
        <v>178</v>
      </c>
      <c r="V16" s="11">
        <v>1.3280212483399736E-3</v>
      </c>
      <c r="W16" s="12">
        <v>0</v>
      </c>
      <c r="X16" s="11">
        <v>0</v>
      </c>
      <c r="Y16" s="12">
        <v>0</v>
      </c>
      <c r="Z16" s="42">
        <v>0</v>
      </c>
      <c r="AA16" s="206">
        <f t="shared" si="0"/>
        <v>89</v>
      </c>
      <c r="AB16" s="206">
        <f t="shared" si="1"/>
        <v>0</v>
      </c>
      <c r="AC16" s="206">
        <f t="shared" si="2"/>
        <v>0</v>
      </c>
    </row>
    <row r="17" spans="1:29" x14ac:dyDescent="0.2">
      <c r="A17" s="236"/>
      <c r="B17" s="145" t="s">
        <v>53</v>
      </c>
      <c r="C17" s="34">
        <v>0</v>
      </c>
      <c r="D17" s="11">
        <v>0</v>
      </c>
      <c r="E17" s="10">
        <v>0</v>
      </c>
      <c r="F17" s="11">
        <v>0</v>
      </c>
      <c r="G17" s="10">
        <v>0</v>
      </c>
      <c r="H17" s="11">
        <v>0</v>
      </c>
      <c r="I17" s="12">
        <v>0</v>
      </c>
      <c r="J17" s="11">
        <v>0</v>
      </c>
      <c r="K17" s="12">
        <v>0</v>
      </c>
      <c r="L17" s="11">
        <v>0</v>
      </c>
      <c r="M17" s="12">
        <v>0</v>
      </c>
      <c r="N17" s="11">
        <v>0</v>
      </c>
      <c r="O17" s="12">
        <v>0</v>
      </c>
      <c r="P17" s="11">
        <v>0</v>
      </c>
      <c r="Q17" s="12">
        <v>0</v>
      </c>
      <c r="R17" s="11">
        <v>0</v>
      </c>
      <c r="S17" s="12">
        <v>0</v>
      </c>
      <c r="T17" s="11">
        <v>0</v>
      </c>
      <c r="U17" s="12">
        <v>267</v>
      </c>
      <c r="V17" s="11">
        <v>1.9920318725099606E-3</v>
      </c>
      <c r="W17" s="12">
        <v>0</v>
      </c>
      <c r="X17" s="11">
        <v>0</v>
      </c>
      <c r="Y17" s="12">
        <v>89</v>
      </c>
      <c r="Z17" s="42">
        <v>2.4390243902439025E-2</v>
      </c>
      <c r="AA17" s="206">
        <f t="shared" si="0"/>
        <v>50.857142857142854</v>
      </c>
      <c r="AB17" s="206">
        <f t="shared" si="1"/>
        <v>0</v>
      </c>
      <c r="AC17" s="206">
        <f t="shared" si="2"/>
        <v>0</v>
      </c>
    </row>
    <row r="18" spans="1:29" x14ac:dyDescent="0.2">
      <c r="A18" s="236"/>
      <c r="B18" s="145" t="s">
        <v>8</v>
      </c>
      <c r="C18" s="34">
        <v>0</v>
      </c>
      <c r="D18" s="11">
        <v>0</v>
      </c>
      <c r="E18" s="10">
        <v>999</v>
      </c>
      <c r="F18" s="11">
        <v>3.2967032967032968E-2</v>
      </c>
      <c r="G18" s="10">
        <v>0</v>
      </c>
      <c r="H18" s="11">
        <v>0</v>
      </c>
      <c r="I18" s="10">
        <v>0</v>
      </c>
      <c r="J18" s="11">
        <v>0</v>
      </c>
      <c r="K18" s="10">
        <v>0</v>
      </c>
      <c r="L18" s="11">
        <v>0</v>
      </c>
      <c r="M18" s="10">
        <v>0</v>
      </c>
      <c r="N18" s="11">
        <v>0</v>
      </c>
      <c r="O18" s="10">
        <v>0</v>
      </c>
      <c r="P18" s="11">
        <v>0</v>
      </c>
      <c r="Q18" s="10">
        <v>0</v>
      </c>
      <c r="R18" s="11">
        <v>0</v>
      </c>
      <c r="S18" s="10">
        <v>0</v>
      </c>
      <c r="T18" s="11">
        <v>0</v>
      </c>
      <c r="U18" s="10">
        <v>0</v>
      </c>
      <c r="V18" s="11">
        <v>0</v>
      </c>
      <c r="W18" s="10">
        <v>0</v>
      </c>
      <c r="X18" s="11">
        <v>0</v>
      </c>
      <c r="Y18" s="10">
        <v>0</v>
      </c>
      <c r="Z18" s="42">
        <v>0</v>
      </c>
      <c r="AA18" s="206">
        <f t="shared" si="0"/>
        <v>0</v>
      </c>
      <c r="AB18" s="206">
        <f t="shared" si="1"/>
        <v>0</v>
      </c>
      <c r="AC18" s="206">
        <f t="shared" si="2"/>
        <v>333</v>
      </c>
    </row>
    <row r="19" spans="1:29" x14ac:dyDescent="0.2">
      <c r="A19" s="236"/>
      <c r="B19" s="145" t="s">
        <v>33</v>
      </c>
      <c r="C19" s="34">
        <v>0</v>
      </c>
      <c r="D19" s="11">
        <v>0</v>
      </c>
      <c r="E19" s="10">
        <v>0</v>
      </c>
      <c r="F19" s="11">
        <v>0</v>
      </c>
      <c r="G19" s="10">
        <v>0</v>
      </c>
      <c r="H19" s="11">
        <v>0</v>
      </c>
      <c r="I19" s="12">
        <v>437.5</v>
      </c>
      <c r="J19" s="11">
        <v>7.2388831437435368E-3</v>
      </c>
      <c r="K19" s="12">
        <v>1312.5</v>
      </c>
      <c r="L19" s="11">
        <v>3.5000000000000003E-2</v>
      </c>
      <c r="M19" s="12">
        <v>62.5</v>
      </c>
      <c r="N19" s="11">
        <v>1.2500000000000001E-2</v>
      </c>
      <c r="O19" s="12">
        <v>0</v>
      </c>
      <c r="P19" s="11">
        <v>0</v>
      </c>
      <c r="Q19" s="12">
        <v>0</v>
      </c>
      <c r="R19" s="11">
        <v>0</v>
      </c>
      <c r="S19" s="12">
        <v>534</v>
      </c>
      <c r="T19" s="11">
        <v>2.3734177215189874E-3</v>
      </c>
      <c r="U19" s="12">
        <v>0</v>
      </c>
      <c r="V19" s="11">
        <v>0</v>
      </c>
      <c r="W19" s="12">
        <v>0</v>
      </c>
      <c r="X19" s="11">
        <v>0</v>
      </c>
      <c r="Y19" s="12">
        <v>0</v>
      </c>
      <c r="Z19" s="42">
        <v>0</v>
      </c>
      <c r="AA19" s="206">
        <f t="shared" si="0"/>
        <v>76.285714285714292</v>
      </c>
      <c r="AB19" s="206">
        <f t="shared" si="1"/>
        <v>604.16666666666663</v>
      </c>
      <c r="AC19" s="206">
        <f t="shared" si="2"/>
        <v>0</v>
      </c>
    </row>
    <row r="20" spans="1:29" x14ac:dyDescent="0.2">
      <c r="A20" s="238"/>
      <c r="B20" s="145" t="s">
        <v>9</v>
      </c>
      <c r="C20" s="34">
        <v>111</v>
      </c>
      <c r="D20" s="11">
        <v>9.0909090909090905E-3</v>
      </c>
      <c r="E20" s="10">
        <v>222</v>
      </c>
      <c r="F20" s="11">
        <v>7.326007326007326E-3</v>
      </c>
      <c r="G20" s="10">
        <v>0</v>
      </c>
      <c r="H20" s="11">
        <v>0</v>
      </c>
      <c r="I20" s="12">
        <v>0</v>
      </c>
      <c r="J20" s="11">
        <v>0</v>
      </c>
      <c r="K20" s="12">
        <v>937.5</v>
      </c>
      <c r="L20" s="11">
        <v>2.5000000000000001E-2</v>
      </c>
      <c r="M20" s="12">
        <v>187.5</v>
      </c>
      <c r="N20" s="11">
        <v>3.7499999999999999E-2</v>
      </c>
      <c r="O20" s="12">
        <v>0</v>
      </c>
      <c r="P20" s="11">
        <v>0</v>
      </c>
      <c r="Q20" s="12">
        <v>445</v>
      </c>
      <c r="R20" s="11">
        <v>1.8142235123367199E-3</v>
      </c>
      <c r="S20" s="12">
        <v>1068</v>
      </c>
      <c r="T20" s="11">
        <v>4.7468354430379748E-3</v>
      </c>
      <c r="U20" s="12">
        <v>1157</v>
      </c>
      <c r="V20" s="11">
        <v>8.6321381142098284E-3</v>
      </c>
      <c r="W20" s="12">
        <v>178</v>
      </c>
      <c r="X20" s="11">
        <v>3.0769230769230771E-2</v>
      </c>
      <c r="Y20" s="12">
        <v>267</v>
      </c>
      <c r="Z20" s="42">
        <v>7.3170731707317083E-2</v>
      </c>
      <c r="AA20" s="206">
        <f t="shared" si="0"/>
        <v>445</v>
      </c>
      <c r="AB20" s="206">
        <f t="shared" si="1"/>
        <v>375</v>
      </c>
      <c r="AC20" s="206">
        <f t="shared" si="2"/>
        <v>111</v>
      </c>
    </row>
    <row r="21" spans="1:29" x14ac:dyDescent="0.2">
      <c r="A21" s="235" t="s">
        <v>37</v>
      </c>
      <c r="B21" s="145" t="s">
        <v>44</v>
      </c>
      <c r="C21" s="34">
        <v>0</v>
      </c>
      <c r="D21" s="11">
        <v>0</v>
      </c>
      <c r="E21" s="10">
        <v>0</v>
      </c>
      <c r="F21" s="11">
        <v>0</v>
      </c>
      <c r="G21" s="10">
        <v>0</v>
      </c>
      <c r="H21" s="11">
        <v>0</v>
      </c>
      <c r="I21" s="12">
        <v>0</v>
      </c>
      <c r="J21" s="11">
        <v>0</v>
      </c>
      <c r="K21" s="12">
        <v>0</v>
      </c>
      <c r="L21" s="11">
        <v>0</v>
      </c>
      <c r="M21" s="12">
        <v>0</v>
      </c>
      <c r="N21" s="11">
        <v>0</v>
      </c>
      <c r="O21" s="10">
        <v>13884</v>
      </c>
      <c r="P21" s="11">
        <v>0.31643002028397571</v>
      </c>
      <c r="Q21" s="10">
        <v>92916</v>
      </c>
      <c r="R21" s="11">
        <v>0.3788098693759071</v>
      </c>
      <c r="S21" s="10">
        <v>100214</v>
      </c>
      <c r="T21" s="11">
        <v>0.44541139240506328</v>
      </c>
      <c r="U21" s="10">
        <v>75561</v>
      </c>
      <c r="V21" s="11">
        <v>0.56374501992031878</v>
      </c>
      <c r="W21" s="10">
        <v>1335</v>
      </c>
      <c r="X21" s="11">
        <v>0.23076923076923078</v>
      </c>
      <c r="Y21" s="10">
        <v>979</v>
      </c>
      <c r="Z21" s="42">
        <v>0.26829268292682928</v>
      </c>
      <c r="AA21" s="206">
        <f t="shared" si="0"/>
        <v>40698.428571428572</v>
      </c>
      <c r="AB21" s="206">
        <f t="shared" si="1"/>
        <v>0</v>
      </c>
      <c r="AC21" s="206">
        <f t="shared" si="2"/>
        <v>0</v>
      </c>
    </row>
    <row r="22" spans="1:29" x14ac:dyDescent="0.2">
      <c r="A22" s="236"/>
      <c r="B22" s="145" t="s">
        <v>45</v>
      </c>
      <c r="C22" s="34">
        <v>0</v>
      </c>
      <c r="D22" s="11">
        <v>0</v>
      </c>
      <c r="E22" s="10">
        <v>0</v>
      </c>
      <c r="F22" s="11">
        <v>0</v>
      </c>
      <c r="G22" s="10">
        <v>0</v>
      </c>
      <c r="H22" s="11">
        <v>0</v>
      </c>
      <c r="I22" s="12">
        <v>0</v>
      </c>
      <c r="J22" s="11">
        <v>0</v>
      </c>
      <c r="K22" s="12">
        <v>0</v>
      </c>
      <c r="L22" s="11">
        <v>0</v>
      </c>
      <c r="M22" s="12">
        <v>0</v>
      </c>
      <c r="N22" s="11">
        <v>0</v>
      </c>
      <c r="O22" s="12">
        <v>623</v>
      </c>
      <c r="P22" s="11">
        <v>1.4198782961460448E-2</v>
      </c>
      <c r="Q22" s="12">
        <v>1335</v>
      </c>
      <c r="R22" s="11">
        <v>5.4426705370101596E-3</v>
      </c>
      <c r="S22" s="12">
        <v>0</v>
      </c>
      <c r="T22" s="11">
        <v>0</v>
      </c>
      <c r="U22" s="12">
        <v>0</v>
      </c>
      <c r="V22" s="11">
        <v>0</v>
      </c>
      <c r="W22" s="12">
        <v>0</v>
      </c>
      <c r="X22" s="11">
        <v>0</v>
      </c>
      <c r="Y22" s="12">
        <v>0</v>
      </c>
      <c r="Z22" s="42">
        <v>0</v>
      </c>
      <c r="AA22" s="206">
        <f t="shared" si="0"/>
        <v>279.71428571428572</v>
      </c>
      <c r="AB22" s="206">
        <f t="shared" si="1"/>
        <v>0</v>
      </c>
      <c r="AC22" s="206">
        <f t="shared" si="2"/>
        <v>0</v>
      </c>
    </row>
    <row r="23" spans="1:29" x14ac:dyDescent="0.2">
      <c r="A23" s="238"/>
      <c r="B23" s="145" t="s">
        <v>127</v>
      </c>
      <c r="C23" s="34">
        <v>0</v>
      </c>
      <c r="D23" s="11">
        <v>0</v>
      </c>
      <c r="E23" s="10">
        <v>0</v>
      </c>
      <c r="F23" s="11">
        <v>0</v>
      </c>
      <c r="G23" s="10">
        <v>0</v>
      </c>
      <c r="H23" s="11">
        <v>0</v>
      </c>
      <c r="I23" s="12">
        <v>0</v>
      </c>
      <c r="J23" s="11">
        <v>0</v>
      </c>
      <c r="K23" s="12">
        <v>0</v>
      </c>
      <c r="L23" s="11">
        <v>0</v>
      </c>
      <c r="M23" s="12">
        <v>0</v>
      </c>
      <c r="N23" s="11">
        <v>0</v>
      </c>
      <c r="O23" s="12">
        <v>0</v>
      </c>
      <c r="P23" s="11">
        <v>0</v>
      </c>
      <c r="Q23" s="12">
        <v>0</v>
      </c>
      <c r="R23" s="11">
        <v>0</v>
      </c>
      <c r="S23" s="12">
        <v>0</v>
      </c>
      <c r="T23" s="11">
        <v>0</v>
      </c>
      <c r="U23" s="12">
        <v>89</v>
      </c>
      <c r="V23" s="11">
        <v>6.6401062416998678E-4</v>
      </c>
      <c r="W23" s="12">
        <v>0</v>
      </c>
      <c r="X23" s="11">
        <v>0</v>
      </c>
      <c r="Y23" s="12">
        <v>0</v>
      </c>
      <c r="Z23" s="42">
        <v>0</v>
      </c>
      <c r="AA23" s="206">
        <f t="shared" si="0"/>
        <v>12.714285714285714</v>
      </c>
      <c r="AB23" s="206">
        <f t="shared" si="1"/>
        <v>0</v>
      </c>
      <c r="AC23" s="206">
        <f t="shared" si="2"/>
        <v>0</v>
      </c>
    </row>
    <row r="24" spans="1:29" x14ac:dyDescent="0.2">
      <c r="A24" s="43" t="s">
        <v>10</v>
      </c>
      <c r="B24" s="145" t="s">
        <v>11</v>
      </c>
      <c r="C24" s="34">
        <v>111</v>
      </c>
      <c r="D24" s="11">
        <v>9.0909090909090905E-3</v>
      </c>
      <c r="E24" s="10">
        <v>333</v>
      </c>
      <c r="F24" s="11">
        <v>1.098901098901099E-2</v>
      </c>
      <c r="G24" s="10">
        <v>0</v>
      </c>
      <c r="H24" s="11">
        <v>0</v>
      </c>
      <c r="I24" s="10">
        <v>0</v>
      </c>
      <c r="J24" s="11">
        <v>0</v>
      </c>
      <c r="K24" s="10">
        <v>0</v>
      </c>
      <c r="L24" s="11">
        <v>0</v>
      </c>
      <c r="M24" s="10">
        <v>0</v>
      </c>
      <c r="N24" s="11">
        <v>0</v>
      </c>
      <c r="O24" s="10">
        <v>0</v>
      </c>
      <c r="P24" s="11">
        <v>0</v>
      </c>
      <c r="Q24" s="10">
        <v>0</v>
      </c>
      <c r="R24" s="11">
        <v>0</v>
      </c>
      <c r="S24" s="10">
        <v>0</v>
      </c>
      <c r="T24" s="11">
        <v>0</v>
      </c>
      <c r="U24" s="10">
        <v>0</v>
      </c>
      <c r="V24" s="11">
        <v>0</v>
      </c>
      <c r="W24" s="10">
        <v>0</v>
      </c>
      <c r="X24" s="11">
        <v>0</v>
      </c>
      <c r="Y24" s="10">
        <v>0</v>
      </c>
      <c r="Z24" s="42">
        <v>0</v>
      </c>
      <c r="AA24" s="206">
        <f t="shared" si="0"/>
        <v>0</v>
      </c>
      <c r="AB24" s="206">
        <f t="shared" si="1"/>
        <v>0</v>
      </c>
      <c r="AC24" s="206">
        <f t="shared" si="2"/>
        <v>148</v>
      </c>
    </row>
    <row r="25" spans="1:29" x14ac:dyDescent="0.2">
      <c r="A25" s="235" t="s">
        <v>19</v>
      </c>
      <c r="B25" s="146" t="s">
        <v>138</v>
      </c>
      <c r="C25" s="34">
        <v>0</v>
      </c>
      <c r="D25" s="11">
        <v>0</v>
      </c>
      <c r="E25" s="10">
        <v>0</v>
      </c>
      <c r="F25" s="11">
        <v>0</v>
      </c>
      <c r="G25" s="10">
        <v>0</v>
      </c>
      <c r="H25" s="11">
        <v>0</v>
      </c>
      <c r="I25" s="10">
        <v>0</v>
      </c>
      <c r="J25" s="11">
        <v>0</v>
      </c>
      <c r="K25" s="10">
        <v>0</v>
      </c>
      <c r="L25" s="11">
        <v>0</v>
      </c>
      <c r="M25" s="10">
        <v>0</v>
      </c>
      <c r="N25" s="11">
        <v>0</v>
      </c>
      <c r="O25" s="12">
        <v>0</v>
      </c>
      <c r="P25" s="11">
        <v>0</v>
      </c>
      <c r="Q25" s="12">
        <v>0</v>
      </c>
      <c r="R25" s="11">
        <v>0</v>
      </c>
      <c r="S25" s="12">
        <v>89</v>
      </c>
      <c r="T25" s="11">
        <v>3.9556962025316455E-4</v>
      </c>
      <c r="U25" s="12">
        <v>445</v>
      </c>
      <c r="V25" s="11">
        <v>3.3200531208499337E-3</v>
      </c>
      <c r="W25" s="12">
        <v>178</v>
      </c>
      <c r="X25" s="11">
        <v>3.0769230769230771E-2</v>
      </c>
      <c r="Y25" s="12">
        <v>89</v>
      </c>
      <c r="Z25" s="42">
        <v>2.4390243902439025E-2</v>
      </c>
      <c r="AA25" s="206">
        <f t="shared" si="0"/>
        <v>114.42857142857143</v>
      </c>
      <c r="AB25" s="206">
        <f t="shared" si="1"/>
        <v>0</v>
      </c>
      <c r="AC25" s="206">
        <f t="shared" si="2"/>
        <v>0</v>
      </c>
    </row>
    <row r="26" spans="1:29" x14ac:dyDescent="0.2">
      <c r="A26" s="238"/>
      <c r="B26" s="146" t="s">
        <v>47</v>
      </c>
      <c r="C26" s="34">
        <v>0</v>
      </c>
      <c r="D26" s="11">
        <v>0</v>
      </c>
      <c r="E26" s="10">
        <v>0</v>
      </c>
      <c r="F26" s="11">
        <v>0</v>
      </c>
      <c r="G26" s="10">
        <v>0</v>
      </c>
      <c r="H26" s="11">
        <v>0</v>
      </c>
      <c r="I26" s="10">
        <v>0</v>
      </c>
      <c r="J26" s="11">
        <v>0</v>
      </c>
      <c r="K26" s="10">
        <v>0</v>
      </c>
      <c r="L26" s="11">
        <v>0</v>
      </c>
      <c r="M26" s="10">
        <v>0</v>
      </c>
      <c r="N26" s="11">
        <v>0</v>
      </c>
      <c r="O26" s="12">
        <v>445</v>
      </c>
      <c r="P26" s="11">
        <v>1.0141987829614606E-2</v>
      </c>
      <c r="Q26" s="12">
        <v>1869</v>
      </c>
      <c r="R26" s="11">
        <v>7.6197387518142238E-3</v>
      </c>
      <c r="S26" s="12">
        <v>1602</v>
      </c>
      <c r="T26" s="11">
        <v>7.1202531645569627E-3</v>
      </c>
      <c r="U26" s="12">
        <v>1157</v>
      </c>
      <c r="V26" s="11">
        <v>8.6321381142098284E-3</v>
      </c>
      <c r="W26" s="12">
        <v>356</v>
      </c>
      <c r="X26" s="11">
        <v>6.1538461538461542E-2</v>
      </c>
      <c r="Y26" s="12">
        <v>178</v>
      </c>
      <c r="Z26" s="42">
        <v>4.878048780487805E-2</v>
      </c>
      <c r="AA26" s="206">
        <f t="shared" si="0"/>
        <v>801</v>
      </c>
      <c r="AB26" s="206">
        <f t="shared" si="1"/>
        <v>0</v>
      </c>
      <c r="AC26" s="206">
        <f t="shared" si="2"/>
        <v>0</v>
      </c>
    </row>
    <row r="27" spans="1:29" x14ac:dyDescent="0.2">
      <c r="A27" s="43" t="s">
        <v>12</v>
      </c>
      <c r="B27" s="145" t="s">
        <v>13</v>
      </c>
      <c r="C27" s="34">
        <v>555</v>
      </c>
      <c r="D27" s="11">
        <v>4.5454545454545456E-2</v>
      </c>
      <c r="E27" s="10">
        <v>333</v>
      </c>
      <c r="F27" s="11">
        <v>1.098901098901099E-2</v>
      </c>
      <c r="G27" s="10">
        <v>56</v>
      </c>
      <c r="H27" s="11">
        <v>1.9170204025742846E-3</v>
      </c>
      <c r="I27" s="10">
        <v>53250</v>
      </c>
      <c r="J27" s="11">
        <v>0.88107549120992756</v>
      </c>
      <c r="K27" s="10">
        <v>31875</v>
      </c>
      <c r="L27" s="11">
        <v>0.85</v>
      </c>
      <c r="M27" s="10">
        <v>4625</v>
      </c>
      <c r="N27" s="11">
        <v>0.92500000000000004</v>
      </c>
      <c r="O27" s="12">
        <v>0</v>
      </c>
      <c r="P27" s="11">
        <v>0</v>
      </c>
      <c r="Q27" s="12">
        <v>2314</v>
      </c>
      <c r="R27" s="11">
        <v>9.4339622641509448E-3</v>
      </c>
      <c r="S27" s="12">
        <v>4806</v>
      </c>
      <c r="T27" s="11">
        <v>2.1360759493670889E-2</v>
      </c>
      <c r="U27" s="12">
        <v>2314</v>
      </c>
      <c r="V27" s="11">
        <v>1.7264276228419657E-2</v>
      </c>
      <c r="W27" s="12">
        <v>0</v>
      </c>
      <c r="X27" s="11">
        <v>0</v>
      </c>
      <c r="Y27" s="12">
        <v>0</v>
      </c>
      <c r="Z27" s="42">
        <v>0</v>
      </c>
      <c r="AA27" s="206">
        <f t="shared" si="0"/>
        <v>1347.7142857142858</v>
      </c>
      <c r="AB27" s="206">
        <f t="shared" si="1"/>
        <v>29916.666666666668</v>
      </c>
      <c r="AC27" s="206">
        <f t="shared" si="2"/>
        <v>314.66666666666669</v>
      </c>
    </row>
    <row r="28" spans="1:29" x14ac:dyDescent="0.2">
      <c r="A28" s="235" t="s">
        <v>14</v>
      </c>
      <c r="B28" s="145" t="s">
        <v>87</v>
      </c>
      <c r="C28" s="34">
        <v>0</v>
      </c>
      <c r="D28" s="11">
        <v>0</v>
      </c>
      <c r="E28" s="10">
        <v>111</v>
      </c>
      <c r="F28" s="11">
        <v>3.663003663003663E-3</v>
      </c>
      <c r="G28" s="10">
        <v>0</v>
      </c>
      <c r="H28" s="11">
        <v>0</v>
      </c>
      <c r="I28" s="10">
        <v>0</v>
      </c>
      <c r="J28" s="11">
        <v>0</v>
      </c>
      <c r="K28" s="10">
        <v>0</v>
      </c>
      <c r="L28" s="11">
        <v>0</v>
      </c>
      <c r="M28" s="10">
        <v>0</v>
      </c>
      <c r="N28" s="11">
        <v>0</v>
      </c>
      <c r="O28" s="10">
        <v>0</v>
      </c>
      <c r="P28" s="11">
        <v>0</v>
      </c>
      <c r="Q28" s="10">
        <v>0</v>
      </c>
      <c r="R28" s="11">
        <v>0</v>
      </c>
      <c r="S28" s="10">
        <v>0</v>
      </c>
      <c r="T28" s="11">
        <v>0</v>
      </c>
      <c r="U28" s="10">
        <v>0</v>
      </c>
      <c r="V28" s="11">
        <v>0</v>
      </c>
      <c r="W28" s="10">
        <v>0</v>
      </c>
      <c r="X28" s="11">
        <v>0</v>
      </c>
      <c r="Y28" s="10">
        <v>0</v>
      </c>
      <c r="Z28" s="42">
        <v>0</v>
      </c>
      <c r="AA28" s="206">
        <f t="shared" si="0"/>
        <v>0</v>
      </c>
      <c r="AB28" s="206">
        <f t="shared" si="1"/>
        <v>0</v>
      </c>
      <c r="AC28" s="206">
        <f t="shared" si="2"/>
        <v>37</v>
      </c>
    </row>
    <row r="29" spans="1:29" ht="15" customHeight="1" x14ac:dyDescent="0.2">
      <c r="A29" s="236"/>
      <c r="B29" s="145" t="s">
        <v>131</v>
      </c>
      <c r="C29" s="34">
        <v>0</v>
      </c>
      <c r="D29" s="11">
        <v>0</v>
      </c>
      <c r="E29" s="10">
        <v>0</v>
      </c>
      <c r="F29" s="11">
        <v>0</v>
      </c>
      <c r="G29" s="10">
        <v>0</v>
      </c>
      <c r="H29" s="11">
        <v>0</v>
      </c>
      <c r="I29" s="10">
        <v>0</v>
      </c>
      <c r="J29" s="11">
        <v>0</v>
      </c>
      <c r="K29" s="10">
        <v>0</v>
      </c>
      <c r="L29" s="11">
        <v>0</v>
      </c>
      <c r="M29" s="10">
        <v>0</v>
      </c>
      <c r="N29" s="11">
        <v>0</v>
      </c>
      <c r="O29" s="12">
        <v>0</v>
      </c>
      <c r="P29" s="11">
        <v>0</v>
      </c>
      <c r="Q29" s="12">
        <v>1068</v>
      </c>
      <c r="R29" s="11">
        <v>4.3541364296081284E-3</v>
      </c>
      <c r="S29" s="12">
        <v>0</v>
      </c>
      <c r="T29" s="11">
        <v>0</v>
      </c>
      <c r="U29" s="12">
        <v>712</v>
      </c>
      <c r="V29" s="11">
        <v>5.3120849933598942E-3</v>
      </c>
      <c r="W29" s="12">
        <v>0</v>
      </c>
      <c r="X29" s="11">
        <v>0</v>
      </c>
      <c r="Y29" s="12">
        <v>0</v>
      </c>
      <c r="Z29" s="42">
        <v>0</v>
      </c>
      <c r="AA29" s="206">
        <f t="shared" si="0"/>
        <v>254.28571428571428</v>
      </c>
      <c r="AB29" s="206">
        <f t="shared" si="1"/>
        <v>0</v>
      </c>
      <c r="AC29" s="206">
        <f t="shared" si="2"/>
        <v>0</v>
      </c>
    </row>
    <row r="30" spans="1:29" ht="15" customHeight="1" x14ac:dyDescent="0.2">
      <c r="A30" s="236"/>
      <c r="B30" s="145" t="s">
        <v>88</v>
      </c>
      <c r="C30" s="34">
        <v>0</v>
      </c>
      <c r="D30" s="11">
        <v>0</v>
      </c>
      <c r="E30" s="10">
        <v>0</v>
      </c>
      <c r="F30" s="11">
        <v>0</v>
      </c>
      <c r="G30" s="10">
        <v>0</v>
      </c>
      <c r="H30" s="11">
        <v>0</v>
      </c>
      <c r="I30" s="10">
        <v>0</v>
      </c>
      <c r="J30" s="11">
        <v>0</v>
      </c>
      <c r="K30" s="10">
        <v>0</v>
      </c>
      <c r="L30" s="11">
        <v>0</v>
      </c>
      <c r="M30" s="10">
        <v>0</v>
      </c>
      <c r="N30" s="11">
        <v>0</v>
      </c>
      <c r="O30" s="12">
        <v>0</v>
      </c>
      <c r="P30" s="11">
        <v>0</v>
      </c>
      <c r="Q30" s="12">
        <v>0</v>
      </c>
      <c r="R30" s="11">
        <v>0</v>
      </c>
      <c r="S30" s="12">
        <v>0</v>
      </c>
      <c r="T30" s="11">
        <v>0</v>
      </c>
      <c r="U30" s="12">
        <v>0</v>
      </c>
      <c r="V30" s="11">
        <v>0</v>
      </c>
      <c r="W30" s="12">
        <v>178</v>
      </c>
      <c r="X30" s="11">
        <v>3.0769230769230771E-2</v>
      </c>
      <c r="Y30" s="12">
        <v>0</v>
      </c>
      <c r="Z30" s="42">
        <v>0</v>
      </c>
      <c r="AA30" s="206">
        <f t="shared" si="0"/>
        <v>25.428571428571427</v>
      </c>
      <c r="AB30" s="206">
        <f t="shared" si="1"/>
        <v>0</v>
      </c>
      <c r="AC30" s="206">
        <f t="shared" si="2"/>
        <v>0</v>
      </c>
    </row>
    <row r="31" spans="1:29" ht="15" customHeight="1" x14ac:dyDescent="0.2">
      <c r="A31" s="236"/>
      <c r="B31" s="145" t="s">
        <v>15</v>
      </c>
      <c r="C31" s="34">
        <v>222</v>
      </c>
      <c r="D31" s="11">
        <v>1.8181818181818181E-2</v>
      </c>
      <c r="E31" s="10">
        <v>0</v>
      </c>
      <c r="F31" s="11">
        <v>0</v>
      </c>
      <c r="G31" s="10">
        <v>0</v>
      </c>
      <c r="H31" s="11">
        <v>0</v>
      </c>
      <c r="I31" s="12">
        <v>0</v>
      </c>
      <c r="J31" s="11">
        <v>0</v>
      </c>
      <c r="K31" s="12">
        <v>250</v>
      </c>
      <c r="L31" s="11">
        <v>6.6666666666666671E-3</v>
      </c>
      <c r="M31" s="12">
        <v>125</v>
      </c>
      <c r="N31" s="11">
        <v>2.5000000000000001E-2</v>
      </c>
      <c r="O31" s="12">
        <v>534</v>
      </c>
      <c r="P31" s="11">
        <v>1.2170385395537527E-2</v>
      </c>
      <c r="Q31" s="12">
        <v>267</v>
      </c>
      <c r="R31" s="11">
        <v>1.0885341074020321E-3</v>
      </c>
      <c r="S31" s="12">
        <v>445</v>
      </c>
      <c r="T31" s="11">
        <v>1.9778481012658229E-3</v>
      </c>
      <c r="U31" s="12">
        <v>534</v>
      </c>
      <c r="V31" s="11">
        <v>3.9840637450199211E-3</v>
      </c>
      <c r="W31" s="12">
        <v>0</v>
      </c>
      <c r="X31" s="11">
        <v>0</v>
      </c>
      <c r="Y31" s="12">
        <v>0</v>
      </c>
      <c r="Z31" s="42">
        <v>0</v>
      </c>
      <c r="AA31" s="206">
        <f t="shared" si="0"/>
        <v>254.28571428571428</v>
      </c>
      <c r="AB31" s="206">
        <f t="shared" si="1"/>
        <v>125</v>
      </c>
      <c r="AC31" s="206">
        <f t="shared" si="2"/>
        <v>74</v>
      </c>
    </row>
    <row r="32" spans="1:29" ht="15" customHeight="1" x14ac:dyDescent="0.2">
      <c r="A32" s="236"/>
      <c r="B32" s="145" t="s">
        <v>109</v>
      </c>
      <c r="C32" s="34">
        <v>0</v>
      </c>
      <c r="D32" s="11">
        <v>0</v>
      </c>
      <c r="E32" s="10">
        <v>0</v>
      </c>
      <c r="F32" s="11">
        <v>0</v>
      </c>
      <c r="G32" s="10">
        <v>0</v>
      </c>
      <c r="H32" s="11">
        <v>0</v>
      </c>
      <c r="I32" s="12">
        <v>0</v>
      </c>
      <c r="J32" s="11">
        <v>0</v>
      </c>
      <c r="K32" s="12">
        <v>0</v>
      </c>
      <c r="L32" s="11">
        <v>0</v>
      </c>
      <c r="M32" s="12">
        <v>0</v>
      </c>
      <c r="N32" s="11">
        <v>0</v>
      </c>
      <c r="O32" s="12">
        <v>0</v>
      </c>
      <c r="P32" s="11">
        <v>0</v>
      </c>
      <c r="Q32" s="12">
        <v>0</v>
      </c>
      <c r="R32" s="11">
        <v>0</v>
      </c>
      <c r="S32" s="12">
        <v>0</v>
      </c>
      <c r="T32" s="11">
        <v>0</v>
      </c>
      <c r="U32" s="12">
        <v>3115</v>
      </c>
      <c r="V32" s="11">
        <v>2.3240371845949539E-2</v>
      </c>
      <c r="W32" s="12">
        <v>0</v>
      </c>
      <c r="X32" s="11">
        <v>0</v>
      </c>
      <c r="Y32" s="12">
        <v>0</v>
      </c>
      <c r="Z32" s="42">
        <v>0</v>
      </c>
      <c r="AA32" s="206">
        <f t="shared" si="0"/>
        <v>445</v>
      </c>
      <c r="AB32" s="206">
        <f t="shared" si="1"/>
        <v>0</v>
      </c>
      <c r="AC32" s="206">
        <f t="shared" si="2"/>
        <v>0</v>
      </c>
    </row>
    <row r="33" spans="1:29" ht="15" customHeight="1" x14ac:dyDescent="0.2">
      <c r="A33" s="236"/>
      <c r="B33" s="145" t="s">
        <v>66</v>
      </c>
      <c r="C33" s="34">
        <v>0</v>
      </c>
      <c r="D33" s="11">
        <v>0</v>
      </c>
      <c r="E33" s="10">
        <v>222</v>
      </c>
      <c r="F33" s="11">
        <v>7.326007326007326E-3</v>
      </c>
      <c r="G33" s="10">
        <v>0</v>
      </c>
      <c r="H33" s="11">
        <v>0</v>
      </c>
      <c r="I33" s="10">
        <v>0</v>
      </c>
      <c r="J33" s="11">
        <v>0</v>
      </c>
      <c r="K33" s="10">
        <v>0</v>
      </c>
      <c r="L33" s="11">
        <v>0</v>
      </c>
      <c r="M33" s="10">
        <v>0</v>
      </c>
      <c r="N33" s="11">
        <v>0</v>
      </c>
      <c r="O33" s="12">
        <v>0</v>
      </c>
      <c r="P33" s="11">
        <v>0</v>
      </c>
      <c r="Q33" s="12">
        <v>0</v>
      </c>
      <c r="R33" s="11">
        <v>0</v>
      </c>
      <c r="S33" s="12">
        <v>0</v>
      </c>
      <c r="T33" s="11">
        <v>0</v>
      </c>
      <c r="U33" s="12">
        <v>0</v>
      </c>
      <c r="V33" s="11">
        <v>0</v>
      </c>
      <c r="W33" s="12">
        <v>356</v>
      </c>
      <c r="X33" s="11">
        <v>6.1538461538461542E-2</v>
      </c>
      <c r="Y33" s="12">
        <v>0</v>
      </c>
      <c r="Z33" s="42">
        <v>0</v>
      </c>
      <c r="AA33" s="206">
        <f t="shared" si="0"/>
        <v>50.857142857142854</v>
      </c>
      <c r="AB33" s="206">
        <f t="shared" si="1"/>
        <v>0</v>
      </c>
      <c r="AC33" s="206">
        <f t="shared" si="2"/>
        <v>74</v>
      </c>
    </row>
    <row r="34" spans="1:29" ht="15" customHeight="1" x14ac:dyDescent="0.2">
      <c r="A34" s="236"/>
      <c r="B34" s="145" t="s">
        <v>132</v>
      </c>
      <c r="C34" s="34">
        <v>0</v>
      </c>
      <c r="D34" s="11">
        <v>0</v>
      </c>
      <c r="E34" s="10">
        <v>0</v>
      </c>
      <c r="F34" s="11">
        <v>0</v>
      </c>
      <c r="G34" s="10">
        <v>0</v>
      </c>
      <c r="H34" s="11">
        <v>0</v>
      </c>
      <c r="I34" s="12">
        <v>500</v>
      </c>
      <c r="J34" s="11">
        <v>8.2730093071354711E-3</v>
      </c>
      <c r="K34" s="12">
        <v>0</v>
      </c>
      <c r="L34" s="11">
        <v>0</v>
      </c>
      <c r="M34" s="12">
        <v>0</v>
      </c>
      <c r="N34" s="11">
        <v>0</v>
      </c>
      <c r="O34" s="10">
        <v>0</v>
      </c>
      <c r="P34" s="11">
        <v>0</v>
      </c>
      <c r="Q34" s="10">
        <v>0</v>
      </c>
      <c r="R34" s="11">
        <v>0</v>
      </c>
      <c r="S34" s="10">
        <v>0</v>
      </c>
      <c r="T34" s="11">
        <v>0</v>
      </c>
      <c r="U34" s="10">
        <v>0</v>
      </c>
      <c r="V34" s="11">
        <v>0</v>
      </c>
      <c r="W34" s="10">
        <v>0</v>
      </c>
      <c r="X34" s="11">
        <v>0</v>
      </c>
      <c r="Y34" s="10">
        <v>0</v>
      </c>
      <c r="Z34" s="42">
        <v>0</v>
      </c>
      <c r="AA34" s="206">
        <f t="shared" si="0"/>
        <v>0</v>
      </c>
      <c r="AB34" s="206">
        <f t="shared" si="1"/>
        <v>166.66666666666666</v>
      </c>
      <c r="AC34" s="206">
        <f t="shared" si="2"/>
        <v>0</v>
      </c>
    </row>
    <row r="35" spans="1:29" ht="15" customHeight="1" x14ac:dyDescent="0.2">
      <c r="A35" s="236"/>
      <c r="B35" s="145" t="s">
        <v>23</v>
      </c>
      <c r="C35" s="34">
        <v>0</v>
      </c>
      <c r="D35" s="11">
        <v>0</v>
      </c>
      <c r="E35" s="10">
        <v>0</v>
      </c>
      <c r="F35" s="11">
        <v>0</v>
      </c>
      <c r="G35" s="10">
        <v>0</v>
      </c>
      <c r="H35" s="11">
        <v>0</v>
      </c>
      <c r="I35" s="12">
        <v>2125</v>
      </c>
      <c r="J35" s="11">
        <v>3.5160289555325748E-2</v>
      </c>
      <c r="K35" s="12">
        <v>0</v>
      </c>
      <c r="L35" s="11">
        <v>0</v>
      </c>
      <c r="M35" s="12">
        <v>0</v>
      </c>
      <c r="N35" s="11">
        <v>0</v>
      </c>
      <c r="O35" s="10">
        <v>28213</v>
      </c>
      <c r="P35" s="11">
        <v>0.64300202839756604</v>
      </c>
      <c r="Q35" s="10">
        <v>144180</v>
      </c>
      <c r="R35" s="11">
        <v>0.58780841799709727</v>
      </c>
      <c r="S35" s="10">
        <v>115433</v>
      </c>
      <c r="T35" s="11">
        <v>0.51305379746835444</v>
      </c>
      <c r="U35" s="10">
        <v>45390</v>
      </c>
      <c r="V35" s="11">
        <v>0.33864541832669326</v>
      </c>
      <c r="W35" s="10">
        <v>2670</v>
      </c>
      <c r="X35" s="11">
        <v>0.46153846153846156</v>
      </c>
      <c r="Y35" s="10">
        <v>1513</v>
      </c>
      <c r="Z35" s="42">
        <v>0.41463414634146345</v>
      </c>
      <c r="AA35" s="206">
        <f t="shared" si="0"/>
        <v>48199.857142857145</v>
      </c>
      <c r="AB35" s="206">
        <f t="shared" si="1"/>
        <v>708.33333333333337</v>
      </c>
      <c r="AC35" s="206">
        <f t="shared" si="2"/>
        <v>0</v>
      </c>
    </row>
    <row r="36" spans="1:29" ht="15" customHeight="1" x14ac:dyDescent="0.2">
      <c r="A36" s="236"/>
      <c r="B36" s="145" t="s">
        <v>135</v>
      </c>
      <c r="C36" s="34">
        <v>111</v>
      </c>
      <c r="D36" s="11">
        <v>9.0909090909090905E-3</v>
      </c>
      <c r="E36" s="10">
        <v>0</v>
      </c>
      <c r="F36" s="11">
        <v>0</v>
      </c>
      <c r="G36" s="10">
        <v>0</v>
      </c>
      <c r="H36" s="11">
        <v>0</v>
      </c>
      <c r="I36" s="10">
        <v>0</v>
      </c>
      <c r="J36" s="11">
        <v>0</v>
      </c>
      <c r="K36" s="10">
        <v>0</v>
      </c>
      <c r="L36" s="11">
        <v>0</v>
      </c>
      <c r="M36" s="10">
        <v>0</v>
      </c>
      <c r="N36" s="11">
        <v>0</v>
      </c>
      <c r="O36" s="10">
        <v>0</v>
      </c>
      <c r="P36" s="11">
        <v>0</v>
      </c>
      <c r="Q36" s="10">
        <v>0</v>
      </c>
      <c r="R36" s="11">
        <v>0</v>
      </c>
      <c r="S36" s="10">
        <v>0</v>
      </c>
      <c r="T36" s="11">
        <v>0</v>
      </c>
      <c r="U36" s="10">
        <v>0</v>
      </c>
      <c r="V36" s="11">
        <v>0</v>
      </c>
      <c r="W36" s="10">
        <v>0</v>
      </c>
      <c r="X36" s="11">
        <v>0</v>
      </c>
      <c r="Y36" s="10">
        <v>0</v>
      </c>
      <c r="Z36" s="42">
        <v>0</v>
      </c>
      <c r="AA36" s="206">
        <f t="shared" si="0"/>
        <v>0</v>
      </c>
      <c r="AB36" s="206">
        <f t="shared" si="1"/>
        <v>0</v>
      </c>
      <c r="AC36" s="206">
        <f t="shared" si="2"/>
        <v>37</v>
      </c>
    </row>
    <row r="37" spans="1:29" ht="15" customHeight="1" x14ac:dyDescent="0.2">
      <c r="A37" s="236"/>
      <c r="B37" s="145" t="s">
        <v>114</v>
      </c>
      <c r="C37" s="34">
        <v>111</v>
      </c>
      <c r="D37" s="11">
        <v>9.0909090909090905E-3</v>
      </c>
      <c r="E37" s="10">
        <v>0</v>
      </c>
      <c r="F37" s="11">
        <v>0</v>
      </c>
      <c r="G37" s="10">
        <v>0</v>
      </c>
      <c r="H37" s="11">
        <v>0</v>
      </c>
      <c r="I37" s="10">
        <v>0</v>
      </c>
      <c r="J37" s="11">
        <v>0</v>
      </c>
      <c r="K37" s="10">
        <v>0</v>
      </c>
      <c r="L37" s="11">
        <v>0</v>
      </c>
      <c r="M37" s="10">
        <v>0</v>
      </c>
      <c r="N37" s="11">
        <v>0</v>
      </c>
      <c r="O37" s="10">
        <v>0</v>
      </c>
      <c r="P37" s="11">
        <v>0</v>
      </c>
      <c r="Q37" s="10">
        <v>0</v>
      </c>
      <c r="R37" s="11">
        <v>0</v>
      </c>
      <c r="S37" s="10">
        <v>0</v>
      </c>
      <c r="T37" s="11">
        <v>0</v>
      </c>
      <c r="U37" s="10">
        <v>0</v>
      </c>
      <c r="V37" s="11">
        <v>0</v>
      </c>
      <c r="W37" s="10">
        <v>0</v>
      </c>
      <c r="X37" s="11">
        <v>0</v>
      </c>
      <c r="Y37" s="10">
        <v>0</v>
      </c>
      <c r="Z37" s="42">
        <v>0</v>
      </c>
      <c r="AA37" s="206">
        <f t="shared" si="0"/>
        <v>0</v>
      </c>
      <c r="AB37" s="206">
        <f t="shared" si="1"/>
        <v>0</v>
      </c>
      <c r="AC37" s="206">
        <f t="shared" si="2"/>
        <v>37</v>
      </c>
    </row>
    <row r="38" spans="1:29" ht="15" customHeight="1" x14ac:dyDescent="0.2">
      <c r="A38" s="236"/>
      <c r="B38" s="145" t="s">
        <v>24</v>
      </c>
      <c r="C38" s="34">
        <v>111</v>
      </c>
      <c r="D38" s="11">
        <v>9.0909090909090905E-3</v>
      </c>
      <c r="E38" s="10">
        <v>111</v>
      </c>
      <c r="F38" s="11">
        <v>3.663003663003663E-3</v>
      </c>
      <c r="G38" s="10">
        <v>56</v>
      </c>
      <c r="H38" s="11">
        <v>1.9170204025742846E-3</v>
      </c>
      <c r="I38" s="10">
        <v>0</v>
      </c>
      <c r="J38" s="11">
        <v>0</v>
      </c>
      <c r="K38" s="10">
        <v>0</v>
      </c>
      <c r="L38" s="11">
        <v>0</v>
      </c>
      <c r="M38" s="10">
        <v>0</v>
      </c>
      <c r="N38" s="11">
        <v>0</v>
      </c>
      <c r="O38" s="10">
        <v>0</v>
      </c>
      <c r="P38" s="11">
        <v>0</v>
      </c>
      <c r="Q38" s="10">
        <v>0</v>
      </c>
      <c r="R38" s="11">
        <v>0</v>
      </c>
      <c r="S38" s="10">
        <v>0</v>
      </c>
      <c r="T38" s="11">
        <v>0</v>
      </c>
      <c r="U38" s="10">
        <v>0</v>
      </c>
      <c r="V38" s="11">
        <v>0</v>
      </c>
      <c r="W38" s="10">
        <v>0</v>
      </c>
      <c r="X38" s="11">
        <v>0</v>
      </c>
      <c r="Y38" s="10">
        <v>0</v>
      </c>
      <c r="Z38" s="42">
        <v>0</v>
      </c>
      <c r="AA38" s="206">
        <f t="shared" si="0"/>
        <v>0</v>
      </c>
      <c r="AB38" s="206">
        <f t="shared" si="1"/>
        <v>0</v>
      </c>
      <c r="AC38" s="206">
        <f t="shared" si="2"/>
        <v>92.666666666666671</v>
      </c>
    </row>
    <row r="39" spans="1:29" ht="15.75" customHeight="1" thickBot="1" x14ac:dyDescent="0.25">
      <c r="A39" s="237"/>
      <c r="B39" s="200" t="s">
        <v>31</v>
      </c>
      <c r="C39" s="36">
        <v>0</v>
      </c>
      <c r="D39" s="46">
        <v>0</v>
      </c>
      <c r="E39" s="38">
        <v>0</v>
      </c>
      <c r="F39" s="46">
        <v>0</v>
      </c>
      <c r="G39" s="38">
        <v>0</v>
      </c>
      <c r="H39" s="46">
        <v>0</v>
      </c>
      <c r="I39" s="38">
        <v>0</v>
      </c>
      <c r="J39" s="46">
        <v>0</v>
      </c>
      <c r="K39" s="38">
        <v>0</v>
      </c>
      <c r="L39" s="46">
        <v>0</v>
      </c>
      <c r="M39" s="38">
        <v>0</v>
      </c>
      <c r="N39" s="46">
        <v>0</v>
      </c>
      <c r="O39" s="45">
        <v>0</v>
      </c>
      <c r="P39" s="46">
        <v>0</v>
      </c>
      <c r="Q39" s="45">
        <v>356</v>
      </c>
      <c r="R39" s="46">
        <v>1.4513788098693759E-3</v>
      </c>
      <c r="S39" s="45">
        <v>534</v>
      </c>
      <c r="T39" s="46">
        <v>2.3734177215189874E-3</v>
      </c>
      <c r="U39" s="45">
        <v>890</v>
      </c>
      <c r="V39" s="46">
        <v>6.6401062416998674E-3</v>
      </c>
      <c r="W39" s="45">
        <v>356</v>
      </c>
      <c r="X39" s="46">
        <v>6.1538461538461542E-2</v>
      </c>
      <c r="Y39" s="45">
        <v>178</v>
      </c>
      <c r="Z39" s="47">
        <v>4.878048780487805E-2</v>
      </c>
      <c r="AA39" s="206">
        <f t="shared" si="0"/>
        <v>330.57142857142856</v>
      </c>
      <c r="AB39" s="206">
        <f t="shared" si="1"/>
        <v>0</v>
      </c>
      <c r="AC39" s="206">
        <f t="shared" si="2"/>
        <v>0</v>
      </c>
    </row>
    <row r="40" spans="1:29" x14ac:dyDescent="0.2">
      <c r="A40" s="321" t="s">
        <v>57</v>
      </c>
      <c r="B40" s="322"/>
      <c r="C40" s="30">
        <f>SUM(C7:C39)</f>
        <v>12210</v>
      </c>
      <c r="D40" s="138">
        <f t="shared" ref="D40:Z40" si="3">SUM(D7:D39)</f>
        <v>0.99999999999999956</v>
      </c>
      <c r="E40" s="32">
        <f t="shared" si="3"/>
        <v>30303</v>
      </c>
      <c r="F40" s="138">
        <f t="shared" si="3"/>
        <v>0.99999999999999989</v>
      </c>
      <c r="G40" s="32">
        <f t="shared" si="3"/>
        <v>29212</v>
      </c>
      <c r="H40" s="138">
        <f t="shared" si="3"/>
        <v>0.99999999999999989</v>
      </c>
      <c r="I40" s="32">
        <f t="shared" si="3"/>
        <v>60437.5</v>
      </c>
      <c r="J40" s="138">
        <f t="shared" si="3"/>
        <v>1</v>
      </c>
      <c r="K40" s="32">
        <f t="shared" si="3"/>
        <v>37500</v>
      </c>
      <c r="L40" s="138">
        <f t="shared" si="3"/>
        <v>1</v>
      </c>
      <c r="M40" s="32">
        <f t="shared" si="3"/>
        <v>5000</v>
      </c>
      <c r="N40" s="138">
        <f t="shared" si="3"/>
        <v>1</v>
      </c>
      <c r="O40" s="32">
        <f t="shared" si="3"/>
        <v>43877</v>
      </c>
      <c r="P40" s="138">
        <f t="shared" si="3"/>
        <v>1.0000000000000002</v>
      </c>
      <c r="Q40" s="32">
        <f t="shared" si="3"/>
        <v>245284</v>
      </c>
      <c r="R40" s="138">
        <f t="shared" si="3"/>
        <v>1</v>
      </c>
      <c r="S40" s="32">
        <f t="shared" si="3"/>
        <v>224992</v>
      </c>
      <c r="T40" s="138">
        <f t="shared" si="3"/>
        <v>1</v>
      </c>
      <c r="U40" s="32">
        <f t="shared" si="3"/>
        <v>134034</v>
      </c>
      <c r="V40" s="138">
        <f t="shared" si="3"/>
        <v>1</v>
      </c>
      <c r="W40" s="32">
        <f t="shared" si="3"/>
        <v>5785</v>
      </c>
      <c r="X40" s="138">
        <f t="shared" si="3"/>
        <v>1</v>
      </c>
      <c r="Y40" s="32">
        <f t="shared" si="3"/>
        <v>3649</v>
      </c>
      <c r="Z40" s="139">
        <f t="shared" si="3"/>
        <v>1</v>
      </c>
      <c r="AA40" s="176"/>
    </row>
    <row r="41" spans="1:29" x14ac:dyDescent="0.2">
      <c r="A41" s="316" t="s">
        <v>58</v>
      </c>
      <c r="B41" s="317"/>
      <c r="C41" s="140">
        <v>12</v>
      </c>
      <c r="D41" s="11"/>
      <c r="E41" s="86">
        <v>12</v>
      </c>
      <c r="F41" s="11"/>
      <c r="G41" s="12">
        <v>5</v>
      </c>
      <c r="H41" s="11"/>
      <c r="I41" s="12">
        <v>5</v>
      </c>
      <c r="J41" s="11"/>
      <c r="K41" s="12">
        <v>7</v>
      </c>
      <c r="L41" s="11"/>
      <c r="M41" s="12">
        <v>4</v>
      </c>
      <c r="N41" s="11"/>
      <c r="O41" s="12">
        <v>6</v>
      </c>
      <c r="P41" s="11"/>
      <c r="Q41" s="12">
        <v>12</v>
      </c>
      <c r="R41" s="11"/>
      <c r="S41" s="12">
        <v>10</v>
      </c>
      <c r="T41" s="11"/>
      <c r="U41" s="12">
        <v>16</v>
      </c>
      <c r="V41" s="11"/>
      <c r="W41" s="12">
        <v>9</v>
      </c>
      <c r="X41" s="11"/>
      <c r="Y41" s="12">
        <v>8</v>
      </c>
      <c r="Z41" s="42"/>
    </row>
    <row r="42" spans="1:29" x14ac:dyDescent="0.2">
      <c r="A42" s="316" t="s">
        <v>59</v>
      </c>
      <c r="B42" s="317"/>
      <c r="C42" s="140">
        <v>1.131</v>
      </c>
      <c r="D42" s="11"/>
      <c r="E42" s="86">
        <v>0.85260000000000002</v>
      </c>
      <c r="F42" s="11"/>
      <c r="G42" s="12">
        <v>0.186</v>
      </c>
      <c r="H42" s="11"/>
      <c r="I42" s="12">
        <v>0.48780000000000001</v>
      </c>
      <c r="J42" s="11"/>
      <c r="K42" s="12">
        <v>0.60450000000000004</v>
      </c>
      <c r="L42" s="11"/>
      <c r="M42" s="12">
        <v>0.3422</v>
      </c>
      <c r="N42" s="11"/>
      <c r="O42" s="12">
        <v>0.83099999999999996</v>
      </c>
      <c r="P42" s="11"/>
      <c r="Q42" s="12">
        <v>0.85719999999999996</v>
      </c>
      <c r="R42" s="11"/>
      <c r="S42" s="12">
        <v>0.89749999999999996</v>
      </c>
      <c r="T42" s="11"/>
      <c r="U42" s="12">
        <v>1.143</v>
      </c>
      <c r="V42" s="11"/>
      <c r="W42" s="12">
        <v>1.6379999999999999</v>
      </c>
      <c r="X42" s="11"/>
      <c r="Y42" s="12">
        <v>1.6120000000000001</v>
      </c>
      <c r="Z42" s="42"/>
    </row>
    <row r="43" spans="1:29" x14ac:dyDescent="0.2">
      <c r="A43" s="316" t="s">
        <v>60</v>
      </c>
      <c r="B43" s="317"/>
      <c r="C43" s="140">
        <v>0.44740000000000002</v>
      </c>
      <c r="D43" s="11"/>
      <c r="E43" s="86">
        <v>0.32719999999999999</v>
      </c>
      <c r="F43" s="11"/>
      <c r="G43" s="12">
        <v>6.7339999999999997E-2</v>
      </c>
      <c r="H43" s="11"/>
      <c r="I43" s="12">
        <v>0.2177</v>
      </c>
      <c r="J43" s="11"/>
      <c r="K43" s="12">
        <v>0.26919999999999999</v>
      </c>
      <c r="L43" s="11"/>
      <c r="M43" s="12">
        <v>0.14219999999999999</v>
      </c>
      <c r="N43" s="11"/>
      <c r="O43" s="12">
        <v>0.48599999999999999</v>
      </c>
      <c r="P43" s="11"/>
      <c r="Q43" s="12">
        <v>0.51080000000000003</v>
      </c>
      <c r="R43" s="11"/>
      <c r="S43" s="12">
        <v>0.53779999999999994</v>
      </c>
      <c r="T43" s="11"/>
      <c r="U43" s="12">
        <v>0.56630000000000003</v>
      </c>
      <c r="V43" s="11"/>
      <c r="W43" s="12">
        <v>0.71860000000000002</v>
      </c>
      <c r="X43" s="11"/>
      <c r="Y43" s="12">
        <v>0.73529999999999995</v>
      </c>
      <c r="Z43" s="42"/>
    </row>
    <row r="44" spans="1:29" ht="13.5" thickBot="1" x14ac:dyDescent="0.25">
      <c r="A44" s="318" t="s">
        <v>61</v>
      </c>
      <c r="B44" s="319"/>
      <c r="C44" s="141">
        <v>0.45529999999999998</v>
      </c>
      <c r="D44" s="46"/>
      <c r="E44" s="45">
        <v>0.34310000000000002</v>
      </c>
      <c r="F44" s="46"/>
      <c r="G44" s="45">
        <v>0.11559999999999999</v>
      </c>
      <c r="H44" s="46"/>
      <c r="I44" s="45">
        <v>0.30309999999999998</v>
      </c>
      <c r="J44" s="46"/>
      <c r="K44" s="45">
        <v>0.31059999999999999</v>
      </c>
      <c r="L44" s="46"/>
      <c r="M44" s="45">
        <v>0.24690000000000001</v>
      </c>
      <c r="N44" s="46"/>
      <c r="O44" s="45">
        <v>0.46379999999999999</v>
      </c>
      <c r="P44" s="46"/>
      <c r="Q44" s="45">
        <v>0.34489999999999998</v>
      </c>
      <c r="R44" s="46"/>
      <c r="S44" s="45">
        <v>0.38979999999999998</v>
      </c>
      <c r="T44" s="46"/>
      <c r="U44" s="45">
        <v>0.41220000000000001</v>
      </c>
      <c r="V44" s="46"/>
      <c r="W44" s="45">
        <v>0.74570000000000003</v>
      </c>
      <c r="X44" s="46"/>
      <c r="Y44" s="45">
        <v>0.77529999999999999</v>
      </c>
      <c r="Z44" s="47"/>
    </row>
    <row r="45" spans="1:29" x14ac:dyDescent="0.2">
      <c r="A45" s="198"/>
      <c r="B45" s="55"/>
      <c r="C45" s="133"/>
      <c r="D45" s="136"/>
      <c r="E45" s="132"/>
      <c r="F45" s="137"/>
    </row>
    <row r="46" spans="1:29" x14ac:dyDescent="0.2">
      <c r="A46" s="198"/>
      <c r="B46" s="55"/>
      <c r="C46" s="93"/>
      <c r="D46" s="93"/>
      <c r="E46" s="9"/>
      <c r="F46" s="9"/>
      <c r="G46" s="92"/>
      <c r="H46" s="92"/>
      <c r="I46" s="92"/>
      <c r="J46" s="92"/>
      <c r="K46" s="92"/>
      <c r="L46" s="92"/>
      <c r="M46" s="92"/>
      <c r="N46" s="92"/>
      <c r="O46" s="92"/>
      <c r="P46" s="92"/>
      <c r="Q46" s="92"/>
    </row>
    <row r="47" spans="1:29" x14ac:dyDescent="0.2">
      <c r="A47" s="198"/>
      <c r="B47" s="55"/>
      <c r="C47" s="93"/>
      <c r="D47" s="93"/>
      <c r="Q47" s="92"/>
    </row>
    <row r="48" spans="1:29" x14ac:dyDescent="0.2">
      <c r="A48" s="198"/>
      <c r="B48" s="55"/>
      <c r="C48" s="9"/>
      <c r="D48" s="9"/>
      <c r="Q48" s="92"/>
    </row>
    <row r="49" spans="1:17" x14ac:dyDescent="0.2">
      <c r="A49" s="198"/>
      <c r="B49" s="55"/>
      <c r="C49" s="9"/>
      <c r="D49" s="9"/>
      <c r="E49" s="9"/>
      <c r="F49" s="9"/>
      <c r="G49" s="9"/>
      <c r="H49" s="9"/>
      <c r="I49" s="9"/>
      <c r="J49" s="9"/>
      <c r="K49" s="9"/>
      <c r="L49" s="9"/>
      <c r="M49" s="9"/>
      <c r="Q49" s="92"/>
    </row>
    <row r="50" spans="1:17" x14ac:dyDescent="0.2">
      <c r="A50" s="198"/>
      <c r="B50" s="55"/>
      <c r="C50" s="9"/>
      <c r="D50" s="92"/>
      <c r="E50" s="9"/>
      <c r="G50" s="9"/>
      <c r="Q50" s="92"/>
    </row>
    <row r="51" spans="1:17" x14ac:dyDescent="0.2">
      <c r="A51" s="198"/>
      <c r="B51" s="55"/>
      <c r="C51" s="9"/>
      <c r="E51" s="9"/>
      <c r="G51" s="9"/>
      <c r="Q51" s="92"/>
    </row>
    <row r="52" spans="1:17" x14ac:dyDescent="0.2">
      <c r="C52" s="9"/>
      <c r="D52" s="92"/>
      <c r="E52" s="9"/>
      <c r="F52" s="92"/>
      <c r="G52" s="9"/>
      <c r="H52" s="92"/>
      <c r="I52" s="92"/>
      <c r="J52" s="92"/>
      <c r="K52" s="92"/>
      <c r="L52" s="92"/>
      <c r="M52" s="92"/>
      <c r="N52" s="92"/>
      <c r="O52" s="92"/>
      <c r="P52" s="92"/>
      <c r="Q52" s="92"/>
    </row>
    <row r="53" spans="1:17" x14ac:dyDescent="0.2">
      <c r="C53" s="9"/>
      <c r="D53" s="92"/>
      <c r="E53" s="9"/>
      <c r="F53" s="92"/>
      <c r="G53" s="9"/>
      <c r="H53" s="92"/>
      <c r="I53" s="92"/>
      <c r="J53" s="92"/>
      <c r="K53" s="92"/>
      <c r="L53" s="92"/>
      <c r="M53" s="92"/>
      <c r="N53" s="92"/>
      <c r="O53" s="92"/>
      <c r="P53" s="92"/>
      <c r="Q53" s="92"/>
    </row>
    <row r="54" spans="1:17" x14ac:dyDescent="0.2">
      <c r="C54" s="92"/>
      <c r="D54" s="92"/>
      <c r="E54" s="92"/>
      <c r="F54" s="92"/>
      <c r="G54" s="92"/>
      <c r="H54" s="92"/>
      <c r="I54" s="92"/>
      <c r="J54" s="92"/>
      <c r="K54" s="92"/>
      <c r="L54" s="92"/>
      <c r="M54" s="92"/>
      <c r="N54" s="92"/>
      <c r="O54" s="92"/>
      <c r="P54" s="92"/>
      <c r="Q54" s="92"/>
    </row>
    <row r="55" spans="1:17" x14ac:dyDescent="0.2">
      <c r="C55" s="92"/>
      <c r="D55" s="92"/>
      <c r="E55" s="92"/>
      <c r="F55" s="92"/>
      <c r="G55" s="92"/>
      <c r="H55" s="92"/>
      <c r="I55" s="92"/>
      <c r="J55" s="92"/>
      <c r="K55" s="92"/>
      <c r="L55" s="92"/>
      <c r="M55" s="92"/>
      <c r="N55" s="92"/>
      <c r="O55" s="92"/>
      <c r="P55" s="92"/>
      <c r="Q55" s="92"/>
    </row>
    <row r="56" spans="1:17" x14ac:dyDescent="0.2">
      <c r="C56" s="92"/>
      <c r="Q56" s="92"/>
    </row>
    <row r="57" spans="1:17" x14ac:dyDescent="0.2">
      <c r="C57" s="92"/>
      <c r="D57" s="92"/>
      <c r="E57" s="92"/>
      <c r="F57" s="92"/>
      <c r="G57" s="92"/>
      <c r="H57" s="92"/>
      <c r="I57" s="92"/>
      <c r="J57" s="92"/>
      <c r="K57" s="92"/>
      <c r="L57" s="92"/>
      <c r="M57" s="92"/>
      <c r="N57" s="92"/>
      <c r="O57" s="92"/>
      <c r="P57" s="92"/>
      <c r="Q57" s="92"/>
    </row>
    <row r="58" spans="1:17" x14ac:dyDescent="0.2">
      <c r="C58" s="92"/>
      <c r="D58" s="92"/>
      <c r="E58" s="92"/>
      <c r="F58" s="92"/>
      <c r="G58" s="92"/>
      <c r="H58" s="92"/>
      <c r="I58" s="92"/>
      <c r="J58" s="92"/>
      <c r="K58" s="92"/>
      <c r="L58" s="92"/>
      <c r="M58" s="92"/>
      <c r="N58" s="92"/>
      <c r="O58" s="92"/>
      <c r="P58" s="92"/>
      <c r="Q58" s="92"/>
    </row>
    <row r="59" spans="1:17" x14ac:dyDescent="0.2">
      <c r="C59" s="92"/>
      <c r="D59" s="92"/>
      <c r="E59" s="92"/>
      <c r="F59" s="92"/>
      <c r="G59" s="92"/>
      <c r="H59" s="92"/>
      <c r="I59" s="92"/>
      <c r="J59" s="92"/>
      <c r="K59" s="92"/>
      <c r="L59" s="92"/>
      <c r="M59" s="92"/>
      <c r="N59" s="92"/>
      <c r="O59" s="92"/>
      <c r="P59" s="92"/>
      <c r="Q59" s="92"/>
    </row>
    <row r="60" spans="1:17" x14ac:dyDescent="0.2">
      <c r="C60" s="92"/>
      <c r="D60" s="92"/>
      <c r="E60" s="92"/>
      <c r="F60" s="92"/>
      <c r="G60" s="92"/>
      <c r="H60" s="92"/>
      <c r="I60" s="92"/>
      <c r="J60" s="92"/>
      <c r="K60" s="92"/>
      <c r="L60" s="92"/>
      <c r="M60" s="92"/>
      <c r="N60" s="92"/>
      <c r="O60" s="92"/>
      <c r="P60" s="92"/>
      <c r="Q60" s="92"/>
    </row>
    <row r="61" spans="1:17" x14ac:dyDescent="0.2">
      <c r="C61" s="92"/>
      <c r="D61" s="92"/>
      <c r="E61" s="92"/>
      <c r="F61" s="92"/>
      <c r="G61" s="92"/>
      <c r="H61" s="92"/>
      <c r="I61" s="92"/>
      <c r="J61" s="92"/>
      <c r="K61" s="92"/>
      <c r="L61" s="92"/>
      <c r="M61" s="92"/>
      <c r="N61" s="92"/>
      <c r="O61" s="92"/>
      <c r="P61" s="92"/>
      <c r="Q61" s="92"/>
    </row>
    <row r="62" spans="1:17" x14ac:dyDescent="0.2">
      <c r="C62" s="92"/>
      <c r="D62" s="92"/>
      <c r="E62" s="92"/>
      <c r="F62" s="92"/>
      <c r="G62" s="92"/>
      <c r="H62" s="92"/>
      <c r="I62" s="92"/>
      <c r="J62" s="92"/>
      <c r="K62" s="92"/>
      <c r="L62" s="92"/>
      <c r="M62" s="92"/>
      <c r="N62" s="92"/>
      <c r="O62" s="92"/>
      <c r="P62" s="92"/>
      <c r="Q62" s="92"/>
    </row>
    <row r="63" spans="1:17" x14ac:dyDescent="0.2">
      <c r="C63" s="92"/>
      <c r="D63" s="92"/>
      <c r="E63" s="92"/>
      <c r="F63" s="92"/>
      <c r="G63" s="92"/>
      <c r="H63" s="92"/>
      <c r="I63" s="92"/>
      <c r="J63" s="92"/>
      <c r="K63" s="92"/>
      <c r="L63" s="92"/>
      <c r="M63" s="92"/>
      <c r="N63" s="92"/>
      <c r="O63" s="92"/>
      <c r="P63" s="92"/>
      <c r="Q63" s="92"/>
    </row>
  </sheetData>
  <mergeCells count="34">
    <mergeCell ref="A43:B43"/>
    <mergeCell ref="A44:B44"/>
    <mergeCell ref="U5:V5"/>
    <mergeCell ref="W5:X5"/>
    <mergeCell ref="Y5:Z5"/>
    <mergeCell ref="A40:B40"/>
    <mergeCell ref="A41:B41"/>
    <mergeCell ref="A42:B42"/>
    <mergeCell ref="A7:A9"/>
    <mergeCell ref="A10:A20"/>
    <mergeCell ref="A21:A23"/>
    <mergeCell ref="A25:A26"/>
    <mergeCell ref="A28:A39"/>
    <mergeCell ref="I2:N2"/>
    <mergeCell ref="E5:F5"/>
    <mergeCell ref="G5:H5"/>
    <mergeCell ref="O4:Z4"/>
    <mergeCell ref="O3:Z3"/>
    <mergeCell ref="O2:Z2"/>
    <mergeCell ref="O5:P5"/>
    <mergeCell ref="Q5:R5"/>
    <mergeCell ref="S5:T5"/>
    <mergeCell ref="I5:J5"/>
    <mergeCell ref="K5:L5"/>
    <mergeCell ref="M5:N5"/>
    <mergeCell ref="I4:N4"/>
    <mergeCell ref="I3:N3"/>
    <mergeCell ref="C2:H2"/>
    <mergeCell ref="C3:H3"/>
    <mergeCell ref="C4:H4"/>
    <mergeCell ref="B5:B6"/>
    <mergeCell ref="A5:A6"/>
    <mergeCell ref="A2:B4"/>
    <mergeCell ref="C5:D5"/>
  </mergeCells>
  <conditionalFormatting sqref="N31:N32 L31:L32 J31:J32 N34:N35 L34:L35 J34:J35 Z22:Z23 X22:X23 V22:V23 T22:T23 R22:R23 P22:P23 Z25:Z27 X25:X27 V25:V27 T25:T27 R25:R27 P25:P27 Z29:Z33 X29:X33 V29:V33 T29:T33 R29:R33 P29:P33 Z39 X39 V39 T39 R39 P39 N8:N9 L8:L9 J8:J9 N14:N17 L14:L17 J14:J17 N19:N23 L19:L23 J19:J23 Z7 X7 V7 T7 R7 P7 Z9:Z10 X9:X10 V9:V10 T9:T10 R9:R10 P9:P10 Z12:Z14 X12:X14 V12:V14 T12:T14 R12:R14 P12:P14 Z16:Z17 X16:X17 V16:V17 T16:T17 R16:R17 P16:P17 Z19:Z20 X19:X20 V19:V20 T19:T20 R19:R20 P19:P20">
    <cfRule type="cellIs" dxfId="0" priority="2" operator="greaterThan">
      <formula>0.2</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K28"/>
  <sheetViews>
    <sheetView topLeftCell="B10" zoomScale="80" zoomScaleNormal="80" workbookViewId="0">
      <selection activeCell="E22" sqref="E22:E27"/>
    </sheetView>
  </sheetViews>
  <sheetFormatPr baseColWidth="10" defaultRowHeight="15" x14ac:dyDescent="0.25"/>
  <cols>
    <col min="3" max="3" width="12.7109375" bestFit="1" customWidth="1"/>
    <col min="4" max="4" width="14.7109375" customWidth="1"/>
    <col min="5" max="5" width="12.85546875" bestFit="1" customWidth="1"/>
    <col min="6" max="6" width="12.28515625" customWidth="1"/>
    <col min="7" max="7" width="22" bestFit="1" customWidth="1"/>
    <col min="8" max="8" width="22.7109375" bestFit="1" customWidth="1"/>
    <col min="9" max="9" width="30.140625" bestFit="1" customWidth="1"/>
    <col min="10" max="10" width="30.28515625" bestFit="1" customWidth="1"/>
    <col min="11" max="11" width="24.42578125" bestFit="1" customWidth="1"/>
  </cols>
  <sheetData>
    <row r="4" spans="2:11" x14ac:dyDescent="0.25">
      <c r="B4" s="329" t="s">
        <v>136</v>
      </c>
      <c r="C4" s="329"/>
      <c r="D4" s="329"/>
      <c r="E4" s="329"/>
      <c r="F4" s="329"/>
      <c r="G4" s="337" t="s">
        <v>57</v>
      </c>
      <c r="H4" s="330" t="s">
        <v>58</v>
      </c>
      <c r="I4" s="330" t="s">
        <v>59</v>
      </c>
      <c r="J4" s="330" t="s">
        <v>60</v>
      </c>
      <c r="K4" s="330" t="s">
        <v>61</v>
      </c>
    </row>
    <row r="5" spans="2:11" x14ac:dyDescent="0.25">
      <c r="B5" s="329"/>
      <c r="C5" s="329"/>
      <c r="D5" s="329"/>
      <c r="E5" s="329"/>
      <c r="F5" s="329"/>
      <c r="G5" s="337"/>
      <c r="H5" s="330"/>
      <c r="I5" s="330"/>
      <c r="J5" s="330"/>
      <c r="K5" s="330"/>
    </row>
    <row r="6" spans="2:11" x14ac:dyDescent="0.25">
      <c r="B6" s="329">
        <v>2011</v>
      </c>
      <c r="C6" s="331" t="s">
        <v>26</v>
      </c>
      <c r="D6" s="334">
        <v>40822</v>
      </c>
      <c r="E6" s="181" t="s">
        <v>139</v>
      </c>
      <c r="F6" s="177" t="s">
        <v>17</v>
      </c>
      <c r="G6" s="179">
        <v>12210</v>
      </c>
      <c r="H6" s="179">
        <v>12</v>
      </c>
      <c r="I6" s="179">
        <v>1.131</v>
      </c>
      <c r="J6" s="179">
        <v>0.44740000000000002</v>
      </c>
      <c r="K6" s="179">
        <v>0.45529999999999998</v>
      </c>
    </row>
    <row r="7" spans="2:11" x14ac:dyDescent="0.25">
      <c r="B7" s="329"/>
      <c r="C7" s="332"/>
      <c r="D7" s="335"/>
      <c r="E7" s="182" t="s">
        <v>141</v>
      </c>
      <c r="F7" s="177" t="s">
        <v>25</v>
      </c>
      <c r="G7" s="179">
        <v>30303</v>
      </c>
      <c r="H7" s="179">
        <v>12</v>
      </c>
      <c r="I7" s="179">
        <v>0.85260000000000002</v>
      </c>
      <c r="J7" s="179">
        <v>0.32719999999999999</v>
      </c>
      <c r="K7" s="179">
        <v>0.34310000000000002</v>
      </c>
    </row>
    <row r="8" spans="2:11" x14ac:dyDescent="0.25">
      <c r="B8" s="329"/>
      <c r="C8" s="333"/>
      <c r="D8" s="336"/>
      <c r="E8" s="180" t="s">
        <v>140</v>
      </c>
      <c r="F8" s="177" t="s">
        <v>34</v>
      </c>
      <c r="G8" s="179">
        <v>29212</v>
      </c>
      <c r="H8" s="179">
        <v>5</v>
      </c>
      <c r="I8" s="179">
        <v>0.186</v>
      </c>
      <c r="J8" s="179">
        <v>6.7339999999999997E-2</v>
      </c>
      <c r="K8" s="179">
        <v>0.11559999999999999</v>
      </c>
    </row>
    <row r="9" spans="2:11" x14ac:dyDescent="0.25">
      <c r="B9" s="329">
        <v>2012</v>
      </c>
      <c r="C9" s="266" t="s">
        <v>35</v>
      </c>
      <c r="D9" s="264">
        <v>41149</v>
      </c>
      <c r="E9" s="181" t="s">
        <v>139</v>
      </c>
      <c r="F9" s="177" t="s">
        <v>17</v>
      </c>
      <c r="G9" s="179">
        <v>60437.5</v>
      </c>
      <c r="H9" s="179">
        <v>5</v>
      </c>
      <c r="I9" s="179">
        <v>0.48780000000000001</v>
      </c>
      <c r="J9" s="179">
        <v>0.2177</v>
      </c>
      <c r="K9" s="179">
        <v>0.30309999999999998</v>
      </c>
    </row>
    <row r="10" spans="2:11" x14ac:dyDescent="0.25">
      <c r="B10" s="329"/>
      <c r="C10" s="266"/>
      <c r="D10" s="264"/>
      <c r="E10" s="182" t="s">
        <v>141</v>
      </c>
      <c r="F10" s="177" t="s">
        <v>25</v>
      </c>
      <c r="G10" s="179">
        <v>37500</v>
      </c>
      <c r="H10" s="179">
        <v>7</v>
      </c>
      <c r="I10" s="179">
        <v>0.60450000000000004</v>
      </c>
      <c r="J10" s="179">
        <v>0.26919999999999999</v>
      </c>
      <c r="K10" s="179">
        <v>0.31059999999999999</v>
      </c>
    </row>
    <row r="11" spans="2:11" x14ac:dyDescent="0.25">
      <c r="B11" s="329"/>
      <c r="C11" s="266"/>
      <c r="D11" s="264"/>
      <c r="E11" s="180" t="s">
        <v>140</v>
      </c>
      <c r="F11" s="177" t="s">
        <v>34</v>
      </c>
      <c r="G11" s="179">
        <v>5000</v>
      </c>
      <c r="H11" s="179">
        <v>4</v>
      </c>
      <c r="I11" s="179">
        <v>0.3422</v>
      </c>
      <c r="J11" s="179">
        <v>0.14219999999999999</v>
      </c>
      <c r="K11" s="179">
        <v>0.24690000000000001</v>
      </c>
    </row>
    <row r="12" spans="2:11" x14ac:dyDescent="0.25">
      <c r="B12" s="329">
        <v>2013</v>
      </c>
      <c r="C12" s="266" t="s">
        <v>38</v>
      </c>
      <c r="D12" s="264">
        <v>41314</v>
      </c>
      <c r="E12" s="334" t="s">
        <v>139</v>
      </c>
      <c r="F12" s="177" t="s">
        <v>17</v>
      </c>
      <c r="G12" s="179">
        <v>43877</v>
      </c>
      <c r="H12" s="179">
        <v>6</v>
      </c>
      <c r="I12" s="179">
        <v>0.83099999999999996</v>
      </c>
      <c r="J12" s="179">
        <v>0.48599999999999999</v>
      </c>
      <c r="K12" s="179">
        <v>0.46379999999999999</v>
      </c>
    </row>
    <row r="13" spans="2:11" x14ac:dyDescent="0.25">
      <c r="B13" s="329"/>
      <c r="C13" s="266"/>
      <c r="D13" s="264"/>
      <c r="E13" s="335"/>
      <c r="F13" s="177" t="s">
        <v>39</v>
      </c>
      <c r="G13" s="179">
        <v>245284</v>
      </c>
      <c r="H13" s="179">
        <v>12</v>
      </c>
      <c r="I13" s="179">
        <v>0.85719999999999996</v>
      </c>
      <c r="J13" s="179">
        <v>0.51080000000000003</v>
      </c>
      <c r="K13" s="179">
        <v>0.34489999999999998</v>
      </c>
    </row>
    <row r="14" spans="2:11" x14ac:dyDescent="0.25">
      <c r="B14" s="329"/>
      <c r="C14" s="266"/>
      <c r="D14" s="264"/>
      <c r="E14" s="334" t="s">
        <v>141</v>
      </c>
      <c r="F14" s="177" t="s">
        <v>25</v>
      </c>
      <c r="G14" s="179">
        <v>224992</v>
      </c>
      <c r="H14" s="179">
        <v>10</v>
      </c>
      <c r="I14" s="179">
        <v>0.89749999999999996</v>
      </c>
      <c r="J14" s="179">
        <v>0.53779999999999994</v>
      </c>
      <c r="K14" s="179">
        <v>0.38979999999999998</v>
      </c>
    </row>
    <row r="15" spans="2:11" x14ac:dyDescent="0.25">
      <c r="B15" s="329"/>
      <c r="C15" s="266"/>
      <c r="D15" s="264"/>
      <c r="E15" s="336"/>
      <c r="F15" s="177" t="s">
        <v>40</v>
      </c>
      <c r="G15" s="179">
        <v>134034</v>
      </c>
      <c r="H15" s="179">
        <v>16</v>
      </c>
      <c r="I15" s="179">
        <v>1.143</v>
      </c>
      <c r="J15" s="179">
        <v>0.56630000000000003</v>
      </c>
      <c r="K15" s="179">
        <v>0.41220000000000001</v>
      </c>
    </row>
    <row r="16" spans="2:11" x14ac:dyDescent="0.25">
      <c r="B16" s="329"/>
      <c r="C16" s="266"/>
      <c r="D16" s="264"/>
      <c r="E16" s="334" t="s">
        <v>140</v>
      </c>
      <c r="F16" s="177" t="s">
        <v>41</v>
      </c>
      <c r="G16" s="179">
        <v>5785</v>
      </c>
      <c r="H16" s="179">
        <v>9</v>
      </c>
      <c r="I16" s="179">
        <v>1.6379999999999999</v>
      </c>
      <c r="J16" s="179">
        <v>0.71860000000000002</v>
      </c>
      <c r="K16" s="179">
        <v>0.74570000000000003</v>
      </c>
    </row>
    <row r="17" spans="2:11" x14ac:dyDescent="0.25">
      <c r="B17" s="329"/>
      <c r="C17" s="266"/>
      <c r="D17" s="264"/>
      <c r="E17" s="336"/>
      <c r="F17" s="177" t="s">
        <v>34</v>
      </c>
      <c r="G17" s="179">
        <v>3649</v>
      </c>
      <c r="H17" s="179">
        <v>8</v>
      </c>
      <c r="I17" s="179">
        <v>1.6120000000000001</v>
      </c>
      <c r="J17" s="179">
        <v>0.73529999999999995</v>
      </c>
      <c r="K17" s="179">
        <v>0.77529999999999999</v>
      </c>
    </row>
    <row r="20" spans="2:11" x14ac:dyDescent="0.25">
      <c r="D20" s="338" t="s">
        <v>142</v>
      </c>
      <c r="E20" s="338" t="s">
        <v>143</v>
      </c>
      <c r="F20" s="343" t="s">
        <v>144</v>
      </c>
      <c r="G20" s="338" t="s">
        <v>145</v>
      </c>
      <c r="H20" s="338" t="s">
        <v>146</v>
      </c>
      <c r="I20" s="338" t="s">
        <v>147</v>
      </c>
      <c r="J20" s="338" t="s">
        <v>148</v>
      </c>
      <c r="K20" s="184"/>
    </row>
    <row r="21" spans="2:11" x14ac:dyDescent="0.25">
      <c r="D21" s="339"/>
      <c r="E21" s="339"/>
      <c r="F21" s="344"/>
      <c r="G21" s="339"/>
      <c r="H21" s="339"/>
      <c r="I21" s="339"/>
      <c r="J21" s="339"/>
      <c r="K21" s="184"/>
    </row>
    <row r="22" spans="2:11" x14ac:dyDescent="0.25">
      <c r="D22" s="340" t="s">
        <v>139</v>
      </c>
      <c r="E22" s="194" t="s">
        <v>17</v>
      </c>
      <c r="F22" s="185">
        <f>+(G6+G9+G12)/3</f>
        <v>38841.5</v>
      </c>
      <c r="G22" s="185">
        <f>+(H6+H9+H12)/3</f>
        <v>7.666666666666667</v>
      </c>
      <c r="H22" s="186">
        <f>+(I6+I9+I12)/3</f>
        <v>0.81659999999999988</v>
      </c>
      <c r="I22" s="187">
        <f>+(J6+J9+J12)/3</f>
        <v>0.38369999999999999</v>
      </c>
      <c r="J22" s="187">
        <f>+(K6+K9+K12)/3</f>
        <v>0.40739999999999998</v>
      </c>
      <c r="K22" s="184"/>
    </row>
    <row r="23" spans="2:11" x14ac:dyDescent="0.25">
      <c r="D23" s="341"/>
      <c r="E23" s="194" t="s">
        <v>39</v>
      </c>
      <c r="F23" s="187">
        <v>245284</v>
      </c>
      <c r="G23" s="187">
        <v>12</v>
      </c>
      <c r="H23" s="186">
        <v>0.85719999999999996</v>
      </c>
      <c r="I23" s="186">
        <v>0.51080000000000003</v>
      </c>
      <c r="J23" s="186">
        <v>0.34489999999999998</v>
      </c>
      <c r="K23" s="184"/>
    </row>
    <row r="24" spans="2:11" x14ac:dyDescent="0.25">
      <c r="D24" s="340" t="s">
        <v>141</v>
      </c>
      <c r="E24" s="194" t="s">
        <v>25</v>
      </c>
      <c r="F24" s="185">
        <f>+(G7+G10+G14)/3</f>
        <v>97598.333333333328</v>
      </c>
      <c r="G24" s="185">
        <f>+(H7+H10+H14)/3</f>
        <v>9.6666666666666661</v>
      </c>
      <c r="H24" s="186">
        <f>+(I7+I10+I14)/3</f>
        <v>0.78486666666666671</v>
      </c>
      <c r="I24" s="186">
        <f t="shared" ref="I24:J24" si="0">+(J7+J10+J14)/3</f>
        <v>0.37806666666666661</v>
      </c>
      <c r="J24" s="186">
        <f t="shared" si="0"/>
        <v>0.34783333333333327</v>
      </c>
      <c r="K24" s="184"/>
    </row>
    <row r="25" spans="2:11" x14ac:dyDescent="0.25">
      <c r="D25" s="342"/>
      <c r="E25" s="195" t="s">
        <v>40</v>
      </c>
      <c r="F25" s="188">
        <v>134034</v>
      </c>
      <c r="G25" s="188">
        <v>16</v>
      </c>
      <c r="H25" s="188">
        <v>1.143</v>
      </c>
      <c r="I25" s="188">
        <v>0.56630000000000003</v>
      </c>
      <c r="J25" s="188">
        <v>0.41220000000000001</v>
      </c>
      <c r="K25" s="184"/>
    </row>
    <row r="26" spans="2:11" x14ac:dyDescent="0.25">
      <c r="D26" s="340" t="s">
        <v>140</v>
      </c>
      <c r="E26" s="196" t="s">
        <v>41</v>
      </c>
      <c r="F26" s="189">
        <v>5785</v>
      </c>
      <c r="G26" s="189">
        <v>9</v>
      </c>
      <c r="H26" s="189">
        <v>1.6379999999999999</v>
      </c>
      <c r="I26" s="189">
        <v>0.71860000000000002</v>
      </c>
      <c r="J26" s="189">
        <v>0.74570000000000003</v>
      </c>
      <c r="K26" s="190" t="s">
        <v>149</v>
      </c>
    </row>
    <row r="27" spans="2:11" x14ac:dyDescent="0.25">
      <c r="D27" s="342"/>
      <c r="E27" s="197" t="s">
        <v>34</v>
      </c>
      <c r="F27" s="191">
        <f>+(G8+G11+G17)/3</f>
        <v>12620.333333333334</v>
      </c>
      <c r="G27" s="191">
        <f>+(H8+H11+H17)/3</f>
        <v>5.666666666666667</v>
      </c>
      <c r="H27" s="192">
        <f>+(I8+I11+I17)/3</f>
        <v>0.71340000000000003</v>
      </c>
      <c r="I27" s="192">
        <f t="shared" ref="I27:J27" si="1">+(J8+J11+J17)/3</f>
        <v>0.31494666666666665</v>
      </c>
      <c r="J27" s="192">
        <f t="shared" si="1"/>
        <v>0.37926666666666664</v>
      </c>
      <c r="K27" s="193"/>
    </row>
    <row r="28" spans="2:11" x14ac:dyDescent="0.25">
      <c r="F28" s="183"/>
    </row>
  </sheetData>
  <mergeCells count="28">
    <mergeCell ref="J20:J21"/>
    <mergeCell ref="D22:D23"/>
    <mergeCell ref="D24:D25"/>
    <mergeCell ref="D26:D27"/>
    <mergeCell ref="I4:I5"/>
    <mergeCell ref="J4:J5"/>
    <mergeCell ref="E12:E13"/>
    <mergeCell ref="E14:E15"/>
    <mergeCell ref="E16:E17"/>
    <mergeCell ref="D20:D21"/>
    <mergeCell ref="E20:E21"/>
    <mergeCell ref="F20:F21"/>
    <mergeCell ref="G20:G21"/>
    <mergeCell ref="H20:H21"/>
    <mergeCell ref="I20:I21"/>
    <mergeCell ref="B12:B17"/>
    <mergeCell ref="B4:F5"/>
    <mergeCell ref="C12:C17"/>
    <mergeCell ref="D12:D17"/>
    <mergeCell ref="K4:K5"/>
    <mergeCell ref="B6:B8"/>
    <mergeCell ref="B9:B11"/>
    <mergeCell ref="C6:C8"/>
    <mergeCell ref="D6:D8"/>
    <mergeCell ref="C9:C11"/>
    <mergeCell ref="D9:D11"/>
    <mergeCell ref="G4:G5"/>
    <mergeCell ref="H4:H5"/>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145"/>
  <sheetViews>
    <sheetView tabSelected="1" topLeftCell="A127" workbookViewId="0">
      <selection activeCell="G100" sqref="G100"/>
    </sheetView>
  </sheetViews>
  <sheetFormatPr baseColWidth="10" defaultRowHeight="15" x14ac:dyDescent="0.25"/>
  <cols>
    <col min="1" max="1" width="11.42578125" style="212"/>
    <col min="2" max="2" width="19.85546875" style="217" bestFit="1" customWidth="1"/>
    <col min="3" max="3" width="33" style="212" bestFit="1" customWidth="1"/>
    <col min="4" max="4" width="9.5703125" style="213" bestFit="1" customWidth="1"/>
    <col min="5" max="5" width="7.7109375" style="213" bestFit="1" customWidth="1"/>
    <col min="6" max="6" width="9.140625" style="213" bestFit="1" customWidth="1"/>
    <col min="7" max="7" width="9" style="213" bestFit="1" customWidth="1"/>
    <col min="8" max="8" width="6.5703125" style="213" bestFit="1" customWidth="1"/>
    <col min="9" max="9" width="14" style="212" customWidth="1"/>
    <col min="10" max="10" width="13.5703125" style="212" customWidth="1"/>
    <col min="11" max="13" width="11.42578125" style="213"/>
    <col min="14" max="16" width="11.42578125" style="212"/>
    <col min="17" max="17" width="33" style="212" bestFit="1" customWidth="1"/>
    <col min="18" max="22" width="6" style="212" bestFit="1" customWidth="1"/>
    <col min="23" max="16384" width="11.42578125" style="212"/>
  </cols>
  <sheetData>
    <row r="2" spans="2:14" x14ac:dyDescent="0.25">
      <c r="B2" s="349" t="s">
        <v>38</v>
      </c>
      <c r="C2" s="349"/>
    </row>
    <row r="3" spans="2:14" x14ac:dyDescent="0.25">
      <c r="B3" s="349"/>
      <c r="C3" s="349"/>
    </row>
    <row r="4" spans="2:14" ht="30" x14ac:dyDescent="0.25">
      <c r="B4" s="218" t="s">
        <v>28</v>
      </c>
      <c r="C4" s="179" t="s">
        <v>27</v>
      </c>
      <c r="D4" s="179" t="s">
        <v>162</v>
      </c>
      <c r="E4" s="179" t="s">
        <v>163</v>
      </c>
      <c r="F4" s="179" t="s">
        <v>164</v>
      </c>
      <c r="G4" s="179" t="s">
        <v>165</v>
      </c>
      <c r="H4" s="179" t="s">
        <v>166</v>
      </c>
      <c r="I4" s="214" t="s">
        <v>156</v>
      </c>
      <c r="J4" s="214" t="s">
        <v>157</v>
      </c>
      <c r="K4" s="215" t="s">
        <v>158</v>
      </c>
      <c r="L4" s="179" t="s">
        <v>159</v>
      </c>
      <c r="M4" s="179" t="s">
        <v>160</v>
      </c>
      <c r="N4" s="216" t="s">
        <v>161</v>
      </c>
    </row>
    <row r="5" spans="2:14" ht="18.75" x14ac:dyDescent="0.25">
      <c r="B5" s="347" t="s">
        <v>62</v>
      </c>
      <c r="C5" s="219" t="s">
        <v>67</v>
      </c>
      <c r="D5" s="179"/>
      <c r="E5" s="208">
        <v>7.416666666666667</v>
      </c>
      <c r="F5" s="179"/>
      <c r="G5" s="179"/>
      <c r="H5" s="211">
        <v>50.857142857142854</v>
      </c>
      <c r="I5" s="220">
        <f>AVERAGE(D5:H5)</f>
        <v>29.136904761904759</v>
      </c>
      <c r="J5" s="221">
        <f>I5/I$84</f>
        <v>2.3559455297336907E-4</v>
      </c>
      <c r="K5" s="179">
        <v>16</v>
      </c>
      <c r="L5" s="179">
        <v>0</v>
      </c>
      <c r="M5" s="179">
        <f>K5*L5</f>
        <v>0</v>
      </c>
      <c r="N5" s="216">
        <f>SUM(M5:M83)</f>
        <v>34</v>
      </c>
    </row>
    <row r="6" spans="2:14" x14ac:dyDescent="0.25">
      <c r="B6" s="347"/>
      <c r="C6" s="219" t="s">
        <v>85</v>
      </c>
      <c r="D6" s="179"/>
      <c r="E6" s="208">
        <v>133.5</v>
      </c>
      <c r="F6" s="179"/>
      <c r="G6" s="179"/>
      <c r="H6" s="211">
        <v>101.71428571428571</v>
      </c>
      <c r="I6" s="220">
        <f t="shared" ref="I6:I69" si="0">AVERAGE(D6:H6)</f>
        <v>117.60714285714286</v>
      </c>
      <c r="J6" s="221">
        <f t="shared" ref="J6:J69" si="1">I6/I$84</f>
        <v>9.5094528654705347E-4</v>
      </c>
      <c r="K6" s="179">
        <v>16</v>
      </c>
      <c r="L6" s="179">
        <v>0</v>
      </c>
      <c r="M6" s="179">
        <f t="shared" ref="M6:M69" si="2">K6*L6</f>
        <v>0</v>
      </c>
    </row>
    <row r="7" spans="2:14" x14ac:dyDescent="0.25">
      <c r="B7" s="347" t="s">
        <v>167</v>
      </c>
      <c r="C7" s="207" t="s">
        <v>5</v>
      </c>
      <c r="D7" s="179"/>
      <c r="E7" s="208">
        <v>96.416666666666671</v>
      </c>
      <c r="F7" s="208">
        <v>309.33333333333331</v>
      </c>
      <c r="G7" s="208">
        <v>171.90909090909091</v>
      </c>
      <c r="H7" s="211">
        <v>152.57142857142858</v>
      </c>
      <c r="I7" s="220">
        <f t="shared" si="0"/>
        <v>182.55762987012986</v>
      </c>
      <c r="J7" s="221">
        <f t="shared" si="1"/>
        <v>1.4761205266169584E-3</v>
      </c>
      <c r="K7" s="179">
        <v>3</v>
      </c>
      <c r="L7" s="179">
        <v>0</v>
      </c>
      <c r="M7" s="179">
        <f t="shared" si="2"/>
        <v>0</v>
      </c>
    </row>
    <row r="8" spans="2:14" x14ac:dyDescent="0.25">
      <c r="B8" s="347"/>
      <c r="C8" s="207" t="s">
        <v>96</v>
      </c>
      <c r="D8" s="179"/>
      <c r="E8" s="179"/>
      <c r="F8" s="208">
        <v>145.25</v>
      </c>
      <c r="G8" s="208">
        <v>10.090909090909092</v>
      </c>
      <c r="H8" s="211">
        <v>127.14285714285714</v>
      </c>
      <c r="I8" s="220">
        <f t="shared" si="0"/>
        <v>94.161255411255411</v>
      </c>
      <c r="J8" s="221">
        <f t="shared" si="1"/>
        <v>7.6136703803316851E-4</v>
      </c>
      <c r="K8" s="179">
        <v>3</v>
      </c>
      <c r="L8" s="179">
        <v>0</v>
      </c>
      <c r="M8" s="179">
        <f t="shared" si="2"/>
        <v>0</v>
      </c>
    </row>
    <row r="9" spans="2:14" x14ac:dyDescent="0.25">
      <c r="B9" s="347"/>
      <c r="C9" s="207" t="s">
        <v>3</v>
      </c>
      <c r="D9" s="208">
        <v>118.66666666666667</v>
      </c>
      <c r="E9" s="208">
        <v>986.25</v>
      </c>
      <c r="F9" s="208">
        <v>331.75</v>
      </c>
      <c r="G9" s="208">
        <v>30115.727272727272</v>
      </c>
      <c r="H9" s="179"/>
      <c r="I9" s="220">
        <f t="shared" si="0"/>
        <v>7888.098484848485</v>
      </c>
      <c r="J9" s="221">
        <f t="shared" si="1"/>
        <v>6.3781415752079379E-2</v>
      </c>
      <c r="K9" s="179">
        <v>3</v>
      </c>
      <c r="L9" s="179">
        <v>0</v>
      </c>
      <c r="M9" s="179">
        <f t="shared" si="2"/>
        <v>0</v>
      </c>
    </row>
    <row r="10" spans="2:14" x14ac:dyDescent="0.25">
      <c r="B10" s="347"/>
      <c r="C10" s="207" t="s">
        <v>4</v>
      </c>
      <c r="D10" s="208"/>
      <c r="E10" s="208">
        <v>925</v>
      </c>
      <c r="F10" s="208">
        <v>1268.6666666666667</v>
      </c>
      <c r="G10" s="208">
        <v>777</v>
      </c>
      <c r="H10" s="179"/>
      <c r="I10" s="220">
        <f t="shared" si="0"/>
        <v>990.22222222222229</v>
      </c>
      <c r="J10" s="221">
        <f t="shared" si="1"/>
        <v>8.0067173811048872E-3</v>
      </c>
      <c r="K10" s="179">
        <v>3</v>
      </c>
      <c r="L10" s="179">
        <v>0</v>
      </c>
      <c r="M10" s="179">
        <f t="shared" si="2"/>
        <v>0</v>
      </c>
    </row>
    <row r="11" spans="2:14" x14ac:dyDescent="0.25">
      <c r="B11" s="347"/>
      <c r="C11" s="207" t="s">
        <v>116</v>
      </c>
      <c r="D11" s="208"/>
      <c r="E11" s="179"/>
      <c r="F11" s="179"/>
      <c r="G11" s="208">
        <v>30.272727272727273</v>
      </c>
      <c r="H11" s="211"/>
      <c r="I11" s="220">
        <f t="shared" si="0"/>
        <v>30.272727272727273</v>
      </c>
      <c r="J11" s="221">
        <f t="shared" si="1"/>
        <v>2.4477856201211184E-4</v>
      </c>
      <c r="K11" s="179">
        <v>3</v>
      </c>
      <c r="L11" s="179">
        <v>0</v>
      </c>
      <c r="M11" s="179">
        <f t="shared" si="2"/>
        <v>0</v>
      </c>
    </row>
    <row r="12" spans="2:14" x14ac:dyDescent="0.25">
      <c r="B12" s="347"/>
      <c r="C12" s="207" t="s">
        <v>117</v>
      </c>
      <c r="D12" s="208"/>
      <c r="E12" s="208"/>
      <c r="F12" s="179"/>
      <c r="G12" s="208">
        <v>10.090909090909092</v>
      </c>
      <c r="H12" s="211"/>
      <c r="I12" s="220">
        <f t="shared" si="0"/>
        <v>10.090909090909092</v>
      </c>
      <c r="J12" s="221">
        <f t="shared" si="1"/>
        <v>8.1592854004037288E-5</v>
      </c>
      <c r="K12" s="179">
        <v>3</v>
      </c>
      <c r="L12" s="179">
        <v>0</v>
      </c>
      <c r="M12" s="179">
        <f t="shared" si="2"/>
        <v>0</v>
      </c>
    </row>
    <row r="13" spans="2:14" x14ac:dyDescent="0.25">
      <c r="B13" s="347"/>
      <c r="C13" s="207" t="s">
        <v>89</v>
      </c>
      <c r="D13" s="208"/>
      <c r="E13" s="208">
        <v>22.25</v>
      </c>
      <c r="F13" s="179"/>
      <c r="G13" s="208">
        <v>16.181818181818183</v>
      </c>
      <c r="H13" s="211"/>
      <c r="I13" s="220">
        <f t="shared" si="0"/>
        <v>19.215909090909093</v>
      </c>
      <c r="J13" s="221">
        <f t="shared" si="1"/>
        <v>1.5537558121714759E-4</v>
      </c>
      <c r="K13" s="179">
        <v>3</v>
      </c>
      <c r="L13" s="179">
        <v>0</v>
      </c>
      <c r="M13" s="179">
        <f t="shared" si="2"/>
        <v>0</v>
      </c>
    </row>
    <row r="14" spans="2:14" x14ac:dyDescent="0.25">
      <c r="B14" s="347"/>
      <c r="C14" s="207" t="s">
        <v>2</v>
      </c>
      <c r="D14" s="208"/>
      <c r="E14" s="208">
        <v>27.75</v>
      </c>
      <c r="F14" s="208">
        <v>180.66666666666666</v>
      </c>
      <c r="G14" s="208">
        <v>141.27272727272728</v>
      </c>
      <c r="H14" s="211"/>
      <c r="I14" s="220">
        <f t="shared" si="0"/>
        <v>116.56313131313131</v>
      </c>
      <c r="J14" s="221">
        <f t="shared" si="1"/>
        <v>9.4250364063372285E-4</v>
      </c>
      <c r="K14" s="179">
        <v>3</v>
      </c>
      <c r="L14" s="179">
        <v>0</v>
      </c>
      <c r="M14" s="179">
        <f t="shared" si="2"/>
        <v>0</v>
      </c>
    </row>
    <row r="15" spans="2:14" x14ac:dyDescent="0.25">
      <c r="B15" s="347"/>
      <c r="C15" s="207" t="s">
        <v>32</v>
      </c>
      <c r="D15" s="208">
        <v>14.833333333333334</v>
      </c>
      <c r="E15" s="208">
        <v>7.416666666666667</v>
      </c>
      <c r="F15" s="179"/>
      <c r="G15" s="179"/>
      <c r="H15" s="211"/>
      <c r="I15" s="220">
        <f t="shared" si="0"/>
        <v>11.125</v>
      </c>
      <c r="J15" s="221">
        <f t="shared" si="1"/>
        <v>8.9954283862559109E-5</v>
      </c>
      <c r="K15" s="179">
        <v>3</v>
      </c>
      <c r="L15" s="179">
        <v>0</v>
      </c>
      <c r="M15" s="179">
        <f t="shared" si="2"/>
        <v>0</v>
      </c>
    </row>
    <row r="16" spans="2:14" x14ac:dyDescent="0.25">
      <c r="B16" s="347"/>
      <c r="C16" s="207" t="s">
        <v>97</v>
      </c>
      <c r="D16" s="208"/>
      <c r="E16" s="179"/>
      <c r="F16" s="208">
        <v>9.25</v>
      </c>
      <c r="G16" s="208">
        <v>10.090909090909092</v>
      </c>
      <c r="H16" s="179"/>
      <c r="I16" s="220">
        <f t="shared" si="0"/>
        <v>9.6704545454545467</v>
      </c>
      <c r="J16" s="221">
        <f t="shared" si="1"/>
        <v>7.8193151753869062E-5</v>
      </c>
      <c r="K16" s="179">
        <v>3</v>
      </c>
      <c r="L16" s="179">
        <v>0</v>
      </c>
      <c r="M16" s="179">
        <f t="shared" si="2"/>
        <v>0</v>
      </c>
    </row>
    <row r="17" spans="2:13" x14ac:dyDescent="0.25">
      <c r="B17" s="347"/>
      <c r="C17" s="207" t="s">
        <v>115</v>
      </c>
      <c r="D17" s="208"/>
      <c r="E17" s="179"/>
      <c r="F17" s="208"/>
      <c r="G17" s="208">
        <v>10.090909090909092</v>
      </c>
      <c r="H17" s="179"/>
      <c r="I17" s="220">
        <f t="shared" si="0"/>
        <v>10.090909090909092</v>
      </c>
      <c r="J17" s="221">
        <f t="shared" si="1"/>
        <v>8.1592854004037288E-5</v>
      </c>
      <c r="K17" s="179">
        <v>3</v>
      </c>
      <c r="L17" s="179">
        <v>0</v>
      </c>
      <c r="M17" s="179">
        <f t="shared" si="2"/>
        <v>0</v>
      </c>
    </row>
    <row r="18" spans="2:13" x14ac:dyDescent="0.25">
      <c r="B18" s="347"/>
      <c r="C18" s="207" t="s">
        <v>118</v>
      </c>
      <c r="D18" s="208"/>
      <c r="E18" s="179"/>
      <c r="F18" s="208"/>
      <c r="G18" s="208">
        <v>10.090909090909092</v>
      </c>
      <c r="H18" s="179"/>
      <c r="I18" s="220">
        <f t="shared" si="0"/>
        <v>10.090909090909092</v>
      </c>
      <c r="J18" s="221">
        <f t="shared" si="1"/>
        <v>8.1592854004037288E-5</v>
      </c>
      <c r="K18" s="179">
        <v>3</v>
      </c>
      <c r="L18" s="179">
        <v>0</v>
      </c>
      <c r="M18" s="179">
        <f t="shared" si="2"/>
        <v>0</v>
      </c>
    </row>
    <row r="19" spans="2:13" x14ac:dyDescent="0.25">
      <c r="B19" s="347"/>
      <c r="C19" s="207" t="s">
        <v>32</v>
      </c>
      <c r="D19" s="179"/>
      <c r="E19" s="208">
        <v>7.416666666666667</v>
      </c>
      <c r="F19" s="179"/>
      <c r="G19" s="208">
        <v>396.45454545454544</v>
      </c>
      <c r="H19" s="211">
        <v>25.428571428571427</v>
      </c>
      <c r="I19" s="220">
        <f t="shared" si="0"/>
        <v>143.09992784992787</v>
      </c>
      <c r="J19" s="221">
        <f t="shared" si="1"/>
        <v>1.1570742948785744E-3</v>
      </c>
      <c r="K19" s="179">
        <v>3</v>
      </c>
      <c r="L19" s="179">
        <v>0</v>
      </c>
      <c r="M19" s="179">
        <f t="shared" si="2"/>
        <v>0</v>
      </c>
    </row>
    <row r="20" spans="2:13" x14ac:dyDescent="0.25">
      <c r="B20" s="347"/>
      <c r="C20" s="207" t="s">
        <v>64</v>
      </c>
      <c r="D20" s="208"/>
      <c r="E20" s="208">
        <v>9.25</v>
      </c>
      <c r="F20" s="179"/>
      <c r="G20" s="208">
        <v>20.181818181818183</v>
      </c>
      <c r="H20" s="211"/>
      <c r="I20" s="220">
        <f t="shared" si="0"/>
        <v>14.715909090909092</v>
      </c>
      <c r="J20" s="221">
        <f t="shared" si="1"/>
        <v>1.1898957875588771E-4</v>
      </c>
      <c r="K20" s="179">
        <v>3</v>
      </c>
      <c r="L20" s="179">
        <v>0</v>
      </c>
      <c r="M20" s="179">
        <f t="shared" si="2"/>
        <v>0</v>
      </c>
    </row>
    <row r="21" spans="2:13" x14ac:dyDescent="0.25">
      <c r="B21" s="347"/>
      <c r="C21" s="207" t="s">
        <v>6</v>
      </c>
      <c r="D21" s="179"/>
      <c r="E21" s="208">
        <v>16.666666666666668</v>
      </c>
      <c r="F21" s="208">
        <v>32.416666666666664</v>
      </c>
      <c r="G21" s="208">
        <v>107.18181818181819</v>
      </c>
      <c r="H21" s="211">
        <v>12.714285714285714</v>
      </c>
      <c r="I21" s="220">
        <f t="shared" si="0"/>
        <v>42.244859307359306</v>
      </c>
      <c r="J21" s="221">
        <f t="shared" si="1"/>
        <v>3.4158256771847834E-4</v>
      </c>
      <c r="K21" s="179">
        <v>3</v>
      </c>
      <c r="L21" s="179">
        <v>0</v>
      </c>
      <c r="M21" s="179">
        <f t="shared" si="2"/>
        <v>0</v>
      </c>
    </row>
    <row r="22" spans="2:13" x14ac:dyDescent="0.25">
      <c r="B22" s="347"/>
      <c r="C22" s="207" t="s">
        <v>7</v>
      </c>
      <c r="D22" s="179"/>
      <c r="E22" s="208">
        <v>172.25</v>
      </c>
      <c r="F22" s="208">
        <v>81.583333333333329</v>
      </c>
      <c r="G22" s="208">
        <v>4231.545454545455</v>
      </c>
      <c r="H22" s="211"/>
      <c r="I22" s="220">
        <f t="shared" si="0"/>
        <v>1495.1262626262626</v>
      </c>
      <c r="J22" s="221">
        <f t="shared" si="1"/>
        <v>1.2089259527069657E-2</v>
      </c>
      <c r="K22" s="179">
        <v>3</v>
      </c>
      <c r="L22" s="179">
        <v>0</v>
      </c>
      <c r="M22" s="179">
        <f t="shared" si="2"/>
        <v>0</v>
      </c>
    </row>
    <row r="23" spans="2:13" x14ac:dyDescent="0.25">
      <c r="B23" s="347"/>
      <c r="C23" s="207" t="s">
        <v>72</v>
      </c>
      <c r="D23" s="208">
        <v>415.33333333333331</v>
      </c>
      <c r="E23" s="208">
        <v>118.66666666666667</v>
      </c>
      <c r="F23" s="208">
        <v>37.083333333333336</v>
      </c>
      <c r="G23" s="208">
        <v>4183</v>
      </c>
      <c r="H23" s="211">
        <v>89</v>
      </c>
      <c r="I23" s="220">
        <f t="shared" si="0"/>
        <v>968.61666666666656</v>
      </c>
      <c r="J23" s="221">
        <f t="shared" si="1"/>
        <v>7.8320196483001453E-3</v>
      </c>
      <c r="K23" s="179">
        <v>3</v>
      </c>
      <c r="L23" s="179">
        <v>0</v>
      </c>
      <c r="M23" s="179">
        <f t="shared" si="2"/>
        <v>0</v>
      </c>
    </row>
    <row r="24" spans="2:13" x14ac:dyDescent="0.25">
      <c r="B24" s="347"/>
      <c r="C24" s="207" t="s">
        <v>112</v>
      </c>
      <c r="D24" s="208"/>
      <c r="E24" s="208"/>
      <c r="F24" s="208"/>
      <c r="G24" s="208">
        <v>30.272727272727273</v>
      </c>
      <c r="H24" s="211"/>
      <c r="I24" s="220">
        <f t="shared" si="0"/>
        <v>30.272727272727273</v>
      </c>
      <c r="J24" s="221">
        <f t="shared" si="1"/>
        <v>2.4477856201211184E-4</v>
      </c>
      <c r="K24" s="179">
        <v>3</v>
      </c>
      <c r="L24" s="179">
        <v>0</v>
      </c>
      <c r="M24" s="179">
        <f t="shared" si="2"/>
        <v>0</v>
      </c>
    </row>
    <row r="25" spans="2:13" x14ac:dyDescent="0.25">
      <c r="B25" s="347"/>
      <c r="C25" s="207" t="s">
        <v>75</v>
      </c>
      <c r="D25" s="179"/>
      <c r="E25" s="208">
        <v>18.5</v>
      </c>
      <c r="F25" s="179"/>
      <c r="G25" s="179"/>
      <c r="H25" s="179"/>
      <c r="I25" s="220">
        <f t="shared" si="0"/>
        <v>18.5</v>
      </c>
      <c r="J25" s="221">
        <f t="shared" si="1"/>
        <v>1.4958689900740167E-4</v>
      </c>
      <c r="K25" s="179">
        <v>3</v>
      </c>
      <c r="L25" s="179">
        <v>0</v>
      </c>
      <c r="M25" s="179">
        <f t="shared" si="2"/>
        <v>0</v>
      </c>
    </row>
    <row r="26" spans="2:13" x14ac:dyDescent="0.25">
      <c r="B26" s="347"/>
      <c r="C26" s="207" t="s">
        <v>120</v>
      </c>
      <c r="D26" s="179"/>
      <c r="E26" s="179"/>
      <c r="F26" s="179"/>
      <c r="G26" s="208">
        <v>10.090909090909092</v>
      </c>
      <c r="H26" s="211"/>
      <c r="I26" s="220">
        <f t="shared" si="0"/>
        <v>10.090909090909092</v>
      </c>
      <c r="J26" s="221">
        <f t="shared" si="1"/>
        <v>8.1592854004037288E-5</v>
      </c>
      <c r="K26" s="179">
        <v>3</v>
      </c>
      <c r="L26" s="179">
        <v>0</v>
      </c>
      <c r="M26" s="179">
        <f t="shared" si="2"/>
        <v>0</v>
      </c>
    </row>
    <row r="27" spans="2:13" x14ac:dyDescent="0.25">
      <c r="B27" s="347"/>
      <c r="C27" s="207" t="s">
        <v>110</v>
      </c>
      <c r="D27" s="179"/>
      <c r="E27" s="179"/>
      <c r="F27" s="208">
        <v>111.25</v>
      </c>
      <c r="G27" s="208"/>
      <c r="H27" s="211"/>
      <c r="I27" s="220">
        <f t="shared" si="0"/>
        <v>111.25</v>
      </c>
      <c r="J27" s="221">
        <f t="shared" si="1"/>
        <v>8.9954283862559109E-4</v>
      </c>
      <c r="K27" s="179">
        <v>3</v>
      </c>
      <c r="L27" s="179">
        <v>0</v>
      </c>
      <c r="M27" s="179">
        <f t="shared" si="2"/>
        <v>0</v>
      </c>
    </row>
    <row r="28" spans="2:13" x14ac:dyDescent="0.25">
      <c r="B28" s="347"/>
      <c r="C28" s="207" t="s">
        <v>133</v>
      </c>
      <c r="D28" s="179"/>
      <c r="E28" s="179"/>
      <c r="F28" s="208"/>
      <c r="G28" s="208">
        <v>8.0909090909090917</v>
      </c>
      <c r="H28" s="179"/>
      <c r="I28" s="220">
        <f t="shared" si="0"/>
        <v>8.0909090909090917</v>
      </c>
      <c r="J28" s="221">
        <f t="shared" si="1"/>
        <v>6.5421297354588458E-5</v>
      </c>
      <c r="K28" s="179">
        <v>3</v>
      </c>
      <c r="L28" s="179">
        <v>0</v>
      </c>
      <c r="M28" s="179">
        <f t="shared" si="2"/>
        <v>0</v>
      </c>
    </row>
    <row r="29" spans="2:13" x14ac:dyDescent="0.25">
      <c r="B29" s="347"/>
      <c r="C29" s="207" t="s">
        <v>91</v>
      </c>
      <c r="D29" s="179"/>
      <c r="E29" s="208">
        <v>7.416666666666667</v>
      </c>
      <c r="F29" s="179"/>
      <c r="G29" s="179"/>
      <c r="H29" s="179"/>
      <c r="I29" s="220">
        <f t="shared" si="0"/>
        <v>7.416666666666667</v>
      </c>
      <c r="J29" s="221">
        <f t="shared" si="1"/>
        <v>5.9969522575039408E-5</v>
      </c>
      <c r="K29" s="179">
        <v>3</v>
      </c>
      <c r="L29" s="179">
        <v>0</v>
      </c>
      <c r="M29" s="179">
        <f t="shared" si="2"/>
        <v>0</v>
      </c>
    </row>
    <row r="30" spans="2:13" x14ac:dyDescent="0.25">
      <c r="B30" s="347"/>
      <c r="C30" s="207" t="s">
        <v>98</v>
      </c>
      <c r="D30" s="179"/>
      <c r="E30" s="179"/>
      <c r="F30" s="208">
        <v>13.916666666666666</v>
      </c>
      <c r="G30" s="179"/>
      <c r="H30" s="179"/>
      <c r="I30" s="220">
        <f t="shared" si="0"/>
        <v>13.916666666666666</v>
      </c>
      <c r="J30" s="221">
        <f t="shared" si="1"/>
        <v>1.1252708168574811E-4</v>
      </c>
      <c r="K30" s="179">
        <v>3</v>
      </c>
      <c r="L30" s="179">
        <v>0</v>
      </c>
      <c r="M30" s="179">
        <f t="shared" si="2"/>
        <v>0</v>
      </c>
    </row>
    <row r="31" spans="2:13" x14ac:dyDescent="0.25">
      <c r="B31" s="347"/>
      <c r="C31" s="207" t="s">
        <v>100</v>
      </c>
      <c r="D31" s="179"/>
      <c r="E31" s="179"/>
      <c r="F31" s="208">
        <v>9.25</v>
      </c>
      <c r="G31" s="179"/>
      <c r="H31" s="211"/>
      <c r="I31" s="220">
        <f t="shared" si="0"/>
        <v>9.25</v>
      </c>
      <c r="J31" s="221">
        <f t="shared" si="1"/>
        <v>7.4793449503700836E-5</v>
      </c>
      <c r="K31" s="179">
        <v>3</v>
      </c>
      <c r="L31" s="179">
        <v>0</v>
      </c>
      <c r="M31" s="179">
        <f t="shared" si="2"/>
        <v>0</v>
      </c>
    </row>
    <row r="32" spans="2:13" x14ac:dyDescent="0.25">
      <c r="B32" s="347"/>
      <c r="C32" s="207" t="s">
        <v>134</v>
      </c>
      <c r="D32" s="179"/>
      <c r="E32" s="179"/>
      <c r="F32" s="208"/>
      <c r="G32" s="208">
        <v>242.72727272727272</v>
      </c>
      <c r="H32" s="179"/>
      <c r="I32" s="220">
        <f t="shared" si="0"/>
        <v>242.72727272727272</v>
      </c>
      <c r="J32" s="221">
        <f t="shared" si="1"/>
        <v>1.9626389206376534E-3</v>
      </c>
      <c r="K32" s="179">
        <v>3</v>
      </c>
      <c r="L32" s="179">
        <v>0</v>
      </c>
      <c r="M32" s="179">
        <f t="shared" si="2"/>
        <v>0</v>
      </c>
    </row>
    <row r="33" spans="2:22" x14ac:dyDescent="0.25">
      <c r="B33" s="347"/>
      <c r="C33" s="207" t="s">
        <v>74</v>
      </c>
      <c r="D33" s="179"/>
      <c r="E33" s="208">
        <v>9.25</v>
      </c>
      <c r="F33" s="208"/>
      <c r="G33" s="208">
        <v>20.181818181818183</v>
      </c>
      <c r="H33" s="179"/>
      <c r="I33" s="220">
        <f t="shared" si="0"/>
        <v>14.715909090909092</v>
      </c>
      <c r="J33" s="221">
        <f t="shared" si="1"/>
        <v>1.1898957875588771E-4</v>
      </c>
      <c r="K33" s="179">
        <v>3</v>
      </c>
      <c r="L33" s="179">
        <v>0</v>
      </c>
      <c r="M33" s="179">
        <f t="shared" si="2"/>
        <v>0</v>
      </c>
    </row>
    <row r="34" spans="2:22" x14ac:dyDescent="0.25">
      <c r="B34" s="347"/>
      <c r="C34" s="207" t="s">
        <v>53</v>
      </c>
      <c r="D34" s="208">
        <v>44.5</v>
      </c>
      <c r="E34" s="179"/>
      <c r="F34" s="208">
        <v>24.083333333333332</v>
      </c>
      <c r="G34" s="208">
        <v>82.909090909090907</v>
      </c>
      <c r="H34" s="211">
        <v>50.857142857142854</v>
      </c>
      <c r="I34" s="220">
        <f t="shared" si="0"/>
        <v>50.587391774891778</v>
      </c>
      <c r="J34" s="221">
        <f t="shared" si="1"/>
        <v>4.0903843591776209E-4</v>
      </c>
      <c r="K34" s="179">
        <v>3</v>
      </c>
      <c r="L34" s="179">
        <v>0</v>
      </c>
      <c r="M34" s="179">
        <f t="shared" si="2"/>
        <v>0</v>
      </c>
      <c r="S34" s="205"/>
      <c r="U34" s="205"/>
    </row>
    <row r="35" spans="2:22" x14ac:dyDescent="0.25">
      <c r="B35" s="347"/>
      <c r="C35" s="207" t="s">
        <v>18</v>
      </c>
      <c r="D35" s="179"/>
      <c r="E35" s="179"/>
      <c r="F35" s="179"/>
      <c r="G35" s="208">
        <v>20.181818181818183</v>
      </c>
      <c r="H35" s="179"/>
      <c r="I35" s="220">
        <f t="shared" si="0"/>
        <v>20.181818181818183</v>
      </c>
      <c r="J35" s="221">
        <f t="shared" si="1"/>
        <v>1.6318570800807458E-4</v>
      </c>
      <c r="K35" s="179">
        <v>3</v>
      </c>
      <c r="L35" s="179">
        <v>0</v>
      </c>
      <c r="M35" s="179">
        <f t="shared" si="2"/>
        <v>0</v>
      </c>
      <c r="S35" s="205"/>
      <c r="U35" s="205"/>
    </row>
    <row r="36" spans="2:22" x14ac:dyDescent="0.25">
      <c r="B36" s="347"/>
      <c r="C36" s="207" t="s">
        <v>8</v>
      </c>
      <c r="D36" s="179"/>
      <c r="E36" s="208">
        <v>9.25</v>
      </c>
      <c r="F36" s="208">
        <v>27.833333333333332</v>
      </c>
      <c r="G36" s="208">
        <v>20.181818181818183</v>
      </c>
      <c r="H36" s="179"/>
      <c r="I36" s="220">
        <f t="shared" si="0"/>
        <v>19.088383838383837</v>
      </c>
      <c r="J36" s="221">
        <f t="shared" si="1"/>
        <v>1.5434444029442386E-4</v>
      </c>
      <c r="K36" s="179">
        <v>3</v>
      </c>
      <c r="L36" s="179">
        <v>0</v>
      </c>
      <c r="M36" s="179">
        <f t="shared" si="2"/>
        <v>0</v>
      </c>
      <c r="S36" s="205"/>
    </row>
    <row r="37" spans="2:22" ht="15.75" thickBot="1" x14ac:dyDescent="0.3">
      <c r="B37" s="347"/>
      <c r="C37" s="207" t="s">
        <v>54</v>
      </c>
      <c r="D37" s="208">
        <v>14.833333333333334</v>
      </c>
      <c r="E37" s="179"/>
      <c r="F37" s="179"/>
      <c r="G37" s="179"/>
      <c r="H37" s="179"/>
      <c r="I37" s="220">
        <f t="shared" si="0"/>
        <v>14.833333333333334</v>
      </c>
      <c r="J37" s="221">
        <f t="shared" si="1"/>
        <v>1.1993904515007882E-4</v>
      </c>
      <c r="K37" s="179">
        <v>3</v>
      </c>
      <c r="L37" s="179">
        <v>0</v>
      </c>
      <c r="M37" s="179">
        <f t="shared" si="2"/>
        <v>0</v>
      </c>
      <c r="Q37" s="222"/>
      <c r="R37" s="205"/>
      <c r="S37" s="205"/>
      <c r="T37" s="205"/>
      <c r="V37" s="223"/>
    </row>
    <row r="38" spans="2:22" x14ac:dyDescent="0.25">
      <c r="B38" s="347"/>
      <c r="C38" s="207" t="s">
        <v>33</v>
      </c>
      <c r="D38" s="179"/>
      <c r="E38" s="208">
        <v>24.083333333333332</v>
      </c>
      <c r="F38" s="208">
        <v>7.416666666666667</v>
      </c>
      <c r="G38" s="208">
        <v>10.090909090909092</v>
      </c>
      <c r="H38" s="211">
        <v>76.285714285714292</v>
      </c>
      <c r="I38" s="220">
        <f t="shared" si="0"/>
        <v>29.469155844155846</v>
      </c>
      <c r="J38" s="221">
        <f t="shared" si="1"/>
        <v>2.3828106157260115E-4</v>
      </c>
      <c r="K38" s="179">
        <v>3</v>
      </c>
      <c r="L38" s="179">
        <v>0</v>
      </c>
      <c r="M38" s="179">
        <f t="shared" si="2"/>
        <v>0</v>
      </c>
      <c r="S38" s="205"/>
      <c r="T38" s="205"/>
    </row>
    <row r="39" spans="2:22" x14ac:dyDescent="0.25">
      <c r="B39" s="347"/>
      <c r="C39" s="207" t="s">
        <v>73</v>
      </c>
      <c r="D39" s="179"/>
      <c r="E39" s="208">
        <v>18.5</v>
      </c>
      <c r="F39" s="179"/>
      <c r="G39" s="208">
        <v>30.272727272727273</v>
      </c>
      <c r="H39" s="179"/>
      <c r="I39" s="220">
        <f t="shared" si="0"/>
        <v>24.386363636363637</v>
      </c>
      <c r="J39" s="221">
        <f t="shared" si="1"/>
        <v>1.9718273050975675E-4</v>
      </c>
      <c r="K39" s="179">
        <v>3</v>
      </c>
      <c r="L39" s="179">
        <v>0</v>
      </c>
      <c r="M39" s="179">
        <f t="shared" si="2"/>
        <v>0</v>
      </c>
      <c r="S39" s="205"/>
      <c r="T39" s="205"/>
    </row>
    <row r="40" spans="2:22" x14ac:dyDescent="0.25">
      <c r="B40" s="347"/>
      <c r="C40" s="207" t="s">
        <v>9</v>
      </c>
      <c r="D40" s="208">
        <v>163.16666666666666</v>
      </c>
      <c r="E40" s="208">
        <v>194.66666666666666</v>
      </c>
      <c r="F40" s="208">
        <v>341.08333333333331</v>
      </c>
      <c r="G40" s="208">
        <v>293.09090909090907</v>
      </c>
      <c r="H40" s="211">
        <v>445</v>
      </c>
      <c r="I40" s="220">
        <f t="shared" si="0"/>
        <v>287.40151515151513</v>
      </c>
      <c r="J40" s="221">
        <f t="shared" si="1"/>
        <v>2.3238649417050765E-3</v>
      </c>
      <c r="K40" s="179">
        <v>3</v>
      </c>
      <c r="L40" s="179">
        <v>0</v>
      </c>
      <c r="M40" s="179">
        <f t="shared" si="2"/>
        <v>0</v>
      </c>
      <c r="T40" s="205"/>
      <c r="U40" s="205"/>
    </row>
    <row r="41" spans="2:22" x14ac:dyDescent="0.25">
      <c r="B41" s="347"/>
      <c r="C41" s="207" t="s">
        <v>55</v>
      </c>
      <c r="D41" s="208">
        <v>14.833333333333334</v>
      </c>
      <c r="E41" s="179"/>
      <c r="F41" s="179"/>
      <c r="G41" s="179"/>
      <c r="H41" s="179"/>
      <c r="I41" s="220">
        <f t="shared" si="0"/>
        <v>14.833333333333334</v>
      </c>
      <c r="J41" s="221">
        <f t="shared" si="1"/>
        <v>1.1993904515007882E-4</v>
      </c>
      <c r="K41" s="179">
        <v>3</v>
      </c>
      <c r="L41" s="179">
        <v>0</v>
      </c>
      <c r="M41" s="179">
        <f t="shared" si="2"/>
        <v>0</v>
      </c>
      <c r="T41" s="205"/>
    </row>
    <row r="42" spans="2:22" x14ac:dyDescent="0.25">
      <c r="B42" s="347"/>
      <c r="C42" s="207" t="s">
        <v>56</v>
      </c>
      <c r="D42" s="208">
        <v>14.833333333333334</v>
      </c>
      <c r="E42" s="179"/>
      <c r="F42" s="179"/>
      <c r="G42" s="179"/>
      <c r="H42" s="179"/>
      <c r="I42" s="220">
        <f t="shared" si="0"/>
        <v>14.833333333333334</v>
      </c>
      <c r="J42" s="221">
        <f t="shared" si="1"/>
        <v>1.1993904515007882E-4</v>
      </c>
      <c r="K42" s="179">
        <v>3</v>
      </c>
      <c r="L42" s="179">
        <v>0</v>
      </c>
      <c r="M42" s="179">
        <f t="shared" si="2"/>
        <v>0</v>
      </c>
      <c r="S42" s="205"/>
      <c r="T42" s="205"/>
      <c r="U42" s="205"/>
    </row>
    <row r="43" spans="2:22" x14ac:dyDescent="0.25">
      <c r="B43" s="347"/>
      <c r="C43" s="207" t="s">
        <v>76</v>
      </c>
      <c r="D43" s="208"/>
      <c r="E43" s="208">
        <v>9.25</v>
      </c>
      <c r="F43" s="179"/>
      <c r="G43" s="179"/>
      <c r="H43" s="179"/>
      <c r="I43" s="220">
        <f t="shared" si="0"/>
        <v>9.25</v>
      </c>
      <c r="J43" s="221">
        <f t="shared" si="1"/>
        <v>7.4793449503700836E-5</v>
      </c>
      <c r="K43" s="179">
        <v>3</v>
      </c>
      <c r="L43" s="179">
        <v>0</v>
      </c>
      <c r="M43" s="179">
        <f t="shared" si="2"/>
        <v>0</v>
      </c>
      <c r="S43" s="205"/>
      <c r="U43" s="205"/>
    </row>
    <row r="44" spans="2:22" x14ac:dyDescent="0.25">
      <c r="B44" s="347"/>
      <c r="C44" s="207" t="s">
        <v>111</v>
      </c>
      <c r="D44" s="208"/>
      <c r="E44" s="208"/>
      <c r="F44" s="208">
        <v>22.25</v>
      </c>
      <c r="G44" s="208">
        <v>400.45454545454544</v>
      </c>
      <c r="H44" s="179"/>
      <c r="I44" s="220">
        <f t="shared" si="0"/>
        <v>211.35227272727272</v>
      </c>
      <c r="J44" s="221">
        <f t="shared" si="1"/>
        <v>1.7089476256994247E-3</v>
      </c>
      <c r="K44" s="179">
        <v>3</v>
      </c>
      <c r="L44" s="179">
        <v>0</v>
      </c>
      <c r="M44" s="179">
        <f t="shared" si="2"/>
        <v>0</v>
      </c>
      <c r="S44" s="205"/>
      <c r="U44" s="205"/>
    </row>
    <row r="45" spans="2:22" x14ac:dyDescent="0.25">
      <c r="B45" s="347"/>
      <c r="C45" s="207" t="s">
        <v>92</v>
      </c>
      <c r="D45" s="208"/>
      <c r="E45" s="208">
        <v>51.916666666666664</v>
      </c>
      <c r="F45" s="179"/>
      <c r="G45" s="179"/>
      <c r="H45" s="179"/>
      <c r="I45" s="220">
        <f t="shared" si="0"/>
        <v>51.916666666666664</v>
      </c>
      <c r="J45" s="221">
        <f t="shared" si="1"/>
        <v>4.1978665802527582E-4</v>
      </c>
      <c r="K45" s="179">
        <v>3</v>
      </c>
      <c r="L45" s="179">
        <v>0</v>
      </c>
      <c r="M45" s="179">
        <f t="shared" si="2"/>
        <v>0</v>
      </c>
      <c r="S45" s="205"/>
      <c r="U45" s="205"/>
    </row>
    <row r="46" spans="2:22" x14ac:dyDescent="0.25">
      <c r="B46" s="347" t="s">
        <v>19</v>
      </c>
      <c r="C46" s="207" t="s">
        <v>20</v>
      </c>
      <c r="D46" s="208">
        <v>222.5</v>
      </c>
      <c r="E46" s="208">
        <v>116.75</v>
      </c>
      <c r="F46" s="208">
        <v>131.58333333333334</v>
      </c>
      <c r="G46" s="208">
        <v>131.36363636363637</v>
      </c>
      <c r="H46" s="211">
        <v>114.42857142857143</v>
      </c>
      <c r="I46" s="220">
        <f t="shared" si="0"/>
        <v>143.32510822510824</v>
      </c>
      <c r="J46" s="221">
        <f t="shared" si="1"/>
        <v>1.1588950534753611E-3</v>
      </c>
      <c r="K46" s="179">
        <v>9</v>
      </c>
      <c r="L46" s="179">
        <v>0</v>
      </c>
      <c r="M46" s="179">
        <f t="shared" si="2"/>
        <v>0</v>
      </c>
      <c r="S46" s="205"/>
      <c r="U46" s="205"/>
    </row>
    <row r="47" spans="2:22" x14ac:dyDescent="0.25">
      <c r="B47" s="347"/>
      <c r="C47" s="207" t="s">
        <v>46</v>
      </c>
      <c r="D47" s="208">
        <v>14.833333333333334</v>
      </c>
      <c r="E47" s="208">
        <v>7.416666666666667</v>
      </c>
      <c r="F47" s="179"/>
      <c r="G47" s="208">
        <v>8.0909090909090917</v>
      </c>
      <c r="H47" s="179"/>
      <c r="I47" s="220">
        <f t="shared" si="0"/>
        <v>10.113636363636365</v>
      </c>
      <c r="J47" s="221">
        <f t="shared" si="1"/>
        <v>8.1776621693235572E-5</v>
      </c>
      <c r="K47" s="179">
        <v>9</v>
      </c>
      <c r="L47" s="179">
        <v>0</v>
      </c>
      <c r="M47" s="179">
        <f t="shared" si="2"/>
        <v>0</v>
      </c>
      <c r="S47" s="205"/>
      <c r="U47" s="205"/>
    </row>
    <row r="48" spans="2:22" x14ac:dyDescent="0.25">
      <c r="B48" s="347"/>
      <c r="C48" s="207" t="s">
        <v>47</v>
      </c>
      <c r="D48" s="208">
        <v>1705.8333333333333</v>
      </c>
      <c r="E48" s="208">
        <v>1262.6666666666667</v>
      </c>
      <c r="F48" s="208">
        <v>3018.5</v>
      </c>
      <c r="G48" s="208">
        <v>1146.7272727272727</v>
      </c>
      <c r="H48" s="211">
        <v>801</v>
      </c>
      <c r="I48" s="220">
        <f t="shared" si="0"/>
        <v>1586.9454545454546</v>
      </c>
      <c r="J48" s="221">
        <f t="shared" si="1"/>
        <v>1.2831689158883572E-2</v>
      </c>
      <c r="K48" s="179">
        <v>9</v>
      </c>
      <c r="L48" s="179">
        <v>0</v>
      </c>
      <c r="M48" s="179">
        <f t="shared" si="2"/>
        <v>0</v>
      </c>
      <c r="S48" s="205"/>
      <c r="U48" s="205"/>
    </row>
    <row r="49" spans="2:21" x14ac:dyDescent="0.25">
      <c r="B49" s="347"/>
      <c r="C49" s="207" t="s">
        <v>130</v>
      </c>
      <c r="D49" s="179"/>
      <c r="E49" s="179"/>
      <c r="F49" s="179"/>
      <c r="G49" s="208">
        <v>8.0909090909090917</v>
      </c>
      <c r="H49" s="179"/>
      <c r="I49" s="220">
        <f t="shared" si="0"/>
        <v>8.0909090909090917</v>
      </c>
      <c r="J49" s="221">
        <f t="shared" si="1"/>
        <v>6.5421297354588458E-5</v>
      </c>
      <c r="K49" s="179">
        <v>9</v>
      </c>
      <c r="L49" s="179">
        <v>0</v>
      </c>
      <c r="M49" s="179">
        <f t="shared" si="2"/>
        <v>0</v>
      </c>
      <c r="S49" s="205"/>
      <c r="U49" s="205">
        <v>222</v>
      </c>
    </row>
    <row r="50" spans="2:21" x14ac:dyDescent="0.25">
      <c r="B50" s="347" t="s">
        <v>168</v>
      </c>
      <c r="C50" s="207" t="s">
        <v>101</v>
      </c>
      <c r="D50" s="179"/>
      <c r="E50" s="179"/>
      <c r="F50" s="208">
        <v>13.916666666666666</v>
      </c>
      <c r="G50" s="208"/>
      <c r="H50" s="179"/>
      <c r="I50" s="220">
        <f t="shared" si="0"/>
        <v>13.916666666666666</v>
      </c>
      <c r="J50" s="221">
        <f t="shared" si="1"/>
        <v>1.1252708168574811E-4</v>
      </c>
      <c r="K50" s="179">
        <v>9</v>
      </c>
      <c r="L50" s="179">
        <v>0</v>
      </c>
      <c r="M50" s="179">
        <f t="shared" si="2"/>
        <v>0</v>
      </c>
      <c r="S50" s="205"/>
      <c r="U50" s="205"/>
    </row>
    <row r="51" spans="2:21" x14ac:dyDescent="0.25">
      <c r="B51" s="347"/>
      <c r="C51" s="207" t="s">
        <v>42</v>
      </c>
      <c r="D51" s="208">
        <v>14.833333333333334</v>
      </c>
      <c r="E51" s="179"/>
      <c r="F51" s="179"/>
      <c r="G51" s="208"/>
      <c r="H51" s="179"/>
      <c r="I51" s="220">
        <f t="shared" si="0"/>
        <v>14.833333333333334</v>
      </c>
      <c r="J51" s="221">
        <f t="shared" si="1"/>
        <v>1.1993904515007882E-4</v>
      </c>
      <c r="K51" s="179">
        <v>9</v>
      </c>
      <c r="L51" s="179">
        <v>0</v>
      </c>
      <c r="M51" s="179">
        <f t="shared" si="2"/>
        <v>0</v>
      </c>
    </row>
    <row r="52" spans="2:21" x14ac:dyDescent="0.25">
      <c r="B52" s="347"/>
      <c r="C52" s="207" t="s">
        <v>11</v>
      </c>
      <c r="D52" s="179"/>
      <c r="E52" s="208">
        <v>259</v>
      </c>
      <c r="F52" s="208">
        <v>385</v>
      </c>
      <c r="G52" s="208">
        <v>121.09090909090909</v>
      </c>
      <c r="H52" s="179"/>
      <c r="I52" s="220">
        <f t="shared" si="0"/>
        <v>255.03030303030303</v>
      </c>
      <c r="J52" s="221">
        <f t="shared" si="1"/>
        <v>2.0621184963903233E-3</v>
      </c>
      <c r="K52" s="179">
        <v>9</v>
      </c>
      <c r="L52" s="179">
        <v>0</v>
      </c>
      <c r="M52" s="179">
        <f t="shared" si="2"/>
        <v>0</v>
      </c>
    </row>
    <row r="53" spans="2:21" x14ac:dyDescent="0.25">
      <c r="B53" s="347"/>
      <c r="C53" s="207" t="s">
        <v>43</v>
      </c>
      <c r="D53" s="208">
        <v>118.66666666666667</v>
      </c>
      <c r="E53" s="179"/>
      <c r="F53" s="179"/>
      <c r="G53" s="208"/>
      <c r="H53" s="179"/>
      <c r="I53" s="220">
        <f t="shared" si="0"/>
        <v>118.66666666666667</v>
      </c>
      <c r="J53" s="221">
        <f t="shared" si="1"/>
        <v>9.5951236120063053E-4</v>
      </c>
      <c r="K53" s="179">
        <v>9</v>
      </c>
      <c r="L53" s="179">
        <v>0</v>
      </c>
      <c r="M53" s="179">
        <f t="shared" si="2"/>
        <v>0</v>
      </c>
    </row>
    <row r="54" spans="2:21" x14ac:dyDescent="0.25">
      <c r="B54" s="218" t="s">
        <v>12</v>
      </c>
      <c r="C54" s="207" t="s">
        <v>13</v>
      </c>
      <c r="D54" s="208">
        <v>608.16666666666663</v>
      </c>
      <c r="E54" s="208">
        <v>1163.4166666666667</v>
      </c>
      <c r="F54" s="208">
        <v>805.41666666666663</v>
      </c>
      <c r="G54" s="208">
        <v>958.09090909090912</v>
      </c>
      <c r="H54" s="211">
        <v>1347.7142857142858</v>
      </c>
      <c r="I54" s="220">
        <f t="shared" si="0"/>
        <v>976.56103896103889</v>
      </c>
      <c r="J54" s="221">
        <f t="shared" si="1"/>
        <v>7.8962560816015232E-3</v>
      </c>
      <c r="K54" s="179">
        <v>0</v>
      </c>
      <c r="L54" s="179">
        <v>0</v>
      </c>
      <c r="M54" s="179">
        <f t="shared" si="2"/>
        <v>0</v>
      </c>
    </row>
    <row r="55" spans="2:21" x14ac:dyDescent="0.25">
      <c r="B55" s="347" t="s">
        <v>37</v>
      </c>
      <c r="C55" s="207" t="s">
        <v>44</v>
      </c>
      <c r="D55" s="208">
        <v>73158</v>
      </c>
      <c r="E55" s="208">
        <v>53439.833333333336</v>
      </c>
      <c r="F55" s="208">
        <v>45274.75</v>
      </c>
      <c r="G55" s="208">
        <v>59920</v>
      </c>
      <c r="H55" s="211">
        <v>40698.428571428572</v>
      </c>
      <c r="I55" s="220">
        <f t="shared" si="0"/>
        <v>54498.202380952382</v>
      </c>
      <c r="J55" s="221">
        <f t="shared" si="1"/>
        <v>0.44066038354834924</v>
      </c>
      <c r="K55" s="179">
        <v>5</v>
      </c>
      <c r="L55" s="179">
        <v>2</v>
      </c>
      <c r="M55" s="179">
        <f t="shared" si="2"/>
        <v>10</v>
      </c>
    </row>
    <row r="56" spans="2:21" x14ac:dyDescent="0.25">
      <c r="B56" s="347"/>
      <c r="C56" s="207" t="s">
        <v>45</v>
      </c>
      <c r="D56" s="208">
        <v>2877.6666666666665</v>
      </c>
      <c r="E56" s="208">
        <v>556.25</v>
      </c>
      <c r="F56" s="208">
        <v>89</v>
      </c>
      <c r="G56" s="208">
        <v>10.090909090909092</v>
      </c>
      <c r="H56" s="211">
        <v>279.71428571428572</v>
      </c>
      <c r="I56" s="220">
        <f t="shared" si="0"/>
        <v>762.54437229437224</v>
      </c>
      <c r="J56" s="221">
        <f t="shared" si="1"/>
        <v>6.1657647571384195E-3</v>
      </c>
      <c r="K56" s="179">
        <v>5</v>
      </c>
      <c r="L56" s="179">
        <v>0</v>
      </c>
      <c r="M56" s="179">
        <f t="shared" si="2"/>
        <v>0</v>
      </c>
    </row>
    <row r="57" spans="2:21" x14ac:dyDescent="0.25">
      <c r="B57" s="347"/>
      <c r="C57" s="207" t="s">
        <v>84</v>
      </c>
      <c r="D57" s="179"/>
      <c r="E57" s="208">
        <v>7.416666666666667</v>
      </c>
      <c r="F57" s="208">
        <v>7.416666666666667</v>
      </c>
      <c r="G57" s="208">
        <v>32.363636363636367</v>
      </c>
      <c r="H57" s="211">
        <v>12.714285714285714</v>
      </c>
      <c r="I57" s="220">
        <f t="shared" si="0"/>
        <v>14.977813852813854</v>
      </c>
      <c r="J57" s="221">
        <f t="shared" si="1"/>
        <v>1.2110728260283934E-4</v>
      </c>
      <c r="K57" s="179">
        <v>5</v>
      </c>
      <c r="L57" s="179">
        <v>0</v>
      </c>
      <c r="M57" s="179">
        <f t="shared" si="2"/>
        <v>0</v>
      </c>
    </row>
    <row r="58" spans="2:21" x14ac:dyDescent="0.25">
      <c r="B58" s="347" t="s">
        <v>14</v>
      </c>
      <c r="C58" s="207" t="s">
        <v>155</v>
      </c>
      <c r="D58" s="208">
        <v>653</v>
      </c>
      <c r="E58" s="208">
        <v>74</v>
      </c>
      <c r="F58" s="208">
        <v>69.583333333333329</v>
      </c>
      <c r="G58" s="179"/>
      <c r="H58" s="179"/>
      <c r="I58" s="220">
        <f t="shared" si="0"/>
        <v>265.52777777777777</v>
      </c>
      <c r="J58" s="221">
        <f t="shared" si="1"/>
        <v>2.1469987501677966E-3</v>
      </c>
      <c r="K58" s="179">
        <v>12</v>
      </c>
      <c r="L58" s="179">
        <v>0</v>
      </c>
      <c r="M58" s="179">
        <f t="shared" si="2"/>
        <v>0</v>
      </c>
    </row>
    <row r="59" spans="2:21" x14ac:dyDescent="0.25">
      <c r="B59" s="347"/>
      <c r="C59" s="207" t="s">
        <v>108</v>
      </c>
      <c r="D59" s="208"/>
      <c r="E59" s="208"/>
      <c r="F59" s="208">
        <v>215.08333333333334</v>
      </c>
      <c r="G59" s="179"/>
      <c r="H59" s="179"/>
      <c r="I59" s="220">
        <f t="shared" si="0"/>
        <v>215.08333333333334</v>
      </c>
      <c r="J59" s="221">
        <f t="shared" si="1"/>
        <v>1.739116154676143E-3</v>
      </c>
      <c r="K59" s="179">
        <v>12</v>
      </c>
      <c r="L59" s="179">
        <v>0</v>
      </c>
      <c r="M59" s="179">
        <f t="shared" si="2"/>
        <v>0</v>
      </c>
    </row>
    <row r="60" spans="2:21" x14ac:dyDescent="0.25">
      <c r="B60" s="347"/>
      <c r="C60" s="209" t="s">
        <v>131</v>
      </c>
      <c r="D60" s="208"/>
      <c r="E60" s="208"/>
      <c r="F60" s="208"/>
      <c r="G60" s="208">
        <v>234.63636363636363</v>
      </c>
      <c r="H60" s="211">
        <v>254.28571428571428</v>
      </c>
      <c r="I60" s="220">
        <f t="shared" si="0"/>
        <v>244.46103896103895</v>
      </c>
      <c r="J60" s="221">
        <f t="shared" si="1"/>
        <v>1.9766577700707794E-3</v>
      </c>
      <c r="K60" s="179">
        <v>12</v>
      </c>
      <c r="L60" s="179">
        <v>0</v>
      </c>
      <c r="M60" s="179">
        <f t="shared" si="2"/>
        <v>0</v>
      </c>
    </row>
    <row r="61" spans="2:21" x14ac:dyDescent="0.25">
      <c r="B61" s="347"/>
      <c r="C61" s="207" t="s">
        <v>102</v>
      </c>
      <c r="D61" s="208"/>
      <c r="E61" s="208"/>
      <c r="F61" s="208">
        <v>60.25</v>
      </c>
      <c r="G61" s="179"/>
      <c r="H61" s="179"/>
      <c r="I61" s="220">
        <f t="shared" si="0"/>
        <v>60.25</v>
      </c>
      <c r="J61" s="221">
        <f t="shared" si="1"/>
        <v>4.8716814406464596E-4</v>
      </c>
      <c r="K61" s="179">
        <v>12</v>
      </c>
      <c r="L61" s="179">
        <v>0</v>
      </c>
      <c r="M61" s="179">
        <f t="shared" si="2"/>
        <v>0</v>
      </c>
    </row>
    <row r="62" spans="2:21" x14ac:dyDescent="0.25">
      <c r="B62" s="347"/>
      <c r="C62" s="207" t="s">
        <v>87</v>
      </c>
      <c r="D62" s="179"/>
      <c r="E62" s="208">
        <v>7.416666666666667</v>
      </c>
      <c r="F62" s="179"/>
      <c r="G62" s="179"/>
      <c r="H62" s="179"/>
      <c r="I62" s="220">
        <f t="shared" si="0"/>
        <v>7.416666666666667</v>
      </c>
      <c r="J62" s="221">
        <f t="shared" si="1"/>
        <v>5.9969522575039408E-5</v>
      </c>
      <c r="K62" s="179">
        <v>12</v>
      </c>
      <c r="L62" s="179">
        <v>0</v>
      </c>
      <c r="M62" s="179">
        <f t="shared" si="2"/>
        <v>0</v>
      </c>
    </row>
    <row r="63" spans="2:21" x14ac:dyDescent="0.25">
      <c r="B63" s="347"/>
      <c r="C63" s="207" t="s">
        <v>88</v>
      </c>
      <c r="D63" s="179"/>
      <c r="E63" s="208">
        <v>7.416666666666667</v>
      </c>
      <c r="F63" s="208">
        <v>14.833333333333334</v>
      </c>
      <c r="G63" s="179"/>
      <c r="H63" s="211">
        <v>25.428571428571427</v>
      </c>
      <c r="I63" s="220">
        <f t="shared" si="0"/>
        <v>15.892857142857144</v>
      </c>
      <c r="J63" s="221">
        <f t="shared" si="1"/>
        <v>1.2850611980365589E-4</v>
      </c>
      <c r="K63" s="179">
        <v>1</v>
      </c>
      <c r="L63" s="179">
        <v>0</v>
      </c>
      <c r="M63" s="179">
        <f t="shared" si="2"/>
        <v>0</v>
      </c>
    </row>
    <row r="64" spans="2:21" x14ac:dyDescent="0.25">
      <c r="B64" s="347"/>
      <c r="C64" s="207" t="s">
        <v>15</v>
      </c>
      <c r="D64" s="208">
        <v>89</v>
      </c>
      <c r="E64" s="208">
        <v>172.41666666666666</v>
      </c>
      <c r="F64" s="208">
        <v>40.75</v>
      </c>
      <c r="G64" s="208">
        <v>115.27272727272727</v>
      </c>
      <c r="H64" s="211">
        <v>254.28571428571428</v>
      </c>
      <c r="I64" s="220">
        <f t="shared" si="0"/>
        <v>134.34502164502163</v>
      </c>
      <c r="J64" s="221">
        <f t="shared" si="1"/>
        <v>1.0862840640519483E-3</v>
      </c>
      <c r="K64" s="179">
        <v>12</v>
      </c>
      <c r="L64" s="179">
        <v>0</v>
      </c>
      <c r="M64" s="179">
        <f t="shared" si="2"/>
        <v>0</v>
      </c>
    </row>
    <row r="65" spans="2:13" x14ac:dyDescent="0.25">
      <c r="B65" s="347"/>
      <c r="C65" s="207" t="s">
        <v>50</v>
      </c>
      <c r="D65" s="208">
        <v>118.66666666666667</v>
      </c>
      <c r="E65" s="208">
        <v>9.25</v>
      </c>
      <c r="F65" s="208">
        <v>18.5</v>
      </c>
      <c r="G65" s="208">
        <v>1391.6363636363637</v>
      </c>
      <c r="H65" s="211">
        <v>445</v>
      </c>
      <c r="I65" s="220">
        <f t="shared" si="0"/>
        <v>396.61060606060607</v>
      </c>
      <c r="J65" s="221">
        <f t="shared" si="1"/>
        <v>3.2069054418406621E-3</v>
      </c>
      <c r="K65" s="179">
        <v>12</v>
      </c>
      <c r="L65" s="179">
        <v>0</v>
      </c>
      <c r="M65" s="179">
        <f t="shared" si="2"/>
        <v>0</v>
      </c>
    </row>
    <row r="66" spans="2:13" x14ac:dyDescent="0.25">
      <c r="B66" s="347"/>
      <c r="C66" s="207" t="s">
        <v>109</v>
      </c>
      <c r="D66" s="179"/>
      <c r="E66" s="179"/>
      <c r="F66" s="208">
        <v>4249.75</v>
      </c>
      <c r="G66" s="179"/>
      <c r="H66" s="179"/>
      <c r="I66" s="220">
        <f t="shared" si="0"/>
        <v>4249.75</v>
      </c>
      <c r="J66" s="221">
        <f t="shared" si="1"/>
        <v>3.4362536435497582E-2</v>
      </c>
      <c r="K66" s="179">
        <v>12</v>
      </c>
      <c r="L66" s="179">
        <v>0</v>
      </c>
      <c r="M66" s="179">
        <f t="shared" si="2"/>
        <v>0</v>
      </c>
    </row>
    <row r="67" spans="2:13" x14ac:dyDescent="0.25">
      <c r="B67" s="347"/>
      <c r="C67" s="207" t="s">
        <v>51</v>
      </c>
      <c r="D67" s="208">
        <v>44.5</v>
      </c>
      <c r="E67" s="208">
        <v>44.5</v>
      </c>
      <c r="F67" s="179"/>
      <c r="G67" s="179"/>
      <c r="H67" s="179"/>
      <c r="I67" s="220">
        <f t="shared" si="0"/>
        <v>44.5</v>
      </c>
      <c r="J67" s="221">
        <f t="shared" si="1"/>
        <v>3.5981713545023644E-4</v>
      </c>
      <c r="K67" s="179">
        <v>12</v>
      </c>
      <c r="L67" s="179">
        <v>0</v>
      </c>
      <c r="M67" s="179">
        <f t="shared" si="2"/>
        <v>0</v>
      </c>
    </row>
    <row r="68" spans="2:13" x14ac:dyDescent="0.25">
      <c r="B68" s="347"/>
      <c r="C68" s="207" t="s">
        <v>65</v>
      </c>
      <c r="D68" s="179"/>
      <c r="E68" s="208">
        <v>166.5</v>
      </c>
      <c r="F68" s="179"/>
      <c r="G68" s="208">
        <v>30.272727272727273</v>
      </c>
      <c r="H68" s="211"/>
      <c r="I68" s="220">
        <f t="shared" si="0"/>
        <v>98.38636363636364</v>
      </c>
      <c r="J68" s="221">
        <f t="shared" si="1"/>
        <v>7.955303265393635E-4</v>
      </c>
      <c r="K68" s="179">
        <v>12</v>
      </c>
      <c r="L68" s="179">
        <v>0</v>
      </c>
      <c r="M68" s="179">
        <f t="shared" si="2"/>
        <v>0</v>
      </c>
    </row>
    <row r="69" spans="2:13" x14ac:dyDescent="0.25">
      <c r="B69" s="347"/>
      <c r="C69" s="219" t="s">
        <v>66</v>
      </c>
      <c r="D69" s="208"/>
      <c r="E69" s="179"/>
      <c r="F69" s="179"/>
      <c r="G69" s="179"/>
      <c r="H69" s="211">
        <v>50.857142857142854</v>
      </c>
      <c r="I69" s="220">
        <f t="shared" si="0"/>
        <v>50.857142857142854</v>
      </c>
      <c r="J69" s="221">
        <f t="shared" si="1"/>
        <v>4.1121958337169876E-4</v>
      </c>
      <c r="K69" s="179">
        <v>12</v>
      </c>
      <c r="L69" s="179">
        <v>0</v>
      </c>
      <c r="M69" s="179">
        <f t="shared" si="2"/>
        <v>0</v>
      </c>
    </row>
    <row r="70" spans="2:13" x14ac:dyDescent="0.25">
      <c r="B70" s="347"/>
      <c r="C70" s="207" t="s">
        <v>93</v>
      </c>
      <c r="D70" s="179"/>
      <c r="E70" s="179"/>
      <c r="F70" s="208">
        <v>92.5</v>
      </c>
      <c r="G70" s="179"/>
      <c r="H70" s="211"/>
      <c r="I70" s="220">
        <f t="shared" ref="I70:I83" si="3">AVERAGE(D70:H70)</f>
        <v>92.5</v>
      </c>
      <c r="J70" s="221">
        <f t="shared" ref="J70:J84" si="4">I70/I$84</f>
        <v>7.4793449503700836E-4</v>
      </c>
      <c r="K70" s="179">
        <v>12</v>
      </c>
      <c r="L70" s="179">
        <v>0</v>
      </c>
      <c r="M70" s="179">
        <f t="shared" ref="M70:M83" si="5">K70*L70</f>
        <v>0</v>
      </c>
    </row>
    <row r="71" spans="2:13" x14ac:dyDescent="0.25">
      <c r="B71" s="347"/>
      <c r="C71" s="207" t="s">
        <v>22</v>
      </c>
      <c r="D71" s="179"/>
      <c r="E71" s="208">
        <v>18.5</v>
      </c>
      <c r="F71" s="208">
        <v>60.166666666666664</v>
      </c>
      <c r="G71" s="208">
        <v>30.272727272727273</v>
      </c>
      <c r="H71" s="179"/>
      <c r="I71" s="220">
        <f t="shared" si="3"/>
        <v>36.313131313131315</v>
      </c>
      <c r="J71" s="221">
        <f t="shared" si="4"/>
        <v>2.9361993007458859E-4</v>
      </c>
      <c r="K71" s="179">
        <v>12</v>
      </c>
      <c r="L71" s="179">
        <v>0</v>
      </c>
      <c r="M71" s="179">
        <f t="shared" si="5"/>
        <v>0</v>
      </c>
    </row>
    <row r="72" spans="2:13" x14ac:dyDescent="0.25">
      <c r="B72" s="347"/>
      <c r="C72" s="209" t="s">
        <v>123</v>
      </c>
      <c r="D72" s="179"/>
      <c r="E72" s="179"/>
      <c r="F72" s="179"/>
      <c r="G72" s="208">
        <v>20.181818181818183</v>
      </c>
      <c r="H72" s="179"/>
      <c r="I72" s="220">
        <f t="shared" si="3"/>
        <v>20.181818181818183</v>
      </c>
      <c r="J72" s="221">
        <f t="shared" si="4"/>
        <v>1.6318570800807458E-4</v>
      </c>
      <c r="K72" s="179">
        <v>12</v>
      </c>
      <c r="L72" s="179">
        <v>0</v>
      </c>
      <c r="M72" s="179">
        <f t="shared" si="5"/>
        <v>0</v>
      </c>
    </row>
    <row r="73" spans="2:13" x14ac:dyDescent="0.25">
      <c r="B73" s="347"/>
      <c r="C73" s="207" t="s">
        <v>52</v>
      </c>
      <c r="D73" s="208">
        <v>29.666666666666668</v>
      </c>
      <c r="E73" s="208">
        <v>44.5</v>
      </c>
      <c r="F73" s="179"/>
      <c r="G73" s="208">
        <v>16.181818181818183</v>
      </c>
      <c r="H73" s="179"/>
      <c r="I73" s="220">
        <f t="shared" si="3"/>
        <v>30.116161616161619</v>
      </c>
      <c r="J73" s="221">
        <f t="shared" si="4"/>
        <v>2.4351260681985701E-4</v>
      </c>
      <c r="K73" s="179">
        <v>12</v>
      </c>
      <c r="L73" s="179">
        <v>0</v>
      </c>
      <c r="M73" s="179">
        <f t="shared" si="5"/>
        <v>0</v>
      </c>
    </row>
    <row r="74" spans="2:13" x14ac:dyDescent="0.25">
      <c r="B74" s="347"/>
      <c r="C74" s="207" t="s">
        <v>94</v>
      </c>
      <c r="D74" s="208"/>
      <c r="E74" s="208"/>
      <c r="F74" s="208">
        <v>13.916666666666666</v>
      </c>
      <c r="G74" s="208"/>
      <c r="H74" s="179"/>
      <c r="I74" s="220">
        <f t="shared" si="3"/>
        <v>13.916666666666666</v>
      </c>
      <c r="J74" s="221">
        <f t="shared" si="4"/>
        <v>1.1252708168574811E-4</v>
      </c>
      <c r="K74" s="179">
        <v>12</v>
      </c>
      <c r="L74" s="179">
        <v>0</v>
      </c>
      <c r="M74" s="179">
        <f t="shared" si="5"/>
        <v>0</v>
      </c>
    </row>
    <row r="75" spans="2:13" x14ac:dyDescent="0.25">
      <c r="B75" s="347"/>
      <c r="C75" s="207" t="s">
        <v>78</v>
      </c>
      <c r="D75" s="179"/>
      <c r="E75" s="208">
        <v>55.5</v>
      </c>
      <c r="F75" s="208">
        <v>166.75</v>
      </c>
      <c r="G75" s="208"/>
      <c r="H75" s="179"/>
      <c r="I75" s="220">
        <f t="shared" si="3"/>
        <v>111.125</v>
      </c>
      <c r="J75" s="221">
        <f t="shared" si="4"/>
        <v>8.9853211633500062E-4</v>
      </c>
      <c r="K75" s="179">
        <v>12</v>
      </c>
      <c r="L75" s="179">
        <v>0</v>
      </c>
      <c r="M75" s="179">
        <f t="shared" si="5"/>
        <v>0</v>
      </c>
    </row>
    <row r="76" spans="2:13" x14ac:dyDescent="0.25">
      <c r="B76" s="347"/>
      <c r="C76" s="207" t="s">
        <v>79</v>
      </c>
      <c r="D76" s="179"/>
      <c r="E76" s="208">
        <v>120.25</v>
      </c>
      <c r="F76" s="208">
        <v>175.75</v>
      </c>
      <c r="G76" s="179"/>
      <c r="H76" s="211"/>
      <c r="I76" s="220">
        <f t="shared" si="3"/>
        <v>148</v>
      </c>
      <c r="J76" s="221">
        <f t="shared" si="4"/>
        <v>1.1966951920592134E-3</v>
      </c>
      <c r="K76" s="179">
        <v>12</v>
      </c>
      <c r="L76" s="179">
        <v>0</v>
      </c>
      <c r="M76" s="179">
        <f t="shared" si="5"/>
        <v>0</v>
      </c>
    </row>
    <row r="77" spans="2:13" x14ac:dyDescent="0.25">
      <c r="B77" s="347"/>
      <c r="C77" s="207" t="s">
        <v>77</v>
      </c>
      <c r="D77" s="179"/>
      <c r="E77" s="208">
        <v>120.25</v>
      </c>
      <c r="F77" s="179"/>
      <c r="G77" s="179"/>
      <c r="H77" s="179"/>
      <c r="I77" s="220">
        <f t="shared" si="3"/>
        <v>120.25</v>
      </c>
      <c r="J77" s="221">
        <f t="shared" si="4"/>
        <v>9.7231484354811087E-4</v>
      </c>
      <c r="K77" s="179">
        <v>12</v>
      </c>
      <c r="L77" s="179">
        <v>0</v>
      </c>
      <c r="M77" s="179">
        <f t="shared" si="5"/>
        <v>0</v>
      </c>
    </row>
    <row r="78" spans="2:13" x14ac:dyDescent="0.25">
      <c r="B78" s="347"/>
      <c r="C78" s="207" t="s">
        <v>104</v>
      </c>
      <c r="D78" s="179"/>
      <c r="E78" s="179"/>
      <c r="F78" s="208">
        <v>13.916666666666666</v>
      </c>
      <c r="G78" s="179"/>
      <c r="H78" s="211"/>
      <c r="I78" s="220">
        <f t="shared" si="3"/>
        <v>13.916666666666666</v>
      </c>
      <c r="J78" s="221">
        <f t="shared" si="4"/>
        <v>1.1252708168574811E-4</v>
      </c>
      <c r="K78" s="179">
        <v>12</v>
      </c>
      <c r="L78" s="179">
        <v>0</v>
      </c>
      <c r="M78" s="179">
        <f t="shared" si="5"/>
        <v>0</v>
      </c>
    </row>
    <row r="79" spans="2:13" x14ac:dyDescent="0.25">
      <c r="B79" s="347"/>
      <c r="C79" s="207" t="s">
        <v>23</v>
      </c>
      <c r="D79" s="208">
        <v>72594.333333333328</v>
      </c>
      <c r="E79" s="208">
        <v>38151.333333333336</v>
      </c>
      <c r="F79" s="208">
        <v>29763</v>
      </c>
      <c r="G79" s="208">
        <v>36498.090909090912</v>
      </c>
      <c r="H79" s="211">
        <v>48199.857142857145</v>
      </c>
      <c r="I79" s="220">
        <f t="shared" si="3"/>
        <v>45041.322943722946</v>
      </c>
      <c r="J79" s="221">
        <f t="shared" si="4"/>
        <v>0.36419415277526745</v>
      </c>
      <c r="K79" s="179">
        <v>12</v>
      </c>
      <c r="L79" s="179">
        <v>2</v>
      </c>
      <c r="M79" s="179">
        <f t="shared" si="5"/>
        <v>24</v>
      </c>
    </row>
    <row r="80" spans="2:13" x14ac:dyDescent="0.25">
      <c r="B80" s="347"/>
      <c r="C80" s="207" t="s">
        <v>80</v>
      </c>
      <c r="D80" s="179"/>
      <c r="E80" s="208">
        <v>9.25</v>
      </c>
      <c r="F80" s="179"/>
      <c r="G80" s="208"/>
      <c r="H80" s="179"/>
      <c r="I80" s="220">
        <f t="shared" si="3"/>
        <v>9.25</v>
      </c>
      <c r="J80" s="221">
        <f t="shared" si="4"/>
        <v>7.4793449503700836E-5</v>
      </c>
      <c r="K80" s="179">
        <v>1</v>
      </c>
      <c r="L80" s="179">
        <v>0</v>
      </c>
      <c r="M80" s="179">
        <f t="shared" si="5"/>
        <v>0</v>
      </c>
    </row>
    <row r="81" spans="2:14" x14ac:dyDescent="0.25">
      <c r="B81" s="347"/>
      <c r="C81" s="209" t="s">
        <v>114</v>
      </c>
      <c r="D81" s="179"/>
      <c r="E81" s="179"/>
      <c r="F81" s="179"/>
      <c r="G81" s="208">
        <v>90.818181818181813</v>
      </c>
      <c r="H81" s="179"/>
      <c r="I81" s="220">
        <f t="shared" si="3"/>
        <v>90.818181818181813</v>
      </c>
      <c r="J81" s="221">
        <f t="shared" si="4"/>
        <v>7.343356860363354E-4</v>
      </c>
      <c r="K81" s="179">
        <v>12</v>
      </c>
      <c r="L81" s="179">
        <v>0</v>
      </c>
      <c r="M81" s="179">
        <f t="shared" si="5"/>
        <v>0</v>
      </c>
    </row>
    <row r="82" spans="2:14" x14ac:dyDescent="0.25">
      <c r="B82" s="347"/>
      <c r="C82" s="207" t="s">
        <v>103</v>
      </c>
      <c r="D82" s="179"/>
      <c r="E82" s="179"/>
      <c r="F82" s="208">
        <v>9.25</v>
      </c>
      <c r="G82" s="179"/>
      <c r="H82" s="179"/>
      <c r="I82" s="220">
        <f t="shared" si="3"/>
        <v>9.25</v>
      </c>
      <c r="J82" s="221">
        <f t="shared" si="4"/>
        <v>7.4793449503700836E-5</v>
      </c>
      <c r="K82" s="179">
        <v>12</v>
      </c>
      <c r="L82" s="179">
        <v>0</v>
      </c>
      <c r="M82" s="179">
        <f t="shared" si="5"/>
        <v>0</v>
      </c>
    </row>
    <row r="83" spans="2:14" x14ac:dyDescent="0.25">
      <c r="B83" s="347"/>
      <c r="C83" s="207" t="s">
        <v>31</v>
      </c>
      <c r="D83" s="208">
        <v>489.5</v>
      </c>
      <c r="E83" s="208">
        <v>222.5</v>
      </c>
      <c r="F83" s="208">
        <v>296.66666666666669</v>
      </c>
      <c r="G83" s="208">
        <v>428.81818181818181</v>
      </c>
      <c r="H83" s="211">
        <v>330.57142857142856</v>
      </c>
      <c r="I83" s="220">
        <f t="shared" si="3"/>
        <v>353.6112554112554</v>
      </c>
      <c r="J83" s="221">
        <f t="shared" si="4"/>
        <v>2.8592222243829179E-3</v>
      </c>
      <c r="K83" s="179">
        <v>12</v>
      </c>
      <c r="L83" s="179">
        <v>0</v>
      </c>
      <c r="M83" s="179">
        <f t="shared" si="5"/>
        <v>0</v>
      </c>
    </row>
    <row r="84" spans="2:14" x14ac:dyDescent="0.25">
      <c r="B84" s="345" t="s">
        <v>169</v>
      </c>
      <c r="C84" s="345"/>
      <c r="D84" s="345"/>
      <c r="E84" s="345"/>
      <c r="F84" s="345"/>
      <c r="G84" s="345"/>
      <c r="H84" s="345"/>
      <c r="I84" s="224">
        <f>SUM(I5:I83)</f>
        <v>123673.93216089469</v>
      </c>
      <c r="J84" s="221">
        <f t="shared" si="4"/>
        <v>1</v>
      </c>
    </row>
    <row r="87" spans="2:14" x14ac:dyDescent="0.25">
      <c r="B87" s="350" t="s">
        <v>35</v>
      </c>
      <c r="C87" s="350"/>
    </row>
    <row r="88" spans="2:14" x14ac:dyDescent="0.25">
      <c r="B88" s="350"/>
      <c r="C88" s="350"/>
    </row>
    <row r="89" spans="2:14" ht="30" x14ac:dyDescent="0.25">
      <c r="B89" s="218" t="s">
        <v>28</v>
      </c>
      <c r="C89" s="179" t="s">
        <v>27</v>
      </c>
      <c r="D89" s="179" t="s">
        <v>162</v>
      </c>
      <c r="E89" s="179" t="s">
        <v>163</v>
      </c>
      <c r="F89" s="179" t="s">
        <v>164</v>
      </c>
      <c r="G89" s="179" t="s">
        <v>165</v>
      </c>
      <c r="H89" s="179" t="s">
        <v>166</v>
      </c>
      <c r="I89" s="214" t="s">
        <v>156</v>
      </c>
      <c r="J89" s="214" t="s">
        <v>157</v>
      </c>
      <c r="K89" s="179" t="s">
        <v>158</v>
      </c>
      <c r="L89" s="179" t="s">
        <v>159</v>
      </c>
      <c r="M89" s="179" t="s">
        <v>160</v>
      </c>
      <c r="N89" s="216" t="s">
        <v>161</v>
      </c>
    </row>
    <row r="90" spans="2:14" ht="18.75" x14ac:dyDescent="0.25">
      <c r="B90" s="347" t="s">
        <v>62</v>
      </c>
      <c r="C90" s="207" t="s">
        <v>67</v>
      </c>
      <c r="D90" s="210"/>
      <c r="E90" s="208">
        <v>479.16666666666669</v>
      </c>
      <c r="F90" s="208"/>
      <c r="G90" s="208"/>
      <c r="H90" s="211"/>
      <c r="I90" s="220">
        <f>AVERAGE(D90:H90)</f>
        <v>479.16666666666669</v>
      </c>
      <c r="J90" s="221">
        <f>I90/I$111</f>
        <v>1.3613898014146615E-2</v>
      </c>
      <c r="K90" s="179">
        <v>16</v>
      </c>
      <c r="L90" s="179">
        <v>0</v>
      </c>
      <c r="M90" s="179">
        <f>K90*L90</f>
        <v>0</v>
      </c>
      <c r="N90" s="216">
        <f>SUM(M90:M110)</f>
        <v>9</v>
      </c>
    </row>
    <row r="91" spans="2:14" x14ac:dyDescent="0.25">
      <c r="B91" s="347"/>
      <c r="C91" s="230" t="s">
        <v>137</v>
      </c>
      <c r="D91" s="208"/>
      <c r="E91" s="208"/>
      <c r="F91" s="208"/>
      <c r="G91" s="210"/>
      <c r="H91" s="211">
        <v>20.833333333333332</v>
      </c>
      <c r="I91" s="220">
        <f t="shared" ref="I91:I110" si="6">AVERAGE(D91:H91)</f>
        <v>20.833333333333332</v>
      </c>
      <c r="J91" s="221">
        <f t="shared" ref="J91:J111" si="7">I91/I$111</f>
        <v>5.9190860931072236E-4</v>
      </c>
      <c r="K91" s="179">
        <v>16</v>
      </c>
      <c r="L91" s="179">
        <v>0</v>
      </c>
      <c r="M91" s="179">
        <f t="shared" ref="M91:M110" si="8">K91*L91</f>
        <v>0</v>
      </c>
    </row>
    <row r="92" spans="2:14" x14ac:dyDescent="0.25">
      <c r="B92" s="347" t="s">
        <v>170</v>
      </c>
      <c r="C92" s="207" t="s">
        <v>3</v>
      </c>
      <c r="D92" s="208">
        <v>833.33333333333337</v>
      </c>
      <c r="E92" s="208">
        <v>1041.6666666666667</v>
      </c>
      <c r="F92" s="208">
        <v>541.66666666666663</v>
      </c>
      <c r="G92" s="208">
        <v>666.66666666666663</v>
      </c>
      <c r="H92" s="211"/>
      <c r="I92" s="220">
        <f t="shared" si="6"/>
        <v>770.83333333333326</v>
      </c>
      <c r="J92" s="221">
        <f t="shared" si="7"/>
        <v>2.1900618544496729E-2</v>
      </c>
      <c r="K92" s="179">
        <v>3</v>
      </c>
      <c r="L92" s="179">
        <v>0</v>
      </c>
      <c r="M92" s="179">
        <f t="shared" si="8"/>
        <v>0</v>
      </c>
    </row>
    <row r="93" spans="2:14" x14ac:dyDescent="0.25">
      <c r="B93" s="347"/>
      <c r="C93" s="207" t="s">
        <v>32</v>
      </c>
      <c r="D93" s="208">
        <v>541.66666666666663</v>
      </c>
      <c r="E93" s="210"/>
      <c r="F93" s="208"/>
      <c r="G93" s="208">
        <v>20.833333333333332</v>
      </c>
      <c r="H93" s="211"/>
      <c r="I93" s="220">
        <f t="shared" si="6"/>
        <v>281.25</v>
      </c>
      <c r="J93" s="221">
        <f t="shared" si="7"/>
        <v>7.9907662256947527E-3</v>
      </c>
      <c r="K93" s="179">
        <v>3</v>
      </c>
      <c r="L93" s="179">
        <v>0</v>
      </c>
      <c r="M93" s="179">
        <f t="shared" si="8"/>
        <v>0</v>
      </c>
    </row>
    <row r="94" spans="2:14" x14ac:dyDescent="0.25">
      <c r="B94" s="347"/>
      <c r="C94" s="219" t="s">
        <v>6</v>
      </c>
      <c r="D94" s="210"/>
      <c r="E94" s="210"/>
      <c r="F94" s="210"/>
      <c r="G94" s="208"/>
      <c r="H94" s="211">
        <v>20.833333333333332</v>
      </c>
      <c r="I94" s="220">
        <f t="shared" si="6"/>
        <v>20.833333333333332</v>
      </c>
      <c r="J94" s="221">
        <f t="shared" si="7"/>
        <v>5.9190860931072236E-4</v>
      </c>
      <c r="K94" s="179">
        <v>3</v>
      </c>
      <c r="L94" s="179">
        <v>0</v>
      </c>
      <c r="M94" s="179">
        <f t="shared" si="8"/>
        <v>0</v>
      </c>
    </row>
    <row r="95" spans="2:14" x14ac:dyDescent="0.25">
      <c r="B95" s="347"/>
      <c r="C95" s="207" t="s">
        <v>7</v>
      </c>
      <c r="D95" s="208">
        <v>2520.8333333333335</v>
      </c>
      <c r="E95" s="208">
        <v>2229.1666666666665</v>
      </c>
      <c r="F95" s="208">
        <v>4791.666666666667</v>
      </c>
      <c r="G95" s="208">
        <v>3083.3333333333335</v>
      </c>
      <c r="H95" s="211">
        <v>2375</v>
      </c>
      <c r="I95" s="220">
        <f t="shared" si="6"/>
        <v>3000.0000000000005</v>
      </c>
      <c r="J95" s="221">
        <f t="shared" si="7"/>
        <v>8.5234839740744042E-2</v>
      </c>
      <c r="K95" s="179">
        <v>3</v>
      </c>
      <c r="L95" s="179">
        <v>0</v>
      </c>
      <c r="M95" s="179">
        <f t="shared" si="8"/>
        <v>0</v>
      </c>
    </row>
    <row r="96" spans="2:14" x14ac:dyDescent="0.25">
      <c r="B96" s="347"/>
      <c r="C96" s="207" t="s">
        <v>72</v>
      </c>
      <c r="D96" s="210"/>
      <c r="E96" s="208">
        <v>395.83333333333331</v>
      </c>
      <c r="F96" s="208"/>
      <c r="G96" s="208">
        <v>312.5</v>
      </c>
      <c r="H96" s="211"/>
      <c r="I96" s="220">
        <f t="shared" si="6"/>
        <v>354.16666666666663</v>
      </c>
      <c r="J96" s="221">
        <f t="shared" si="7"/>
        <v>1.006244635828228E-2</v>
      </c>
      <c r="K96" s="179">
        <v>3</v>
      </c>
      <c r="L96" s="179">
        <v>0</v>
      </c>
      <c r="M96" s="179">
        <f t="shared" si="8"/>
        <v>0</v>
      </c>
    </row>
    <row r="97" spans="2:13" x14ac:dyDescent="0.25">
      <c r="B97" s="347"/>
      <c r="C97" s="207" t="s">
        <v>33</v>
      </c>
      <c r="D97" s="208">
        <v>229.16666666666666</v>
      </c>
      <c r="E97" s="208"/>
      <c r="F97" s="208">
        <v>104.16666666666667</v>
      </c>
      <c r="G97" s="210"/>
      <c r="H97" s="211">
        <v>604.16666666666663</v>
      </c>
      <c r="I97" s="220">
        <f t="shared" si="6"/>
        <v>312.5</v>
      </c>
      <c r="J97" s="221">
        <f t="shared" si="7"/>
        <v>8.8786291396608357E-3</v>
      </c>
      <c r="K97" s="179">
        <v>3</v>
      </c>
      <c r="L97" s="179">
        <v>0</v>
      </c>
      <c r="M97" s="179">
        <f t="shared" si="8"/>
        <v>0</v>
      </c>
    </row>
    <row r="98" spans="2:13" x14ac:dyDescent="0.25">
      <c r="B98" s="347"/>
      <c r="C98" s="207" t="s">
        <v>9</v>
      </c>
      <c r="D98" s="208">
        <v>354.16666666666669</v>
      </c>
      <c r="E98" s="208">
        <v>3666.6666666666665</v>
      </c>
      <c r="F98" s="208">
        <v>270.83333333333331</v>
      </c>
      <c r="G98" s="208">
        <v>2854.1666666666665</v>
      </c>
      <c r="H98" s="211">
        <v>375</v>
      </c>
      <c r="I98" s="220">
        <f t="shared" si="6"/>
        <v>1504.1666666666665</v>
      </c>
      <c r="J98" s="221">
        <f t="shared" si="7"/>
        <v>4.2735801592234154E-2</v>
      </c>
      <c r="K98" s="179">
        <v>3</v>
      </c>
      <c r="L98" s="179">
        <v>0</v>
      </c>
      <c r="M98" s="179">
        <f t="shared" si="8"/>
        <v>0</v>
      </c>
    </row>
    <row r="99" spans="2:13" x14ac:dyDescent="0.25">
      <c r="B99" s="218" t="s">
        <v>19</v>
      </c>
      <c r="C99" s="207" t="s">
        <v>20</v>
      </c>
      <c r="D99" s="208">
        <v>20.833333333333332</v>
      </c>
      <c r="E99" s="208"/>
      <c r="F99" s="208"/>
      <c r="G99" s="208"/>
      <c r="H99" s="211"/>
      <c r="I99" s="220">
        <f t="shared" si="6"/>
        <v>20.833333333333332</v>
      </c>
      <c r="J99" s="221">
        <f t="shared" si="7"/>
        <v>5.9190860931072236E-4</v>
      </c>
      <c r="K99" s="179">
        <v>9</v>
      </c>
      <c r="L99" s="179">
        <v>0</v>
      </c>
      <c r="M99" s="179">
        <f t="shared" si="8"/>
        <v>0</v>
      </c>
    </row>
    <row r="100" spans="2:13" x14ac:dyDescent="0.25">
      <c r="B100" s="218" t="s">
        <v>168</v>
      </c>
      <c r="C100" s="207" t="s">
        <v>11</v>
      </c>
      <c r="D100" s="210"/>
      <c r="E100" s="210"/>
      <c r="F100" s="210"/>
      <c r="G100" s="208">
        <v>9625</v>
      </c>
      <c r="H100" s="210"/>
      <c r="I100" s="220">
        <f t="shared" si="6"/>
        <v>9625</v>
      </c>
      <c r="J100" s="221">
        <f t="shared" si="7"/>
        <v>0.27346177750155376</v>
      </c>
      <c r="K100" s="179">
        <v>9</v>
      </c>
      <c r="L100" s="179">
        <v>1</v>
      </c>
      <c r="M100" s="179">
        <f t="shared" si="8"/>
        <v>9</v>
      </c>
    </row>
    <row r="101" spans="2:13" x14ac:dyDescent="0.25">
      <c r="B101" s="218" t="s">
        <v>12</v>
      </c>
      <c r="C101" s="207" t="s">
        <v>13</v>
      </c>
      <c r="D101" s="208">
        <v>3041.6666666666665</v>
      </c>
      <c r="E101" s="208">
        <v>13979.166666666666</v>
      </c>
      <c r="F101" s="208">
        <v>15750</v>
      </c>
      <c r="G101" s="208"/>
      <c r="H101" s="211">
        <v>29916.666666666668</v>
      </c>
      <c r="I101" s="220">
        <f t="shared" si="6"/>
        <v>15671.875</v>
      </c>
      <c r="J101" s="221">
        <f t="shared" si="7"/>
        <v>0.44526325135399092</v>
      </c>
      <c r="K101" s="179" t="s">
        <v>171</v>
      </c>
      <c r="L101" s="179">
        <v>2</v>
      </c>
      <c r="M101" s="179">
        <v>0</v>
      </c>
    </row>
    <row r="102" spans="2:13" x14ac:dyDescent="0.25">
      <c r="B102" s="347" t="s">
        <v>14</v>
      </c>
      <c r="C102" s="207" t="s">
        <v>88</v>
      </c>
      <c r="D102" s="208"/>
      <c r="E102" s="210"/>
      <c r="F102" s="208">
        <v>20.833333333333332</v>
      </c>
      <c r="G102" s="208"/>
      <c r="H102" s="211"/>
      <c r="I102" s="220">
        <f t="shared" si="6"/>
        <v>20.833333333333332</v>
      </c>
      <c r="J102" s="221">
        <f t="shared" si="7"/>
        <v>5.9190860931072236E-4</v>
      </c>
      <c r="K102" s="179">
        <v>1</v>
      </c>
      <c r="L102" s="179">
        <v>0</v>
      </c>
      <c r="M102" s="179">
        <f t="shared" si="8"/>
        <v>0</v>
      </c>
    </row>
    <row r="103" spans="2:13" x14ac:dyDescent="0.25">
      <c r="B103" s="347"/>
      <c r="C103" s="207" t="s">
        <v>15</v>
      </c>
      <c r="D103" s="210"/>
      <c r="E103" s="208">
        <v>41.666666666666664</v>
      </c>
      <c r="F103" s="208"/>
      <c r="G103" s="208"/>
      <c r="H103" s="211">
        <v>125</v>
      </c>
      <c r="I103" s="220">
        <f t="shared" si="6"/>
        <v>83.333333333333329</v>
      </c>
      <c r="J103" s="221">
        <f t="shared" si="7"/>
        <v>2.3676344372428894E-3</v>
      </c>
      <c r="K103" s="179">
        <v>12</v>
      </c>
      <c r="L103" s="179">
        <v>0</v>
      </c>
      <c r="M103" s="179">
        <f t="shared" si="8"/>
        <v>0</v>
      </c>
    </row>
    <row r="104" spans="2:13" x14ac:dyDescent="0.25">
      <c r="B104" s="347"/>
      <c r="C104" s="207" t="s">
        <v>69</v>
      </c>
      <c r="D104" s="208"/>
      <c r="E104" s="208">
        <v>1500</v>
      </c>
      <c r="F104" s="208"/>
      <c r="G104" s="210"/>
      <c r="H104" s="211"/>
      <c r="I104" s="220">
        <f t="shared" si="6"/>
        <v>1500</v>
      </c>
      <c r="J104" s="221">
        <f t="shared" si="7"/>
        <v>4.2617419870372014E-2</v>
      </c>
      <c r="K104" s="179">
        <v>12</v>
      </c>
      <c r="L104" s="179">
        <v>0</v>
      </c>
      <c r="M104" s="179">
        <f t="shared" si="8"/>
        <v>0</v>
      </c>
    </row>
    <row r="105" spans="2:13" x14ac:dyDescent="0.25">
      <c r="B105" s="347"/>
      <c r="C105" s="207" t="s">
        <v>70</v>
      </c>
      <c r="D105" s="208"/>
      <c r="E105" s="208">
        <v>250</v>
      </c>
      <c r="F105" s="208"/>
      <c r="G105" s="208"/>
      <c r="H105" s="210"/>
      <c r="I105" s="220">
        <f t="shared" si="6"/>
        <v>250</v>
      </c>
      <c r="J105" s="221">
        <f t="shared" si="7"/>
        <v>7.1029033117286687E-3</v>
      </c>
      <c r="K105" s="179">
        <v>12</v>
      </c>
      <c r="L105" s="179">
        <v>0</v>
      </c>
      <c r="M105" s="179">
        <f t="shared" si="8"/>
        <v>0</v>
      </c>
    </row>
    <row r="106" spans="2:13" x14ac:dyDescent="0.25">
      <c r="B106" s="347"/>
      <c r="C106" s="209" t="s">
        <v>125</v>
      </c>
      <c r="D106" s="208"/>
      <c r="E106" s="208"/>
      <c r="F106" s="208"/>
      <c r="G106" s="208">
        <v>20.833333333333332</v>
      </c>
      <c r="H106" s="210"/>
      <c r="I106" s="220">
        <f t="shared" si="6"/>
        <v>20.833333333333332</v>
      </c>
      <c r="J106" s="221">
        <f t="shared" si="7"/>
        <v>5.9190860931072236E-4</v>
      </c>
      <c r="K106" s="179">
        <v>12</v>
      </c>
      <c r="L106" s="179">
        <v>0</v>
      </c>
      <c r="M106" s="179">
        <f t="shared" si="8"/>
        <v>0</v>
      </c>
    </row>
    <row r="107" spans="2:13" x14ac:dyDescent="0.25">
      <c r="B107" s="347"/>
      <c r="C107" s="219" t="s">
        <v>132</v>
      </c>
      <c r="D107" s="210"/>
      <c r="E107" s="210"/>
      <c r="F107" s="210"/>
      <c r="G107" s="208"/>
      <c r="H107" s="211">
        <v>166.66666666666666</v>
      </c>
      <c r="I107" s="220">
        <f t="shared" si="6"/>
        <v>166.66666666666666</v>
      </c>
      <c r="J107" s="221">
        <f t="shared" si="7"/>
        <v>4.7352688744857789E-3</v>
      </c>
      <c r="K107" s="179">
        <v>12</v>
      </c>
      <c r="L107" s="179">
        <v>0</v>
      </c>
      <c r="M107" s="179">
        <f t="shared" si="8"/>
        <v>0</v>
      </c>
    </row>
    <row r="108" spans="2:13" x14ac:dyDescent="0.25">
      <c r="B108" s="347"/>
      <c r="C108" s="207" t="s">
        <v>71</v>
      </c>
      <c r="D108" s="208"/>
      <c r="E108" s="208">
        <v>83.333333333333329</v>
      </c>
      <c r="F108" s="208"/>
      <c r="G108" s="208"/>
      <c r="H108" s="210"/>
      <c r="I108" s="220">
        <f t="shared" si="6"/>
        <v>83.333333333333329</v>
      </c>
      <c r="J108" s="221">
        <f t="shared" si="7"/>
        <v>2.3676344372428894E-3</v>
      </c>
      <c r="K108" s="179">
        <v>12</v>
      </c>
      <c r="L108" s="179">
        <v>0</v>
      </c>
      <c r="M108" s="179">
        <f t="shared" si="8"/>
        <v>0</v>
      </c>
    </row>
    <row r="109" spans="2:13" x14ac:dyDescent="0.25">
      <c r="B109" s="347"/>
      <c r="C109" s="207" t="s">
        <v>23</v>
      </c>
      <c r="D109" s="208"/>
      <c r="E109" s="208">
        <v>1270.8333333333333</v>
      </c>
      <c r="F109" s="208">
        <v>812.5</v>
      </c>
      <c r="G109" s="208">
        <v>1083.3333333333333</v>
      </c>
      <c r="H109" s="211">
        <v>708.33333333333337</v>
      </c>
      <c r="I109" s="220">
        <f t="shared" si="6"/>
        <v>968.74999999999989</v>
      </c>
      <c r="J109" s="221">
        <f t="shared" si="7"/>
        <v>2.7523750332948588E-2</v>
      </c>
      <c r="K109" s="179">
        <v>12</v>
      </c>
      <c r="L109" s="179">
        <v>0</v>
      </c>
      <c r="M109" s="179">
        <f t="shared" si="8"/>
        <v>0</v>
      </c>
    </row>
    <row r="110" spans="2:13" x14ac:dyDescent="0.25">
      <c r="B110" s="347"/>
      <c r="C110" s="207" t="s">
        <v>31</v>
      </c>
      <c r="D110" s="208">
        <v>20.833333333333332</v>
      </c>
      <c r="E110" s="208"/>
      <c r="F110" s="208"/>
      <c r="G110" s="208">
        <v>62.5</v>
      </c>
      <c r="H110" s="211"/>
      <c r="I110" s="220">
        <f t="shared" si="6"/>
        <v>41.666666666666664</v>
      </c>
      <c r="J110" s="221">
        <f t="shared" si="7"/>
        <v>1.1838172186214447E-3</v>
      </c>
      <c r="K110" s="179">
        <v>12</v>
      </c>
      <c r="L110" s="179">
        <v>0</v>
      </c>
      <c r="M110" s="179">
        <f t="shared" si="8"/>
        <v>0</v>
      </c>
    </row>
    <row r="111" spans="2:13" x14ac:dyDescent="0.25">
      <c r="B111" s="345" t="s">
        <v>169</v>
      </c>
      <c r="C111" s="345"/>
      <c r="D111" s="345"/>
      <c r="E111" s="345"/>
      <c r="F111" s="345"/>
      <c r="G111" s="345"/>
      <c r="H111" s="345"/>
      <c r="I111" s="224">
        <f>SUM(I90:I110)</f>
        <v>35196.875</v>
      </c>
      <c r="J111" s="221">
        <f t="shared" si="7"/>
        <v>1</v>
      </c>
    </row>
    <row r="114" spans="2:14" x14ac:dyDescent="0.25">
      <c r="B114" s="346" t="s">
        <v>26</v>
      </c>
      <c r="C114" s="346"/>
    </row>
    <row r="115" spans="2:14" ht="15.75" thickBot="1" x14ac:dyDescent="0.3">
      <c r="B115" s="346"/>
      <c r="C115" s="346"/>
    </row>
    <row r="116" spans="2:14" ht="30" x14ac:dyDescent="0.25">
      <c r="B116" s="218" t="s">
        <v>28</v>
      </c>
      <c r="C116" s="179" t="s">
        <v>27</v>
      </c>
      <c r="D116" s="179" t="s">
        <v>162</v>
      </c>
      <c r="E116" s="179" t="s">
        <v>163</v>
      </c>
      <c r="F116" s="179" t="s">
        <v>164</v>
      </c>
      <c r="G116" s="179" t="s">
        <v>165</v>
      </c>
      <c r="H116" s="179" t="s">
        <v>166</v>
      </c>
      <c r="I116" s="214" t="s">
        <v>156</v>
      </c>
      <c r="J116" s="214" t="s">
        <v>157</v>
      </c>
      <c r="K116" s="215" t="s">
        <v>158</v>
      </c>
      <c r="L116" s="179" t="s">
        <v>159</v>
      </c>
      <c r="M116" s="227" t="s">
        <v>160</v>
      </c>
      <c r="N116" s="228" t="s">
        <v>161</v>
      </c>
    </row>
    <row r="117" spans="2:14" ht="19.5" thickBot="1" x14ac:dyDescent="0.3">
      <c r="B117" s="218" t="s">
        <v>62</v>
      </c>
      <c r="C117" s="207" t="s">
        <v>63</v>
      </c>
      <c r="D117" s="225"/>
      <c r="E117" s="57">
        <v>167</v>
      </c>
      <c r="F117" s="57">
        <v>56</v>
      </c>
      <c r="G117" s="225"/>
      <c r="H117" s="225"/>
      <c r="I117" s="220">
        <f>AVERAGE(D117:H117)</f>
        <v>111.5</v>
      </c>
      <c r="J117" s="221">
        <f>I117/I$145</f>
        <v>2.7583403202354759E-3</v>
      </c>
      <c r="K117" s="179">
        <v>16</v>
      </c>
      <c r="L117" s="179">
        <v>0</v>
      </c>
      <c r="M117" s="227">
        <f>K117*L117</f>
        <v>0</v>
      </c>
      <c r="N117" s="229">
        <f>SUM(M117:M144)</f>
        <v>12</v>
      </c>
    </row>
    <row r="118" spans="2:14" x14ac:dyDescent="0.25">
      <c r="B118" s="347" t="s">
        <v>167</v>
      </c>
      <c r="C118" s="207" t="s">
        <v>5</v>
      </c>
      <c r="D118" s="208">
        <v>1276.5</v>
      </c>
      <c r="E118" s="208">
        <v>1887.5</v>
      </c>
      <c r="F118" s="208">
        <v>333</v>
      </c>
      <c r="G118" s="208">
        <v>1776</v>
      </c>
      <c r="H118" s="208">
        <v>740</v>
      </c>
      <c r="I118" s="220">
        <f t="shared" ref="I118:I144" si="9">AVERAGE(D118:H118)</f>
        <v>1202.5999999999999</v>
      </c>
      <c r="J118" s="221">
        <f t="shared" ref="J118:J145" si="10">I118/I$145</f>
        <v>2.9750493893409717E-2</v>
      </c>
      <c r="K118" s="179">
        <v>3</v>
      </c>
      <c r="L118" s="179">
        <v>0</v>
      </c>
      <c r="M118" s="179">
        <f t="shared" ref="M118:M144" si="11">K118*L118</f>
        <v>0</v>
      </c>
    </row>
    <row r="119" spans="2:14" x14ac:dyDescent="0.25">
      <c r="B119" s="347"/>
      <c r="C119" s="207" t="s">
        <v>3</v>
      </c>
      <c r="D119" s="208">
        <v>23365.5</v>
      </c>
      <c r="E119" s="208">
        <v>55206</v>
      </c>
      <c r="F119" s="208">
        <v>42909</v>
      </c>
      <c r="G119" s="208">
        <v>27361.5</v>
      </c>
      <c r="H119" s="208">
        <v>20649.333333333332</v>
      </c>
      <c r="I119" s="220">
        <f t="shared" si="9"/>
        <v>33898.26666666667</v>
      </c>
      <c r="J119" s="221">
        <f t="shared" si="10"/>
        <v>0.83859153123552388</v>
      </c>
      <c r="K119" s="179">
        <v>3</v>
      </c>
      <c r="L119" s="179">
        <v>4</v>
      </c>
      <c r="M119" s="179">
        <f t="shared" si="11"/>
        <v>12</v>
      </c>
    </row>
    <row r="120" spans="2:14" x14ac:dyDescent="0.25">
      <c r="B120" s="347"/>
      <c r="C120" s="207" t="s">
        <v>4</v>
      </c>
      <c r="D120" s="208">
        <v>1720.5</v>
      </c>
      <c r="E120" s="208">
        <v>1887</v>
      </c>
      <c r="F120" s="208">
        <v>1486</v>
      </c>
      <c r="G120" s="208">
        <v>499.5</v>
      </c>
      <c r="H120" s="208">
        <v>593.33333333333337</v>
      </c>
      <c r="I120" s="220">
        <f t="shared" si="9"/>
        <v>1237.2666666666667</v>
      </c>
      <c r="J120" s="221">
        <f t="shared" si="10"/>
        <v>3.0608094471300567E-2</v>
      </c>
      <c r="K120" s="179">
        <v>3</v>
      </c>
      <c r="L120" s="179">
        <v>0</v>
      </c>
      <c r="M120" s="179">
        <f t="shared" si="11"/>
        <v>0</v>
      </c>
    </row>
    <row r="121" spans="2:14" x14ac:dyDescent="0.25">
      <c r="B121" s="347"/>
      <c r="C121" s="207" t="s">
        <v>2</v>
      </c>
      <c r="D121" s="208">
        <v>55.5</v>
      </c>
      <c r="E121" s="220"/>
      <c r="F121" s="208">
        <v>37</v>
      </c>
      <c r="G121" s="208">
        <v>55.5</v>
      </c>
      <c r="H121" s="208"/>
      <c r="I121" s="220">
        <f t="shared" si="9"/>
        <v>49.333333333333336</v>
      </c>
      <c r="J121" s="221">
        <f t="shared" si="10"/>
        <v>1.2204315916139027E-3</v>
      </c>
      <c r="K121" s="179">
        <v>3</v>
      </c>
      <c r="L121" s="179">
        <v>0</v>
      </c>
      <c r="M121" s="179">
        <f t="shared" si="11"/>
        <v>0</v>
      </c>
    </row>
    <row r="122" spans="2:14" x14ac:dyDescent="0.25">
      <c r="B122" s="347"/>
      <c r="C122" s="207" t="s">
        <v>64</v>
      </c>
      <c r="D122" s="220"/>
      <c r="E122" s="208">
        <v>111</v>
      </c>
      <c r="F122" s="220"/>
      <c r="G122" s="208"/>
      <c r="H122" s="220"/>
      <c r="I122" s="220">
        <f t="shared" si="9"/>
        <v>111</v>
      </c>
      <c r="J122" s="221">
        <f t="shared" si="10"/>
        <v>2.7459710811312812E-3</v>
      </c>
      <c r="K122" s="179">
        <v>3</v>
      </c>
      <c r="L122" s="179">
        <v>0</v>
      </c>
      <c r="M122" s="179">
        <f t="shared" si="11"/>
        <v>0</v>
      </c>
    </row>
    <row r="123" spans="2:14" x14ac:dyDescent="0.25">
      <c r="B123" s="347"/>
      <c r="C123" s="207" t="s">
        <v>6</v>
      </c>
      <c r="D123" s="208">
        <v>166.5</v>
      </c>
      <c r="E123" s="220"/>
      <c r="F123" s="220"/>
      <c r="G123" s="220"/>
      <c r="H123" s="208">
        <v>111</v>
      </c>
      <c r="I123" s="220">
        <f t="shared" si="9"/>
        <v>138.75</v>
      </c>
      <c r="J123" s="221">
        <f t="shared" si="10"/>
        <v>3.4324638514141013E-3</v>
      </c>
      <c r="K123" s="179">
        <v>3</v>
      </c>
      <c r="L123" s="179">
        <v>0</v>
      </c>
      <c r="M123" s="179">
        <f t="shared" si="11"/>
        <v>0</v>
      </c>
    </row>
    <row r="124" spans="2:14" x14ac:dyDescent="0.25">
      <c r="B124" s="347"/>
      <c r="C124" s="207" t="s">
        <v>7</v>
      </c>
      <c r="D124" s="208">
        <v>277.5</v>
      </c>
      <c r="E124" s="208">
        <v>417.5</v>
      </c>
      <c r="F124" s="208">
        <v>521.66666666666663</v>
      </c>
      <c r="G124" s="208">
        <v>499.5</v>
      </c>
      <c r="H124" s="208">
        <v>556.33333333333337</v>
      </c>
      <c r="I124" s="220">
        <f t="shared" si="9"/>
        <v>454.5</v>
      </c>
      <c r="J124" s="221">
        <f t="shared" si="10"/>
        <v>1.1243638345713219E-2</v>
      </c>
      <c r="K124" s="179">
        <v>3</v>
      </c>
      <c r="L124" s="179">
        <v>0</v>
      </c>
      <c r="M124" s="179">
        <f t="shared" si="11"/>
        <v>0</v>
      </c>
    </row>
    <row r="125" spans="2:14" x14ac:dyDescent="0.25">
      <c r="B125" s="347"/>
      <c r="C125" s="207" t="s">
        <v>18</v>
      </c>
      <c r="D125" s="208">
        <v>55.5</v>
      </c>
      <c r="E125" s="208"/>
      <c r="F125" s="208"/>
      <c r="G125" s="208">
        <v>55.5</v>
      </c>
      <c r="H125" s="220"/>
      <c r="I125" s="220">
        <f t="shared" si="9"/>
        <v>55.5</v>
      </c>
      <c r="J125" s="221">
        <f t="shared" si="10"/>
        <v>1.3729855405656406E-3</v>
      </c>
      <c r="K125" s="179">
        <v>3</v>
      </c>
      <c r="L125" s="179">
        <v>0</v>
      </c>
      <c r="M125" s="179">
        <f t="shared" si="11"/>
        <v>0</v>
      </c>
    </row>
    <row r="126" spans="2:14" x14ac:dyDescent="0.25">
      <c r="B126" s="347"/>
      <c r="C126" s="207" t="s">
        <v>8</v>
      </c>
      <c r="D126" s="208">
        <v>444</v>
      </c>
      <c r="E126" s="208">
        <v>194.5</v>
      </c>
      <c r="F126" s="208">
        <v>315</v>
      </c>
      <c r="G126" s="208">
        <v>111</v>
      </c>
      <c r="H126" s="208">
        <v>333</v>
      </c>
      <c r="I126" s="220">
        <f t="shared" si="9"/>
        <v>279.5</v>
      </c>
      <c r="J126" s="221">
        <f t="shared" si="10"/>
        <v>6.9144046592449823E-3</v>
      </c>
      <c r="K126" s="179">
        <v>3</v>
      </c>
      <c r="L126" s="179">
        <v>0</v>
      </c>
      <c r="M126" s="179">
        <f t="shared" si="11"/>
        <v>0</v>
      </c>
    </row>
    <row r="127" spans="2:14" x14ac:dyDescent="0.25">
      <c r="B127" s="347"/>
      <c r="C127" s="207" t="s">
        <v>9</v>
      </c>
      <c r="D127" s="208">
        <v>166.5</v>
      </c>
      <c r="E127" s="208">
        <v>83.5</v>
      </c>
      <c r="F127" s="220"/>
      <c r="G127" s="208"/>
      <c r="H127" s="208">
        <v>111</v>
      </c>
      <c r="I127" s="220">
        <f t="shared" si="9"/>
        <v>120.33333333333333</v>
      </c>
      <c r="J127" s="221">
        <f t="shared" si="10"/>
        <v>2.976863544409587E-3</v>
      </c>
      <c r="K127" s="179">
        <v>3</v>
      </c>
      <c r="L127" s="179">
        <v>0</v>
      </c>
      <c r="M127" s="179">
        <f t="shared" si="11"/>
        <v>0</v>
      </c>
    </row>
    <row r="128" spans="2:14" x14ac:dyDescent="0.25">
      <c r="B128" s="218" t="s">
        <v>19</v>
      </c>
      <c r="C128" s="207" t="s">
        <v>20</v>
      </c>
      <c r="D128" s="208">
        <v>55.5</v>
      </c>
      <c r="E128" s="208"/>
      <c r="F128" s="208"/>
      <c r="G128" s="208">
        <v>55.5</v>
      </c>
      <c r="H128" s="208"/>
      <c r="I128" s="220">
        <f t="shared" si="9"/>
        <v>55.5</v>
      </c>
      <c r="J128" s="221">
        <f t="shared" si="10"/>
        <v>1.3729855405656406E-3</v>
      </c>
      <c r="K128" s="179">
        <v>9</v>
      </c>
      <c r="L128" s="179">
        <v>0</v>
      </c>
      <c r="M128" s="179">
        <f t="shared" si="11"/>
        <v>0</v>
      </c>
    </row>
    <row r="129" spans="2:13" x14ac:dyDescent="0.25">
      <c r="B129" s="347" t="s">
        <v>10</v>
      </c>
      <c r="C129" s="207" t="s">
        <v>113</v>
      </c>
      <c r="D129" s="208"/>
      <c r="E129" s="208"/>
      <c r="F129" s="208"/>
      <c r="G129" s="208">
        <v>55.5</v>
      </c>
      <c r="H129" s="208"/>
      <c r="I129" s="220">
        <f t="shared" si="9"/>
        <v>55.5</v>
      </c>
      <c r="J129" s="221">
        <f t="shared" si="10"/>
        <v>1.3729855405656406E-3</v>
      </c>
      <c r="K129" s="179">
        <v>9</v>
      </c>
      <c r="L129" s="179">
        <v>0</v>
      </c>
      <c r="M129" s="179">
        <f t="shared" si="11"/>
        <v>0</v>
      </c>
    </row>
    <row r="130" spans="2:13" x14ac:dyDescent="0.25">
      <c r="B130" s="347"/>
      <c r="C130" s="207" t="s">
        <v>11</v>
      </c>
      <c r="D130" s="208">
        <v>1110</v>
      </c>
      <c r="E130" s="208">
        <v>3813</v>
      </c>
      <c r="F130" s="208">
        <v>1258</v>
      </c>
      <c r="G130" s="208">
        <v>333</v>
      </c>
      <c r="H130" s="208">
        <v>148</v>
      </c>
      <c r="I130" s="220">
        <f t="shared" si="9"/>
        <v>1332.4</v>
      </c>
      <c r="J130" s="221">
        <f t="shared" si="10"/>
        <v>3.2961548364858734E-2</v>
      </c>
      <c r="K130" s="179">
        <v>9</v>
      </c>
      <c r="L130" s="179">
        <v>0</v>
      </c>
      <c r="M130" s="179">
        <f t="shared" si="11"/>
        <v>0</v>
      </c>
    </row>
    <row r="131" spans="2:13" x14ac:dyDescent="0.25">
      <c r="B131" s="218" t="s">
        <v>12</v>
      </c>
      <c r="C131" s="207" t="s">
        <v>13</v>
      </c>
      <c r="D131" s="208">
        <v>333</v>
      </c>
      <c r="E131" s="208">
        <v>611</v>
      </c>
      <c r="F131" s="208">
        <v>388.66666666666669</v>
      </c>
      <c r="G131" s="208">
        <v>417</v>
      </c>
      <c r="H131" s="208">
        <v>314.66666666666669</v>
      </c>
      <c r="I131" s="220">
        <f t="shared" si="9"/>
        <v>412.86666666666667</v>
      </c>
      <c r="J131" s="221">
        <f t="shared" si="10"/>
        <v>1.0213693036303918E-2</v>
      </c>
      <c r="K131" s="179" t="s">
        <v>171</v>
      </c>
      <c r="L131" s="179">
        <v>0</v>
      </c>
      <c r="M131" s="179">
        <v>0</v>
      </c>
    </row>
    <row r="132" spans="2:13" x14ac:dyDescent="0.25">
      <c r="B132" s="347" t="s">
        <v>14</v>
      </c>
      <c r="C132" s="219" t="s">
        <v>87</v>
      </c>
      <c r="D132" s="220"/>
      <c r="E132" s="208"/>
      <c r="F132" s="208"/>
      <c r="G132" s="208">
        <v>55.5</v>
      </c>
      <c r="H132" s="208">
        <v>37</v>
      </c>
      <c r="I132" s="220">
        <f t="shared" si="9"/>
        <v>46.25</v>
      </c>
      <c r="J132" s="221">
        <f t="shared" si="10"/>
        <v>1.1441546171380337E-3</v>
      </c>
      <c r="K132" s="179">
        <v>12</v>
      </c>
      <c r="L132" s="179">
        <v>0</v>
      </c>
      <c r="M132" s="179">
        <f t="shared" si="11"/>
        <v>0</v>
      </c>
    </row>
    <row r="133" spans="2:13" x14ac:dyDescent="0.25">
      <c r="B133" s="347"/>
      <c r="C133" s="207" t="s">
        <v>15</v>
      </c>
      <c r="D133" s="208">
        <v>222</v>
      </c>
      <c r="E133" s="208"/>
      <c r="F133" s="208">
        <v>148</v>
      </c>
      <c r="G133" s="208">
        <v>55.5</v>
      </c>
      <c r="H133" s="208">
        <v>74</v>
      </c>
      <c r="I133" s="220">
        <f t="shared" si="9"/>
        <v>124.875</v>
      </c>
      <c r="J133" s="221">
        <f t="shared" si="10"/>
        <v>3.089217466272691E-3</v>
      </c>
      <c r="K133" s="179">
        <v>12</v>
      </c>
      <c r="L133" s="179">
        <v>0</v>
      </c>
      <c r="M133" s="179">
        <f t="shared" si="11"/>
        <v>0</v>
      </c>
    </row>
    <row r="134" spans="2:13" x14ac:dyDescent="0.25">
      <c r="B134" s="347"/>
      <c r="C134" s="207" t="s">
        <v>65</v>
      </c>
      <c r="D134" s="208"/>
      <c r="E134" s="208">
        <v>250.5</v>
      </c>
      <c r="F134" s="208"/>
      <c r="G134" s="208"/>
      <c r="H134" s="208"/>
      <c r="I134" s="220">
        <f t="shared" si="9"/>
        <v>250.5</v>
      </c>
      <c r="J134" s="221">
        <f t="shared" si="10"/>
        <v>6.196988791201675E-3</v>
      </c>
      <c r="K134" s="179">
        <v>12</v>
      </c>
      <c r="L134" s="179">
        <v>0</v>
      </c>
      <c r="M134" s="179">
        <f t="shared" si="11"/>
        <v>0</v>
      </c>
    </row>
    <row r="135" spans="2:13" x14ac:dyDescent="0.25">
      <c r="B135" s="347"/>
      <c r="C135" s="207" t="s">
        <v>66</v>
      </c>
      <c r="D135" s="208"/>
      <c r="E135" s="208">
        <v>83.5</v>
      </c>
      <c r="F135" s="208"/>
      <c r="G135" s="220"/>
      <c r="H135" s="208">
        <v>74</v>
      </c>
      <c r="I135" s="220">
        <f t="shared" si="9"/>
        <v>78.75</v>
      </c>
      <c r="J135" s="221">
        <f t="shared" si="10"/>
        <v>1.9481551589107062E-3</v>
      </c>
      <c r="K135" s="179">
        <v>12</v>
      </c>
      <c r="L135" s="179">
        <v>0</v>
      </c>
      <c r="M135" s="179">
        <f t="shared" si="11"/>
        <v>0</v>
      </c>
    </row>
    <row r="136" spans="2:13" x14ac:dyDescent="0.25">
      <c r="B136" s="347"/>
      <c r="C136" s="207" t="s">
        <v>93</v>
      </c>
      <c r="D136" s="220"/>
      <c r="E136" s="208"/>
      <c r="F136" s="208">
        <v>18.666666666666668</v>
      </c>
      <c r="G136" s="208"/>
      <c r="H136" s="220"/>
      <c r="I136" s="220">
        <f t="shared" si="9"/>
        <v>18.666666666666668</v>
      </c>
      <c r="J136" s="221">
        <f t="shared" si="10"/>
        <v>4.6178492655661189E-4</v>
      </c>
      <c r="K136" s="179">
        <v>12</v>
      </c>
      <c r="L136" s="179">
        <v>0</v>
      </c>
      <c r="M136" s="179">
        <f t="shared" si="11"/>
        <v>0</v>
      </c>
    </row>
    <row r="137" spans="2:13" x14ac:dyDescent="0.25">
      <c r="B137" s="347"/>
      <c r="C137" s="207" t="s">
        <v>22</v>
      </c>
      <c r="D137" s="208">
        <v>55.5</v>
      </c>
      <c r="E137" s="208"/>
      <c r="F137" s="208">
        <v>18.666666666666668</v>
      </c>
      <c r="G137" s="208"/>
      <c r="H137" s="208"/>
      <c r="I137" s="220">
        <f t="shared" si="9"/>
        <v>37.083333333333336</v>
      </c>
      <c r="J137" s="221">
        <f t="shared" si="10"/>
        <v>9.1738523356112622E-4</v>
      </c>
      <c r="K137" s="179">
        <v>12</v>
      </c>
      <c r="L137" s="179">
        <v>0</v>
      </c>
      <c r="M137" s="179">
        <f t="shared" si="11"/>
        <v>0</v>
      </c>
    </row>
    <row r="138" spans="2:13" x14ac:dyDescent="0.25">
      <c r="B138" s="347"/>
      <c r="C138" s="207" t="s">
        <v>94</v>
      </c>
      <c r="D138" s="208"/>
      <c r="E138" s="220"/>
      <c r="F138" s="208">
        <v>37.333333333333336</v>
      </c>
      <c r="G138" s="208"/>
      <c r="H138" s="220"/>
      <c r="I138" s="220">
        <f t="shared" si="9"/>
        <v>37.333333333333336</v>
      </c>
      <c r="J138" s="221">
        <f t="shared" si="10"/>
        <v>9.2356985311322379E-4</v>
      </c>
      <c r="K138" s="179">
        <v>12</v>
      </c>
      <c r="L138" s="179">
        <v>0</v>
      </c>
      <c r="M138" s="179">
        <f t="shared" si="11"/>
        <v>0</v>
      </c>
    </row>
    <row r="139" spans="2:13" x14ac:dyDescent="0.25">
      <c r="B139" s="347"/>
      <c r="C139" s="207" t="s">
        <v>21</v>
      </c>
      <c r="D139" s="208">
        <v>55.5</v>
      </c>
      <c r="E139" s="208"/>
      <c r="F139" s="208"/>
      <c r="G139" s="208"/>
      <c r="H139" s="208"/>
      <c r="I139" s="220">
        <f t="shared" si="9"/>
        <v>55.5</v>
      </c>
      <c r="J139" s="221">
        <f t="shared" si="10"/>
        <v>1.3729855405656406E-3</v>
      </c>
      <c r="K139" s="179">
        <v>12</v>
      </c>
      <c r="L139" s="179">
        <v>0</v>
      </c>
      <c r="M139" s="179">
        <f t="shared" si="11"/>
        <v>0</v>
      </c>
    </row>
    <row r="140" spans="2:13" x14ac:dyDescent="0.25">
      <c r="B140" s="347"/>
      <c r="C140" s="207" t="s">
        <v>23</v>
      </c>
      <c r="D140" s="208">
        <v>55.5</v>
      </c>
      <c r="E140" s="208"/>
      <c r="F140" s="208"/>
      <c r="G140" s="220"/>
      <c r="H140" s="208"/>
      <c r="I140" s="220">
        <f t="shared" si="9"/>
        <v>55.5</v>
      </c>
      <c r="J140" s="221">
        <f t="shared" si="10"/>
        <v>1.3729855405656406E-3</v>
      </c>
      <c r="K140" s="179">
        <v>12</v>
      </c>
      <c r="L140" s="179">
        <v>0</v>
      </c>
      <c r="M140" s="179">
        <f t="shared" si="11"/>
        <v>0</v>
      </c>
    </row>
    <row r="141" spans="2:13" x14ac:dyDescent="0.25">
      <c r="B141" s="347"/>
      <c r="C141" s="207" t="s">
        <v>16</v>
      </c>
      <c r="D141" s="208">
        <v>55.5</v>
      </c>
      <c r="E141" s="208"/>
      <c r="F141" s="208"/>
      <c r="G141" s="208"/>
      <c r="H141" s="220"/>
      <c r="I141" s="220">
        <f t="shared" si="9"/>
        <v>55.5</v>
      </c>
      <c r="J141" s="221">
        <f t="shared" si="10"/>
        <v>1.3729855405656406E-3</v>
      </c>
      <c r="K141" s="179">
        <v>12</v>
      </c>
      <c r="L141" s="179">
        <v>0</v>
      </c>
      <c r="M141" s="179">
        <f t="shared" si="11"/>
        <v>0</v>
      </c>
    </row>
    <row r="142" spans="2:13" x14ac:dyDescent="0.25">
      <c r="B142" s="347"/>
      <c r="C142" s="219" t="s">
        <v>135</v>
      </c>
      <c r="D142" s="220"/>
      <c r="E142" s="220"/>
      <c r="F142" s="220"/>
      <c r="G142" s="208"/>
      <c r="H142" s="208">
        <v>37</v>
      </c>
      <c r="I142" s="220">
        <f t="shared" si="9"/>
        <v>37</v>
      </c>
      <c r="J142" s="221">
        <f t="shared" si="10"/>
        <v>9.15323693710427E-4</v>
      </c>
      <c r="K142" s="179">
        <v>12</v>
      </c>
      <c r="L142" s="179">
        <v>0</v>
      </c>
      <c r="M142" s="179">
        <f t="shared" si="11"/>
        <v>0</v>
      </c>
    </row>
    <row r="143" spans="2:13" x14ac:dyDescent="0.25">
      <c r="B143" s="347"/>
      <c r="C143" s="219" t="s">
        <v>114</v>
      </c>
      <c r="D143" s="208"/>
      <c r="E143" s="208"/>
      <c r="F143" s="208"/>
      <c r="G143" s="208"/>
      <c r="H143" s="208">
        <v>37</v>
      </c>
      <c r="I143" s="220">
        <f t="shared" si="9"/>
        <v>37</v>
      </c>
      <c r="J143" s="221">
        <f t="shared" si="10"/>
        <v>9.15323693710427E-4</v>
      </c>
      <c r="K143" s="179">
        <v>12</v>
      </c>
      <c r="L143" s="179">
        <v>0</v>
      </c>
      <c r="M143" s="179">
        <f t="shared" si="11"/>
        <v>0</v>
      </c>
    </row>
    <row r="144" spans="2:13" x14ac:dyDescent="0.25">
      <c r="B144" s="347"/>
      <c r="C144" s="207" t="s">
        <v>24</v>
      </c>
      <c r="D144" s="208">
        <v>55.5</v>
      </c>
      <c r="E144" s="208"/>
      <c r="F144" s="208"/>
      <c r="G144" s="208"/>
      <c r="H144" s="208">
        <v>92.666666666666671</v>
      </c>
      <c r="I144" s="220">
        <f t="shared" si="9"/>
        <v>74.083333333333343</v>
      </c>
      <c r="J144" s="221">
        <f t="shared" si="10"/>
        <v>1.8327089272715535E-3</v>
      </c>
      <c r="K144" s="179">
        <v>12</v>
      </c>
      <c r="L144" s="179">
        <v>0</v>
      </c>
      <c r="M144" s="179">
        <f t="shared" si="11"/>
        <v>0</v>
      </c>
    </row>
    <row r="145" spans="2:10" x14ac:dyDescent="0.25">
      <c r="B145" s="348" t="s">
        <v>169</v>
      </c>
      <c r="C145" s="348"/>
      <c r="D145" s="348"/>
      <c r="E145" s="348"/>
      <c r="F145" s="348"/>
      <c r="G145" s="348"/>
      <c r="H145" s="348"/>
      <c r="I145" s="226">
        <f>SUM(I117:I144)</f>
        <v>40422.858333333352</v>
      </c>
      <c r="J145" s="221">
        <f t="shared" si="10"/>
        <v>1</v>
      </c>
    </row>
  </sheetData>
  <mergeCells count="18">
    <mergeCell ref="B145:H145"/>
    <mergeCell ref="B84:H84"/>
    <mergeCell ref="B2:C3"/>
    <mergeCell ref="B87:C88"/>
    <mergeCell ref="B90:B91"/>
    <mergeCell ref="B92:B98"/>
    <mergeCell ref="B102:B110"/>
    <mergeCell ref="B5:B6"/>
    <mergeCell ref="B7:B45"/>
    <mergeCell ref="B46:B49"/>
    <mergeCell ref="B50:B53"/>
    <mergeCell ref="B55:B57"/>
    <mergeCell ref="B58:B83"/>
    <mergeCell ref="B111:H111"/>
    <mergeCell ref="B114:C115"/>
    <mergeCell ref="B118:B127"/>
    <mergeCell ref="B129:B130"/>
    <mergeCell ref="B132:B1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Ensenada</vt:lpstr>
      <vt:lpstr>Frutillar</vt:lpstr>
      <vt:lpstr>Pto Octay</vt:lpstr>
      <vt:lpstr>Pto Varas</vt:lpstr>
      <vt:lpstr>Zmax</vt:lpstr>
      <vt:lpstr>PARAMETROS</vt:lpstr>
      <vt:lpstr>Tabla calculo IPL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Kata</dc:creator>
  <cp:lastModifiedBy>Kata</cp:lastModifiedBy>
  <dcterms:created xsi:type="dcterms:W3CDTF">2014-10-15T17:41:00Z</dcterms:created>
  <dcterms:modified xsi:type="dcterms:W3CDTF">2014-11-12T19:12:04Z</dcterms:modified>
</cp:coreProperties>
</file>