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960" yWindow="60" windowWidth="8415" windowHeight="10035"/>
  </bookViews>
  <sheets>
    <sheet name="Centro" sheetId="1" r:id="rId1"/>
    <sheet name="Parametros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H33" i="3" l="1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32" i="3"/>
  <c r="D53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4" i="3"/>
  <c r="D26" i="3"/>
  <c r="E6" i="3" s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7" i="1"/>
  <c r="I32" i="3" l="1"/>
  <c r="E8" i="3"/>
  <c r="E26" i="3"/>
  <c r="E24" i="3"/>
  <c r="E5" i="3"/>
  <c r="E21" i="3"/>
  <c r="E16" i="3"/>
  <c r="E13" i="3"/>
  <c r="E20" i="3"/>
  <c r="E12" i="3"/>
  <c r="I4" i="3"/>
  <c r="E25" i="3"/>
  <c r="E17" i="3"/>
  <c r="E9" i="3"/>
  <c r="E23" i="3"/>
  <c r="E19" i="3"/>
  <c r="E15" i="3"/>
  <c r="E11" i="3"/>
  <c r="E7" i="3"/>
  <c r="E4" i="3"/>
  <c r="E22" i="3"/>
  <c r="E18" i="3"/>
  <c r="E14" i="3"/>
  <c r="E10" i="3"/>
  <c r="J19" i="2" l="1"/>
  <c r="J20" i="2"/>
  <c r="J21" i="2"/>
  <c r="J18" i="2"/>
  <c r="I19" i="2"/>
  <c r="I20" i="2"/>
  <c r="I21" i="2"/>
  <c r="I18" i="2"/>
  <c r="H19" i="2"/>
  <c r="H20" i="2"/>
  <c r="H21" i="2"/>
  <c r="H18" i="2"/>
  <c r="G19" i="2"/>
  <c r="G20" i="2"/>
  <c r="G21" i="2"/>
  <c r="G18" i="2"/>
  <c r="F19" i="2"/>
  <c r="F20" i="2"/>
  <c r="F21" i="2"/>
  <c r="F18" i="2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C38" i="1"/>
</calcChain>
</file>

<file path=xl/sharedStrings.xml><?xml version="1.0" encoding="utf-8"?>
<sst xmlns="http://schemas.openxmlformats.org/spreadsheetml/2006/main" count="185" uniqueCount="76">
  <si>
    <t>Clase</t>
  </si>
  <si>
    <t>Cel/L</t>
  </si>
  <si>
    <t>%</t>
  </si>
  <si>
    <t>CRYPTOPHYCEAE</t>
  </si>
  <si>
    <t>CHRYSOPHYCEAE</t>
  </si>
  <si>
    <t>CYANOPHYCEAE</t>
  </si>
  <si>
    <t>DINOPHYCEAE</t>
  </si>
  <si>
    <t>CHLOROPHYCEAE</t>
  </si>
  <si>
    <t>BACILLARIOPHYCEAE</t>
  </si>
  <si>
    <t>Pennadas</t>
  </si>
  <si>
    <t>Taxa</t>
  </si>
  <si>
    <t>Cryptomonas ovata</t>
  </si>
  <si>
    <t>Dinobryon cylindricum</t>
  </si>
  <si>
    <t>Mallomonas spp.</t>
  </si>
  <si>
    <t>Anabaena spp.</t>
  </si>
  <si>
    <t>Peridinium cinctum</t>
  </si>
  <si>
    <t>Cosmarium spp.</t>
  </si>
  <si>
    <t>Elakatothrix gelatinosa</t>
  </si>
  <si>
    <t>Sphaerocystis schroeteri</t>
  </si>
  <si>
    <t>Zygnema spp.</t>
  </si>
  <si>
    <t>Aulacoseira granulata</t>
  </si>
  <si>
    <t>Cymbella spp.</t>
  </si>
  <si>
    <t>Diatoma spp.</t>
  </si>
  <si>
    <t>Gomphonema spp.</t>
  </si>
  <si>
    <t>Hannaea arcus</t>
  </si>
  <si>
    <t>Melosira varians</t>
  </si>
  <si>
    <t>Navicula spp.</t>
  </si>
  <si>
    <t>Rhizosolenia eriensis</t>
  </si>
  <si>
    <t>Rhizosolenia longiseta</t>
  </si>
  <si>
    <t>Rhoicosphenia spp.</t>
  </si>
  <si>
    <t>Tabellaria flocculosa</t>
  </si>
  <si>
    <t>10m</t>
  </si>
  <si>
    <t>0m</t>
  </si>
  <si>
    <t>30m</t>
  </si>
  <si>
    <t>50m</t>
  </si>
  <si>
    <t>70m</t>
  </si>
  <si>
    <t>VERANO</t>
  </si>
  <si>
    <t>Sector Centro</t>
  </si>
  <si>
    <t>EUGLENOPHYCEAE</t>
  </si>
  <si>
    <t>Peridinium willei</t>
  </si>
  <si>
    <t>Trachelomonas spp.</t>
  </si>
  <si>
    <t>Closterium acutum</t>
  </si>
  <si>
    <t>Asterionella formosa</t>
  </si>
  <si>
    <t>Cocconeis spp.</t>
  </si>
  <si>
    <t>Fragilaria spp.</t>
  </si>
  <si>
    <t>Melosira hustedti</t>
  </si>
  <si>
    <t>Navicula dicephala</t>
  </si>
  <si>
    <t>Pinnularia sp.</t>
  </si>
  <si>
    <t>80m</t>
  </si>
  <si>
    <t>ABUNDANCIA TOTAL</t>
  </si>
  <si>
    <t>RIQUEZA ESPECIFICA</t>
  </si>
  <si>
    <t>DIVERSIDAD DE SHANON (H')</t>
  </si>
  <si>
    <t>DIVERSIDAD DE SIMPSON (D)</t>
  </si>
  <si>
    <t>EQUIDAD DE PIELOU (J)</t>
  </si>
  <si>
    <t>OTOÑO</t>
  </si>
  <si>
    <t>Estrato Hidrodinamico</t>
  </si>
  <si>
    <t>Profundidad</t>
  </si>
  <si>
    <t>Abundancia Total (Cel/L)</t>
  </si>
  <si>
    <t>Riqueza Especifica (N° Taxa)</t>
  </si>
  <si>
    <t>Shannon (H')</t>
  </si>
  <si>
    <t>Simpson (D)</t>
  </si>
  <si>
    <t>Equidad de Pielou (J)</t>
  </si>
  <si>
    <r>
      <t>Z</t>
    </r>
    <r>
      <rPr>
        <vertAlign val="subscript"/>
        <sz val="8"/>
        <color theme="1"/>
        <rFont val="Arial"/>
        <family val="2"/>
      </rPr>
      <t>EUF</t>
    </r>
    <r>
      <rPr>
        <sz val="8"/>
        <color theme="1"/>
        <rFont val="Arial"/>
        <family val="2"/>
      </rPr>
      <t>= 22,9 m</t>
    </r>
  </si>
  <si>
    <t>Ceratium hirundinella</t>
  </si>
  <si>
    <t>Verano</t>
  </si>
  <si>
    <t>otoño</t>
  </si>
  <si>
    <t>PROMEDIO ABUNDANCIA</t>
  </si>
  <si>
    <t>ABUNDANCIA RELATIVA</t>
  </si>
  <si>
    <t>Qi</t>
  </si>
  <si>
    <t>Aj</t>
  </si>
  <si>
    <t>Qi*Aj</t>
  </si>
  <si>
    <t>IPL</t>
  </si>
  <si>
    <t>CHRYPTOPHYCEAE</t>
  </si>
  <si>
    <t>CHRYSOPYCEAE</t>
  </si>
  <si>
    <t>BACILLIARIOPHYCEAE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</si>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</sst>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indexed="8"/>
      <name val="Arial"/>
      <family val="2"/>
    </font>
    <font>
      <vertAlign val="subscript"/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b/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5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3" fontId="3" fillId="0" borderId="11" xfId="0" applyNumberFormat="1" applyFont="1" applyFill="1" applyBorder="1" applyAlignment="1">
      <alignment horizontal="center" vertical="center"/>
    </xf>
    <xf numFmtId="10" fontId="3" fillId="0" borderId="12" xfId="0" applyNumberFormat="1" applyFont="1" applyFill="1" applyBorder="1" applyAlignment="1">
      <alignment horizontal="center" vertical="center"/>
    </xf>
    <xf numFmtId="3" fontId="3" fillId="0" borderId="12" xfId="0" applyNumberFormat="1" applyFont="1" applyFill="1" applyBorder="1" applyAlignment="1">
      <alignment horizontal="center" vertical="center"/>
    </xf>
    <xf numFmtId="3" fontId="3" fillId="0" borderId="12" xfId="0" applyNumberFormat="1" applyFont="1" applyBorder="1" applyAlignment="1">
      <alignment horizontal="center"/>
    </xf>
    <xf numFmtId="10" fontId="3" fillId="0" borderId="12" xfId="0" applyNumberFormat="1" applyFont="1" applyBorder="1" applyAlignment="1">
      <alignment horizontal="center"/>
    </xf>
    <xf numFmtId="10" fontId="3" fillId="0" borderId="13" xfId="0" applyNumberFormat="1" applyFont="1" applyBorder="1" applyAlignment="1">
      <alignment horizontal="center"/>
    </xf>
    <xf numFmtId="0" fontId="1" fillId="0" borderId="17" xfId="0" applyFont="1" applyFill="1" applyBorder="1" applyAlignment="1">
      <alignment vertical="center"/>
    </xf>
    <xf numFmtId="0" fontId="4" fillId="0" borderId="19" xfId="0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horizontal="center" vertical="center"/>
    </xf>
    <xf numFmtId="10" fontId="1" fillId="0" borderId="5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10" fontId="1" fillId="0" borderId="19" xfId="0" applyNumberFormat="1" applyFont="1" applyBorder="1" applyAlignment="1">
      <alignment horizontal="center"/>
    </xf>
    <xf numFmtId="0" fontId="4" fillId="0" borderId="10" xfId="0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10" fontId="1" fillId="0" borderId="10" xfId="0" applyNumberFormat="1" applyFont="1" applyBorder="1" applyAlignment="1">
      <alignment horizontal="center"/>
    </xf>
    <xf numFmtId="0" fontId="1" fillId="0" borderId="9" xfId="0" applyFont="1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/>
    <xf numFmtId="0" fontId="4" fillId="0" borderId="10" xfId="0" applyFont="1" applyBorder="1"/>
    <xf numFmtId="0" fontId="1" fillId="0" borderId="10" xfId="0" applyFont="1" applyFill="1" applyBorder="1" applyAlignment="1">
      <alignment vertical="center"/>
    </xf>
    <xf numFmtId="0" fontId="4" fillId="0" borderId="16" xfId="0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horizontal="center" vertical="center"/>
    </xf>
    <xf numFmtId="10" fontId="1" fillId="0" borderId="3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/>
    </xf>
    <xf numFmtId="10" fontId="1" fillId="0" borderId="3" xfId="0" applyNumberFormat="1" applyFont="1" applyBorder="1" applyAlignment="1">
      <alignment horizontal="center"/>
    </xf>
    <xf numFmtId="10" fontId="1" fillId="0" borderId="16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9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9" fontId="1" fillId="0" borderId="8" xfId="0" applyNumberFormat="1" applyFont="1" applyBorder="1" applyAlignment="1">
      <alignment horizontal="center"/>
    </xf>
    <xf numFmtId="0" fontId="1" fillId="0" borderId="9" xfId="0" applyNumberFormat="1" applyFont="1" applyBorder="1" applyAlignment="1">
      <alignment horizontal="center"/>
    </xf>
    <xf numFmtId="0" fontId="1" fillId="0" borderId="11" xfId="0" applyNumberFormat="1" applyFont="1" applyBorder="1" applyAlignment="1">
      <alignment horizontal="center"/>
    </xf>
    <xf numFmtId="10" fontId="1" fillId="0" borderId="12" xfId="0" applyNumberFormat="1" applyFont="1" applyBorder="1" applyAlignment="1">
      <alignment horizontal="center"/>
    </xf>
    <xf numFmtId="0" fontId="1" fillId="0" borderId="12" xfId="0" applyNumberFormat="1" applyFont="1" applyBorder="1" applyAlignment="1">
      <alignment horizontal="center"/>
    </xf>
    <xf numFmtId="10" fontId="1" fillId="0" borderId="13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7" xfId="0" applyNumberFormat="1" applyFont="1" applyBorder="1" applyAlignment="1">
      <alignment horizontal="center"/>
    </xf>
    <xf numFmtId="0" fontId="1" fillId="0" borderId="20" xfId="0" applyNumberFormat="1" applyFont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0" fontId="0" fillId="0" borderId="0" xfId="0" applyFill="1"/>
    <xf numFmtId="0" fontId="7" fillId="0" borderId="0" xfId="0" applyFont="1"/>
    <xf numFmtId="0" fontId="7" fillId="0" borderId="1" xfId="0" applyFont="1" applyBorder="1"/>
    <xf numFmtId="3" fontId="8" fillId="3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1" fontId="7" fillId="3" borderId="1" xfId="0" applyNumberFormat="1" applyFont="1" applyFill="1" applyBorder="1" applyAlignment="1">
      <alignment horizontal="center"/>
    </xf>
    <xf numFmtId="164" fontId="7" fillId="3" borderId="1" xfId="0" applyNumberFormat="1" applyFont="1" applyFill="1" applyBorder="1" applyAlignment="1">
      <alignment horizontal="center"/>
    </xf>
    <xf numFmtId="164" fontId="7" fillId="3" borderId="1" xfId="1" applyNumberFormat="1" applyFont="1" applyFill="1" applyBorder="1" applyAlignment="1">
      <alignment horizontal="center"/>
    </xf>
    <xf numFmtId="3" fontId="8" fillId="3" borderId="3" xfId="0" applyNumberFormat="1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1" fontId="7" fillId="3" borderId="3" xfId="0" applyNumberFormat="1" applyFont="1" applyFill="1" applyBorder="1" applyAlignment="1">
      <alignment horizontal="center"/>
    </xf>
    <xf numFmtId="164" fontId="7" fillId="3" borderId="3" xfId="0" applyNumberFormat="1" applyFont="1" applyFill="1" applyBorder="1" applyAlignment="1">
      <alignment horizontal="center"/>
    </xf>
    <xf numFmtId="164" fontId="7" fillId="3" borderId="3" xfId="1" applyNumberFormat="1" applyFont="1" applyFill="1" applyBorder="1" applyAlignment="1">
      <alignment horizontal="center"/>
    </xf>
    <xf numFmtId="3" fontId="8" fillId="4" borderId="21" xfId="0" applyNumberFormat="1" applyFont="1" applyFill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1" fontId="7" fillId="4" borderId="21" xfId="0" applyNumberFormat="1" applyFont="1" applyFill="1" applyBorder="1" applyAlignment="1">
      <alignment horizontal="center"/>
    </xf>
    <xf numFmtId="164" fontId="7" fillId="4" borderId="21" xfId="0" applyNumberFormat="1" applyFont="1" applyFill="1" applyBorder="1" applyAlignment="1">
      <alignment horizontal="center"/>
    </xf>
    <xf numFmtId="164" fontId="7" fillId="4" borderId="21" xfId="1" applyNumberFormat="1" applyFont="1" applyFill="1" applyBorder="1" applyAlignment="1">
      <alignment horizontal="center"/>
    </xf>
    <xf numFmtId="0" fontId="6" fillId="0" borderId="22" xfId="0" applyFont="1" applyBorder="1"/>
    <xf numFmtId="3" fontId="8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1" fontId="7" fillId="4" borderId="1" xfId="0" applyNumberFormat="1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164" fontId="7" fillId="4" borderId="1" xfId="1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NumberFormat="1" applyFont="1" applyFill="1" applyBorder="1" applyAlignment="1">
      <alignment horizontal="center"/>
    </xf>
    <xf numFmtId="164" fontId="6" fillId="4" borderId="1" xfId="1" applyNumberFormat="1" applyFont="1" applyFill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0" fillId="0" borderId="1" xfId="0" applyBorder="1"/>
    <xf numFmtId="0" fontId="1" fillId="0" borderId="1" xfId="0" applyFont="1" applyFill="1" applyBorder="1" applyAlignment="1">
      <alignment vertical="center"/>
    </xf>
    <xf numFmtId="10" fontId="0" fillId="0" borderId="1" xfId="0" applyNumberFormat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/>
    </xf>
    <xf numFmtId="0" fontId="4" fillId="0" borderId="3" xfId="0" applyFont="1" applyFill="1" applyBorder="1" applyAlignment="1">
      <alignment vertical="center"/>
    </xf>
    <xf numFmtId="0" fontId="1" fillId="0" borderId="3" xfId="0" applyFon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10" fontId="0" fillId="0" borderId="29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1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2" fillId="0" borderId="34" xfId="0" applyFont="1" applyBorder="1" applyAlignment="1">
      <alignment horizontal="center"/>
    </xf>
    <xf numFmtId="0" fontId="1" fillId="0" borderId="1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3" fontId="3" fillId="2" borderId="2" xfId="0" applyNumberFormat="1" applyFont="1" applyFill="1" applyBorder="1" applyAlignment="1">
      <alignment horizontal="center"/>
    </xf>
    <xf numFmtId="3" fontId="3" fillId="2" borderId="4" xfId="0" applyNumberFormat="1" applyFont="1" applyFill="1" applyBorder="1" applyAlignment="1">
      <alignment horizontal="center"/>
    </xf>
    <xf numFmtId="14" fontId="3" fillId="0" borderId="9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3" fontId="3" fillId="2" borderId="14" xfId="0" applyNumberFormat="1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24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tabSelected="1" topLeftCell="A19" zoomScale="80" zoomScaleNormal="80" workbookViewId="0">
      <selection activeCell="H61" sqref="H61:H62"/>
    </sheetView>
  </sheetViews>
  <sheetFormatPr baseColWidth="10" defaultRowHeight="12.75" x14ac:dyDescent="0.2"/>
  <cols>
    <col min="1" max="1" width="16.7109375" style="1" bestFit="1" customWidth="1"/>
    <col min="2" max="2" width="19.28515625" style="1" bestFit="1" customWidth="1"/>
    <col min="3" max="3" width="7.7109375" style="2" customWidth="1"/>
    <col min="4" max="4" width="7.7109375" style="3" customWidth="1"/>
    <col min="5" max="5" width="7.7109375" style="2" customWidth="1"/>
    <col min="6" max="6" width="7.7109375" style="3" customWidth="1"/>
    <col min="7" max="7" width="7.7109375" style="2" customWidth="1"/>
    <col min="8" max="8" width="7.7109375" style="3" customWidth="1"/>
    <col min="9" max="9" width="7.7109375" style="2" customWidth="1"/>
    <col min="10" max="10" width="7.7109375" style="3" customWidth="1"/>
    <col min="11" max="11" width="7.7109375" style="2" customWidth="1"/>
    <col min="12" max="12" width="7.7109375" style="3" customWidth="1"/>
    <col min="13" max="13" width="7.7109375" style="2" customWidth="1"/>
    <col min="14" max="14" width="7.7109375" style="3" customWidth="1"/>
    <col min="15" max="15" width="7.7109375" style="2" customWidth="1"/>
    <col min="16" max="16" width="7.7109375" style="3" customWidth="1"/>
    <col min="17" max="17" width="7.7109375" style="2" customWidth="1"/>
    <col min="18" max="18" width="7.7109375" style="3" customWidth="1"/>
    <col min="19" max="19" width="7.7109375" style="2" customWidth="1"/>
    <col min="20" max="20" width="7.7109375" style="3" customWidth="1"/>
    <col min="21" max="21" width="7.7109375" style="2" customWidth="1"/>
    <col min="22" max="22" width="7.7109375" style="3" customWidth="1"/>
    <col min="23" max="38" width="7.7109375" style="1" customWidth="1"/>
    <col min="39" max="16384" width="11.42578125" style="1"/>
  </cols>
  <sheetData>
    <row r="1" spans="1:24" ht="13.5" thickBot="1" x14ac:dyDescent="0.25"/>
    <row r="2" spans="1:24" x14ac:dyDescent="0.2">
      <c r="A2" s="124" t="s">
        <v>37</v>
      </c>
      <c r="B2" s="125"/>
      <c r="C2" s="124">
        <v>2013</v>
      </c>
      <c r="D2" s="128"/>
      <c r="E2" s="128"/>
      <c r="F2" s="128"/>
      <c r="G2" s="128"/>
      <c r="H2" s="128"/>
      <c r="I2" s="128"/>
      <c r="J2" s="128"/>
      <c r="K2" s="128"/>
      <c r="L2" s="128"/>
      <c r="M2" s="130">
        <v>2013</v>
      </c>
      <c r="N2" s="130"/>
      <c r="O2" s="130"/>
      <c r="P2" s="130"/>
      <c r="Q2" s="130"/>
      <c r="R2" s="130"/>
      <c r="S2" s="130"/>
      <c r="T2" s="130"/>
      <c r="U2" s="130"/>
      <c r="V2" s="131"/>
    </row>
    <row r="3" spans="1:24" x14ac:dyDescent="0.2">
      <c r="A3" s="126"/>
      <c r="B3" s="127"/>
      <c r="C3" s="126" t="s">
        <v>36</v>
      </c>
      <c r="D3" s="129"/>
      <c r="E3" s="129"/>
      <c r="F3" s="129"/>
      <c r="G3" s="129"/>
      <c r="H3" s="129"/>
      <c r="I3" s="129"/>
      <c r="J3" s="129"/>
      <c r="K3" s="129"/>
      <c r="L3" s="129"/>
      <c r="M3" s="114" t="s">
        <v>54</v>
      </c>
      <c r="N3" s="114"/>
      <c r="O3" s="114"/>
      <c r="P3" s="114"/>
      <c r="Q3" s="114"/>
      <c r="R3" s="114"/>
      <c r="S3" s="114"/>
      <c r="T3" s="114"/>
      <c r="U3" s="114"/>
      <c r="V3" s="115"/>
    </row>
    <row r="4" spans="1:24" x14ac:dyDescent="0.2">
      <c r="A4" s="126"/>
      <c r="B4" s="127"/>
      <c r="C4" s="118">
        <v>41344</v>
      </c>
      <c r="D4" s="119"/>
      <c r="E4" s="119"/>
      <c r="F4" s="119"/>
      <c r="G4" s="119"/>
      <c r="H4" s="119"/>
      <c r="I4" s="119"/>
      <c r="J4" s="119"/>
      <c r="K4" s="119"/>
      <c r="L4" s="119"/>
      <c r="M4" s="113">
        <v>41409</v>
      </c>
      <c r="N4" s="114"/>
      <c r="O4" s="114"/>
      <c r="P4" s="114"/>
      <c r="Q4" s="114"/>
      <c r="R4" s="114"/>
      <c r="S4" s="114"/>
      <c r="T4" s="114"/>
      <c r="U4" s="114"/>
      <c r="V4" s="115"/>
    </row>
    <row r="5" spans="1:24" x14ac:dyDescent="0.2">
      <c r="A5" s="122" t="s">
        <v>0</v>
      </c>
      <c r="B5" s="120" t="s">
        <v>10</v>
      </c>
      <c r="C5" s="116" t="s">
        <v>32</v>
      </c>
      <c r="D5" s="117"/>
      <c r="E5" s="116" t="s">
        <v>31</v>
      </c>
      <c r="F5" s="117"/>
      <c r="G5" s="116" t="s">
        <v>33</v>
      </c>
      <c r="H5" s="117"/>
      <c r="I5" s="116" t="s">
        <v>34</v>
      </c>
      <c r="J5" s="117"/>
      <c r="K5" s="116" t="s">
        <v>35</v>
      </c>
      <c r="L5" s="117"/>
      <c r="M5" s="116" t="s">
        <v>32</v>
      </c>
      <c r="N5" s="117"/>
      <c r="O5" s="116" t="s">
        <v>31</v>
      </c>
      <c r="P5" s="117"/>
      <c r="Q5" s="116" t="s">
        <v>33</v>
      </c>
      <c r="R5" s="117"/>
      <c r="S5" s="116" t="s">
        <v>34</v>
      </c>
      <c r="T5" s="117"/>
      <c r="U5" s="116" t="s">
        <v>48</v>
      </c>
      <c r="V5" s="132"/>
    </row>
    <row r="6" spans="1:24" ht="13.5" thickBot="1" x14ac:dyDescent="0.25">
      <c r="A6" s="123"/>
      <c r="B6" s="121"/>
      <c r="C6" s="4" t="s">
        <v>1</v>
      </c>
      <c r="D6" s="5" t="s">
        <v>2</v>
      </c>
      <c r="E6" s="6" t="s">
        <v>1</v>
      </c>
      <c r="F6" s="5" t="s">
        <v>2</v>
      </c>
      <c r="G6" s="6" t="s">
        <v>1</v>
      </c>
      <c r="H6" s="5" t="s">
        <v>2</v>
      </c>
      <c r="I6" s="6" t="s">
        <v>1</v>
      </c>
      <c r="J6" s="5" t="s">
        <v>2</v>
      </c>
      <c r="K6" s="6" t="s">
        <v>1</v>
      </c>
      <c r="L6" s="5" t="s">
        <v>2</v>
      </c>
      <c r="M6" s="7" t="s">
        <v>1</v>
      </c>
      <c r="N6" s="8" t="s">
        <v>2</v>
      </c>
      <c r="O6" s="7" t="s">
        <v>1</v>
      </c>
      <c r="P6" s="8" t="s">
        <v>2</v>
      </c>
      <c r="Q6" s="7" t="s">
        <v>1</v>
      </c>
      <c r="R6" s="8" t="s">
        <v>2</v>
      </c>
      <c r="S6" s="7" t="s">
        <v>1</v>
      </c>
      <c r="T6" s="8" t="s">
        <v>2</v>
      </c>
      <c r="U6" s="7" t="s">
        <v>1</v>
      </c>
      <c r="V6" s="9" t="s">
        <v>2</v>
      </c>
      <c r="W6" s="1" t="s">
        <v>64</v>
      </c>
      <c r="X6" s="1" t="s">
        <v>65</v>
      </c>
    </row>
    <row r="7" spans="1:24" x14ac:dyDescent="0.2">
      <c r="A7" s="10" t="s">
        <v>3</v>
      </c>
      <c r="B7" s="11" t="s">
        <v>11</v>
      </c>
      <c r="C7" s="12">
        <v>534</v>
      </c>
      <c r="D7" s="13">
        <v>4.3763676148796506E-3</v>
      </c>
      <c r="E7" s="14">
        <v>979</v>
      </c>
      <c r="F7" s="13">
        <v>9.5652173913043492E-3</v>
      </c>
      <c r="G7" s="14">
        <v>0</v>
      </c>
      <c r="H7" s="13">
        <v>0</v>
      </c>
      <c r="I7" s="14">
        <v>3382</v>
      </c>
      <c r="J7" s="13">
        <v>1.2903225806451613E-2</v>
      </c>
      <c r="K7" s="14">
        <v>2848</v>
      </c>
      <c r="L7" s="13">
        <v>5.8608058608058601E-2</v>
      </c>
      <c r="M7" s="15">
        <v>0</v>
      </c>
      <c r="N7" s="16">
        <v>0</v>
      </c>
      <c r="O7" s="15">
        <v>0</v>
      </c>
      <c r="P7" s="16">
        <v>0</v>
      </c>
      <c r="Q7" s="15">
        <v>0</v>
      </c>
      <c r="R7" s="16">
        <v>0</v>
      </c>
      <c r="S7" s="15">
        <v>0</v>
      </c>
      <c r="T7" s="16">
        <v>0</v>
      </c>
      <c r="U7" s="15">
        <v>0</v>
      </c>
      <c r="V7" s="17">
        <v>0</v>
      </c>
      <c r="W7" s="1">
        <f>AVERAGE(C7,E7,G7,I7,K7)</f>
        <v>1548.6</v>
      </c>
      <c r="X7" s="1">
        <f>AVERAGE(M7,O7,Q7,S7,U7)</f>
        <v>0</v>
      </c>
    </row>
    <row r="8" spans="1:24" x14ac:dyDescent="0.2">
      <c r="A8" s="104" t="s">
        <v>4</v>
      </c>
      <c r="B8" s="18" t="s">
        <v>12</v>
      </c>
      <c r="C8" s="19">
        <v>6319</v>
      </c>
      <c r="D8" s="20">
        <v>5.1787016776075868E-2</v>
      </c>
      <c r="E8" s="21">
        <v>4806</v>
      </c>
      <c r="F8" s="20">
        <v>4.6956521739130445E-2</v>
      </c>
      <c r="G8" s="21">
        <v>1157</v>
      </c>
      <c r="H8" s="20">
        <v>2.9680365296803655E-2</v>
      </c>
      <c r="I8" s="21">
        <v>0</v>
      </c>
      <c r="J8" s="20">
        <v>0</v>
      </c>
      <c r="K8" s="21">
        <v>0</v>
      </c>
      <c r="L8" s="20">
        <v>0</v>
      </c>
      <c r="M8" s="22">
        <v>3026</v>
      </c>
      <c r="N8" s="23">
        <v>0.21118012422360247</v>
      </c>
      <c r="O8" s="22">
        <v>3204</v>
      </c>
      <c r="P8" s="23">
        <v>0.2</v>
      </c>
      <c r="Q8" s="22">
        <v>1602</v>
      </c>
      <c r="R8" s="23">
        <v>0.14285714285714285</v>
      </c>
      <c r="S8" s="22">
        <v>1157</v>
      </c>
      <c r="T8" s="23">
        <v>8.9655172413793102E-2</v>
      </c>
      <c r="U8" s="22">
        <v>445</v>
      </c>
      <c r="V8" s="24">
        <v>2.4390243902439022E-2</v>
      </c>
      <c r="W8" s="1">
        <f t="shared" ref="W8:W37" si="0">AVERAGE(C8,E8,G8,I8,K8)</f>
        <v>2456.4</v>
      </c>
      <c r="X8" s="1">
        <f t="shared" ref="X8:X37" si="1">AVERAGE(M8,O8,Q8,S8,U8)</f>
        <v>1886.8</v>
      </c>
    </row>
    <row r="9" spans="1:24" x14ac:dyDescent="0.2">
      <c r="A9" s="105"/>
      <c r="B9" s="18" t="s">
        <v>13</v>
      </c>
      <c r="C9" s="19">
        <v>0</v>
      </c>
      <c r="D9" s="20">
        <v>0</v>
      </c>
      <c r="E9" s="21">
        <v>0</v>
      </c>
      <c r="F9" s="20">
        <v>0</v>
      </c>
      <c r="G9" s="21">
        <v>0</v>
      </c>
      <c r="H9" s="20">
        <v>0</v>
      </c>
      <c r="I9" s="21">
        <v>0</v>
      </c>
      <c r="J9" s="20">
        <v>0</v>
      </c>
      <c r="K9" s="21">
        <v>178</v>
      </c>
      <c r="L9" s="20">
        <v>3.6630036630036626E-3</v>
      </c>
      <c r="M9" s="22">
        <v>0</v>
      </c>
      <c r="N9" s="23">
        <v>0</v>
      </c>
      <c r="O9" s="22">
        <v>0</v>
      </c>
      <c r="P9" s="23">
        <v>0</v>
      </c>
      <c r="Q9" s="22">
        <v>0</v>
      </c>
      <c r="R9" s="23">
        <v>0</v>
      </c>
      <c r="S9" s="22">
        <v>89</v>
      </c>
      <c r="T9" s="23">
        <v>6.8965517241379301E-3</v>
      </c>
      <c r="U9" s="22">
        <v>0</v>
      </c>
      <c r="V9" s="24">
        <v>0</v>
      </c>
      <c r="W9" s="1">
        <f t="shared" si="0"/>
        <v>35.6</v>
      </c>
      <c r="X9" s="1">
        <f t="shared" si="1"/>
        <v>17.8</v>
      </c>
    </row>
    <row r="10" spans="1:24" x14ac:dyDescent="0.2">
      <c r="A10" s="25" t="s">
        <v>5</v>
      </c>
      <c r="B10" s="18" t="s">
        <v>14</v>
      </c>
      <c r="C10" s="19">
        <v>64614.000000000007</v>
      </c>
      <c r="D10" s="20">
        <v>0.52954048140043775</v>
      </c>
      <c r="E10" s="21">
        <v>52688</v>
      </c>
      <c r="F10" s="20">
        <v>0.51478260869565229</v>
      </c>
      <c r="G10" s="21">
        <v>11214</v>
      </c>
      <c r="H10" s="20">
        <v>0.28767123287671237</v>
      </c>
      <c r="I10" s="21">
        <v>171948</v>
      </c>
      <c r="J10" s="20">
        <v>0.65602716468590827</v>
      </c>
      <c r="K10" s="21">
        <v>27768</v>
      </c>
      <c r="L10" s="20">
        <v>0.5714285714285714</v>
      </c>
      <c r="M10" s="26">
        <v>0</v>
      </c>
      <c r="N10" s="23">
        <v>0</v>
      </c>
      <c r="O10" s="26">
        <v>0</v>
      </c>
      <c r="P10" s="23">
        <v>0</v>
      </c>
      <c r="Q10" s="26">
        <v>0</v>
      </c>
      <c r="R10" s="23">
        <v>0</v>
      </c>
      <c r="S10" s="26">
        <v>0</v>
      </c>
      <c r="T10" s="23">
        <v>0</v>
      </c>
      <c r="U10" s="26">
        <v>0</v>
      </c>
      <c r="V10" s="24">
        <v>0</v>
      </c>
      <c r="W10" s="1">
        <f t="shared" si="0"/>
        <v>65646.399999999994</v>
      </c>
      <c r="X10" s="1">
        <f t="shared" si="1"/>
        <v>0</v>
      </c>
    </row>
    <row r="11" spans="1:24" x14ac:dyDescent="0.2">
      <c r="A11" s="27" t="s">
        <v>38</v>
      </c>
      <c r="B11" s="28" t="s">
        <v>40</v>
      </c>
      <c r="C11" s="19">
        <v>0</v>
      </c>
      <c r="D11" s="20">
        <v>0</v>
      </c>
      <c r="E11" s="21">
        <v>0</v>
      </c>
      <c r="F11" s="20">
        <v>0</v>
      </c>
      <c r="G11" s="21">
        <v>0</v>
      </c>
      <c r="H11" s="20">
        <v>0</v>
      </c>
      <c r="I11" s="21">
        <v>0</v>
      </c>
      <c r="J11" s="20">
        <v>0</v>
      </c>
      <c r="K11" s="21">
        <v>0</v>
      </c>
      <c r="L11" s="20">
        <v>0</v>
      </c>
      <c r="M11" s="22">
        <v>89</v>
      </c>
      <c r="N11" s="23">
        <v>6.2111801242236021E-3</v>
      </c>
      <c r="O11" s="22">
        <v>0</v>
      </c>
      <c r="P11" s="23">
        <v>0</v>
      </c>
      <c r="Q11" s="22">
        <v>0</v>
      </c>
      <c r="R11" s="23">
        <v>0</v>
      </c>
      <c r="S11" s="22">
        <v>0</v>
      </c>
      <c r="T11" s="23">
        <v>0</v>
      </c>
      <c r="U11" s="22">
        <v>0</v>
      </c>
      <c r="V11" s="24">
        <v>0</v>
      </c>
      <c r="W11" s="1">
        <f t="shared" si="0"/>
        <v>0</v>
      </c>
      <c r="X11" s="1">
        <f t="shared" si="1"/>
        <v>17.8</v>
      </c>
    </row>
    <row r="12" spans="1:24" x14ac:dyDescent="0.2">
      <c r="A12" s="104" t="s">
        <v>6</v>
      </c>
      <c r="B12" s="18" t="s">
        <v>63</v>
      </c>
      <c r="C12" s="19">
        <v>32307.000000000004</v>
      </c>
      <c r="D12" s="20">
        <v>0.26477024070021887</v>
      </c>
      <c r="E12" s="21">
        <v>9879</v>
      </c>
      <c r="F12" s="20">
        <v>9.6521739130434797E-2</v>
      </c>
      <c r="G12" s="21">
        <v>8455</v>
      </c>
      <c r="H12" s="20">
        <v>0.21689497716894979</v>
      </c>
      <c r="I12" s="21">
        <v>22161</v>
      </c>
      <c r="J12" s="20">
        <v>8.4550084889643468E-2</v>
      </c>
      <c r="K12" s="21">
        <v>2403</v>
      </c>
      <c r="L12" s="20">
        <v>4.9450549450549448E-2</v>
      </c>
      <c r="M12" s="22">
        <v>2403</v>
      </c>
      <c r="N12" s="23">
        <v>0.16770186335403725</v>
      </c>
      <c r="O12" s="22">
        <v>1869</v>
      </c>
      <c r="P12" s="23">
        <v>0.11666666666666667</v>
      </c>
      <c r="Q12" s="22">
        <v>178</v>
      </c>
      <c r="R12" s="23">
        <v>1.5873015873015872E-2</v>
      </c>
      <c r="S12" s="22">
        <v>623</v>
      </c>
      <c r="T12" s="23">
        <v>4.827586206896551E-2</v>
      </c>
      <c r="U12" s="22">
        <v>1068</v>
      </c>
      <c r="V12" s="24">
        <v>5.8536585365853662E-2</v>
      </c>
      <c r="W12" s="1">
        <f t="shared" si="0"/>
        <v>15041</v>
      </c>
      <c r="X12" s="1">
        <f t="shared" si="1"/>
        <v>1228.2</v>
      </c>
    </row>
    <row r="13" spans="1:24" x14ac:dyDescent="0.2">
      <c r="A13" s="106"/>
      <c r="B13" s="18" t="s">
        <v>15</v>
      </c>
      <c r="C13" s="19">
        <v>178</v>
      </c>
      <c r="D13" s="20">
        <v>1.4587892049598835E-3</v>
      </c>
      <c r="E13" s="21">
        <v>0</v>
      </c>
      <c r="F13" s="20">
        <v>0</v>
      </c>
      <c r="G13" s="21">
        <v>0</v>
      </c>
      <c r="H13" s="20">
        <v>0</v>
      </c>
      <c r="I13" s="21">
        <v>0</v>
      </c>
      <c r="J13" s="20">
        <v>0</v>
      </c>
      <c r="K13" s="21">
        <v>0</v>
      </c>
      <c r="L13" s="20">
        <v>0</v>
      </c>
      <c r="M13" s="26">
        <v>0</v>
      </c>
      <c r="N13" s="23">
        <v>0</v>
      </c>
      <c r="O13" s="26">
        <v>0</v>
      </c>
      <c r="P13" s="23">
        <v>0</v>
      </c>
      <c r="Q13" s="26">
        <v>0</v>
      </c>
      <c r="R13" s="23">
        <v>0</v>
      </c>
      <c r="S13" s="26">
        <v>0</v>
      </c>
      <c r="T13" s="23">
        <v>0</v>
      </c>
      <c r="U13" s="26">
        <v>0</v>
      </c>
      <c r="V13" s="24">
        <v>0</v>
      </c>
      <c r="W13" s="1">
        <f t="shared" si="0"/>
        <v>35.6</v>
      </c>
      <c r="X13" s="1">
        <f t="shared" si="1"/>
        <v>0</v>
      </c>
    </row>
    <row r="14" spans="1:24" x14ac:dyDescent="0.2">
      <c r="A14" s="105"/>
      <c r="B14" s="18" t="s">
        <v>39</v>
      </c>
      <c r="C14" s="19">
        <v>0</v>
      </c>
      <c r="D14" s="20">
        <v>0</v>
      </c>
      <c r="E14" s="21">
        <v>0</v>
      </c>
      <c r="F14" s="20">
        <v>0</v>
      </c>
      <c r="G14" s="21">
        <v>0</v>
      </c>
      <c r="H14" s="20">
        <v>0</v>
      </c>
      <c r="I14" s="21">
        <v>0</v>
      </c>
      <c r="J14" s="20">
        <v>0</v>
      </c>
      <c r="K14" s="21">
        <v>0</v>
      </c>
      <c r="L14" s="20">
        <v>0</v>
      </c>
      <c r="M14" s="22">
        <v>267</v>
      </c>
      <c r="N14" s="23">
        <v>1.8633540372670808E-2</v>
      </c>
      <c r="O14" s="22">
        <v>178</v>
      </c>
      <c r="P14" s="23">
        <v>1.1111111111111112E-2</v>
      </c>
      <c r="Q14" s="22">
        <v>89</v>
      </c>
      <c r="R14" s="23">
        <v>7.9365079365079361E-3</v>
      </c>
      <c r="S14" s="22">
        <v>0</v>
      </c>
      <c r="T14" s="23">
        <v>0</v>
      </c>
      <c r="U14" s="22">
        <v>0</v>
      </c>
      <c r="V14" s="24">
        <v>0</v>
      </c>
      <c r="W14" s="1">
        <f t="shared" si="0"/>
        <v>0</v>
      </c>
      <c r="X14" s="1">
        <f t="shared" si="1"/>
        <v>106.8</v>
      </c>
    </row>
    <row r="15" spans="1:24" x14ac:dyDescent="0.2">
      <c r="A15" s="104" t="s">
        <v>7</v>
      </c>
      <c r="B15" s="18" t="s">
        <v>41</v>
      </c>
      <c r="C15" s="19">
        <v>0</v>
      </c>
      <c r="D15" s="20">
        <v>0</v>
      </c>
      <c r="E15" s="21">
        <v>0</v>
      </c>
      <c r="F15" s="20">
        <v>0</v>
      </c>
      <c r="G15" s="21">
        <v>0</v>
      </c>
      <c r="H15" s="20">
        <v>0</v>
      </c>
      <c r="I15" s="21">
        <v>0</v>
      </c>
      <c r="J15" s="20">
        <v>0</v>
      </c>
      <c r="K15" s="21">
        <v>0</v>
      </c>
      <c r="L15" s="20">
        <v>0</v>
      </c>
      <c r="M15" s="22">
        <v>267</v>
      </c>
      <c r="N15" s="23">
        <v>1.8633540372670808E-2</v>
      </c>
      <c r="O15" s="22">
        <v>178</v>
      </c>
      <c r="P15" s="23">
        <v>1.1111111111111112E-2</v>
      </c>
      <c r="Q15" s="22">
        <v>0</v>
      </c>
      <c r="R15" s="23">
        <v>0</v>
      </c>
      <c r="S15" s="22">
        <v>0</v>
      </c>
      <c r="T15" s="23">
        <v>0</v>
      </c>
      <c r="U15" s="22">
        <v>0</v>
      </c>
      <c r="V15" s="24">
        <v>0</v>
      </c>
      <c r="W15" s="1">
        <f t="shared" si="0"/>
        <v>0</v>
      </c>
      <c r="X15" s="1">
        <f t="shared" si="1"/>
        <v>89</v>
      </c>
    </row>
    <row r="16" spans="1:24" x14ac:dyDescent="0.2">
      <c r="A16" s="106"/>
      <c r="B16" s="18" t="s">
        <v>16</v>
      </c>
      <c r="C16" s="19">
        <v>445</v>
      </c>
      <c r="D16" s="20">
        <v>3.6469730123997088E-3</v>
      </c>
      <c r="E16" s="21">
        <v>0</v>
      </c>
      <c r="F16" s="20">
        <v>0</v>
      </c>
      <c r="G16" s="21">
        <v>0</v>
      </c>
      <c r="H16" s="20">
        <v>0</v>
      </c>
      <c r="I16" s="21">
        <v>0</v>
      </c>
      <c r="J16" s="20">
        <v>0</v>
      </c>
      <c r="K16" s="21">
        <v>0</v>
      </c>
      <c r="L16" s="20">
        <v>0</v>
      </c>
      <c r="M16" s="26">
        <v>0</v>
      </c>
      <c r="N16" s="23">
        <v>0</v>
      </c>
      <c r="O16" s="26">
        <v>0</v>
      </c>
      <c r="P16" s="23">
        <v>0</v>
      </c>
      <c r="Q16" s="26">
        <v>0</v>
      </c>
      <c r="R16" s="23">
        <v>0</v>
      </c>
      <c r="S16" s="26">
        <v>0</v>
      </c>
      <c r="T16" s="23">
        <v>0</v>
      </c>
      <c r="U16" s="26">
        <v>0</v>
      </c>
      <c r="V16" s="24">
        <v>0</v>
      </c>
      <c r="W16" s="1">
        <f t="shared" si="0"/>
        <v>89</v>
      </c>
      <c r="X16" s="1">
        <f t="shared" si="1"/>
        <v>0</v>
      </c>
    </row>
    <row r="17" spans="1:24" x14ac:dyDescent="0.2">
      <c r="A17" s="106"/>
      <c r="B17" s="18" t="s">
        <v>17</v>
      </c>
      <c r="C17" s="19">
        <v>0</v>
      </c>
      <c r="D17" s="20">
        <v>0</v>
      </c>
      <c r="E17" s="21">
        <v>801</v>
      </c>
      <c r="F17" s="20">
        <v>7.8260869565217415E-3</v>
      </c>
      <c r="G17" s="21">
        <v>445</v>
      </c>
      <c r="H17" s="20">
        <v>1.1415525114155252E-2</v>
      </c>
      <c r="I17" s="21">
        <v>0</v>
      </c>
      <c r="J17" s="20">
        <v>0</v>
      </c>
      <c r="K17" s="21">
        <v>0</v>
      </c>
      <c r="L17" s="20">
        <v>0</v>
      </c>
      <c r="M17" s="22">
        <v>0</v>
      </c>
      <c r="N17" s="23">
        <v>0</v>
      </c>
      <c r="O17" s="22">
        <v>356</v>
      </c>
      <c r="P17" s="23">
        <v>2.2222222222222223E-2</v>
      </c>
      <c r="Q17" s="22">
        <v>0</v>
      </c>
      <c r="R17" s="23">
        <v>0</v>
      </c>
      <c r="S17" s="22">
        <v>0</v>
      </c>
      <c r="T17" s="23">
        <v>0</v>
      </c>
      <c r="U17" s="22">
        <v>0</v>
      </c>
      <c r="V17" s="24">
        <v>0</v>
      </c>
      <c r="W17" s="1">
        <f t="shared" si="0"/>
        <v>249.2</v>
      </c>
      <c r="X17" s="1">
        <f t="shared" si="1"/>
        <v>71.2</v>
      </c>
    </row>
    <row r="18" spans="1:24" x14ac:dyDescent="0.2">
      <c r="A18" s="106"/>
      <c r="B18" s="18" t="s">
        <v>18</v>
      </c>
      <c r="C18" s="19">
        <v>10591</v>
      </c>
      <c r="D18" s="20">
        <v>8.6797957695113073E-2</v>
      </c>
      <c r="E18" s="21">
        <v>6408</v>
      </c>
      <c r="F18" s="20">
        <v>6.2608695652173932E-2</v>
      </c>
      <c r="G18" s="21">
        <v>5162</v>
      </c>
      <c r="H18" s="20">
        <v>0.13242009132420091</v>
      </c>
      <c r="I18" s="21">
        <v>0</v>
      </c>
      <c r="J18" s="20">
        <v>0</v>
      </c>
      <c r="K18" s="21">
        <v>0</v>
      </c>
      <c r="L18" s="20">
        <v>0</v>
      </c>
      <c r="M18" s="26">
        <v>0</v>
      </c>
      <c r="N18" s="23">
        <v>0</v>
      </c>
      <c r="O18" s="26">
        <v>0</v>
      </c>
      <c r="P18" s="23">
        <v>0</v>
      </c>
      <c r="Q18" s="26">
        <v>0</v>
      </c>
      <c r="R18" s="23">
        <v>0</v>
      </c>
      <c r="S18" s="26">
        <v>0</v>
      </c>
      <c r="T18" s="23">
        <v>0</v>
      </c>
      <c r="U18" s="26">
        <v>0</v>
      </c>
      <c r="V18" s="24">
        <v>0</v>
      </c>
      <c r="W18" s="1">
        <f t="shared" si="0"/>
        <v>4432.2</v>
      </c>
      <c r="X18" s="1">
        <f t="shared" si="1"/>
        <v>0</v>
      </c>
    </row>
    <row r="19" spans="1:24" x14ac:dyDescent="0.2">
      <c r="A19" s="105"/>
      <c r="B19" s="18" t="s">
        <v>19</v>
      </c>
      <c r="C19" s="19">
        <v>0</v>
      </c>
      <c r="D19" s="20">
        <v>0</v>
      </c>
      <c r="E19" s="21">
        <v>0</v>
      </c>
      <c r="F19" s="20">
        <v>0</v>
      </c>
      <c r="G19" s="21">
        <v>0</v>
      </c>
      <c r="H19" s="20">
        <v>0</v>
      </c>
      <c r="I19" s="21">
        <v>25187</v>
      </c>
      <c r="J19" s="20">
        <v>9.6095076400679116E-2</v>
      </c>
      <c r="K19" s="21">
        <v>0</v>
      </c>
      <c r="L19" s="20">
        <v>0</v>
      </c>
      <c r="M19" s="26">
        <v>0</v>
      </c>
      <c r="N19" s="23">
        <v>0</v>
      </c>
      <c r="O19" s="26">
        <v>0</v>
      </c>
      <c r="P19" s="23">
        <v>0</v>
      </c>
      <c r="Q19" s="26">
        <v>0</v>
      </c>
      <c r="R19" s="23">
        <v>0</v>
      </c>
      <c r="S19" s="26">
        <v>0</v>
      </c>
      <c r="T19" s="23">
        <v>0</v>
      </c>
      <c r="U19" s="26">
        <v>0</v>
      </c>
      <c r="V19" s="24">
        <v>0</v>
      </c>
      <c r="W19" s="1">
        <f t="shared" si="0"/>
        <v>5037.3999999999996</v>
      </c>
      <c r="X19" s="1">
        <f t="shared" si="1"/>
        <v>0</v>
      </c>
    </row>
    <row r="20" spans="1:24" x14ac:dyDescent="0.2">
      <c r="A20" s="104" t="s">
        <v>8</v>
      </c>
      <c r="B20" s="18" t="s">
        <v>20</v>
      </c>
      <c r="C20" s="19">
        <v>3649</v>
      </c>
      <c r="D20" s="20">
        <v>2.9905178701677613E-2</v>
      </c>
      <c r="E20" s="21">
        <v>7654</v>
      </c>
      <c r="F20" s="20">
        <v>7.4782608695652189E-2</v>
      </c>
      <c r="G20" s="21">
        <v>6408</v>
      </c>
      <c r="H20" s="20">
        <v>0.16438356164383564</v>
      </c>
      <c r="I20" s="21">
        <v>19224</v>
      </c>
      <c r="J20" s="20">
        <v>7.3344651952461801E-2</v>
      </c>
      <c r="K20" s="21">
        <v>7387</v>
      </c>
      <c r="L20" s="20">
        <v>0.152014652014652</v>
      </c>
      <c r="M20" s="22">
        <v>2759</v>
      </c>
      <c r="N20" s="23">
        <v>0.19254658385093165</v>
      </c>
      <c r="O20" s="22">
        <v>3382</v>
      </c>
      <c r="P20" s="23">
        <v>0.21111111111111111</v>
      </c>
      <c r="Q20" s="22">
        <v>3738</v>
      </c>
      <c r="R20" s="23">
        <v>0.33333333333333331</v>
      </c>
      <c r="S20" s="22">
        <v>4717</v>
      </c>
      <c r="T20" s="23">
        <v>0.3655172413793103</v>
      </c>
      <c r="U20" s="22">
        <v>4450</v>
      </c>
      <c r="V20" s="24">
        <v>0.24390243902439024</v>
      </c>
      <c r="W20" s="1">
        <f t="shared" si="0"/>
        <v>8864.4</v>
      </c>
      <c r="X20" s="1">
        <f t="shared" si="1"/>
        <v>3809.2</v>
      </c>
    </row>
    <row r="21" spans="1:24" x14ac:dyDescent="0.2">
      <c r="A21" s="106"/>
      <c r="B21" s="18" t="s">
        <v>42</v>
      </c>
      <c r="C21" s="19">
        <v>0</v>
      </c>
      <c r="D21" s="20">
        <v>0</v>
      </c>
      <c r="E21" s="21">
        <v>0</v>
      </c>
      <c r="F21" s="20">
        <v>0</v>
      </c>
      <c r="G21" s="21">
        <v>0</v>
      </c>
      <c r="H21" s="20">
        <v>0</v>
      </c>
      <c r="I21" s="21">
        <v>0</v>
      </c>
      <c r="J21" s="20">
        <v>0</v>
      </c>
      <c r="K21" s="21">
        <v>0</v>
      </c>
      <c r="L21" s="20">
        <v>0</v>
      </c>
      <c r="M21" s="22">
        <v>0</v>
      </c>
      <c r="N21" s="23">
        <v>0</v>
      </c>
      <c r="O21" s="22">
        <v>0</v>
      </c>
      <c r="P21" s="23">
        <v>0</v>
      </c>
      <c r="Q21" s="22">
        <v>0</v>
      </c>
      <c r="R21" s="23">
        <v>0</v>
      </c>
      <c r="S21" s="22">
        <v>0</v>
      </c>
      <c r="T21" s="23">
        <v>0</v>
      </c>
      <c r="U21" s="22">
        <v>5251</v>
      </c>
      <c r="V21" s="24">
        <v>0.28780487804878047</v>
      </c>
      <c r="W21" s="1">
        <f t="shared" si="0"/>
        <v>0</v>
      </c>
      <c r="X21" s="1">
        <f t="shared" si="1"/>
        <v>1050.2</v>
      </c>
    </row>
    <row r="22" spans="1:24" x14ac:dyDescent="0.2">
      <c r="A22" s="106"/>
      <c r="B22" s="18" t="s">
        <v>43</v>
      </c>
      <c r="C22" s="19">
        <v>0</v>
      </c>
      <c r="D22" s="20">
        <v>0</v>
      </c>
      <c r="E22" s="21">
        <v>0</v>
      </c>
      <c r="F22" s="20">
        <v>0</v>
      </c>
      <c r="G22" s="21">
        <v>0</v>
      </c>
      <c r="H22" s="20">
        <v>0</v>
      </c>
      <c r="I22" s="21">
        <v>0</v>
      </c>
      <c r="J22" s="20">
        <v>0</v>
      </c>
      <c r="K22" s="21">
        <v>0</v>
      </c>
      <c r="L22" s="20">
        <v>0</v>
      </c>
      <c r="M22" s="22">
        <v>0</v>
      </c>
      <c r="N22" s="23">
        <v>0</v>
      </c>
      <c r="O22" s="22">
        <v>178</v>
      </c>
      <c r="P22" s="23">
        <v>1.1111111111111112E-2</v>
      </c>
      <c r="Q22" s="22">
        <v>0</v>
      </c>
      <c r="R22" s="23">
        <v>0</v>
      </c>
      <c r="S22" s="22">
        <v>0</v>
      </c>
      <c r="T22" s="23">
        <v>0</v>
      </c>
      <c r="U22" s="22">
        <v>0</v>
      </c>
      <c r="V22" s="24">
        <v>0</v>
      </c>
      <c r="W22" s="1">
        <f t="shared" si="0"/>
        <v>0</v>
      </c>
      <c r="X22" s="1">
        <f t="shared" si="1"/>
        <v>35.6</v>
      </c>
    </row>
    <row r="23" spans="1:24" x14ac:dyDescent="0.2">
      <c r="A23" s="106"/>
      <c r="B23" s="18" t="s">
        <v>21</v>
      </c>
      <c r="C23" s="19">
        <v>0</v>
      </c>
      <c r="D23" s="20">
        <v>0</v>
      </c>
      <c r="E23" s="21">
        <v>445</v>
      </c>
      <c r="F23" s="20">
        <v>4.3478260869565227E-3</v>
      </c>
      <c r="G23" s="21">
        <v>0</v>
      </c>
      <c r="H23" s="20">
        <v>0</v>
      </c>
      <c r="I23" s="21">
        <v>1513</v>
      </c>
      <c r="J23" s="20">
        <v>5.7724957555178261E-3</v>
      </c>
      <c r="K23" s="21">
        <v>267</v>
      </c>
      <c r="L23" s="20">
        <v>5.4945054945054949E-3</v>
      </c>
      <c r="M23" s="22">
        <v>0</v>
      </c>
      <c r="N23" s="23">
        <v>0</v>
      </c>
      <c r="O23" s="22">
        <v>0</v>
      </c>
      <c r="P23" s="23">
        <v>0</v>
      </c>
      <c r="Q23" s="22">
        <v>0</v>
      </c>
      <c r="R23" s="23">
        <v>0</v>
      </c>
      <c r="S23" s="22">
        <v>0</v>
      </c>
      <c r="T23" s="23">
        <v>0</v>
      </c>
      <c r="U23" s="22">
        <v>267</v>
      </c>
      <c r="V23" s="24">
        <v>1.4634146341463415E-2</v>
      </c>
      <c r="W23" s="1">
        <f t="shared" si="0"/>
        <v>445</v>
      </c>
      <c r="X23" s="1">
        <f t="shared" si="1"/>
        <v>53.4</v>
      </c>
    </row>
    <row r="24" spans="1:24" x14ac:dyDescent="0.2">
      <c r="A24" s="106"/>
      <c r="B24" s="18" t="s">
        <v>22</v>
      </c>
      <c r="C24" s="19">
        <v>0</v>
      </c>
      <c r="D24" s="20">
        <v>0</v>
      </c>
      <c r="E24" s="21">
        <v>267</v>
      </c>
      <c r="F24" s="20">
        <v>2.6086956521739137E-3</v>
      </c>
      <c r="G24" s="21">
        <v>0</v>
      </c>
      <c r="H24" s="20">
        <v>0</v>
      </c>
      <c r="I24" s="21">
        <v>3204</v>
      </c>
      <c r="J24" s="20">
        <v>1.2224108658743633E-2</v>
      </c>
      <c r="K24" s="21">
        <v>623</v>
      </c>
      <c r="L24" s="20">
        <v>1.282051282051282E-2</v>
      </c>
      <c r="M24" s="22">
        <v>623</v>
      </c>
      <c r="N24" s="23">
        <v>4.3478260869565216E-2</v>
      </c>
      <c r="O24" s="22">
        <v>0</v>
      </c>
      <c r="P24" s="23">
        <v>0</v>
      </c>
      <c r="Q24" s="22">
        <v>0</v>
      </c>
      <c r="R24" s="23">
        <v>0</v>
      </c>
      <c r="S24" s="22">
        <v>0</v>
      </c>
      <c r="T24" s="23">
        <v>0</v>
      </c>
      <c r="U24" s="22">
        <v>0</v>
      </c>
      <c r="V24" s="24">
        <v>0</v>
      </c>
      <c r="W24" s="1">
        <f t="shared" si="0"/>
        <v>818.8</v>
      </c>
      <c r="X24" s="1">
        <f t="shared" si="1"/>
        <v>124.6</v>
      </c>
    </row>
    <row r="25" spans="1:24" x14ac:dyDescent="0.2">
      <c r="A25" s="106"/>
      <c r="B25" s="18" t="s">
        <v>44</v>
      </c>
      <c r="C25" s="19">
        <v>0</v>
      </c>
      <c r="D25" s="20">
        <v>0</v>
      </c>
      <c r="E25" s="21">
        <v>0</v>
      </c>
      <c r="F25" s="20">
        <v>0</v>
      </c>
      <c r="G25" s="21">
        <v>0</v>
      </c>
      <c r="H25" s="20">
        <v>0</v>
      </c>
      <c r="I25" s="21">
        <v>0</v>
      </c>
      <c r="J25" s="20">
        <v>0</v>
      </c>
      <c r="K25" s="21">
        <v>0</v>
      </c>
      <c r="L25" s="20">
        <v>0</v>
      </c>
      <c r="M25" s="22">
        <v>712</v>
      </c>
      <c r="N25" s="23">
        <v>4.9689440993788817E-2</v>
      </c>
      <c r="O25" s="22">
        <v>534</v>
      </c>
      <c r="P25" s="23">
        <v>3.3333333333333333E-2</v>
      </c>
      <c r="Q25" s="22">
        <v>0</v>
      </c>
      <c r="R25" s="23">
        <v>0</v>
      </c>
      <c r="S25" s="22">
        <v>178</v>
      </c>
      <c r="T25" s="23">
        <v>1.379310344827586E-2</v>
      </c>
      <c r="U25" s="22">
        <v>0</v>
      </c>
      <c r="V25" s="24">
        <v>0</v>
      </c>
      <c r="W25" s="1">
        <f t="shared" si="0"/>
        <v>0</v>
      </c>
      <c r="X25" s="1">
        <f t="shared" si="1"/>
        <v>284.8</v>
      </c>
    </row>
    <row r="26" spans="1:24" x14ac:dyDescent="0.2">
      <c r="A26" s="106"/>
      <c r="B26" s="18" t="s">
        <v>23</v>
      </c>
      <c r="C26" s="19">
        <v>267</v>
      </c>
      <c r="D26" s="20">
        <v>2.1881838074398253E-3</v>
      </c>
      <c r="E26" s="21">
        <v>11036</v>
      </c>
      <c r="F26" s="20">
        <v>0.10782608695652175</v>
      </c>
      <c r="G26" s="21">
        <v>4183</v>
      </c>
      <c r="H26" s="20">
        <v>0.10730593607305935</v>
      </c>
      <c r="I26" s="21">
        <v>7209</v>
      </c>
      <c r="J26" s="20">
        <v>2.750424448217317E-2</v>
      </c>
      <c r="K26" s="21">
        <v>4717</v>
      </c>
      <c r="L26" s="20">
        <v>9.7069597069597058E-2</v>
      </c>
      <c r="M26" s="22">
        <v>0</v>
      </c>
      <c r="N26" s="23">
        <v>0</v>
      </c>
      <c r="O26" s="22">
        <v>0</v>
      </c>
      <c r="P26" s="23">
        <v>0</v>
      </c>
      <c r="Q26" s="22">
        <v>89</v>
      </c>
      <c r="R26" s="23">
        <v>7.9365079365079361E-3</v>
      </c>
      <c r="S26" s="22">
        <v>0</v>
      </c>
      <c r="T26" s="23">
        <v>0</v>
      </c>
      <c r="U26" s="22">
        <v>0</v>
      </c>
      <c r="V26" s="24">
        <v>0</v>
      </c>
      <c r="W26" s="1">
        <f t="shared" si="0"/>
        <v>5482.4</v>
      </c>
      <c r="X26" s="1">
        <f t="shared" si="1"/>
        <v>17.8</v>
      </c>
    </row>
    <row r="27" spans="1:24" x14ac:dyDescent="0.2">
      <c r="A27" s="106"/>
      <c r="B27" s="18" t="s">
        <v>24</v>
      </c>
      <c r="C27" s="19">
        <v>0</v>
      </c>
      <c r="D27" s="20">
        <v>0</v>
      </c>
      <c r="E27" s="21">
        <v>1157</v>
      </c>
      <c r="F27" s="20">
        <v>1.1304347826086959E-2</v>
      </c>
      <c r="G27" s="21">
        <v>0</v>
      </c>
      <c r="H27" s="20">
        <v>0</v>
      </c>
      <c r="I27" s="21">
        <v>0</v>
      </c>
      <c r="J27" s="20">
        <v>0</v>
      </c>
      <c r="K27" s="21">
        <v>89</v>
      </c>
      <c r="L27" s="20">
        <v>1.8315018315018313E-3</v>
      </c>
      <c r="M27" s="26">
        <v>0</v>
      </c>
      <c r="N27" s="23">
        <v>0</v>
      </c>
      <c r="O27" s="26">
        <v>0</v>
      </c>
      <c r="P27" s="23">
        <v>0</v>
      </c>
      <c r="Q27" s="26">
        <v>0</v>
      </c>
      <c r="R27" s="23">
        <v>0</v>
      </c>
      <c r="S27" s="26">
        <v>0</v>
      </c>
      <c r="T27" s="23">
        <v>0</v>
      </c>
      <c r="U27" s="26">
        <v>0</v>
      </c>
      <c r="V27" s="24">
        <v>0</v>
      </c>
      <c r="W27" s="1">
        <f t="shared" si="0"/>
        <v>249.2</v>
      </c>
      <c r="X27" s="1">
        <f t="shared" si="1"/>
        <v>0</v>
      </c>
    </row>
    <row r="28" spans="1:24" x14ac:dyDescent="0.2">
      <c r="A28" s="106"/>
      <c r="B28" s="18" t="s">
        <v>45</v>
      </c>
      <c r="C28" s="19">
        <v>0</v>
      </c>
      <c r="D28" s="20">
        <v>0</v>
      </c>
      <c r="E28" s="21">
        <v>0</v>
      </c>
      <c r="F28" s="20">
        <v>0</v>
      </c>
      <c r="G28" s="21">
        <v>0</v>
      </c>
      <c r="H28" s="20">
        <v>0</v>
      </c>
      <c r="I28" s="21">
        <v>0</v>
      </c>
      <c r="J28" s="20">
        <v>0</v>
      </c>
      <c r="K28" s="21">
        <v>0</v>
      </c>
      <c r="L28" s="20">
        <v>0</v>
      </c>
      <c r="M28" s="22">
        <v>0</v>
      </c>
      <c r="N28" s="23">
        <v>0</v>
      </c>
      <c r="O28" s="22">
        <v>0</v>
      </c>
      <c r="P28" s="23">
        <v>0</v>
      </c>
      <c r="Q28" s="22">
        <v>356</v>
      </c>
      <c r="R28" s="23">
        <v>3.1746031746031744E-2</v>
      </c>
      <c r="S28" s="22">
        <v>0</v>
      </c>
      <c r="T28" s="23">
        <v>0</v>
      </c>
      <c r="U28" s="22">
        <v>178</v>
      </c>
      <c r="V28" s="24">
        <v>9.756097560975608E-3</v>
      </c>
      <c r="W28" s="1">
        <f t="shared" si="0"/>
        <v>0</v>
      </c>
      <c r="X28" s="1">
        <f t="shared" si="1"/>
        <v>106.8</v>
      </c>
    </row>
    <row r="29" spans="1:24" x14ac:dyDescent="0.2">
      <c r="A29" s="106"/>
      <c r="B29" s="18" t="s">
        <v>25</v>
      </c>
      <c r="C29" s="19">
        <v>0</v>
      </c>
      <c r="D29" s="20">
        <v>0</v>
      </c>
      <c r="E29" s="21">
        <v>1424</v>
      </c>
      <c r="F29" s="20">
        <v>1.3913043478260872E-2</v>
      </c>
      <c r="G29" s="21">
        <v>0</v>
      </c>
      <c r="H29" s="20">
        <v>0</v>
      </c>
      <c r="I29" s="21">
        <v>0</v>
      </c>
      <c r="J29" s="20">
        <v>0</v>
      </c>
      <c r="K29" s="21">
        <v>0</v>
      </c>
      <c r="L29" s="20">
        <v>0</v>
      </c>
      <c r="M29" s="26">
        <v>0</v>
      </c>
      <c r="N29" s="23">
        <v>0</v>
      </c>
      <c r="O29" s="26">
        <v>0</v>
      </c>
      <c r="P29" s="23">
        <v>0</v>
      </c>
      <c r="Q29" s="26">
        <v>0</v>
      </c>
      <c r="R29" s="23">
        <v>0</v>
      </c>
      <c r="S29" s="26">
        <v>0</v>
      </c>
      <c r="T29" s="23">
        <v>0</v>
      </c>
      <c r="U29" s="26">
        <v>0</v>
      </c>
      <c r="V29" s="24">
        <v>0</v>
      </c>
      <c r="W29" s="1">
        <f t="shared" si="0"/>
        <v>284.8</v>
      </c>
      <c r="X29" s="1">
        <f t="shared" si="1"/>
        <v>0</v>
      </c>
    </row>
    <row r="30" spans="1:24" x14ac:dyDescent="0.2">
      <c r="A30" s="106"/>
      <c r="B30" s="18" t="s">
        <v>46</v>
      </c>
      <c r="C30" s="19">
        <v>0</v>
      </c>
      <c r="D30" s="20">
        <v>0</v>
      </c>
      <c r="E30" s="21">
        <v>0</v>
      </c>
      <c r="F30" s="20">
        <v>0</v>
      </c>
      <c r="G30" s="21">
        <v>0</v>
      </c>
      <c r="H30" s="20">
        <v>0</v>
      </c>
      <c r="I30" s="21">
        <v>0</v>
      </c>
      <c r="J30" s="20">
        <v>0</v>
      </c>
      <c r="K30" s="21">
        <v>0</v>
      </c>
      <c r="L30" s="20">
        <v>0</v>
      </c>
      <c r="M30" s="22">
        <v>356</v>
      </c>
      <c r="N30" s="23">
        <v>2.4844720496894408E-2</v>
      </c>
      <c r="O30" s="22">
        <v>623</v>
      </c>
      <c r="P30" s="23">
        <v>3.888888888888889E-2</v>
      </c>
      <c r="Q30" s="22">
        <v>267</v>
      </c>
      <c r="R30" s="23">
        <v>2.3809523809523812E-2</v>
      </c>
      <c r="S30" s="22">
        <v>445</v>
      </c>
      <c r="T30" s="23">
        <v>3.4482758620689655E-2</v>
      </c>
      <c r="U30" s="22">
        <v>178</v>
      </c>
      <c r="V30" s="24">
        <v>9.756097560975608E-3</v>
      </c>
      <c r="W30" s="1">
        <f t="shared" si="0"/>
        <v>0</v>
      </c>
      <c r="X30" s="1">
        <f t="shared" si="1"/>
        <v>373.8</v>
      </c>
    </row>
    <row r="31" spans="1:24" x14ac:dyDescent="0.2">
      <c r="A31" s="106"/>
      <c r="B31" s="18" t="s">
        <v>26</v>
      </c>
      <c r="C31" s="19">
        <v>267</v>
      </c>
      <c r="D31" s="20">
        <v>2.1881838074398253E-3</v>
      </c>
      <c r="E31" s="21">
        <v>890</v>
      </c>
      <c r="F31" s="20">
        <v>8.6956521739130453E-3</v>
      </c>
      <c r="G31" s="21">
        <v>267</v>
      </c>
      <c r="H31" s="20">
        <v>6.8493150684931512E-3</v>
      </c>
      <c r="I31" s="21">
        <v>1513</v>
      </c>
      <c r="J31" s="20">
        <v>5.7724957555178261E-3</v>
      </c>
      <c r="K31" s="21">
        <v>979</v>
      </c>
      <c r="L31" s="20">
        <v>2.0146520146520144E-2</v>
      </c>
      <c r="M31" s="26">
        <v>0</v>
      </c>
      <c r="N31" s="23">
        <v>0</v>
      </c>
      <c r="O31" s="26">
        <v>0</v>
      </c>
      <c r="P31" s="23">
        <v>0</v>
      </c>
      <c r="Q31" s="26">
        <v>0</v>
      </c>
      <c r="R31" s="23">
        <v>0</v>
      </c>
      <c r="S31" s="26">
        <v>0</v>
      </c>
      <c r="T31" s="23">
        <v>0</v>
      </c>
      <c r="U31" s="26">
        <v>0</v>
      </c>
      <c r="V31" s="24">
        <v>0</v>
      </c>
      <c r="W31" s="1">
        <f t="shared" si="0"/>
        <v>783.2</v>
      </c>
      <c r="X31" s="1">
        <f t="shared" si="1"/>
        <v>0</v>
      </c>
    </row>
    <row r="32" spans="1:24" x14ac:dyDescent="0.2">
      <c r="A32" s="106"/>
      <c r="B32" s="29" t="s">
        <v>9</v>
      </c>
      <c r="C32" s="19">
        <v>2848</v>
      </c>
      <c r="D32" s="20">
        <v>2.3340627279358137E-2</v>
      </c>
      <c r="E32" s="21">
        <v>1335</v>
      </c>
      <c r="F32" s="20">
        <v>1.3043478260869568E-2</v>
      </c>
      <c r="G32" s="21">
        <v>1068</v>
      </c>
      <c r="H32" s="20">
        <v>2.7397260273972605E-2</v>
      </c>
      <c r="I32" s="21">
        <v>2225</v>
      </c>
      <c r="J32" s="20">
        <v>8.4889643463497456E-3</v>
      </c>
      <c r="K32" s="21">
        <v>979</v>
      </c>
      <c r="L32" s="20">
        <v>2.0146520146520144E-2</v>
      </c>
      <c r="M32" s="22">
        <v>1513</v>
      </c>
      <c r="N32" s="23">
        <v>0.10559006211180123</v>
      </c>
      <c r="O32" s="22">
        <v>3026</v>
      </c>
      <c r="P32" s="23">
        <v>0.18888888888888888</v>
      </c>
      <c r="Q32" s="22">
        <v>2581</v>
      </c>
      <c r="R32" s="23">
        <v>0.23015873015873015</v>
      </c>
      <c r="S32" s="22">
        <v>2759</v>
      </c>
      <c r="T32" s="23">
        <v>0.21379310344827585</v>
      </c>
      <c r="U32" s="22">
        <v>1780</v>
      </c>
      <c r="V32" s="24">
        <v>9.7560975609756087E-2</v>
      </c>
      <c r="W32" s="1">
        <f t="shared" si="0"/>
        <v>1691</v>
      </c>
      <c r="X32" s="1">
        <f t="shared" si="1"/>
        <v>2331.8000000000002</v>
      </c>
    </row>
    <row r="33" spans="1:24" x14ac:dyDescent="0.2">
      <c r="A33" s="106"/>
      <c r="B33" s="29" t="s">
        <v>47</v>
      </c>
      <c r="C33" s="19">
        <v>0</v>
      </c>
      <c r="D33" s="20">
        <v>0</v>
      </c>
      <c r="E33" s="21">
        <v>0</v>
      </c>
      <c r="F33" s="20">
        <v>0</v>
      </c>
      <c r="G33" s="21">
        <v>0</v>
      </c>
      <c r="H33" s="20">
        <v>0</v>
      </c>
      <c r="I33" s="21">
        <v>0</v>
      </c>
      <c r="J33" s="20">
        <v>0</v>
      </c>
      <c r="K33" s="21">
        <v>0</v>
      </c>
      <c r="L33" s="20">
        <v>0</v>
      </c>
      <c r="M33" s="22">
        <v>0</v>
      </c>
      <c r="N33" s="23">
        <v>0</v>
      </c>
      <c r="O33" s="22">
        <v>0</v>
      </c>
      <c r="P33" s="23">
        <v>0</v>
      </c>
      <c r="Q33" s="22">
        <v>445</v>
      </c>
      <c r="R33" s="23">
        <v>3.968253968253968E-2</v>
      </c>
      <c r="S33" s="22">
        <v>0</v>
      </c>
      <c r="T33" s="23">
        <v>0</v>
      </c>
      <c r="U33" s="22">
        <v>0</v>
      </c>
      <c r="V33" s="24">
        <v>0</v>
      </c>
      <c r="W33" s="1">
        <f t="shared" si="0"/>
        <v>0</v>
      </c>
      <c r="X33" s="1">
        <f t="shared" si="1"/>
        <v>89</v>
      </c>
    </row>
    <row r="34" spans="1:24" x14ac:dyDescent="0.2">
      <c r="A34" s="106"/>
      <c r="B34" s="18" t="s">
        <v>27</v>
      </c>
      <c r="C34" s="19">
        <v>0</v>
      </c>
      <c r="D34" s="20">
        <v>0</v>
      </c>
      <c r="E34" s="21">
        <v>1068</v>
      </c>
      <c r="F34" s="20">
        <v>1.0434782608695655E-2</v>
      </c>
      <c r="G34" s="21">
        <v>0</v>
      </c>
      <c r="H34" s="20">
        <v>0</v>
      </c>
      <c r="I34" s="21">
        <v>0</v>
      </c>
      <c r="J34" s="20">
        <v>0</v>
      </c>
      <c r="K34" s="21">
        <v>0</v>
      </c>
      <c r="L34" s="20">
        <v>0</v>
      </c>
      <c r="M34" s="22">
        <v>1869</v>
      </c>
      <c r="N34" s="23">
        <v>0.13043478260869565</v>
      </c>
      <c r="O34" s="22">
        <v>2314</v>
      </c>
      <c r="P34" s="23">
        <v>0.14444444444444446</v>
      </c>
      <c r="Q34" s="22">
        <v>1869</v>
      </c>
      <c r="R34" s="23">
        <v>0.16666666666666666</v>
      </c>
      <c r="S34" s="22">
        <v>2759</v>
      </c>
      <c r="T34" s="23">
        <v>0.21379310344827585</v>
      </c>
      <c r="U34" s="22">
        <v>2492</v>
      </c>
      <c r="V34" s="24">
        <v>0.13658536585365852</v>
      </c>
      <c r="W34" s="1">
        <f t="shared" si="0"/>
        <v>213.6</v>
      </c>
      <c r="X34" s="1">
        <f t="shared" si="1"/>
        <v>2260.6</v>
      </c>
    </row>
    <row r="35" spans="1:24" x14ac:dyDescent="0.2">
      <c r="A35" s="106"/>
      <c r="B35" s="18" t="s">
        <v>28</v>
      </c>
      <c r="C35" s="19">
        <v>0</v>
      </c>
      <c r="D35" s="20">
        <v>0</v>
      </c>
      <c r="E35" s="21">
        <v>178</v>
      </c>
      <c r="F35" s="20">
        <v>1.739130434782609E-3</v>
      </c>
      <c r="G35" s="21">
        <v>0</v>
      </c>
      <c r="H35" s="20">
        <v>0</v>
      </c>
      <c r="I35" s="21">
        <v>0</v>
      </c>
      <c r="J35" s="20">
        <v>0</v>
      </c>
      <c r="K35" s="21">
        <v>0</v>
      </c>
      <c r="L35" s="20">
        <v>0</v>
      </c>
      <c r="M35" s="26">
        <v>0</v>
      </c>
      <c r="N35" s="23">
        <v>0</v>
      </c>
      <c r="O35" s="26">
        <v>0</v>
      </c>
      <c r="P35" s="23">
        <v>0</v>
      </c>
      <c r="Q35" s="26">
        <v>0</v>
      </c>
      <c r="R35" s="23">
        <v>0</v>
      </c>
      <c r="S35" s="26">
        <v>0</v>
      </c>
      <c r="T35" s="23">
        <v>0</v>
      </c>
      <c r="U35" s="26">
        <v>0</v>
      </c>
      <c r="V35" s="24">
        <v>0</v>
      </c>
      <c r="W35" s="1">
        <f t="shared" si="0"/>
        <v>35.6</v>
      </c>
      <c r="X35" s="1">
        <f t="shared" si="1"/>
        <v>0</v>
      </c>
    </row>
    <row r="36" spans="1:24" x14ac:dyDescent="0.2">
      <c r="A36" s="106"/>
      <c r="B36" s="18" t="s">
        <v>29</v>
      </c>
      <c r="C36" s="19">
        <v>0</v>
      </c>
      <c r="D36" s="20">
        <v>0</v>
      </c>
      <c r="E36" s="21">
        <v>979</v>
      </c>
      <c r="F36" s="20">
        <v>9.5652173913043492E-3</v>
      </c>
      <c r="G36" s="21">
        <v>623</v>
      </c>
      <c r="H36" s="20">
        <v>1.5981735159817351E-2</v>
      </c>
      <c r="I36" s="21">
        <v>0</v>
      </c>
      <c r="J36" s="20">
        <v>0</v>
      </c>
      <c r="K36" s="21">
        <v>0</v>
      </c>
      <c r="L36" s="20">
        <v>0</v>
      </c>
      <c r="M36" s="22">
        <v>445</v>
      </c>
      <c r="N36" s="23">
        <v>3.1055900621118012E-2</v>
      </c>
      <c r="O36" s="22">
        <v>178</v>
      </c>
      <c r="P36" s="23">
        <v>1.1111111111111112E-2</v>
      </c>
      <c r="Q36" s="22">
        <v>0</v>
      </c>
      <c r="R36" s="23">
        <v>0</v>
      </c>
      <c r="S36" s="22">
        <v>178</v>
      </c>
      <c r="T36" s="23">
        <v>1.379310344827586E-2</v>
      </c>
      <c r="U36" s="22">
        <v>0</v>
      </c>
      <c r="V36" s="24">
        <v>0</v>
      </c>
      <c r="W36" s="1">
        <f t="shared" si="0"/>
        <v>320.39999999999998</v>
      </c>
      <c r="X36" s="1">
        <f t="shared" si="1"/>
        <v>160.19999999999999</v>
      </c>
    </row>
    <row r="37" spans="1:24" ht="13.5" thickBot="1" x14ac:dyDescent="0.25">
      <c r="A37" s="106"/>
      <c r="B37" s="30" t="s">
        <v>30</v>
      </c>
      <c r="C37" s="31">
        <v>0</v>
      </c>
      <c r="D37" s="32">
        <v>0</v>
      </c>
      <c r="E37" s="33">
        <v>356</v>
      </c>
      <c r="F37" s="32">
        <v>3.478260869565218E-3</v>
      </c>
      <c r="G37" s="33">
        <v>0</v>
      </c>
      <c r="H37" s="32">
        <v>0</v>
      </c>
      <c r="I37" s="33">
        <v>4539</v>
      </c>
      <c r="J37" s="32">
        <v>1.7317487266553477E-2</v>
      </c>
      <c r="K37" s="33">
        <v>356</v>
      </c>
      <c r="L37" s="32">
        <v>7.3260073260073251E-3</v>
      </c>
      <c r="M37" s="34">
        <v>0</v>
      </c>
      <c r="N37" s="35">
        <v>0</v>
      </c>
      <c r="O37" s="34">
        <v>0</v>
      </c>
      <c r="P37" s="35">
        <v>0</v>
      </c>
      <c r="Q37" s="34">
        <v>0</v>
      </c>
      <c r="R37" s="35">
        <v>0</v>
      </c>
      <c r="S37" s="34">
        <v>0</v>
      </c>
      <c r="T37" s="35">
        <v>0</v>
      </c>
      <c r="U37" s="34">
        <v>2136</v>
      </c>
      <c r="V37" s="36">
        <v>0.11707317073170732</v>
      </c>
      <c r="W37" s="1">
        <f t="shared" si="0"/>
        <v>1050.2</v>
      </c>
      <c r="X37" s="1">
        <f t="shared" si="1"/>
        <v>427.2</v>
      </c>
    </row>
    <row r="38" spans="1:24" x14ac:dyDescent="0.2">
      <c r="A38" s="107" t="s">
        <v>49</v>
      </c>
      <c r="B38" s="108"/>
      <c r="C38" s="37">
        <f>SUM(C7:C37)</f>
        <v>122019</v>
      </c>
      <c r="D38" s="38">
        <f t="shared" ref="D38:V38" si="2">SUM(D7:D37)</f>
        <v>1.0000000000000002</v>
      </c>
      <c r="E38" s="39">
        <f t="shared" si="2"/>
        <v>102350</v>
      </c>
      <c r="F38" s="38">
        <f t="shared" si="2"/>
        <v>1.0000000000000002</v>
      </c>
      <c r="G38" s="39">
        <f t="shared" si="2"/>
        <v>38982</v>
      </c>
      <c r="H38" s="38">
        <f t="shared" si="2"/>
        <v>1</v>
      </c>
      <c r="I38" s="39">
        <f t="shared" si="2"/>
        <v>262105</v>
      </c>
      <c r="J38" s="38">
        <f t="shared" si="2"/>
        <v>1</v>
      </c>
      <c r="K38" s="39">
        <f t="shared" si="2"/>
        <v>48594</v>
      </c>
      <c r="L38" s="38">
        <f t="shared" si="2"/>
        <v>1</v>
      </c>
      <c r="M38" s="39">
        <f t="shared" si="2"/>
        <v>14329</v>
      </c>
      <c r="N38" s="38">
        <f t="shared" si="2"/>
        <v>0.99999999999999989</v>
      </c>
      <c r="O38" s="39">
        <f t="shared" si="2"/>
        <v>16020</v>
      </c>
      <c r="P38" s="38">
        <f t="shared" si="2"/>
        <v>0.99999999999999989</v>
      </c>
      <c r="Q38" s="39">
        <f t="shared" si="2"/>
        <v>11214</v>
      </c>
      <c r="R38" s="38">
        <f t="shared" si="2"/>
        <v>0.99999999999999989</v>
      </c>
      <c r="S38" s="39">
        <f t="shared" si="2"/>
        <v>12905</v>
      </c>
      <c r="T38" s="38">
        <f t="shared" si="2"/>
        <v>0.99999999999999989</v>
      </c>
      <c r="U38" s="39">
        <f t="shared" si="2"/>
        <v>18245</v>
      </c>
      <c r="V38" s="40">
        <f t="shared" si="2"/>
        <v>1</v>
      </c>
    </row>
    <row r="39" spans="1:24" x14ac:dyDescent="0.2">
      <c r="A39" s="109" t="s">
        <v>50</v>
      </c>
      <c r="B39" s="110"/>
      <c r="C39" s="41">
        <v>11</v>
      </c>
      <c r="D39" s="23"/>
      <c r="E39" s="22">
        <v>18</v>
      </c>
      <c r="F39" s="23"/>
      <c r="G39" s="22">
        <v>10</v>
      </c>
      <c r="H39" s="23"/>
      <c r="I39" s="22">
        <v>11</v>
      </c>
      <c r="J39" s="23"/>
      <c r="K39" s="22">
        <v>12</v>
      </c>
      <c r="L39" s="23"/>
      <c r="M39" s="22">
        <v>12</v>
      </c>
      <c r="N39" s="23"/>
      <c r="O39" s="22">
        <v>12</v>
      </c>
      <c r="P39" s="23"/>
      <c r="Q39" s="22">
        <v>10</v>
      </c>
      <c r="R39" s="23"/>
      <c r="S39" s="22">
        <v>9</v>
      </c>
      <c r="T39" s="23"/>
      <c r="U39" s="22">
        <v>10</v>
      </c>
      <c r="V39" s="24"/>
    </row>
    <row r="40" spans="1:24" x14ac:dyDescent="0.2">
      <c r="A40" s="109" t="s">
        <v>51</v>
      </c>
      <c r="B40" s="110"/>
      <c r="C40" s="41">
        <v>1.327</v>
      </c>
      <c r="D40" s="23"/>
      <c r="E40" s="22">
        <v>1.7709999999999999</v>
      </c>
      <c r="F40" s="23"/>
      <c r="G40" s="22">
        <v>1.8480000000000001</v>
      </c>
      <c r="H40" s="23"/>
      <c r="I40" s="22">
        <v>1.2809999999999999</v>
      </c>
      <c r="J40" s="23"/>
      <c r="K40" s="22">
        <v>1.4570000000000001</v>
      </c>
      <c r="L40" s="23"/>
      <c r="M40" s="22">
        <v>2.113</v>
      </c>
      <c r="N40" s="23"/>
      <c r="O40" s="22">
        <v>2.0190000000000001</v>
      </c>
      <c r="P40" s="23"/>
      <c r="Q40" s="22">
        <v>1.75</v>
      </c>
      <c r="R40" s="23"/>
      <c r="S40" s="22">
        <v>1.659</v>
      </c>
      <c r="T40" s="23"/>
      <c r="U40" s="22">
        <v>1.8620000000000001</v>
      </c>
      <c r="V40" s="24"/>
    </row>
    <row r="41" spans="1:24" x14ac:dyDescent="0.2">
      <c r="A41" s="109" t="s">
        <v>52</v>
      </c>
      <c r="B41" s="110"/>
      <c r="C41" s="41">
        <v>0.63780000000000003</v>
      </c>
      <c r="D41" s="23"/>
      <c r="E41" s="22">
        <v>0.70140000000000002</v>
      </c>
      <c r="F41" s="23"/>
      <c r="G41" s="22">
        <v>0.81210000000000004</v>
      </c>
      <c r="H41" s="23"/>
      <c r="I41" s="22">
        <v>0.5464</v>
      </c>
      <c r="J41" s="23"/>
      <c r="K41" s="22">
        <v>0.63400000000000001</v>
      </c>
      <c r="L41" s="23"/>
      <c r="M41" s="22">
        <v>0.85540000000000005</v>
      </c>
      <c r="N41" s="23"/>
      <c r="O41" s="22">
        <v>0.8417</v>
      </c>
      <c r="P41" s="23"/>
      <c r="Q41" s="22">
        <v>0.78420000000000001</v>
      </c>
      <c r="R41" s="23"/>
      <c r="S41" s="22">
        <v>0.76300000000000001</v>
      </c>
      <c r="T41" s="23"/>
      <c r="U41" s="22">
        <v>0.81140000000000001</v>
      </c>
      <c r="V41" s="24"/>
    </row>
    <row r="42" spans="1:24" ht="13.5" thickBot="1" x14ac:dyDescent="0.25">
      <c r="A42" s="111" t="s">
        <v>53</v>
      </c>
      <c r="B42" s="112"/>
      <c r="C42" s="42">
        <v>0.55349999999999999</v>
      </c>
      <c r="D42" s="43"/>
      <c r="E42" s="44">
        <v>0.61280000000000001</v>
      </c>
      <c r="F42" s="43"/>
      <c r="G42" s="44">
        <v>0.80269999999999997</v>
      </c>
      <c r="H42" s="43"/>
      <c r="I42" s="44">
        <v>0.5343</v>
      </c>
      <c r="J42" s="43"/>
      <c r="K42" s="44">
        <v>0.58650000000000002</v>
      </c>
      <c r="L42" s="43"/>
      <c r="M42" s="44">
        <v>0.85040000000000004</v>
      </c>
      <c r="N42" s="43"/>
      <c r="O42" s="44">
        <v>0.81269999999999998</v>
      </c>
      <c r="P42" s="43"/>
      <c r="Q42" s="44">
        <v>0.76</v>
      </c>
      <c r="R42" s="43"/>
      <c r="S42" s="44">
        <v>0.75490000000000002</v>
      </c>
      <c r="T42" s="43"/>
      <c r="U42" s="44">
        <v>0.8085</v>
      </c>
      <c r="V42" s="45"/>
    </row>
    <row r="45" spans="1:24" x14ac:dyDescent="0.2"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</row>
    <row r="46" spans="1:24" x14ac:dyDescent="0.2">
      <c r="C46" s="46"/>
      <c r="E46" s="46"/>
      <c r="G46" s="46"/>
      <c r="I46" s="46"/>
    </row>
    <row r="47" spans="1:24" x14ac:dyDescent="0.2">
      <c r="C47" s="46"/>
      <c r="E47" s="46"/>
      <c r="G47" s="46"/>
      <c r="I47" s="46"/>
    </row>
    <row r="48" spans="1:24" x14ac:dyDescent="0.2">
      <c r="C48" s="46"/>
      <c r="E48" s="46"/>
      <c r="G48" s="46"/>
      <c r="I48" s="46"/>
    </row>
    <row r="49" spans="3:13" x14ac:dyDescent="0.2">
      <c r="C49" s="46"/>
      <c r="E49" s="46"/>
      <c r="G49" s="46"/>
      <c r="I49" s="46"/>
    </row>
    <row r="50" spans="3:13" x14ac:dyDescent="0.2">
      <c r="C50" s="46"/>
    </row>
    <row r="51" spans="3:13" x14ac:dyDescent="0.2"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</row>
    <row r="52" spans="3:13" x14ac:dyDescent="0.2"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</row>
    <row r="53" spans="3:13" x14ac:dyDescent="0.2"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</row>
    <row r="54" spans="3:13" x14ac:dyDescent="0.2"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</row>
    <row r="56" spans="3:13" x14ac:dyDescent="0.2"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</row>
    <row r="57" spans="3:13" x14ac:dyDescent="0.2"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</row>
    <row r="58" spans="3:13" x14ac:dyDescent="0.2"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</row>
  </sheetData>
  <mergeCells count="28">
    <mergeCell ref="M3:V3"/>
    <mergeCell ref="M2:V2"/>
    <mergeCell ref="M5:N5"/>
    <mergeCell ref="O5:P5"/>
    <mergeCell ref="Q5:R5"/>
    <mergeCell ref="S5:T5"/>
    <mergeCell ref="U5:V5"/>
    <mergeCell ref="A39:B39"/>
    <mergeCell ref="A40:B40"/>
    <mergeCell ref="A41:B41"/>
    <mergeCell ref="A42:B42"/>
    <mergeCell ref="M4:V4"/>
    <mergeCell ref="K5:L5"/>
    <mergeCell ref="C4:L4"/>
    <mergeCell ref="B5:B6"/>
    <mergeCell ref="A5:A6"/>
    <mergeCell ref="A2:B4"/>
    <mergeCell ref="C2:L2"/>
    <mergeCell ref="C3:L3"/>
    <mergeCell ref="C5:D5"/>
    <mergeCell ref="E5:F5"/>
    <mergeCell ref="G5:H5"/>
    <mergeCell ref="I5:J5"/>
    <mergeCell ref="A8:A9"/>
    <mergeCell ref="A12:A14"/>
    <mergeCell ref="A15:A19"/>
    <mergeCell ref="A20:A37"/>
    <mergeCell ref="A38:B38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topLeftCell="C1" zoomScale="90" zoomScaleNormal="90" workbookViewId="0">
      <selection activeCell="H27" sqref="H27"/>
    </sheetView>
  </sheetViews>
  <sheetFormatPr baseColWidth="10" defaultRowHeight="15" x14ac:dyDescent="0.25"/>
  <cols>
    <col min="4" max="4" width="15" customWidth="1"/>
    <col min="6" max="6" width="19.85546875" bestFit="1" customWidth="1"/>
    <col min="7" max="7" width="19.140625" bestFit="1" customWidth="1"/>
    <col min="8" max="8" width="28.140625" bestFit="1" customWidth="1"/>
    <col min="9" max="9" width="28.28515625" bestFit="1" customWidth="1"/>
    <col min="10" max="10" width="23.140625" bestFit="1" customWidth="1"/>
  </cols>
  <sheetData>
    <row r="1" spans="2:11" x14ac:dyDescent="0.25">
      <c r="F1" s="138" t="s">
        <v>49</v>
      </c>
      <c r="G1" s="139" t="s">
        <v>50</v>
      </c>
      <c r="H1" s="137" t="s">
        <v>51</v>
      </c>
      <c r="I1" s="138" t="s">
        <v>52</v>
      </c>
      <c r="J1" s="138" t="s">
        <v>53</v>
      </c>
    </row>
    <row r="2" spans="2:11" x14ac:dyDescent="0.25">
      <c r="F2" s="138"/>
      <c r="G2" s="139"/>
      <c r="H2" s="137"/>
      <c r="I2" s="138"/>
      <c r="J2" s="138"/>
    </row>
    <row r="3" spans="2:11" ht="15.75" thickBot="1" x14ac:dyDescent="0.3">
      <c r="B3" s="129">
        <v>2013</v>
      </c>
      <c r="C3" s="129" t="s">
        <v>36</v>
      </c>
      <c r="D3" s="119">
        <v>41344</v>
      </c>
      <c r="E3" s="50" t="s">
        <v>32</v>
      </c>
      <c r="F3" s="47">
        <v>122019</v>
      </c>
      <c r="G3" s="48">
        <v>11</v>
      </c>
      <c r="H3" s="48">
        <v>1.327</v>
      </c>
      <c r="I3" s="48">
        <v>0.63780000000000003</v>
      </c>
      <c r="J3" s="49">
        <v>0.55349999999999999</v>
      </c>
    </row>
    <row r="4" spans="2:11" ht="15.75" thickBot="1" x14ac:dyDescent="0.3">
      <c r="B4" s="129"/>
      <c r="C4" s="129"/>
      <c r="D4" s="119"/>
      <c r="E4" s="50" t="s">
        <v>31</v>
      </c>
      <c r="F4" s="39">
        <v>102350</v>
      </c>
      <c r="G4" s="22">
        <v>18</v>
      </c>
      <c r="H4" s="22">
        <v>1.7709999999999999</v>
      </c>
      <c r="I4" s="22">
        <v>0.70140000000000002</v>
      </c>
      <c r="J4" s="44">
        <v>0.61280000000000001</v>
      </c>
    </row>
    <row r="5" spans="2:11" ht="15.75" thickBot="1" x14ac:dyDescent="0.3">
      <c r="B5" s="129"/>
      <c r="C5" s="129"/>
      <c r="D5" s="119"/>
      <c r="E5" s="50" t="s">
        <v>33</v>
      </c>
      <c r="F5" s="39">
        <v>38982</v>
      </c>
      <c r="G5" s="22">
        <v>10</v>
      </c>
      <c r="H5" s="22">
        <v>1.8480000000000001</v>
      </c>
      <c r="I5" s="22">
        <v>0.81210000000000004</v>
      </c>
      <c r="J5" s="44">
        <v>0.80269999999999997</v>
      </c>
    </row>
    <row r="6" spans="2:11" ht="15.75" thickBot="1" x14ac:dyDescent="0.3">
      <c r="B6" s="129"/>
      <c r="C6" s="129"/>
      <c r="D6" s="119"/>
      <c r="E6" s="50" t="s">
        <v>34</v>
      </c>
      <c r="F6" s="39">
        <v>262105</v>
      </c>
      <c r="G6" s="22">
        <v>11</v>
      </c>
      <c r="H6" s="22">
        <v>1.2809999999999999</v>
      </c>
      <c r="I6" s="22">
        <v>0.5464</v>
      </c>
      <c r="J6" s="44">
        <v>0.5343</v>
      </c>
    </row>
    <row r="7" spans="2:11" ht="15.75" thickBot="1" x14ac:dyDescent="0.3">
      <c r="B7" s="129"/>
      <c r="C7" s="129"/>
      <c r="D7" s="119"/>
      <c r="E7" s="50" t="s">
        <v>35</v>
      </c>
      <c r="F7" s="39">
        <v>48594</v>
      </c>
      <c r="G7" s="22">
        <v>12</v>
      </c>
      <c r="H7" s="22">
        <v>1.4570000000000001</v>
      </c>
      <c r="I7" s="22">
        <v>0.63400000000000001</v>
      </c>
      <c r="J7" s="44">
        <v>0.58650000000000002</v>
      </c>
    </row>
    <row r="8" spans="2:11" ht="15.75" thickBot="1" x14ac:dyDescent="0.3">
      <c r="B8" s="140">
        <v>2013</v>
      </c>
      <c r="C8" s="140" t="s">
        <v>54</v>
      </c>
      <c r="D8" s="141">
        <v>41409</v>
      </c>
      <c r="E8" s="50" t="s">
        <v>32</v>
      </c>
      <c r="F8" s="39">
        <v>14329</v>
      </c>
      <c r="G8" s="22">
        <v>12</v>
      </c>
      <c r="H8" s="22">
        <v>2.113</v>
      </c>
      <c r="I8" s="22">
        <v>0.85540000000000005</v>
      </c>
      <c r="J8" s="44">
        <v>0.85040000000000004</v>
      </c>
    </row>
    <row r="9" spans="2:11" ht="15.75" thickBot="1" x14ac:dyDescent="0.3">
      <c r="B9" s="140"/>
      <c r="C9" s="140"/>
      <c r="D9" s="141"/>
      <c r="E9" s="50" t="s">
        <v>31</v>
      </c>
      <c r="F9" s="39">
        <v>16020</v>
      </c>
      <c r="G9" s="22">
        <v>12</v>
      </c>
      <c r="H9" s="22">
        <v>2.0190000000000001</v>
      </c>
      <c r="I9" s="22">
        <v>0.8417</v>
      </c>
      <c r="J9" s="44">
        <v>0.81269999999999998</v>
      </c>
    </row>
    <row r="10" spans="2:11" ht="15.75" thickBot="1" x14ac:dyDescent="0.3">
      <c r="B10" s="140"/>
      <c r="C10" s="140"/>
      <c r="D10" s="141"/>
      <c r="E10" s="50" t="s">
        <v>33</v>
      </c>
      <c r="F10" s="39">
        <v>11214</v>
      </c>
      <c r="G10" s="22">
        <v>10</v>
      </c>
      <c r="H10" s="22">
        <v>1.75</v>
      </c>
      <c r="I10" s="22">
        <v>0.78420000000000001</v>
      </c>
      <c r="J10" s="44">
        <v>0.76</v>
      </c>
    </row>
    <row r="11" spans="2:11" ht="15.75" thickBot="1" x14ac:dyDescent="0.3">
      <c r="B11" s="140"/>
      <c r="C11" s="140"/>
      <c r="D11" s="141"/>
      <c r="E11" s="50" t="s">
        <v>34</v>
      </c>
      <c r="F11" s="39">
        <v>12905</v>
      </c>
      <c r="G11" s="22">
        <v>9</v>
      </c>
      <c r="H11" s="22">
        <v>1.659</v>
      </c>
      <c r="I11" s="22">
        <v>0.76300000000000001</v>
      </c>
      <c r="J11" s="44">
        <v>0.75490000000000002</v>
      </c>
    </row>
    <row r="12" spans="2:11" ht="15.75" thickBot="1" x14ac:dyDescent="0.3">
      <c r="B12" s="140"/>
      <c r="C12" s="140"/>
      <c r="D12" s="141"/>
      <c r="E12" s="50" t="s">
        <v>48</v>
      </c>
      <c r="F12" s="39">
        <v>18245</v>
      </c>
      <c r="G12" s="22">
        <v>10</v>
      </c>
      <c r="H12" s="22">
        <v>1.8620000000000001</v>
      </c>
      <c r="I12" s="22">
        <v>0.81140000000000001</v>
      </c>
      <c r="J12" s="44">
        <v>0.8085</v>
      </c>
    </row>
    <row r="16" spans="2:11" x14ac:dyDescent="0.25">
      <c r="D16" s="135" t="s">
        <v>55</v>
      </c>
      <c r="E16" s="135" t="s">
        <v>56</v>
      </c>
      <c r="F16" s="133" t="s">
        <v>57</v>
      </c>
      <c r="G16" s="135" t="s">
        <v>58</v>
      </c>
      <c r="H16" s="135" t="s">
        <v>59</v>
      </c>
      <c r="I16" s="135" t="s">
        <v>60</v>
      </c>
      <c r="J16" s="135" t="s">
        <v>61</v>
      </c>
      <c r="K16" s="52"/>
    </row>
    <row r="17" spans="4:11" x14ac:dyDescent="0.25">
      <c r="D17" s="136"/>
      <c r="E17" s="136"/>
      <c r="F17" s="134"/>
      <c r="G17" s="136"/>
      <c r="H17" s="136"/>
      <c r="I17" s="136"/>
      <c r="J17" s="136"/>
      <c r="K17" s="52"/>
    </row>
    <row r="18" spans="4:11" x14ac:dyDescent="0.25">
      <c r="D18" s="53"/>
      <c r="E18" s="54" t="s">
        <v>32</v>
      </c>
      <c r="F18" s="55">
        <f>+(F3+F8)/2</f>
        <v>68174</v>
      </c>
      <c r="G18" s="56">
        <f>+(G3+G8)/2</f>
        <v>11.5</v>
      </c>
      <c r="H18" s="57">
        <f>+(H3+H8)/2</f>
        <v>1.72</v>
      </c>
      <c r="I18" s="58">
        <f>+(I3+I8)/2</f>
        <v>0.74660000000000004</v>
      </c>
      <c r="J18" s="57">
        <f>+(J3+J8)/2</f>
        <v>0.70195000000000007</v>
      </c>
      <c r="K18" s="52"/>
    </row>
    <row r="19" spans="4:11" x14ac:dyDescent="0.25">
      <c r="D19" s="53"/>
      <c r="E19" s="59" t="s">
        <v>31</v>
      </c>
      <c r="F19" s="60">
        <f t="shared" ref="F19:J21" si="0">+(F4+F9)/2</f>
        <v>59185</v>
      </c>
      <c r="G19" s="61">
        <f t="shared" si="0"/>
        <v>15</v>
      </c>
      <c r="H19" s="62">
        <f t="shared" si="0"/>
        <v>1.895</v>
      </c>
      <c r="I19" s="63">
        <f t="shared" si="0"/>
        <v>0.77154999999999996</v>
      </c>
      <c r="J19" s="62">
        <f t="shared" si="0"/>
        <v>0.71274999999999999</v>
      </c>
      <c r="K19" s="52"/>
    </row>
    <row r="20" spans="4:11" x14ac:dyDescent="0.25">
      <c r="D20" s="53"/>
      <c r="E20" s="64" t="s">
        <v>33</v>
      </c>
      <c r="F20" s="65">
        <f t="shared" si="0"/>
        <v>25098</v>
      </c>
      <c r="G20" s="66">
        <f t="shared" si="0"/>
        <v>10</v>
      </c>
      <c r="H20" s="67">
        <f t="shared" si="0"/>
        <v>1.7989999999999999</v>
      </c>
      <c r="I20" s="68">
        <f t="shared" si="0"/>
        <v>0.79815000000000003</v>
      </c>
      <c r="J20" s="67">
        <f t="shared" si="0"/>
        <v>0.78134999999999999</v>
      </c>
      <c r="K20" s="69" t="s">
        <v>62</v>
      </c>
    </row>
    <row r="21" spans="4:11" x14ac:dyDescent="0.25">
      <c r="D21" s="53"/>
      <c r="E21" s="70" t="s">
        <v>34</v>
      </c>
      <c r="F21" s="71">
        <f t="shared" si="0"/>
        <v>137505</v>
      </c>
      <c r="G21" s="72">
        <f t="shared" si="0"/>
        <v>10</v>
      </c>
      <c r="H21" s="73">
        <f t="shared" si="0"/>
        <v>1.47</v>
      </c>
      <c r="I21" s="74">
        <f t="shared" si="0"/>
        <v>0.65470000000000006</v>
      </c>
      <c r="J21" s="73">
        <f t="shared" si="0"/>
        <v>0.64460000000000006</v>
      </c>
      <c r="K21" s="52"/>
    </row>
    <row r="22" spans="4:11" x14ac:dyDescent="0.25">
      <c r="D22" s="53"/>
      <c r="E22" s="70" t="s">
        <v>35</v>
      </c>
      <c r="F22" s="75">
        <v>48594</v>
      </c>
      <c r="G22" s="76">
        <v>12</v>
      </c>
      <c r="H22" s="76">
        <v>1.4570000000000001</v>
      </c>
      <c r="I22" s="77">
        <v>0.63400000000000001</v>
      </c>
      <c r="J22" s="78">
        <v>0.58650000000000002</v>
      </c>
      <c r="K22" s="52"/>
    </row>
    <row r="23" spans="4:11" x14ac:dyDescent="0.25">
      <c r="D23" s="53"/>
      <c r="E23" s="70" t="s">
        <v>48</v>
      </c>
      <c r="F23" s="75">
        <v>18245</v>
      </c>
      <c r="G23" s="76">
        <v>10</v>
      </c>
      <c r="H23" s="76">
        <v>1.8620000000000001</v>
      </c>
      <c r="I23" s="77">
        <v>0.81140000000000001</v>
      </c>
      <c r="J23" s="78">
        <v>0.8085</v>
      </c>
      <c r="K23" s="52"/>
    </row>
    <row r="24" spans="4:11" x14ac:dyDescent="0.25">
      <c r="E24" s="51"/>
    </row>
  </sheetData>
  <mergeCells count="18">
    <mergeCell ref="D16:D17"/>
    <mergeCell ref="E16:E17"/>
    <mergeCell ref="B3:B7"/>
    <mergeCell ref="C3:C7"/>
    <mergeCell ref="D3:D7"/>
    <mergeCell ref="B8:B12"/>
    <mergeCell ref="C8:C12"/>
    <mergeCell ref="D8:D12"/>
    <mergeCell ref="H1:H2"/>
    <mergeCell ref="I1:I2"/>
    <mergeCell ref="F1:F2"/>
    <mergeCell ref="J1:J2"/>
    <mergeCell ref="G1:G2"/>
    <mergeCell ref="F16:F17"/>
    <mergeCell ref="G16:G17"/>
    <mergeCell ref="H16:H17"/>
    <mergeCell ref="I16:I17"/>
    <mergeCell ref="J16:J17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3"/>
  <sheetViews>
    <sheetView topLeftCell="A31" workbookViewId="0">
      <selection activeCell="J49" sqref="J49"/>
    </sheetView>
  </sheetViews>
  <sheetFormatPr baseColWidth="10" defaultRowHeight="15" x14ac:dyDescent="0.25"/>
  <cols>
    <col min="2" max="2" width="19.85546875" bestFit="1" customWidth="1"/>
    <col min="3" max="3" width="22.28515625" bestFit="1" customWidth="1"/>
    <col min="4" max="4" width="13.140625" style="83" customWidth="1"/>
    <col min="5" max="5" width="13.7109375" style="83" customWidth="1"/>
    <col min="6" max="8" width="11.42578125" style="83"/>
  </cols>
  <sheetData>
    <row r="1" spans="2:9" x14ac:dyDescent="0.25">
      <c r="B1" s="151" t="s">
        <v>36</v>
      </c>
      <c r="C1" s="152"/>
    </row>
    <row r="2" spans="2:9" ht="15.75" thickBot="1" x14ac:dyDescent="0.3">
      <c r="B2" s="153"/>
      <c r="C2" s="154"/>
    </row>
    <row r="3" spans="2:9" ht="30" x14ac:dyDescent="0.25">
      <c r="B3" s="86" t="s">
        <v>0</v>
      </c>
      <c r="C3" s="86" t="s">
        <v>10</v>
      </c>
      <c r="D3" s="81" t="s">
        <v>66</v>
      </c>
      <c r="E3" s="81" t="s">
        <v>67</v>
      </c>
      <c r="F3" s="82" t="s">
        <v>68</v>
      </c>
      <c r="G3" s="82" t="s">
        <v>69</v>
      </c>
      <c r="H3" s="89" t="s">
        <v>70</v>
      </c>
      <c r="I3" s="91" t="s">
        <v>71</v>
      </c>
    </row>
    <row r="4" spans="2:9" ht="19.5" thickBot="1" x14ac:dyDescent="0.35">
      <c r="B4" s="84" t="s">
        <v>72</v>
      </c>
      <c r="C4" s="85" t="s">
        <v>11</v>
      </c>
      <c r="D4" s="79">
        <v>1548.6</v>
      </c>
      <c r="E4" s="88">
        <f>D4/D$26</f>
        <v>1.3488372093023256E-2</v>
      </c>
      <c r="F4" s="80">
        <v>9</v>
      </c>
      <c r="G4" s="80">
        <v>0</v>
      </c>
      <c r="H4" s="90">
        <f>F4*G4</f>
        <v>0</v>
      </c>
      <c r="I4" s="92">
        <f>SUM(H4:H25)</f>
        <v>57</v>
      </c>
    </row>
    <row r="5" spans="2:9" x14ac:dyDescent="0.25">
      <c r="B5" s="146" t="s">
        <v>73</v>
      </c>
      <c r="C5" s="85" t="s">
        <v>12</v>
      </c>
      <c r="D5" s="79">
        <v>2456.4</v>
      </c>
      <c r="E5" s="88">
        <f t="shared" ref="E5:E26" si="0">D5/D$26</f>
        <v>2.1395348837209307E-2</v>
      </c>
      <c r="F5" s="80">
        <v>5</v>
      </c>
      <c r="G5" s="80">
        <v>0</v>
      </c>
      <c r="H5" s="80">
        <f t="shared" ref="H5:H25" si="1">F5*G5</f>
        <v>0</v>
      </c>
    </row>
    <row r="6" spans="2:9" x14ac:dyDescent="0.25">
      <c r="B6" s="146"/>
      <c r="C6" s="85" t="s">
        <v>13</v>
      </c>
      <c r="D6" s="79">
        <v>35.6</v>
      </c>
      <c r="E6" s="88">
        <f t="shared" si="0"/>
        <v>3.1007751937984503E-4</v>
      </c>
      <c r="F6" s="80">
        <v>5</v>
      </c>
      <c r="G6" s="80">
        <v>0</v>
      </c>
      <c r="H6" s="80">
        <f t="shared" si="1"/>
        <v>0</v>
      </c>
    </row>
    <row r="7" spans="2:9" x14ac:dyDescent="0.25">
      <c r="B7" s="84" t="s">
        <v>5</v>
      </c>
      <c r="C7" s="85" t="s">
        <v>14</v>
      </c>
      <c r="D7" s="79">
        <v>65646.399999999994</v>
      </c>
      <c r="E7" s="88">
        <f t="shared" si="0"/>
        <v>0.57178294573643418</v>
      </c>
      <c r="F7" s="80">
        <v>16</v>
      </c>
      <c r="G7" s="80">
        <v>3</v>
      </c>
      <c r="H7" s="80">
        <f t="shared" si="1"/>
        <v>48</v>
      </c>
    </row>
    <row r="8" spans="2:9" x14ac:dyDescent="0.25">
      <c r="B8" s="146" t="s">
        <v>6</v>
      </c>
      <c r="C8" s="85" t="s">
        <v>63</v>
      </c>
      <c r="D8" s="79">
        <v>15041</v>
      </c>
      <c r="E8" s="88">
        <f t="shared" si="0"/>
        <v>0.1310077519379845</v>
      </c>
      <c r="F8" s="80">
        <v>9</v>
      </c>
      <c r="G8" s="80">
        <v>1</v>
      </c>
      <c r="H8" s="80">
        <f t="shared" si="1"/>
        <v>9</v>
      </c>
    </row>
    <row r="9" spans="2:9" x14ac:dyDescent="0.25">
      <c r="B9" s="146"/>
      <c r="C9" s="85" t="s">
        <v>15</v>
      </c>
      <c r="D9" s="79">
        <v>35.6</v>
      </c>
      <c r="E9" s="88">
        <f t="shared" si="0"/>
        <v>3.1007751937984503E-4</v>
      </c>
      <c r="F9" s="80">
        <v>9</v>
      </c>
      <c r="G9" s="80">
        <v>0</v>
      </c>
      <c r="H9" s="80">
        <f t="shared" si="1"/>
        <v>0</v>
      </c>
    </row>
    <row r="10" spans="2:9" x14ac:dyDescent="0.25">
      <c r="B10" s="146" t="s">
        <v>7</v>
      </c>
      <c r="C10" s="85" t="s">
        <v>16</v>
      </c>
      <c r="D10" s="79">
        <v>89</v>
      </c>
      <c r="E10" s="88">
        <f t="shared" si="0"/>
        <v>7.751937984496125E-4</v>
      </c>
      <c r="F10" s="80">
        <v>1</v>
      </c>
      <c r="G10" s="80">
        <v>0</v>
      </c>
      <c r="H10" s="80">
        <f t="shared" si="1"/>
        <v>0</v>
      </c>
    </row>
    <row r="11" spans="2:9" x14ac:dyDescent="0.25">
      <c r="B11" s="146"/>
      <c r="C11" s="85" t="s">
        <v>17</v>
      </c>
      <c r="D11" s="79">
        <v>249.2</v>
      </c>
      <c r="E11" s="88">
        <f t="shared" si="0"/>
        <v>2.170542635658915E-3</v>
      </c>
      <c r="F11" s="80">
        <v>12</v>
      </c>
      <c r="G11" s="80">
        <v>0</v>
      </c>
      <c r="H11" s="80">
        <f t="shared" si="1"/>
        <v>0</v>
      </c>
    </row>
    <row r="12" spans="2:9" x14ac:dyDescent="0.25">
      <c r="B12" s="146"/>
      <c r="C12" s="85" t="s">
        <v>18</v>
      </c>
      <c r="D12" s="79">
        <v>4432.2</v>
      </c>
      <c r="E12" s="88">
        <f t="shared" si="0"/>
        <v>3.8604651162790701E-2</v>
      </c>
      <c r="F12" s="80">
        <v>12</v>
      </c>
      <c r="G12" s="80">
        <v>0</v>
      </c>
      <c r="H12" s="80">
        <f t="shared" si="1"/>
        <v>0</v>
      </c>
    </row>
    <row r="13" spans="2:9" x14ac:dyDescent="0.25">
      <c r="B13" s="146"/>
      <c r="C13" s="85" t="s">
        <v>19</v>
      </c>
      <c r="D13" s="79">
        <v>5037.3999999999996</v>
      </c>
      <c r="E13" s="88">
        <f t="shared" si="0"/>
        <v>4.3875968992248063E-2</v>
      </c>
      <c r="F13" s="80">
        <v>12</v>
      </c>
      <c r="G13" s="80">
        <v>0</v>
      </c>
      <c r="H13" s="80">
        <f t="shared" si="1"/>
        <v>0</v>
      </c>
    </row>
    <row r="14" spans="2:9" x14ac:dyDescent="0.25">
      <c r="B14" s="146" t="s">
        <v>74</v>
      </c>
      <c r="C14" s="85" t="s">
        <v>20</v>
      </c>
      <c r="D14" s="79">
        <v>8864.4</v>
      </c>
      <c r="E14" s="88">
        <f t="shared" si="0"/>
        <v>7.7209302325581403E-2</v>
      </c>
      <c r="F14" s="80">
        <v>3</v>
      </c>
      <c r="G14" s="80">
        <v>0</v>
      </c>
      <c r="H14" s="80">
        <f t="shared" si="1"/>
        <v>0</v>
      </c>
    </row>
    <row r="15" spans="2:9" x14ac:dyDescent="0.25">
      <c r="B15" s="146"/>
      <c r="C15" s="85" t="s">
        <v>21</v>
      </c>
      <c r="D15" s="79">
        <v>445</v>
      </c>
      <c r="E15" s="88">
        <f t="shared" si="0"/>
        <v>3.8759689922480624E-3</v>
      </c>
      <c r="F15" s="80">
        <v>3</v>
      </c>
      <c r="G15" s="80">
        <v>0</v>
      </c>
      <c r="H15" s="80">
        <f t="shared" si="1"/>
        <v>0</v>
      </c>
    </row>
    <row r="16" spans="2:9" x14ac:dyDescent="0.25">
      <c r="B16" s="146"/>
      <c r="C16" s="85" t="s">
        <v>22</v>
      </c>
      <c r="D16" s="79">
        <v>818.8</v>
      </c>
      <c r="E16" s="88">
        <f t="shared" si="0"/>
        <v>7.1317829457364342E-3</v>
      </c>
      <c r="F16" s="80">
        <v>3</v>
      </c>
      <c r="G16" s="80">
        <v>0</v>
      </c>
      <c r="H16" s="80">
        <f t="shared" si="1"/>
        <v>0</v>
      </c>
    </row>
    <row r="17" spans="2:9" x14ac:dyDescent="0.25">
      <c r="B17" s="146"/>
      <c r="C17" s="85" t="s">
        <v>23</v>
      </c>
      <c r="D17" s="79">
        <v>5482.4</v>
      </c>
      <c r="E17" s="88">
        <f t="shared" si="0"/>
        <v>4.7751937984496125E-2</v>
      </c>
      <c r="F17" s="80">
        <v>3</v>
      </c>
      <c r="G17" s="80">
        <v>0</v>
      </c>
      <c r="H17" s="80">
        <f t="shared" si="1"/>
        <v>0</v>
      </c>
    </row>
    <row r="18" spans="2:9" x14ac:dyDescent="0.25">
      <c r="B18" s="146"/>
      <c r="C18" s="85" t="s">
        <v>24</v>
      </c>
      <c r="D18" s="79">
        <v>249.2</v>
      </c>
      <c r="E18" s="88">
        <f t="shared" si="0"/>
        <v>2.170542635658915E-3</v>
      </c>
      <c r="F18" s="80">
        <v>3</v>
      </c>
      <c r="G18" s="80">
        <v>0</v>
      </c>
      <c r="H18" s="80">
        <f t="shared" si="1"/>
        <v>0</v>
      </c>
    </row>
    <row r="19" spans="2:9" x14ac:dyDescent="0.25">
      <c r="B19" s="146"/>
      <c r="C19" s="85" t="s">
        <v>25</v>
      </c>
      <c r="D19" s="79">
        <v>284.8</v>
      </c>
      <c r="E19" s="88">
        <f t="shared" si="0"/>
        <v>2.4806201550387603E-3</v>
      </c>
      <c r="F19" s="80">
        <v>3</v>
      </c>
      <c r="G19" s="80">
        <v>0</v>
      </c>
      <c r="H19" s="80">
        <f t="shared" si="1"/>
        <v>0</v>
      </c>
    </row>
    <row r="20" spans="2:9" x14ac:dyDescent="0.25">
      <c r="B20" s="146"/>
      <c r="C20" s="85" t="s">
        <v>26</v>
      </c>
      <c r="D20" s="79">
        <v>783.2</v>
      </c>
      <c r="E20" s="88">
        <f t="shared" si="0"/>
        <v>6.8217054263565906E-3</v>
      </c>
      <c r="F20" s="80">
        <v>3</v>
      </c>
      <c r="G20" s="80">
        <v>0</v>
      </c>
      <c r="H20" s="80">
        <f t="shared" si="1"/>
        <v>0</v>
      </c>
    </row>
    <row r="21" spans="2:9" x14ac:dyDescent="0.25">
      <c r="B21" s="146"/>
      <c r="C21" s="87" t="s">
        <v>9</v>
      </c>
      <c r="D21" s="79">
        <v>1691</v>
      </c>
      <c r="E21" s="88">
        <f t="shared" si="0"/>
        <v>1.4728682170542637E-2</v>
      </c>
      <c r="F21" s="80">
        <v>3</v>
      </c>
      <c r="G21" s="80">
        <v>0</v>
      </c>
      <c r="H21" s="80">
        <f t="shared" si="1"/>
        <v>0</v>
      </c>
    </row>
    <row r="22" spans="2:9" x14ac:dyDescent="0.25">
      <c r="B22" s="146"/>
      <c r="C22" s="85" t="s">
        <v>27</v>
      </c>
      <c r="D22" s="79">
        <v>213.6</v>
      </c>
      <c r="E22" s="88">
        <f t="shared" si="0"/>
        <v>1.8604651162790699E-3</v>
      </c>
      <c r="F22" s="80">
        <v>3</v>
      </c>
      <c r="G22" s="80">
        <v>0</v>
      </c>
      <c r="H22" s="80">
        <f t="shared" si="1"/>
        <v>0</v>
      </c>
    </row>
    <row r="23" spans="2:9" x14ac:dyDescent="0.25">
      <c r="B23" s="146"/>
      <c r="C23" s="85" t="s">
        <v>28</v>
      </c>
      <c r="D23" s="79">
        <v>35.6</v>
      </c>
      <c r="E23" s="88">
        <f t="shared" si="0"/>
        <v>3.1007751937984503E-4</v>
      </c>
      <c r="F23" s="80">
        <v>3</v>
      </c>
      <c r="G23" s="80">
        <v>0</v>
      </c>
      <c r="H23" s="80">
        <f t="shared" si="1"/>
        <v>0</v>
      </c>
    </row>
    <row r="24" spans="2:9" x14ac:dyDescent="0.25">
      <c r="B24" s="146"/>
      <c r="C24" s="85" t="s">
        <v>29</v>
      </c>
      <c r="D24" s="79">
        <v>320.39999999999998</v>
      </c>
      <c r="E24" s="88">
        <f t="shared" si="0"/>
        <v>2.7906976744186047E-3</v>
      </c>
      <c r="F24" s="80">
        <v>3</v>
      </c>
      <c r="G24" s="80">
        <v>0</v>
      </c>
      <c r="H24" s="80">
        <f t="shared" si="1"/>
        <v>0</v>
      </c>
    </row>
    <row r="25" spans="2:9" ht="15.75" thickBot="1" x14ac:dyDescent="0.3">
      <c r="B25" s="147"/>
      <c r="C25" s="93" t="s">
        <v>30</v>
      </c>
      <c r="D25" s="94">
        <v>1050.2</v>
      </c>
      <c r="E25" s="95">
        <f t="shared" si="0"/>
        <v>9.1472868217054287E-3</v>
      </c>
      <c r="F25" s="80">
        <v>3</v>
      </c>
      <c r="G25" s="80">
        <v>0</v>
      </c>
      <c r="H25" s="80">
        <f t="shared" si="1"/>
        <v>0</v>
      </c>
    </row>
    <row r="26" spans="2:9" ht="15.75" thickBot="1" x14ac:dyDescent="0.3">
      <c r="B26" s="155" t="s">
        <v>75</v>
      </c>
      <c r="C26" s="156"/>
      <c r="D26" s="96">
        <f>SUM(D4:D25)</f>
        <v>114809.99999999999</v>
      </c>
      <c r="E26" s="97">
        <f t="shared" si="0"/>
        <v>1</v>
      </c>
    </row>
    <row r="29" spans="2:9" x14ac:dyDescent="0.25">
      <c r="B29" s="142" t="s">
        <v>54</v>
      </c>
      <c r="C29" s="143"/>
    </row>
    <row r="30" spans="2:9" ht="15.75" thickBot="1" x14ac:dyDescent="0.3">
      <c r="B30" s="144"/>
      <c r="C30" s="145"/>
    </row>
    <row r="31" spans="2:9" ht="30" x14ac:dyDescent="0.25">
      <c r="B31" s="86" t="s">
        <v>0</v>
      </c>
      <c r="C31" s="86" t="s">
        <v>10</v>
      </c>
      <c r="D31" s="81" t="s">
        <v>66</v>
      </c>
      <c r="E31" s="81" t="s">
        <v>67</v>
      </c>
      <c r="F31" s="82" t="s">
        <v>68</v>
      </c>
      <c r="G31" s="82" t="s">
        <v>69</v>
      </c>
      <c r="H31" s="102" t="s">
        <v>70</v>
      </c>
      <c r="I31" s="91" t="s">
        <v>71</v>
      </c>
    </row>
    <row r="32" spans="2:9" ht="19.5" thickBot="1" x14ac:dyDescent="0.35">
      <c r="B32" s="146" t="s">
        <v>4</v>
      </c>
      <c r="C32" s="85" t="s">
        <v>12</v>
      </c>
      <c r="D32" s="101">
        <v>1886.8</v>
      </c>
      <c r="E32" s="99">
        <f>D32/D$53</f>
        <v>0.12974296205630353</v>
      </c>
      <c r="F32" s="82">
        <v>5</v>
      </c>
      <c r="G32" s="82">
        <v>1</v>
      </c>
      <c r="H32" s="102">
        <f>F32*G32</f>
        <v>5</v>
      </c>
      <c r="I32" s="103">
        <f>SUM(H32:H52)</f>
        <v>14</v>
      </c>
    </row>
    <row r="33" spans="2:8" x14ac:dyDescent="0.25">
      <c r="B33" s="146"/>
      <c r="C33" s="85" t="s">
        <v>13</v>
      </c>
      <c r="D33" s="101">
        <v>17.8</v>
      </c>
      <c r="E33" s="99">
        <f t="shared" ref="E33:E53" si="2">D33/D$53</f>
        <v>1.2239902080783355E-3</v>
      </c>
      <c r="F33" s="82">
        <v>5</v>
      </c>
      <c r="G33" s="82">
        <v>0</v>
      </c>
      <c r="H33" s="82">
        <f t="shared" ref="H33:H52" si="3">F33*G33</f>
        <v>0</v>
      </c>
    </row>
    <row r="34" spans="2:8" x14ac:dyDescent="0.25">
      <c r="B34" s="84" t="s">
        <v>38</v>
      </c>
      <c r="C34" s="98" t="s">
        <v>40</v>
      </c>
      <c r="D34" s="101">
        <v>17.8</v>
      </c>
      <c r="E34" s="99">
        <f t="shared" si="2"/>
        <v>1.2239902080783355E-3</v>
      </c>
      <c r="F34" s="82">
        <v>20</v>
      </c>
      <c r="G34" s="82">
        <v>0</v>
      </c>
      <c r="H34" s="82">
        <f t="shared" si="3"/>
        <v>0</v>
      </c>
    </row>
    <row r="35" spans="2:8" x14ac:dyDescent="0.25">
      <c r="B35" s="146" t="s">
        <v>6</v>
      </c>
      <c r="C35" s="85" t="s">
        <v>63</v>
      </c>
      <c r="D35" s="101">
        <v>1228.2</v>
      </c>
      <c r="E35" s="99">
        <f t="shared" si="2"/>
        <v>8.4455324357405145E-2</v>
      </c>
      <c r="F35" s="82">
        <v>9</v>
      </c>
      <c r="G35" s="82">
        <v>0</v>
      </c>
      <c r="H35" s="82">
        <f t="shared" si="3"/>
        <v>0</v>
      </c>
    </row>
    <row r="36" spans="2:8" x14ac:dyDescent="0.25">
      <c r="B36" s="146"/>
      <c r="C36" s="85" t="s">
        <v>39</v>
      </c>
      <c r="D36" s="101">
        <v>106.8</v>
      </c>
      <c r="E36" s="99">
        <f t="shared" si="2"/>
        <v>7.3439412484700116E-3</v>
      </c>
      <c r="F36" s="82">
        <v>9</v>
      </c>
      <c r="G36" s="82">
        <v>0</v>
      </c>
      <c r="H36" s="82">
        <f t="shared" si="3"/>
        <v>0</v>
      </c>
    </row>
    <row r="37" spans="2:8" x14ac:dyDescent="0.25">
      <c r="B37" s="147" t="s">
        <v>7</v>
      </c>
      <c r="C37" s="85" t="s">
        <v>41</v>
      </c>
      <c r="D37" s="101">
        <v>89</v>
      </c>
      <c r="E37" s="99">
        <f t="shared" si="2"/>
        <v>6.1199510403916763E-3</v>
      </c>
      <c r="F37" s="82">
        <v>12</v>
      </c>
      <c r="G37" s="82">
        <v>0</v>
      </c>
      <c r="H37" s="82">
        <f t="shared" si="3"/>
        <v>0</v>
      </c>
    </row>
    <row r="38" spans="2:8" x14ac:dyDescent="0.25">
      <c r="B38" s="148"/>
      <c r="C38" s="85" t="s">
        <v>17</v>
      </c>
      <c r="D38" s="101">
        <v>71.2</v>
      </c>
      <c r="E38" s="99">
        <f t="shared" si="2"/>
        <v>4.8959608323133419E-3</v>
      </c>
      <c r="F38" s="82">
        <v>12</v>
      </c>
      <c r="G38" s="82">
        <v>0</v>
      </c>
      <c r="H38" s="82">
        <f t="shared" si="3"/>
        <v>0</v>
      </c>
    </row>
    <row r="39" spans="2:8" x14ac:dyDescent="0.25">
      <c r="B39" s="146" t="s">
        <v>74</v>
      </c>
      <c r="C39" s="85" t="s">
        <v>20</v>
      </c>
      <c r="D39" s="101">
        <v>3809.2</v>
      </c>
      <c r="E39" s="99">
        <f t="shared" si="2"/>
        <v>0.26193390452876375</v>
      </c>
      <c r="F39" s="82">
        <v>3</v>
      </c>
      <c r="G39" s="82">
        <v>1</v>
      </c>
      <c r="H39" s="82">
        <f t="shared" si="3"/>
        <v>3</v>
      </c>
    </row>
    <row r="40" spans="2:8" x14ac:dyDescent="0.25">
      <c r="B40" s="146"/>
      <c r="C40" s="85" t="s">
        <v>42</v>
      </c>
      <c r="D40" s="101">
        <v>1050.2</v>
      </c>
      <c r="E40" s="99">
        <f t="shared" si="2"/>
        <v>7.2215422276621782E-2</v>
      </c>
      <c r="F40" s="82">
        <v>3</v>
      </c>
      <c r="G40" s="82">
        <v>0</v>
      </c>
      <c r="H40" s="82">
        <f t="shared" si="3"/>
        <v>0</v>
      </c>
    </row>
    <row r="41" spans="2:8" x14ac:dyDescent="0.25">
      <c r="B41" s="146"/>
      <c r="C41" s="85" t="s">
        <v>43</v>
      </c>
      <c r="D41" s="101">
        <v>35.6</v>
      </c>
      <c r="E41" s="99">
        <f t="shared" si="2"/>
        <v>2.447980416156671E-3</v>
      </c>
      <c r="F41" s="82">
        <v>3</v>
      </c>
      <c r="G41" s="82">
        <v>0</v>
      </c>
      <c r="H41" s="82">
        <f t="shared" si="3"/>
        <v>0</v>
      </c>
    </row>
    <row r="42" spans="2:8" x14ac:dyDescent="0.25">
      <c r="B42" s="146"/>
      <c r="C42" s="85" t="s">
        <v>21</v>
      </c>
      <c r="D42" s="101">
        <v>53.4</v>
      </c>
      <c r="E42" s="99">
        <f t="shared" si="2"/>
        <v>3.6719706242350058E-3</v>
      </c>
      <c r="F42" s="82">
        <v>3</v>
      </c>
      <c r="G42" s="82">
        <v>0</v>
      </c>
      <c r="H42" s="82">
        <f t="shared" si="3"/>
        <v>0</v>
      </c>
    </row>
    <row r="43" spans="2:8" x14ac:dyDescent="0.25">
      <c r="B43" s="146"/>
      <c r="C43" s="85" t="s">
        <v>22</v>
      </c>
      <c r="D43" s="101">
        <v>124.6</v>
      </c>
      <c r="E43" s="99">
        <f t="shared" si="2"/>
        <v>8.5679314565483469E-3</v>
      </c>
      <c r="F43" s="82">
        <v>3</v>
      </c>
      <c r="G43" s="82">
        <v>0</v>
      </c>
      <c r="H43" s="82">
        <f t="shared" si="3"/>
        <v>0</v>
      </c>
    </row>
    <row r="44" spans="2:8" x14ac:dyDescent="0.25">
      <c r="B44" s="146"/>
      <c r="C44" s="85" t="s">
        <v>44</v>
      </c>
      <c r="D44" s="101">
        <v>284.8</v>
      </c>
      <c r="E44" s="99">
        <f t="shared" si="2"/>
        <v>1.9583843329253368E-2</v>
      </c>
      <c r="F44" s="82">
        <v>3</v>
      </c>
      <c r="G44" s="82">
        <v>0</v>
      </c>
      <c r="H44" s="82">
        <f t="shared" si="3"/>
        <v>0</v>
      </c>
    </row>
    <row r="45" spans="2:8" x14ac:dyDescent="0.25">
      <c r="B45" s="146"/>
      <c r="C45" s="85" t="s">
        <v>23</v>
      </c>
      <c r="D45" s="101">
        <v>17.8</v>
      </c>
      <c r="E45" s="99">
        <f t="shared" si="2"/>
        <v>1.2239902080783355E-3</v>
      </c>
      <c r="F45" s="82">
        <v>3</v>
      </c>
      <c r="G45" s="82">
        <v>0</v>
      </c>
      <c r="H45" s="82">
        <f t="shared" si="3"/>
        <v>0</v>
      </c>
    </row>
    <row r="46" spans="2:8" x14ac:dyDescent="0.25">
      <c r="B46" s="146"/>
      <c r="C46" s="85" t="s">
        <v>45</v>
      </c>
      <c r="D46" s="101">
        <v>106.8</v>
      </c>
      <c r="E46" s="99">
        <f t="shared" si="2"/>
        <v>7.3439412484700116E-3</v>
      </c>
      <c r="F46" s="82">
        <v>3</v>
      </c>
      <c r="G46" s="82">
        <v>0</v>
      </c>
      <c r="H46" s="82">
        <f t="shared" si="3"/>
        <v>0</v>
      </c>
    </row>
    <row r="47" spans="2:8" x14ac:dyDescent="0.25">
      <c r="B47" s="146"/>
      <c r="C47" s="85" t="s">
        <v>46</v>
      </c>
      <c r="D47" s="101">
        <v>373.8</v>
      </c>
      <c r="E47" s="99">
        <f t="shared" si="2"/>
        <v>2.5703794369645042E-2</v>
      </c>
      <c r="F47" s="82">
        <v>3</v>
      </c>
      <c r="G47" s="82">
        <v>0</v>
      </c>
      <c r="H47" s="82">
        <f t="shared" si="3"/>
        <v>0</v>
      </c>
    </row>
    <row r="48" spans="2:8" x14ac:dyDescent="0.25">
      <c r="B48" s="146"/>
      <c r="C48" s="87" t="s">
        <v>9</v>
      </c>
      <c r="D48" s="101">
        <v>2331.8000000000002</v>
      </c>
      <c r="E48" s="99">
        <f t="shared" si="2"/>
        <v>0.16034271725826194</v>
      </c>
      <c r="F48" s="82">
        <v>3</v>
      </c>
      <c r="G48" s="82">
        <v>1</v>
      </c>
      <c r="H48" s="82">
        <f t="shared" si="3"/>
        <v>3</v>
      </c>
    </row>
    <row r="49" spans="2:8" x14ac:dyDescent="0.25">
      <c r="B49" s="146"/>
      <c r="C49" s="87" t="s">
        <v>47</v>
      </c>
      <c r="D49" s="101">
        <v>89</v>
      </c>
      <c r="E49" s="99">
        <f t="shared" si="2"/>
        <v>6.1199510403916763E-3</v>
      </c>
      <c r="F49" s="82">
        <v>3</v>
      </c>
      <c r="G49" s="82">
        <v>0</v>
      </c>
      <c r="H49" s="82">
        <f t="shared" si="3"/>
        <v>0</v>
      </c>
    </row>
    <row r="50" spans="2:8" x14ac:dyDescent="0.25">
      <c r="B50" s="146"/>
      <c r="C50" s="85" t="s">
        <v>27</v>
      </c>
      <c r="D50" s="101">
        <v>2260.6</v>
      </c>
      <c r="E50" s="99">
        <f t="shared" si="2"/>
        <v>0.15544675642594857</v>
      </c>
      <c r="F50" s="82">
        <v>3</v>
      </c>
      <c r="G50" s="82">
        <v>1</v>
      </c>
      <c r="H50" s="82">
        <f t="shared" si="3"/>
        <v>3</v>
      </c>
    </row>
    <row r="51" spans="2:8" x14ac:dyDescent="0.25">
      <c r="B51" s="146"/>
      <c r="C51" s="85" t="s">
        <v>29</v>
      </c>
      <c r="D51" s="101">
        <v>160.19999999999999</v>
      </c>
      <c r="E51" s="99">
        <f t="shared" si="2"/>
        <v>1.1015911872705017E-2</v>
      </c>
      <c r="F51" s="82">
        <v>3</v>
      </c>
      <c r="G51" s="82">
        <v>0</v>
      </c>
      <c r="H51" s="82">
        <f t="shared" si="3"/>
        <v>0</v>
      </c>
    </row>
    <row r="52" spans="2:8" x14ac:dyDescent="0.25">
      <c r="B52" s="146"/>
      <c r="C52" s="85" t="s">
        <v>30</v>
      </c>
      <c r="D52" s="101">
        <v>427.2</v>
      </c>
      <c r="E52" s="99">
        <f t="shared" si="2"/>
        <v>2.9375764993880046E-2</v>
      </c>
      <c r="F52" s="82">
        <v>3</v>
      </c>
      <c r="G52" s="82">
        <v>0</v>
      </c>
      <c r="H52" s="82">
        <f t="shared" si="3"/>
        <v>0</v>
      </c>
    </row>
    <row r="53" spans="2:8" x14ac:dyDescent="0.25">
      <c r="B53" s="149" t="s">
        <v>75</v>
      </c>
      <c r="C53" s="150"/>
      <c r="D53" s="100">
        <f>SUM(D32:D52)</f>
        <v>14542.6</v>
      </c>
      <c r="E53" s="99">
        <f t="shared" si="2"/>
        <v>1</v>
      </c>
    </row>
  </sheetData>
  <mergeCells count="12">
    <mergeCell ref="B53:C53"/>
    <mergeCell ref="B1:C2"/>
    <mergeCell ref="B5:B6"/>
    <mergeCell ref="B8:B9"/>
    <mergeCell ref="B10:B13"/>
    <mergeCell ref="B14:B25"/>
    <mergeCell ref="B26:C26"/>
    <mergeCell ref="B29:C30"/>
    <mergeCell ref="B32:B33"/>
    <mergeCell ref="B35:B36"/>
    <mergeCell ref="B39:B52"/>
    <mergeCell ref="B37:B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Centro</vt:lpstr>
      <vt:lpstr>Parametros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</dc:creator>
  <cp:lastModifiedBy>Kata</cp:lastModifiedBy>
  <dcterms:created xsi:type="dcterms:W3CDTF">2014-10-16T14:48:07Z</dcterms:created>
  <dcterms:modified xsi:type="dcterms:W3CDTF">2014-11-12T19:12:35Z</dcterms:modified>
</cp:coreProperties>
</file>