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75" yWindow="150" windowWidth="8085" windowHeight="10035"/>
  </bookViews>
  <sheets>
    <sheet name="Centro" sheetId="1" r:id="rId1"/>
    <sheet name="PARAMETROS" sheetId="2" r:id="rId2"/>
    <sheet name="tabla Calculo IPL" sheetId="3" r:id="rId3"/>
  </sheets>
  <calcPr calcId="145621"/>
</workbook>
</file>

<file path=xl/calcChain.xml><?xml version="1.0" encoding="utf-8"?>
<calcChain xmlns="http://schemas.openxmlformats.org/spreadsheetml/2006/main">
  <c r="J37" i="3" l="1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37" i="3"/>
  <c r="E72" i="3"/>
  <c r="Y7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4" i="3"/>
  <c r="E31" i="3"/>
  <c r="F5" i="3" s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F25" i="3" l="1"/>
  <c r="F21" i="3"/>
  <c r="F17" i="3"/>
  <c r="F13" i="3"/>
  <c r="F9" i="3"/>
  <c r="F4" i="3"/>
  <c r="F28" i="3"/>
  <c r="F24" i="3"/>
  <c r="F20" i="3"/>
  <c r="F16" i="3"/>
  <c r="F12" i="3"/>
  <c r="F8" i="3"/>
  <c r="F31" i="3"/>
  <c r="F27" i="3"/>
  <c r="F23" i="3"/>
  <c r="F19" i="3"/>
  <c r="F15" i="3"/>
  <c r="F11" i="3"/>
  <c r="F7" i="3"/>
  <c r="F30" i="3"/>
  <c r="F26" i="3"/>
  <c r="F22" i="3"/>
  <c r="F18" i="3"/>
  <c r="F14" i="3"/>
  <c r="F10" i="3"/>
  <c r="F6" i="3"/>
  <c r="F29" i="3"/>
  <c r="J4" i="3"/>
  <c r="I24" i="2" l="1"/>
  <c r="J24" i="2"/>
  <c r="K24" i="2"/>
  <c r="H24" i="2"/>
  <c r="I23" i="2"/>
  <c r="J23" i="2"/>
  <c r="K23" i="2"/>
  <c r="H23" i="2"/>
  <c r="H22" i="2"/>
  <c r="I22" i="2"/>
  <c r="J22" i="2"/>
  <c r="K22" i="2"/>
  <c r="K21" i="2"/>
  <c r="J21" i="2"/>
  <c r="I21" i="2"/>
  <c r="H21" i="2"/>
  <c r="G24" i="2"/>
  <c r="G23" i="2"/>
  <c r="G22" i="2"/>
  <c r="G21" i="2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C53" i="1"/>
</calcChain>
</file>

<file path=xl/sharedStrings.xml><?xml version="1.0" encoding="utf-8"?>
<sst xmlns="http://schemas.openxmlformats.org/spreadsheetml/2006/main" count="236" uniqueCount="96">
  <si>
    <t>Cél/L</t>
  </si>
  <si>
    <t>CYANOPHYCEAE</t>
  </si>
  <si>
    <t>Anabaena spiroides (Fil/L)</t>
  </si>
  <si>
    <t>Microcystis elachista (Col/L)</t>
  </si>
  <si>
    <t>Gomphosphaeria lacustris (Col/L)</t>
  </si>
  <si>
    <t>BACILLARIOPHYCEAE</t>
  </si>
  <si>
    <t>Aulacoseira distans</t>
  </si>
  <si>
    <t>Cyclotella meneghiniana</t>
  </si>
  <si>
    <t>Cyclotella aff planctonica</t>
  </si>
  <si>
    <t>Aulacoseira granulata</t>
  </si>
  <si>
    <t>Asterionella formosa</t>
  </si>
  <si>
    <t>Fragilaria crotonensis</t>
  </si>
  <si>
    <t>Diatoma sp.</t>
  </si>
  <si>
    <t>Cocconeis placentula</t>
  </si>
  <si>
    <t>Tabellaria fenestrata</t>
  </si>
  <si>
    <t>Rhizosolenia eriensis</t>
  </si>
  <si>
    <t>Gomphonema dichotomum</t>
  </si>
  <si>
    <t>Navicula viridula</t>
  </si>
  <si>
    <t>Otras diatomeas penadas</t>
  </si>
  <si>
    <t>Navicula sp.</t>
  </si>
  <si>
    <t>CRYPTOPHYCEAE</t>
  </si>
  <si>
    <t>Rhodomonas lacustris</t>
  </si>
  <si>
    <t>Rhodomonas minuta</t>
  </si>
  <si>
    <t>Cryptomonas erosa</t>
  </si>
  <si>
    <t>Cryptomonas ovata</t>
  </si>
  <si>
    <t>CHRYSOPHYCEAE</t>
  </si>
  <si>
    <t>Dinobryon divergens</t>
  </si>
  <si>
    <t>Mallomonas sp.</t>
  </si>
  <si>
    <t>Dinobryon cylindricum</t>
  </si>
  <si>
    <t>DINOPHYCEAE</t>
  </si>
  <si>
    <t>Gymnodinium sp.</t>
  </si>
  <si>
    <t>Peridinium inconspicuum</t>
  </si>
  <si>
    <t>CHLOROPHYCEAE</t>
  </si>
  <si>
    <t>Elakatothrix gelatinosa</t>
  </si>
  <si>
    <t>Crucigeniella rectangularis</t>
  </si>
  <si>
    <t>Botryococcus braunii (Col/L)</t>
  </si>
  <si>
    <t>Monoraphidium saxatile</t>
  </si>
  <si>
    <t>Dictyosphaerium pulchellum</t>
  </si>
  <si>
    <t>Oocystis lacustris</t>
  </si>
  <si>
    <t>Sphaerocystis schroeteri</t>
  </si>
  <si>
    <t>Ankistrodesmus falcatus</t>
  </si>
  <si>
    <t>Scenedesmus acuminatus</t>
  </si>
  <si>
    <t>Staurodesmus lobatus</t>
  </si>
  <si>
    <t>Willea irregularis</t>
  </si>
  <si>
    <t>30m</t>
  </si>
  <si>
    <t>0m</t>
  </si>
  <si>
    <t>10m</t>
  </si>
  <si>
    <t>50m</t>
  </si>
  <si>
    <t>Taxa</t>
  </si>
  <si>
    <t>Clase</t>
  </si>
  <si>
    <t>VERANO</t>
  </si>
  <si>
    <t>PRIMAVERA</t>
  </si>
  <si>
    <t>Sector Centro</t>
  </si>
  <si>
    <t>ABUNDANCIA TOTAL</t>
  </si>
  <si>
    <t>RIQUEZA ESPECIFICA</t>
  </si>
  <si>
    <t>DIVERSIDAD DE SHANON (H')</t>
  </si>
  <si>
    <t>DIVERSIDAD DE SIMPSON (D)</t>
  </si>
  <si>
    <t>EQUIDAD DE PIELOU (J)</t>
  </si>
  <si>
    <t>Cel/L</t>
  </si>
  <si>
    <t>%</t>
  </si>
  <si>
    <t>70m</t>
  </si>
  <si>
    <t>100m</t>
  </si>
  <si>
    <t>Ceratium  cf. hirundinella</t>
  </si>
  <si>
    <t>Peridinium cinctum</t>
  </si>
  <si>
    <t>Monoraphidium sp.</t>
  </si>
  <si>
    <t>Cosmarium depressum</t>
  </si>
  <si>
    <t>Oocystis spp.</t>
  </si>
  <si>
    <t>Cocconeis spp.</t>
  </si>
  <si>
    <t>Fragilaria spp.</t>
  </si>
  <si>
    <t>Nitzschia acicularis</t>
  </si>
  <si>
    <t>Rhizosolenia longiseta</t>
  </si>
  <si>
    <t>Centro</t>
  </si>
  <si>
    <t>Metalimnion</t>
  </si>
  <si>
    <t>Epilimnion</t>
  </si>
  <si>
    <t>Hipolimnion</t>
  </si>
  <si>
    <t xml:space="preserve"> </t>
  </si>
  <si>
    <t>Estrato Hidrodinamico</t>
  </si>
  <si>
    <t>Profundidad</t>
  </si>
  <si>
    <t>Abundancia Total (Cel/L)</t>
  </si>
  <si>
    <t>Riqueza Especifica (N° Taxa)</t>
  </si>
  <si>
    <t>Shannon (H')</t>
  </si>
  <si>
    <t>Simpson (D)</t>
  </si>
  <si>
    <t>Equidad de Pielou (J)</t>
  </si>
  <si>
    <r>
      <t>Z</t>
    </r>
    <r>
      <rPr>
        <vertAlign val="subscript"/>
        <sz val="8"/>
        <color theme="1"/>
        <rFont val="Arial"/>
        <family val="2"/>
      </rPr>
      <t>EUF</t>
    </r>
    <r>
      <rPr>
        <sz val="8"/>
        <color theme="1"/>
        <rFont val="Arial"/>
        <family val="2"/>
      </rPr>
      <t>= 30,8 m</t>
    </r>
  </si>
  <si>
    <t>Primavera</t>
  </si>
  <si>
    <t>verano</t>
  </si>
  <si>
    <t>PROMEDIO ABUNDANCIA</t>
  </si>
  <si>
    <t>ABUNDANCIA RELATIVA</t>
  </si>
  <si>
    <t>Qi</t>
  </si>
  <si>
    <t>Aj</t>
  </si>
  <si>
    <t>Qi*Aj</t>
  </si>
  <si>
    <t>IPL</t>
  </si>
  <si>
    <t>BACILLIARIOPHYCEAE</t>
  </si>
  <si>
    <t>CHRYPTOPHYCEAE</t>
  </si>
  <si>
    <t>TOTAL</t>
  </si>
  <si>
    <t>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</si>
</sst>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vertAlign val="subscript"/>
      <sz val="8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/>
    <xf numFmtId="10" fontId="1" fillId="0" borderId="1" xfId="0" applyNumberFormat="1" applyFont="1" applyFill="1" applyBorder="1" applyAlignment="1">
      <alignment horizontal="center"/>
    </xf>
    <xf numFmtId="0" fontId="1" fillId="0" borderId="0" xfId="0" applyFont="1"/>
    <xf numFmtId="10" fontId="1" fillId="0" borderId="0" xfId="0" applyNumberFormat="1" applyFont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3" xfId="0" applyFont="1" applyFill="1" applyBorder="1"/>
    <xf numFmtId="10" fontId="1" fillId="0" borderId="0" xfId="0" applyNumberFormat="1" applyFont="1"/>
    <xf numFmtId="0" fontId="1" fillId="0" borderId="1" xfId="0" applyNumberFormat="1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Border="1"/>
    <xf numFmtId="0" fontId="1" fillId="0" borderId="14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9" xfId="0" applyFont="1" applyFill="1" applyBorder="1"/>
    <xf numFmtId="0" fontId="1" fillId="0" borderId="8" xfId="0" applyNumberFormat="1" applyFont="1" applyFill="1" applyBorder="1" applyAlignment="1">
      <alignment horizontal="center"/>
    </xf>
    <xf numFmtId="10" fontId="1" fillId="0" borderId="8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10" fontId="2" fillId="0" borderId="5" xfId="0" applyNumberFormat="1" applyFont="1" applyFill="1" applyBorder="1" applyAlignment="1">
      <alignment horizontal="center"/>
    </xf>
    <xf numFmtId="10" fontId="2" fillId="0" borderId="18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" fillId="0" borderId="18" xfId="0" applyFont="1" applyFill="1" applyBorder="1"/>
    <xf numFmtId="0" fontId="1" fillId="0" borderId="5" xfId="0" applyNumberFormat="1" applyFont="1" applyFill="1" applyBorder="1" applyAlignment="1">
      <alignment horizontal="center"/>
    </xf>
    <xf numFmtId="10" fontId="1" fillId="0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Font="1"/>
    <xf numFmtId="3" fontId="9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3" fontId="9" fillId="3" borderId="12" xfId="0" applyNumberFormat="1" applyFont="1" applyFill="1" applyBorder="1" applyAlignment="1">
      <alignment horizontal="center" vertical="center"/>
    </xf>
    <xf numFmtId="1" fontId="8" fillId="3" borderId="12" xfId="0" applyNumberFormat="1" applyFont="1" applyFill="1" applyBorder="1" applyAlignment="1">
      <alignment horizontal="center" vertical="center"/>
    </xf>
    <xf numFmtId="1" fontId="8" fillId="3" borderId="12" xfId="0" applyNumberFormat="1" applyFont="1" applyFill="1" applyBorder="1" applyAlignment="1">
      <alignment horizontal="center"/>
    </xf>
    <xf numFmtId="164" fontId="8" fillId="3" borderId="12" xfId="0" applyNumberFormat="1" applyFont="1" applyFill="1" applyBorder="1" applyAlignment="1">
      <alignment horizontal="center" vertical="center"/>
    </xf>
    <xf numFmtId="3" fontId="9" fillId="4" borderId="27" xfId="0" applyNumberFormat="1" applyFont="1" applyFill="1" applyBorder="1" applyAlignment="1">
      <alignment horizontal="center" vertical="center"/>
    </xf>
    <xf numFmtId="0" fontId="8" fillId="4" borderId="27" xfId="0" applyNumberFormat="1" applyFont="1" applyFill="1" applyBorder="1" applyAlignment="1">
      <alignment horizontal="center" vertical="center"/>
    </xf>
    <xf numFmtId="1" fontId="8" fillId="4" borderId="27" xfId="0" applyNumberFormat="1" applyFont="1" applyFill="1" applyBorder="1" applyAlignment="1">
      <alignment horizontal="center"/>
    </xf>
    <xf numFmtId="164" fontId="8" fillId="4" borderId="27" xfId="0" applyNumberFormat="1" applyFont="1" applyFill="1" applyBorder="1" applyAlignment="1">
      <alignment horizontal="center" vertical="center"/>
    </xf>
    <xf numFmtId="3" fontId="9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0" fontId="8" fillId="0" borderId="28" xfId="0" applyFont="1" applyBorder="1"/>
    <xf numFmtId="0" fontId="1" fillId="0" borderId="0" xfId="0" applyFont="1" applyAlignment="1">
      <alignment horizontal="left" vertical="center"/>
    </xf>
    <xf numFmtId="0" fontId="1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0" fontId="0" fillId="0" borderId="8" xfId="0" applyNumberFormat="1" applyBorder="1" applyAlignment="1">
      <alignment horizontal="center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0" fontId="1" fillId="0" borderId="26" xfId="0" applyFont="1" applyFill="1" applyBorder="1" applyAlignment="1">
      <alignment vertical="center"/>
    </xf>
    <xf numFmtId="1" fontId="1" fillId="0" borderId="26" xfId="0" applyNumberFormat="1" applyFont="1" applyFill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13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3" fontId="3" fillId="2" borderId="3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2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26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 vertical="center"/>
    </xf>
    <xf numFmtId="14" fontId="8" fillId="0" borderId="8" xfId="0" applyNumberFormat="1" applyFont="1" applyFill="1" applyBorder="1" applyAlignment="1">
      <alignment horizontal="center" vertical="center"/>
    </xf>
    <xf numFmtId="14" fontId="8" fillId="0" borderId="26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10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zoomScale="70" zoomScaleNormal="70" workbookViewId="0">
      <selection activeCell="E26" sqref="E26"/>
    </sheetView>
  </sheetViews>
  <sheetFormatPr baseColWidth="10" defaultRowHeight="12.75" x14ac:dyDescent="0.2"/>
  <cols>
    <col min="1" max="1" width="20.85546875" style="71" bestFit="1" customWidth="1"/>
    <col min="2" max="2" width="30.5703125" style="3" bestFit="1" customWidth="1"/>
    <col min="3" max="3" width="7.7109375" style="20" customWidth="1"/>
    <col min="4" max="4" width="7.7109375" style="4" customWidth="1"/>
    <col min="5" max="5" width="7.7109375" style="20" customWidth="1"/>
    <col min="6" max="6" width="7.7109375" style="4" customWidth="1"/>
    <col min="7" max="7" width="7.7109375" style="20" customWidth="1"/>
    <col min="8" max="8" width="7.7109375" style="4" customWidth="1"/>
    <col min="9" max="9" width="8.5703125" style="20" customWidth="1"/>
    <col min="10" max="10" width="7.7109375" style="4" customWidth="1"/>
    <col min="11" max="11" width="7.7109375" style="20" customWidth="1"/>
    <col min="12" max="12" width="7.7109375" style="4" customWidth="1"/>
    <col min="13" max="13" width="8.5703125" style="20" customWidth="1"/>
    <col min="14" max="14" width="7.7109375" style="4" customWidth="1"/>
    <col min="15" max="15" width="7.7109375" style="20" customWidth="1"/>
    <col min="16" max="16" width="7.7109375" style="4" customWidth="1"/>
    <col min="17" max="17" width="7.7109375" style="20" customWidth="1"/>
    <col min="18" max="18" width="7.7109375" style="4" customWidth="1"/>
    <col min="19" max="19" width="7.7109375" style="20" customWidth="1"/>
    <col min="20" max="20" width="7.7109375" style="4" customWidth="1"/>
    <col min="21" max="21" width="7.7109375" style="20" customWidth="1"/>
    <col min="22" max="22" width="7.7109375" style="4" customWidth="1"/>
    <col min="23" max="23" width="7.7109375" style="20" customWidth="1"/>
    <col min="24" max="24" width="7.7109375" style="4" customWidth="1"/>
    <col min="25" max="36" width="7.7109375" style="3" customWidth="1"/>
    <col min="37" max="16384" width="11.42578125" style="3"/>
  </cols>
  <sheetData>
    <row r="1" spans="1:26" ht="13.5" thickBot="1" x14ac:dyDescent="0.25"/>
    <row r="2" spans="1:26" s="1" customFormat="1" x14ac:dyDescent="0.2">
      <c r="A2" s="111" t="s">
        <v>52</v>
      </c>
      <c r="B2" s="101"/>
      <c r="C2" s="101">
        <v>2011</v>
      </c>
      <c r="D2" s="101"/>
      <c r="E2" s="101">
        <v>2012</v>
      </c>
      <c r="F2" s="101"/>
      <c r="G2" s="101"/>
      <c r="H2" s="101"/>
      <c r="I2" s="101"/>
      <c r="J2" s="101"/>
      <c r="K2" s="101"/>
      <c r="L2" s="102"/>
      <c r="M2" s="101">
        <v>2012</v>
      </c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23"/>
    </row>
    <row r="3" spans="1:26" s="1" customFormat="1" x14ac:dyDescent="0.2">
      <c r="A3" s="112"/>
      <c r="B3" s="113"/>
      <c r="C3" s="103" t="s">
        <v>51</v>
      </c>
      <c r="D3" s="103"/>
      <c r="E3" s="103" t="s">
        <v>50</v>
      </c>
      <c r="F3" s="103"/>
      <c r="G3" s="103"/>
      <c r="H3" s="103"/>
      <c r="I3" s="103"/>
      <c r="J3" s="103"/>
      <c r="K3" s="103"/>
      <c r="L3" s="104"/>
      <c r="M3" s="113" t="s">
        <v>51</v>
      </c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22"/>
    </row>
    <row r="4" spans="1:26" s="1" customFormat="1" x14ac:dyDescent="0.2">
      <c r="A4" s="112"/>
      <c r="B4" s="113"/>
      <c r="C4" s="105">
        <v>40815</v>
      </c>
      <c r="D4" s="105"/>
      <c r="E4" s="105">
        <v>40939</v>
      </c>
      <c r="F4" s="105"/>
      <c r="G4" s="105"/>
      <c r="H4" s="105"/>
      <c r="I4" s="105"/>
      <c r="J4" s="105"/>
      <c r="K4" s="105"/>
      <c r="L4" s="106"/>
      <c r="M4" s="121">
        <v>41219</v>
      </c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22"/>
    </row>
    <row r="5" spans="1:26" s="1" customFormat="1" ht="15" customHeight="1" x14ac:dyDescent="0.2">
      <c r="A5" s="109" t="s">
        <v>49</v>
      </c>
      <c r="B5" s="107" t="s">
        <v>48</v>
      </c>
      <c r="C5" s="100" t="s">
        <v>44</v>
      </c>
      <c r="D5" s="100"/>
      <c r="E5" s="100" t="s">
        <v>45</v>
      </c>
      <c r="F5" s="100"/>
      <c r="G5" s="100" t="s">
        <v>46</v>
      </c>
      <c r="H5" s="100"/>
      <c r="I5" s="100" t="s">
        <v>44</v>
      </c>
      <c r="J5" s="100"/>
      <c r="K5" s="100" t="s">
        <v>47</v>
      </c>
      <c r="L5" s="100"/>
      <c r="M5" s="100" t="s">
        <v>45</v>
      </c>
      <c r="N5" s="100"/>
      <c r="O5" s="100" t="s">
        <v>46</v>
      </c>
      <c r="P5" s="100"/>
      <c r="Q5" s="100" t="s">
        <v>44</v>
      </c>
      <c r="R5" s="100"/>
      <c r="S5" s="100" t="s">
        <v>47</v>
      </c>
      <c r="T5" s="100"/>
      <c r="U5" s="100" t="s">
        <v>60</v>
      </c>
      <c r="V5" s="100"/>
      <c r="W5" s="100" t="s">
        <v>61</v>
      </c>
      <c r="X5" s="120"/>
    </row>
    <row r="6" spans="1:26" s="1" customFormat="1" ht="13.5" thickBot="1" x14ac:dyDescent="0.25">
      <c r="A6" s="110"/>
      <c r="B6" s="108"/>
      <c r="C6" s="38" t="s">
        <v>0</v>
      </c>
      <c r="D6" s="39" t="s">
        <v>59</v>
      </c>
      <c r="E6" s="38" t="s">
        <v>0</v>
      </c>
      <c r="F6" s="39" t="s">
        <v>59</v>
      </c>
      <c r="G6" s="38" t="s">
        <v>0</v>
      </c>
      <c r="H6" s="39" t="s">
        <v>59</v>
      </c>
      <c r="I6" s="38" t="s">
        <v>0</v>
      </c>
      <c r="J6" s="39" t="s">
        <v>59</v>
      </c>
      <c r="K6" s="38" t="s">
        <v>0</v>
      </c>
      <c r="L6" s="40" t="s">
        <v>59</v>
      </c>
      <c r="M6" s="41" t="s">
        <v>58</v>
      </c>
      <c r="N6" s="5" t="s">
        <v>59</v>
      </c>
      <c r="O6" s="41" t="s">
        <v>58</v>
      </c>
      <c r="P6" s="5" t="s">
        <v>59</v>
      </c>
      <c r="Q6" s="41" t="s">
        <v>58</v>
      </c>
      <c r="R6" s="5" t="s">
        <v>59</v>
      </c>
      <c r="S6" s="41" t="s">
        <v>58</v>
      </c>
      <c r="T6" s="5" t="s">
        <v>59</v>
      </c>
      <c r="U6" s="41" t="s">
        <v>58</v>
      </c>
      <c r="V6" s="5" t="s">
        <v>59</v>
      </c>
      <c r="W6" s="41" t="s">
        <v>58</v>
      </c>
      <c r="X6" s="6" t="s">
        <v>59</v>
      </c>
      <c r="Y6" s="1" t="s">
        <v>84</v>
      </c>
      <c r="Z6" s="1" t="s">
        <v>85</v>
      </c>
    </row>
    <row r="7" spans="1:26" x14ac:dyDescent="0.2">
      <c r="A7" s="98" t="s">
        <v>1</v>
      </c>
      <c r="B7" s="34" t="s">
        <v>2</v>
      </c>
      <c r="C7" s="35">
        <v>167</v>
      </c>
      <c r="D7" s="36">
        <v>3.0222415259605119E-3</v>
      </c>
      <c r="E7" s="35">
        <v>111</v>
      </c>
      <c r="F7" s="36">
        <v>8.4745762711864406E-3</v>
      </c>
      <c r="G7" s="35">
        <v>0</v>
      </c>
      <c r="H7" s="36">
        <v>0</v>
      </c>
      <c r="I7" s="35">
        <v>111</v>
      </c>
      <c r="J7" s="36">
        <v>2.5188916876574307E-3</v>
      </c>
      <c r="K7" s="35">
        <v>0</v>
      </c>
      <c r="L7" s="36">
        <v>0</v>
      </c>
      <c r="M7" s="37">
        <v>1020</v>
      </c>
      <c r="N7" s="7">
        <v>9.5147478591817321E-4</v>
      </c>
      <c r="O7" s="37">
        <v>1440</v>
      </c>
      <c r="P7" s="7">
        <v>1.4445648248465151E-3</v>
      </c>
      <c r="Q7" s="37">
        <v>1380</v>
      </c>
      <c r="R7" s="7">
        <v>1.5245923372663396E-3</v>
      </c>
      <c r="S7" s="37">
        <v>660</v>
      </c>
      <c r="T7" s="7">
        <v>8.6267743706375981E-4</v>
      </c>
      <c r="U7" s="37">
        <v>420</v>
      </c>
      <c r="V7" s="7">
        <v>7.7596718767320707E-4</v>
      </c>
      <c r="W7" s="37">
        <v>180</v>
      </c>
      <c r="X7" s="8">
        <v>8.2214305289120303E-4</v>
      </c>
      <c r="Y7" s="3">
        <f>AVERAGE(C7,M7,O7,Q7,S7,U7,W7)</f>
        <v>752.42857142857144</v>
      </c>
      <c r="Z7" s="3">
        <f>AVERAGE(E7,G7,I7,K7)</f>
        <v>55.5</v>
      </c>
    </row>
    <row r="8" spans="1:26" x14ac:dyDescent="0.2">
      <c r="A8" s="96"/>
      <c r="B8" s="25" t="s">
        <v>4</v>
      </c>
      <c r="C8" s="27">
        <v>334</v>
      </c>
      <c r="D8" s="2">
        <v>6.0444830519210237E-3</v>
      </c>
      <c r="E8" s="27">
        <v>0</v>
      </c>
      <c r="F8" s="2">
        <v>0</v>
      </c>
      <c r="G8" s="27">
        <v>0</v>
      </c>
      <c r="H8" s="2">
        <v>0</v>
      </c>
      <c r="I8" s="27">
        <v>0</v>
      </c>
      <c r="J8" s="2">
        <v>0</v>
      </c>
      <c r="K8" s="27">
        <v>0</v>
      </c>
      <c r="L8" s="2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1">
        <v>0</v>
      </c>
      <c r="Y8" s="3">
        <f t="shared" ref="Y8:Y52" si="0">AVERAGE(C8,M8,O8,Q8,S8,U8,W8)</f>
        <v>47.714285714285715</v>
      </c>
      <c r="Z8" s="3">
        <f t="shared" ref="Z8:Z52" si="1">AVERAGE(E8,G8,I8,K8)</f>
        <v>0</v>
      </c>
    </row>
    <row r="9" spans="1:26" x14ac:dyDescent="0.2">
      <c r="A9" s="99"/>
      <c r="B9" s="25" t="s">
        <v>3</v>
      </c>
      <c r="C9" s="27">
        <v>0</v>
      </c>
      <c r="D9" s="2">
        <v>0</v>
      </c>
      <c r="E9" s="27">
        <v>111</v>
      </c>
      <c r="F9" s="2">
        <v>8.4745762711864406E-3</v>
      </c>
      <c r="G9" s="27">
        <v>111</v>
      </c>
      <c r="H9" s="2">
        <v>6.0606060606060606E-3</v>
      </c>
      <c r="I9" s="27">
        <v>0</v>
      </c>
      <c r="J9" s="2">
        <v>0</v>
      </c>
      <c r="K9" s="27">
        <v>0</v>
      </c>
      <c r="L9" s="2">
        <v>0</v>
      </c>
      <c r="M9" s="27">
        <v>0</v>
      </c>
      <c r="N9" s="2">
        <v>0</v>
      </c>
      <c r="O9" s="27">
        <v>0</v>
      </c>
      <c r="P9" s="2">
        <v>0</v>
      </c>
      <c r="Q9" s="27">
        <v>0</v>
      </c>
      <c r="R9" s="2">
        <v>0</v>
      </c>
      <c r="S9" s="27">
        <v>0</v>
      </c>
      <c r="T9" s="2">
        <v>0</v>
      </c>
      <c r="U9" s="27">
        <v>0</v>
      </c>
      <c r="V9" s="2">
        <v>0</v>
      </c>
      <c r="W9" s="27">
        <v>0</v>
      </c>
      <c r="X9" s="153">
        <v>0</v>
      </c>
      <c r="Y9" s="3">
        <f t="shared" si="0"/>
        <v>0</v>
      </c>
      <c r="Z9" s="3">
        <f t="shared" si="1"/>
        <v>55.5</v>
      </c>
    </row>
    <row r="10" spans="1:26" x14ac:dyDescent="0.2">
      <c r="A10" s="95" t="s">
        <v>5</v>
      </c>
      <c r="B10" s="25" t="s">
        <v>10</v>
      </c>
      <c r="C10" s="27">
        <v>9686</v>
      </c>
      <c r="D10" s="2">
        <v>0.17529000850570969</v>
      </c>
      <c r="E10" s="27">
        <v>0</v>
      </c>
      <c r="F10" s="2">
        <v>0</v>
      </c>
      <c r="G10" s="27">
        <v>0</v>
      </c>
      <c r="H10" s="2">
        <v>0</v>
      </c>
      <c r="I10" s="27">
        <v>0</v>
      </c>
      <c r="J10" s="2">
        <v>0</v>
      </c>
      <c r="K10" s="27">
        <v>896</v>
      </c>
      <c r="L10" s="2">
        <v>7.476635514018691E-2</v>
      </c>
      <c r="M10" s="27">
        <v>1500</v>
      </c>
      <c r="N10" s="2">
        <v>1.3992276263502547E-3</v>
      </c>
      <c r="O10" s="27">
        <v>1080</v>
      </c>
      <c r="P10" s="2">
        <v>1.0834236186348864E-3</v>
      </c>
      <c r="Q10" s="27">
        <v>0</v>
      </c>
      <c r="R10" s="2">
        <v>0</v>
      </c>
      <c r="S10" s="27">
        <v>420</v>
      </c>
      <c r="T10" s="2">
        <v>5.4897655085875624E-4</v>
      </c>
      <c r="U10" s="27">
        <v>0</v>
      </c>
      <c r="V10" s="2">
        <v>0</v>
      </c>
      <c r="W10" s="27">
        <v>0</v>
      </c>
      <c r="X10" s="153">
        <v>0</v>
      </c>
      <c r="Y10" s="3">
        <f t="shared" si="0"/>
        <v>1812.2857142857142</v>
      </c>
      <c r="Z10" s="3">
        <f t="shared" si="1"/>
        <v>224</v>
      </c>
    </row>
    <row r="11" spans="1:26" x14ac:dyDescent="0.2">
      <c r="A11" s="96"/>
      <c r="B11" s="25" t="s">
        <v>6</v>
      </c>
      <c r="C11" s="27">
        <v>16847</v>
      </c>
      <c r="D11" s="2">
        <v>0.30488444902908229</v>
      </c>
      <c r="E11" s="27">
        <v>6105</v>
      </c>
      <c r="F11" s="2">
        <v>0.46610169491525422</v>
      </c>
      <c r="G11" s="27">
        <v>6105</v>
      </c>
      <c r="H11" s="2">
        <v>0.33333333333333331</v>
      </c>
      <c r="I11" s="27">
        <v>333</v>
      </c>
      <c r="J11" s="2">
        <v>7.556675062972292E-3</v>
      </c>
      <c r="K11" s="27">
        <v>1232</v>
      </c>
      <c r="L11" s="2">
        <v>0.10280373831775701</v>
      </c>
      <c r="M11" s="27">
        <v>0</v>
      </c>
      <c r="N11" s="2">
        <v>0</v>
      </c>
      <c r="O11" s="27">
        <v>0</v>
      </c>
      <c r="P11" s="2">
        <v>0</v>
      </c>
      <c r="Q11" s="27">
        <v>0</v>
      </c>
      <c r="R11" s="2">
        <v>0</v>
      </c>
      <c r="S11" s="27">
        <v>0</v>
      </c>
      <c r="T11" s="2">
        <v>0</v>
      </c>
      <c r="U11" s="27">
        <v>0</v>
      </c>
      <c r="V11" s="2">
        <v>0</v>
      </c>
      <c r="W11" s="27">
        <v>0</v>
      </c>
      <c r="X11" s="153">
        <v>0</v>
      </c>
      <c r="Y11" s="3">
        <f t="shared" si="0"/>
        <v>2406.7142857142858</v>
      </c>
      <c r="Z11" s="3">
        <f t="shared" si="1"/>
        <v>3443.75</v>
      </c>
    </row>
    <row r="12" spans="1:26" x14ac:dyDescent="0.2">
      <c r="A12" s="96"/>
      <c r="B12" s="25" t="s">
        <v>9</v>
      </c>
      <c r="C12" s="27">
        <v>4175</v>
      </c>
      <c r="D12" s="2">
        <v>7.5556038149012794E-2</v>
      </c>
      <c r="E12" s="27">
        <v>0</v>
      </c>
      <c r="F12" s="2">
        <v>0</v>
      </c>
      <c r="G12" s="27">
        <v>0</v>
      </c>
      <c r="H12" s="2">
        <v>0</v>
      </c>
      <c r="I12" s="27">
        <v>222</v>
      </c>
      <c r="J12" s="2">
        <v>5.0377833753148613E-3</v>
      </c>
      <c r="K12" s="27">
        <v>504</v>
      </c>
      <c r="L12" s="2">
        <v>4.2056074766355138E-2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1">
        <v>0</v>
      </c>
      <c r="Y12" s="3">
        <f t="shared" si="0"/>
        <v>596.42857142857144</v>
      </c>
      <c r="Z12" s="3">
        <f t="shared" si="1"/>
        <v>181.5</v>
      </c>
    </row>
    <row r="13" spans="1:26" x14ac:dyDescent="0.2">
      <c r="A13" s="96"/>
      <c r="B13" s="25" t="s">
        <v>13</v>
      </c>
      <c r="C13" s="27">
        <v>0</v>
      </c>
      <c r="D13" s="2">
        <v>0</v>
      </c>
      <c r="E13" s="27">
        <v>0</v>
      </c>
      <c r="F13" s="2">
        <v>0</v>
      </c>
      <c r="G13" s="27">
        <v>111</v>
      </c>
      <c r="H13" s="2">
        <v>6.0606060606060606E-3</v>
      </c>
      <c r="I13" s="27">
        <v>0</v>
      </c>
      <c r="J13" s="2">
        <v>0</v>
      </c>
      <c r="K13" s="27">
        <v>0</v>
      </c>
      <c r="L13" s="2">
        <v>0</v>
      </c>
      <c r="M13" s="9">
        <v>0</v>
      </c>
      <c r="N13" s="10">
        <v>0</v>
      </c>
      <c r="O13" s="9">
        <v>0</v>
      </c>
      <c r="P13" s="10">
        <v>0</v>
      </c>
      <c r="Q13" s="9">
        <v>0</v>
      </c>
      <c r="R13" s="10">
        <v>0</v>
      </c>
      <c r="S13" s="9">
        <v>0</v>
      </c>
      <c r="T13" s="10">
        <v>0</v>
      </c>
      <c r="U13" s="9">
        <v>0</v>
      </c>
      <c r="V13" s="10">
        <v>0</v>
      </c>
      <c r="W13" s="9">
        <v>0</v>
      </c>
      <c r="X13" s="11">
        <v>0</v>
      </c>
      <c r="Y13" s="3">
        <f t="shared" si="0"/>
        <v>0</v>
      </c>
      <c r="Z13" s="3">
        <f t="shared" si="1"/>
        <v>27.75</v>
      </c>
    </row>
    <row r="14" spans="1:26" x14ac:dyDescent="0.2">
      <c r="A14" s="96"/>
      <c r="B14" s="25" t="s">
        <v>67</v>
      </c>
      <c r="C14" s="27">
        <v>0</v>
      </c>
      <c r="D14" s="2">
        <v>0</v>
      </c>
      <c r="E14" s="27">
        <v>0</v>
      </c>
      <c r="F14" s="2">
        <v>0</v>
      </c>
      <c r="G14" s="27">
        <v>0</v>
      </c>
      <c r="H14" s="2">
        <v>0</v>
      </c>
      <c r="I14" s="27">
        <v>0</v>
      </c>
      <c r="J14" s="2">
        <v>0</v>
      </c>
      <c r="K14" s="27">
        <v>0</v>
      </c>
      <c r="L14" s="2">
        <v>0</v>
      </c>
      <c r="M14" s="9">
        <v>120</v>
      </c>
      <c r="N14" s="10">
        <v>1.1193821010802038E-4</v>
      </c>
      <c r="O14" s="9">
        <v>0</v>
      </c>
      <c r="P14" s="10">
        <v>0</v>
      </c>
      <c r="Q14" s="9">
        <v>120</v>
      </c>
      <c r="R14" s="10">
        <v>1.3257324671881213E-4</v>
      </c>
      <c r="S14" s="9">
        <v>60</v>
      </c>
      <c r="T14" s="10">
        <v>7.8425221551250878E-5</v>
      </c>
      <c r="U14" s="9">
        <v>0</v>
      </c>
      <c r="V14" s="10">
        <v>0</v>
      </c>
      <c r="W14" s="9">
        <v>0</v>
      </c>
      <c r="X14" s="11">
        <v>0</v>
      </c>
      <c r="Y14" s="3">
        <f t="shared" si="0"/>
        <v>42.857142857142854</v>
      </c>
      <c r="Z14" s="3">
        <f t="shared" si="1"/>
        <v>0</v>
      </c>
    </row>
    <row r="15" spans="1:26" x14ac:dyDescent="0.2">
      <c r="A15" s="96"/>
      <c r="B15" s="25" t="s">
        <v>8</v>
      </c>
      <c r="C15" s="27">
        <v>0</v>
      </c>
      <c r="D15" s="2">
        <v>0</v>
      </c>
      <c r="E15" s="27">
        <v>222</v>
      </c>
      <c r="F15" s="2">
        <v>1.6949152542372881E-2</v>
      </c>
      <c r="G15" s="27">
        <v>222</v>
      </c>
      <c r="H15" s="2">
        <v>1.2121212121212121E-2</v>
      </c>
      <c r="I15" s="27">
        <v>0</v>
      </c>
      <c r="J15" s="2">
        <v>0</v>
      </c>
      <c r="K15" s="27">
        <v>0</v>
      </c>
      <c r="L15" s="2">
        <v>0</v>
      </c>
      <c r="M15" s="9">
        <v>0</v>
      </c>
      <c r="N15" s="10">
        <v>0</v>
      </c>
      <c r="O15" s="9">
        <v>0</v>
      </c>
      <c r="P15" s="10">
        <v>0</v>
      </c>
      <c r="Q15" s="9">
        <v>0</v>
      </c>
      <c r="R15" s="10">
        <v>0</v>
      </c>
      <c r="S15" s="9">
        <v>0</v>
      </c>
      <c r="T15" s="10">
        <v>0</v>
      </c>
      <c r="U15" s="9">
        <v>0</v>
      </c>
      <c r="V15" s="10">
        <v>0</v>
      </c>
      <c r="W15" s="9">
        <v>0</v>
      </c>
      <c r="X15" s="11">
        <v>0</v>
      </c>
      <c r="Y15" s="3">
        <f t="shared" si="0"/>
        <v>0</v>
      </c>
      <c r="Z15" s="3">
        <f t="shared" si="1"/>
        <v>111</v>
      </c>
    </row>
    <row r="16" spans="1:26" x14ac:dyDescent="0.2">
      <c r="A16" s="96"/>
      <c r="B16" s="25" t="s">
        <v>7</v>
      </c>
      <c r="C16" s="27">
        <v>0</v>
      </c>
      <c r="D16" s="2">
        <v>0</v>
      </c>
      <c r="E16" s="27">
        <v>2331</v>
      </c>
      <c r="F16" s="2">
        <v>0.17796610169491525</v>
      </c>
      <c r="G16" s="27">
        <v>1332</v>
      </c>
      <c r="H16" s="2">
        <v>7.2727272727272724E-2</v>
      </c>
      <c r="I16" s="27">
        <v>0</v>
      </c>
      <c r="J16" s="2">
        <v>0</v>
      </c>
      <c r="K16" s="27">
        <v>0</v>
      </c>
      <c r="L16" s="2">
        <v>0</v>
      </c>
      <c r="M16" s="9">
        <v>0</v>
      </c>
      <c r="N16" s="10">
        <v>0</v>
      </c>
      <c r="O16" s="9">
        <v>0</v>
      </c>
      <c r="P16" s="10">
        <v>0</v>
      </c>
      <c r="Q16" s="9">
        <v>0</v>
      </c>
      <c r="R16" s="10">
        <v>0</v>
      </c>
      <c r="S16" s="9">
        <v>0</v>
      </c>
      <c r="T16" s="10">
        <v>0</v>
      </c>
      <c r="U16" s="9">
        <v>0</v>
      </c>
      <c r="V16" s="10">
        <v>0</v>
      </c>
      <c r="W16" s="9">
        <v>0</v>
      </c>
      <c r="X16" s="11">
        <v>0</v>
      </c>
      <c r="Y16" s="3">
        <f t="shared" si="0"/>
        <v>0</v>
      </c>
      <c r="Z16" s="3">
        <f t="shared" si="1"/>
        <v>915.75</v>
      </c>
    </row>
    <row r="17" spans="1:26" x14ac:dyDescent="0.2">
      <c r="A17" s="96"/>
      <c r="B17" s="25" t="s">
        <v>12</v>
      </c>
      <c r="C17" s="27">
        <v>167</v>
      </c>
      <c r="D17" s="2">
        <v>3.0222415259605119E-3</v>
      </c>
      <c r="E17" s="27">
        <v>0</v>
      </c>
      <c r="F17" s="2">
        <v>0</v>
      </c>
      <c r="G17" s="27">
        <v>0</v>
      </c>
      <c r="H17" s="2">
        <v>0</v>
      </c>
      <c r="I17" s="27">
        <v>0</v>
      </c>
      <c r="J17" s="2">
        <v>0</v>
      </c>
      <c r="K17" s="27">
        <v>0</v>
      </c>
      <c r="L17" s="2">
        <v>0</v>
      </c>
      <c r="M17" s="9">
        <v>60</v>
      </c>
      <c r="N17" s="10">
        <v>5.5969105054010188E-5</v>
      </c>
      <c r="O17" s="9">
        <v>300</v>
      </c>
      <c r="P17" s="10">
        <v>3.0095100517635732E-4</v>
      </c>
      <c r="Q17" s="9">
        <v>0</v>
      </c>
      <c r="R17" s="10">
        <v>0</v>
      </c>
      <c r="S17" s="9">
        <v>0</v>
      </c>
      <c r="T17" s="10">
        <v>0</v>
      </c>
      <c r="U17" s="9">
        <v>0</v>
      </c>
      <c r="V17" s="10">
        <v>0</v>
      </c>
      <c r="W17" s="9">
        <v>0</v>
      </c>
      <c r="X17" s="11">
        <v>0</v>
      </c>
      <c r="Y17" s="3">
        <f t="shared" si="0"/>
        <v>75.285714285714292</v>
      </c>
      <c r="Z17" s="3">
        <f t="shared" si="1"/>
        <v>0</v>
      </c>
    </row>
    <row r="18" spans="1:26" x14ac:dyDescent="0.2">
      <c r="A18" s="96"/>
      <c r="B18" s="25" t="s">
        <v>11</v>
      </c>
      <c r="C18" s="27">
        <v>15865</v>
      </c>
      <c r="D18" s="2">
        <v>0.28711294496624862</v>
      </c>
      <c r="E18" s="27">
        <v>111</v>
      </c>
      <c r="F18" s="2">
        <v>8.4745762711864406E-3</v>
      </c>
      <c r="G18" s="27">
        <v>4773</v>
      </c>
      <c r="H18" s="2">
        <v>0.26060606060606062</v>
      </c>
      <c r="I18" s="27">
        <v>36741</v>
      </c>
      <c r="J18" s="2">
        <v>0.83375314861460958</v>
      </c>
      <c r="K18" s="27">
        <v>6888</v>
      </c>
      <c r="L18" s="2">
        <v>0.57476635514018692</v>
      </c>
      <c r="M18" s="9">
        <v>1057800</v>
      </c>
      <c r="N18" s="10">
        <v>0.98673532210219961</v>
      </c>
      <c r="O18" s="9">
        <v>980400</v>
      </c>
      <c r="P18" s="10">
        <v>0.98350788491633567</v>
      </c>
      <c r="Q18" s="9">
        <v>892200</v>
      </c>
      <c r="R18" s="10">
        <v>0.98568208935436841</v>
      </c>
      <c r="S18" s="9">
        <v>756600</v>
      </c>
      <c r="T18" s="10">
        <v>0.9889420437612737</v>
      </c>
      <c r="U18" s="9">
        <v>535500</v>
      </c>
      <c r="V18" s="10">
        <v>0.98935816428333911</v>
      </c>
      <c r="W18" s="9">
        <v>217200</v>
      </c>
      <c r="X18" s="11">
        <v>0.99205261715538495</v>
      </c>
      <c r="Y18" s="3">
        <f t="shared" si="0"/>
        <v>636509.28571428568</v>
      </c>
      <c r="Z18" s="3">
        <f t="shared" si="1"/>
        <v>12128.25</v>
      </c>
    </row>
    <row r="19" spans="1:26" x14ac:dyDescent="0.2">
      <c r="A19" s="96"/>
      <c r="B19" s="25" t="s">
        <v>68</v>
      </c>
      <c r="C19" s="27">
        <v>1670</v>
      </c>
      <c r="D19" s="2">
        <v>3.0222415259605118E-2</v>
      </c>
      <c r="E19" s="27">
        <v>0</v>
      </c>
      <c r="F19" s="2">
        <v>0</v>
      </c>
      <c r="G19" s="27">
        <v>0</v>
      </c>
      <c r="H19" s="2">
        <v>0</v>
      </c>
      <c r="I19" s="27">
        <v>0</v>
      </c>
      <c r="J19" s="2">
        <v>0</v>
      </c>
      <c r="K19" s="27">
        <v>0</v>
      </c>
      <c r="L19" s="2">
        <v>0</v>
      </c>
      <c r="M19" s="9">
        <v>1440</v>
      </c>
      <c r="N19" s="10">
        <v>1.3432585212962444E-3</v>
      </c>
      <c r="O19" s="9">
        <v>2160</v>
      </c>
      <c r="P19" s="10">
        <v>2.1668472372697728E-3</v>
      </c>
      <c r="Q19" s="9">
        <v>1500</v>
      </c>
      <c r="R19" s="10">
        <v>1.6571655839851518E-3</v>
      </c>
      <c r="S19" s="9">
        <v>900</v>
      </c>
      <c r="T19" s="10">
        <v>1.1763783232687634E-3</v>
      </c>
      <c r="U19" s="9">
        <v>660</v>
      </c>
      <c r="V19" s="10">
        <v>1.2193770092007541E-3</v>
      </c>
      <c r="W19" s="9">
        <v>0</v>
      </c>
      <c r="X19" s="11">
        <v>0</v>
      </c>
      <c r="Y19" s="3">
        <f t="shared" si="0"/>
        <v>1190</v>
      </c>
      <c r="Z19" s="3">
        <f t="shared" si="1"/>
        <v>0</v>
      </c>
    </row>
    <row r="20" spans="1:26" x14ac:dyDescent="0.2">
      <c r="A20" s="96"/>
      <c r="B20" s="25" t="s">
        <v>16</v>
      </c>
      <c r="C20" s="27">
        <v>0</v>
      </c>
      <c r="D20" s="2">
        <v>0</v>
      </c>
      <c r="E20" s="27">
        <v>0</v>
      </c>
      <c r="F20" s="2">
        <v>0</v>
      </c>
      <c r="G20" s="27">
        <v>111</v>
      </c>
      <c r="H20" s="2">
        <v>6.0606060606060606E-3</v>
      </c>
      <c r="I20" s="27">
        <v>0</v>
      </c>
      <c r="J20" s="2">
        <v>0</v>
      </c>
      <c r="K20" s="27">
        <v>0</v>
      </c>
      <c r="L20" s="2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1">
        <v>0</v>
      </c>
      <c r="Y20" s="3">
        <f t="shared" si="0"/>
        <v>0</v>
      </c>
      <c r="Z20" s="3">
        <f t="shared" si="1"/>
        <v>27.75</v>
      </c>
    </row>
    <row r="21" spans="1:26" x14ac:dyDescent="0.2">
      <c r="A21" s="96"/>
      <c r="B21" s="25" t="s">
        <v>19</v>
      </c>
      <c r="C21" s="27">
        <v>0</v>
      </c>
      <c r="D21" s="2">
        <v>0</v>
      </c>
      <c r="E21" s="27">
        <v>0</v>
      </c>
      <c r="F21" s="2">
        <v>0</v>
      </c>
      <c r="G21" s="27">
        <v>222</v>
      </c>
      <c r="H21" s="2">
        <v>1.2121212121212121E-2</v>
      </c>
      <c r="I21" s="27">
        <v>0</v>
      </c>
      <c r="J21" s="2">
        <v>0</v>
      </c>
      <c r="K21" s="27">
        <v>0</v>
      </c>
      <c r="L21" s="2">
        <v>0</v>
      </c>
      <c r="M21" s="9">
        <v>180</v>
      </c>
      <c r="N21" s="10">
        <v>1.6790731516203055E-4</v>
      </c>
      <c r="O21" s="9">
        <v>420</v>
      </c>
      <c r="P21" s="10">
        <v>4.2133140724690021E-4</v>
      </c>
      <c r="Q21" s="9">
        <v>300</v>
      </c>
      <c r="R21" s="10">
        <v>3.3143311679703034E-4</v>
      </c>
      <c r="S21" s="9">
        <v>120</v>
      </c>
      <c r="T21" s="10">
        <v>1.5685044310250176E-4</v>
      </c>
      <c r="U21" s="9">
        <v>60</v>
      </c>
      <c r="V21" s="10">
        <v>1.1085245538188673E-4</v>
      </c>
      <c r="W21" s="9">
        <v>0</v>
      </c>
      <c r="X21" s="11">
        <v>0</v>
      </c>
      <c r="Y21" s="3">
        <f t="shared" si="0"/>
        <v>154.28571428571428</v>
      </c>
      <c r="Z21" s="3">
        <f t="shared" si="1"/>
        <v>55.5</v>
      </c>
    </row>
    <row r="22" spans="1:26" x14ac:dyDescent="0.2">
      <c r="A22" s="96"/>
      <c r="B22" s="25" t="s">
        <v>17</v>
      </c>
      <c r="C22" s="27">
        <v>0</v>
      </c>
      <c r="D22" s="2">
        <v>0</v>
      </c>
      <c r="E22" s="27">
        <v>0</v>
      </c>
      <c r="F22" s="2">
        <v>0</v>
      </c>
      <c r="G22" s="27">
        <v>111</v>
      </c>
      <c r="H22" s="2">
        <v>6.0606060606060606E-3</v>
      </c>
      <c r="I22" s="27">
        <v>0</v>
      </c>
      <c r="J22" s="2">
        <v>0</v>
      </c>
      <c r="K22" s="27">
        <v>0</v>
      </c>
      <c r="L22" s="2">
        <v>0</v>
      </c>
      <c r="M22" s="9">
        <v>0</v>
      </c>
      <c r="N22" s="10">
        <v>0</v>
      </c>
      <c r="O22" s="9">
        <v>0</v>
      </c>
      <c r="P22" s="10">
        <v>0</v>
      </c>
      <c r="Q22" s="9">
        <v>0</v>
      </c>
      <c r="R22" s="10">
        <v>0</v>
      </c>
      <c r="S22" s="9">
        <v>0</v>
      </c>
      <c r="T22" s="10">
        <v>0</v>
      </c>
      <c r="U22" s="9">
        <v>0</v>
      </c>
      <c r="V22" s="10">
        <v>0</v>
      </c>
      <c r="W22" s="9">
        <v>0</v>
      </c>
      <c r="X22" s="11">
        <v>0</v>
      </c>
      <c r="Y22" s="3">
        <f t="shared" si="0"/>
        <v>0</v>
      </c>
      <c r="Z22" s="3">
        <f t="shared" si="1"/>
        <v>27.75</v>
      </c>
    </row>
    <row r="23" spans="1:26" x14ac:dyDescent="0.2">
      <c r="A23" s="96"/>
      <c r="B23" s="25" t="s">
        <v>69</v>
      </c>
      <c r="C23" s="27">
        <v>0</v>
      </c>
      <c r="D23" s="2">
        <v>0</v>
      </c>
      <c r="E23" s="27">
        <v>0</v>
      </c>
      <c r="F23" s="2">
        <v>0</v>
      </c>
      <c r="G23" s="27">
        <v>0</v>
      </c>
      <c r="H23" s="2">
        <v>0</v>
      </c>
      <c r="I23" s="27">
        <v>0</v>
      </c>
      <c r="J23" s="2">
        <v>0</v>
      </c>
      <c r="K23" s="27">
        <v>0</v>
      </c>
      <c r="L23" s="2">
        <v>0</v>
      </c>
      <c r="M23" s="9">
        <v>0</v>
      </c>
      <c r="N23" s="10">
        <v>0</v>
      </c>
      <c r="O23" s="9">
        <v>0</v>
      </c>
      <c r="P23" s="10">
        <v>0</v>
      </c>
      <c r="Q23" s="9">
        <v>60</v>
      </c>
      <c r="R23" s="10">
        <v>6.6286623359406067E-5</v>
      </c>
      <c r="S23" s="9">
        <v>120</v>
      </c>
      <c r="T23" s="10">
        <v>1.5685044310250176E-4</v>
      </c>
      <c r="U23" s="9">
        <v>0</v>
      </c>
      <c r="V23" s="10">
        <v>0</v>
      </c>
      <c r="W23" s="9">
        <v>0</v>
      </c>
      <c r="X23" s="11">
        <v>0</v>
      </c>
      <c r="Y23" s="3">
        <f t="shared" si="0"/>
        <v>25.714285714285715</v>
      </c>
      <c r="Z23" s="3">
        <f t="shared" si="1"/>
        <v>0</v>
      </c>
    </row>
    <row r="24" spans="1:26" x14ac:dyDescent="0.2">
      <c r="A24" s="96"/>
      <c r="B24" s="25" t="s">
        <v>18</v>
      </c>
      <c r="C24" s="27">
        <v>167</v>
      </c>
      <c r="D24" s="2">
        <v>3.0222415259605119E-3</v>
      </c>
      <c r="E24" s="27">
        <v>0</v>
      </c>
      <c r="F24" s="2">
        <v>0</v>
      </c>
      <c r="G24" s="27">
        <v>0</v>
      </c>
      <c r="H24" s="2">
        <v>0</v>
      </c>
      <c r="I24" s="27">
        <v>0</v>
      </c>
      <c r="J24" s="2">
        <v>0</v>
      </c>
      <c r="K24" s="27">
        <v>224</v>
      </c>
      <c r="L24" s="2">
        <v>1.8691588785046728E-2</v>
      </c>
      <c r="M24" s="9">
        <v>780</v>
      </c>
      <c r="N24" s="10">
        <v>7.2759836570213251E-4</v>
      </c>
      <c r="O24" s="9">
        <v>840</v>
      </c>
      <c r="P24" s="10">
        <v>8.4266281449380041E-4</v>
      </c>
      <c r="Q24" s="9">
        <v>960</v>
      </c>
      <c r="R24" s="10">
        <v>1.0605859737504971E-3</v>
      </c>
      <c r="S24" s="9">
        <v>780</v>
      </c>
      <c r="T24" s="10">
        <v>1.0195278801662616E-3</v>
      </c>
      <c r="U24" s="9">
        <v>480</v>
      </c>
      <c r="V24" s="10">
        <v>8.8681964305509383E-4</v>
      </c>
      <c r="W24" s="9">
        <v>0</v>
      </c>
      <c r="X24" s="11">
        <v>0</v>
      </c>
      <c r="Y24" s="3">
        <f t="shared" si="0"/>
        <v>572.42857142857144</v>
      </c>
      <c r="Z24" s="3">
        <f t="shared" si="1"/>
        <v>56</v>
      </c>
    </row>
    <row r="25" spans="1:26" x14ac:dyDescent="0.2">
      <c r="A25" s="96"/>
      <c r="B25" s="25" t="s">
        <v>15</v>
      </c>
      <c r="C25" s="27">
        <v>4008</v>
      </c>
      <c r="D25" s="2">
        <v>7.2533796623052288E-2</v>
      </c>
      <c r="E25" s="27">
        <v>0</v>
      </c>
      <c r="F25" s="2">
        <v>0</v>
      </c>
      <c r="G25" s="27">
        <v>0</v>
      </c>
      <c r="H25" s="2">
        <v>0</v>
      </c>
      <c r="I25" s="27">
        <v>0</v>
      </c>
      <c r="J25" s="2">
        <v>0</v>
      </c>
      <c r="K25" s="27">
        <v>56</v>
      </c>
      <c r="L25" s="2">
        <v>4.6728971962616819E-3</v>
      </c>
      <c r="M25" s="9">
        <v>1260</v>
      </c>
      <c r="N25" s="10">
        <v>1.1753512061342139E-3</v>
      </c>
      <c r="O25" s="9">
        <v>1560</v>
      </c>
      <c r="P25" s="10">
        <v>1.5649452269170582E-3</v>
      </c>
      <c r="Q25" s="9">
        <v>1860</v>
      </c>
      <c r="R25" s="10">
        <v>2.0548853241415884E-3</v>
      </c>
      <c r="S25" s="9">
        <v>1620</v>
      </c>
      <c r="T25" s="10">
        <v>2.1174809818837741E-3</v>
      </c>
      <c r="U25" s="9">
        <v>1140</v>
      </c>
      <c r="V25" s="10">
        <v>2.1061966522558477E-3</v>
      </c>
      <c r="W25" s="9">
        <v>240</v>
      </c>
      <c r="X25" s="11">
        <v>1.0961907371882706E-3</v>
      </c>
      <c r="Y25" s="3">
        <f t="shared" si="0"/>
        <v>1669.7142857142858</v>
      </c>
      <c r="Z25" s="3">
        <f t="shared" si="1"/>
        <v>14</v>
      </c>
    </row>
    <row r="26" spans="1:26" x14ac:dyDescent="0.2">
      <c r="A26" s="96"/>
      <c r="B26" s="25" t="s">
        <v>70</v>
      </c>
      <c r="C26" s="27">
        <v>0</v>
      </c>
      <c r="D26" s="2">
        <v>0</v>
      </c>
      <c r="E26" s="27">
        <v>0</v>
      </c>
      <c r="F26" s="2">
        <v>0</v>
      </c>
      <c r="G26" s="27">
        <v>0</v>
      </c>
      <c r="H26" s="2">
        <v>0</v>
      </c>
      <c r="I26" s="27">
        <v>0</v>
      </c>
      <c r="J26" s="2">
        <v>0</v>
      </c>
      <c r="K26" s="27">
        <v>0</v>
      </c>
      <c r="L26" s="2">
        <v>0</v>
      </c>
      <c r="M26" s="9">
        <v>120</v>
      </c>
      <c r="N26" s="10">
        <v>1.1193821010802038E-4</v>
      </c>
      <c r="O26" s="9">
        <v>0</v>
      </c>
      <c r="P26" s="10">
        <v>0</v>
      </c>
      <c r="Q26" s="9">
        <v>0</v>
      </c>
      <c r="R26" s="10">
        <v>0</v>
      </c>
      <c r="S26" s="9">
        <v>0</v>
      </c>
      <c r="T26" s="10">
        <v>0</v>
      </c>
      <c r="U26" s="9">
        <v>0</v>
      </c>
      <c r="V26" s="10">
        <v>0</v>
      </c>
      <c r="W26" s="9">
        <v>0</v>
      </c>
      <c r="X26" s="11">
        <v>0</v>
      </c>
      <c r="Y26" s="3">
        <f t="shared" si="0"/>
        <v>17.142857142857142</v>
      </c>
      <c r="Z26" s="3">
        <f t="shared" si="1"/>
        <v>0</v>
      </c>
    </row>
    <row r="27" spans="1:26" x14ac:dyDescent="0.2">
      <c r="A27" s="99"/>
      <c r="B27" s="25" t="s">
        <v>14</v>
      </c>
      <c r="C27" s="27">
        <v>0</v>
      </c>
      <c r="D27" s="2">
        <v>0</v>
      </c>
      <c r="E27" s="27">
        <v>0</v>
      </c>
      <c r="F27" s="2">
        <v>0</v>
      </c>
      <c r="G27" s="27">
        <v>0</v>
      </c>
      <c r="H27" s="2">
        <v>0</v>
      </c>
      <c r="I27" s="27">
        <v>5550</v>
      </c>
      <c r="J27" s="2">
        <v>0.12594458438287154</v>
      </c>
      <c r="K27" s="27">
        <v>1568</v>
      </c>
      <c r="L27" s="2">
        <v>0.13084112149532709</v>
      </c>
      <c r="M27" s="9">
        <v>0</v>
      </c>
      <c r="N27" s="10">
        <v>0</v>
      </c>
      <c r="O27" s="9">
        <v>0</v>
      </c>
      <c r="P27" s="10">
        <v>0</v>
      </c>
      <c r="Q27" s="9">
        <v>720</v>
      </c>
      <c r="R27" s="10">
        <v>7.9543948031287281E-4</v>
      </c>
      <c r="S27" s="9">
        <v>0</v>
      </c>
      <c r="T27" s="10">
        <v>0</v>
      </c>
      <c r="U27" s="9">
        <v>0</v>
      </c>
      <c r="V27" s="10">
        <v>0</v>
      </c>
      <c r="W27" s="9">
        <v>0</v>
      </c>
      <c r="X27" s="11">
        <v>0</v>
      </c>
      <c r="Y27" s="3">
        <f t="shared" si="0"/>
        <v>102.85714285714286</v>
      </c>
      <c r="Z27" s="3">
        <f t="shared" si="1"/>
        <v>1779.5</v>
      </c>
    </row>
    <row r="28" spans="1:26" x14ac:dyDescent="0.2">
      <c r="A28" s="95" t="s">
        <v>20</v>
      </c>
      <c r="B28" s="25" t="s">
        <v>23</v>
      </c>
      <c r="C28" s="27">
        <v>835</v>
      </c>
      <c r="D28" s="2">
        <v>1.5111207629802559E-2</v>
      </c>
      <c r="E28" s="27">
        <v>222</v>
      </c>
      <c r="F28" s="2">
        <v>1.6949152542372881E-2</v>
      </c>
      <c r="G28" s="27">
        <v>444</v>
      </c>
      <c r="H28" s="2">
        <v>2.4242424242424242E-2</v>
      </c>
      <c r="I28" s="27">
        <v>333</v>
      </c>
      <c r="J28" s="2">
        <v>7.556675062972292E-3</v>
      </c>
      <c r="K28" s="27">
        <v>112</v>
      </c>
      <c r="L28" s="2">
        <v>9.3457943925233638E-3</v>
      </c>
      <c r="M28" s="9">
        <v>0</v>
      </c>
      <c r="N28" s="10">
        <v>0</v>
      </c>
      <c r="O28" s="9">
        <v>0</v>
      </c>
      <c r="P28" s="10">
        <v>0</v>
      </c>
      <c r="Q28" s="9">
        <v>0</v>
      </c>
      <c r="R28" s="10">
        <v>0</v>
      </c>
      <c r="S28" s="9">
        <v>0</v>
      </c>
      <c r="T28" s="10">
        <v>0</v>
      </c>
      <c r="U28" s="9">
        <v>0</v>
      </c>
      <c r="V28" s="10">
        <v>0</v>
      </c>
      <c r="W28" s="9">
        <v>0</v>
      </c>
      <c r="X28" s="11">
        <v>0</v>
      </c>
      <c r="Y28" s="3">
        <f t="shared" si="0"/>
        <v>119.28571428571429</v>
      </c>
      <c r="Z28" s="3">
        <f t="shared" si="1"/>
        <v>277.75</v>
      </c>
    </row>
    <row r="29" spans="1:26" x14ac:dyDescent="0.2">
      <c r="A29" s="96"/>
      <c r="B29" s="25" t="s">
        <v>24</v>
      </c>
      <c r="C29" s="27">
        <v>0</v>
      </c>
      <c r="D29" s="2">
        <v>0</v>
      </c>
      <c r="E29" s="27">
        <v>0</v>
      </c>
      <c r="F29" s="2">
        <v>0</v>
      </c>
      <c r="G29" s="27">
        <v>111</v>
      </c>
      <c r="H29" s="2">
        <v>6.0606060606060606E-3</v>
      </c>
      <c r="I29" s="27">
        <v>0</v>
      </c>
      <c r="J29" s="2">
        <v>0</v>
      </c>
      <c r="K29" s="27">
        <v>0</v>
      </c>
      <c r="L29" s="2">
        <v>0</v>
      </c>
      <c r="M29" s="9">
        <v>0</v>
      </c>
      <c r="N29" s="10">
        <v>0</v>
      </c>
      <c r="O29" s="9">
        <v>0</v>
      </c>
      <c r="P29" s="10">
        <v>0</v>
      </c>
      <c r="Q29" s="9">
        <v>120</v>
      </c>
      <c r="R29" s="10">
        <v>1.3257324671881213E-4</v>
      </c>
      <c r="S29" s="9">
        <v>0</v>
      </c>
      <c r="T29" s="10">
        <v>0</v>
      </c>
      <c r="U29" s="9">
        <v>0</v>
      </c>
      <c r="V29" s="10">
        <v>0</v>
      </c>
      <c r="W29" s="9">
        <v>0</v>
      </c>
      <c r="X29" s="11">
        <v>0</v>
      </c>
      <c r="Y29" s="3">
        <f t="shared" si="0"/>
        <v>17.142857142857142</v>
      </c>
      <c r="Z29" s="3">
        <f t="shared" si="1"/>
        <v>27.75</v>
      </c>
    </row>
    <row r="30" spans="1:26" x14ac:dyDescent="0.2">
      <c r="A30" s="96"/>
      <c r="B30" s="25" t="s">
        <v>21</v>
      </c>
      <c r="C30" s="27">
        <v>1002</v>
      </c>
      <c r="D30" s="2">
        <v>1.8133449155763072E-2</v>
      </c>
      <c r="E30" s="27">
        <v>1776</v>
      </c>
      <c r="F30" s="2">
        <v>0.13559322033898305</v>
      </c>
      <c r="G30" s="27">
        <v>333</v>
      </c>
      <c r="H30" s="2">
        <v>1.8181818181818181E-2</v>
      </c>
      <c r="I30" s="27">
        <v>0</v>
      </c>
      <c r="J30" s="2">
        <v>0</v>
      </c>
      <c r="K30" s="27">
        <v>56</v>
      </c>
      <c r="L30" s="2">
        <v>4.6728971962616819E-3</v>
      </c>
      <c r="M30" s="9">
        <v>0</v>
      </c>
      <c r="N30" s="10">
        <v>0</v>
      </c>
      <c r="O30" s="9">
        <v>0</v>
      </c>
      <c r="P30" s="10">
        <v>0</v>
      </c>
      <c r="Q30" s="9">
        <v>0</v>
      </c>
      <c r="R30" s="10">
        <v>0</v>
      </c>
      <c r="S30" s="9">
        <v>0</v>
      </c>
      <c r="T30" s="10">
        <v>0</v>
      </c>
      <c r="U30" s="9">
        <v>0</v>
      </c>
      <c r="V30" s="10">
        <v>0</v>
      </c>
      <c r="W30" s="9">
        <v>0</v>
      </c>
      <c r="X30" s="11">
        <v>0</v>
      </c>
      <c r="Y30" s="3">
        <f t="shared" si="0"/>
        <v>143.14285714285714</v>
      </c>
      <c r="Z30" s="3">
        <f t="shared" si="1"/>
        <v>541.25</v>
      </c>
    </row>
    <row r="31" spans="1:26" x14ac:dyDescent="0.2">
      <c r="A31" s="99"/>
      <c r="B31" s="25" t="s">
        <v>22</v>
      </c>
      <c r="C31" s="27">
        <v>0</v>
      </c>
      <c r="D31" s="2">
        <v>0</v>
      </c>
      <c r="E31" s="27">
        <v>0</v>
      </c>
      <c r="F31" s="2">
        <v>0</v>
      </c>
      <c r="G31" s="27">
        <v>1887</v>
      </c>
      <c r="H31" s="2">
        <v>0.10303030303030303</v>
      </c>
      <c r="I31" s="27">
        <v>0</v>
      </c>
      <c r="J31" s="2">
        <v>0</v>
      </c>
      <c r="K31" s="27">
        <v>56</v>
      </c>
      <c r="L31" s="2">
        <v>4.6728971962616819E-3</v>
      </c>
      <c r="M31" s="9">
        <v>0</v>
      </c>
      <c r="N31" s="10">
        <v>0</v>
      </c>
      <c r="O31" s="9">
        <v>0</v>
      </c>
      <c r="P31" s="10">
        <v>0</v>
      </c>
      <c r="Q31" s="9">
        <v>0</v>
      </c>
      <c r="R31" s="10">
        <v>0</v>
      </c>
      <c r="S31" s="9">
        <v>0</v>
      </c>
      <c r="T31" s="10">
        <v>0</v>
      </c>
      <c r="U31" s="9">
        <v>0</v>
      </c>
      <c r="V31" s="10">
        <v>0</v>
      </c>
      <c r="W31" s="9">
        <v>0</v>
      </c>
      <c r="X31" s="11">
        <v>0</v>
      </c>
      <c r="Y31" s="3">
        <f t="shared" si="0"/>
        <v>0</v>
      </c>
      <c r="Z31" s="3">
        <f t="shared" si="1"/>
        <v>485.75</v>
      </c>
    </row>
    <row r="32" spans="1:26" x14ac:dyDescent="0.2">
      <c r="A32" s="95" t="s">
        <v>25</v>
      </c>
      <c r="B32" s="25" t="s">
        <v>28</v>
      </c>
      <c r="C32" s="27">
        <v>0</v>
      </c>
      <c r="D32" s="2">
        <v>0</v>
      </c>
      <c r="E32" s="27">
        <v>222</v>
      </c>
      <c r="F32" s="2">
        <v>1.6949152542372881E-2</v>
      </c>
      <c r="G32" s="27">
        <v>555</v>
      </c>
      <c r="H32" s="2">
        <v>3.0303030303030304E-2</v>
      </c>
      <c r="I32" s="27">
        <v>222</v>
      </c>
      <c r="J32" s="2">
        <v>5.0377833753148613E-3</v>
      </c>
      <c r="K32" s="27">
        <v>0</v>
      </c>
      <c r="L32" s="2">
        <v>0</v>
      </c>
      <c r="M32" s="9">
        <v>0</v>
      </c>
      <c r="N32" s="10">
        <v>0</v>
      </c>
      <c r="O32" s="9">
        <v>0</v>
      </c>
      <c r="P32" s="10">
        <v>0</v>
      </c>
      <c r="Q32" s="9">
        <v>0</v>
      </c>
      <c r="R32" s="10">
        <v>0</v>
      </c>
      <c r="S32" s="9">
        <v>0</v>
      </c>
      <c r="T32" s="10">
        <v>0</v>
      </c>
      <c r="U32" s="9">
        <v>0</v>
      </c>
      <c r="V32" s="10">
        <v>0</v>
      </c>
      <c r="W32" s="9">
        <v>0</v>
      </c>
      <c r="X32" s="11">
        <v>0</v>
      </c>
      <c r="Y32" s="3">
        <f t="shared" si="0"/>
        <v>0</v>
      </c>
      <c r="Z32" s="3">
        <f t="shared" si="1"/>
        <v>249.75</v>
      </c>
    </row>
    <row r="33" spans="1:26" x14ac:dyDescent="0.2">
      <c r="A33" s="96"/>
      <c r="B33" s="25" t="s">
        <v>26</v>
      </c>
      <c r="C33" s="27">
        <v>0</v>
      </c>
      <c r="D33" s="2">
        <v>0</v>
      </c>
      <c r="E33" s="27">
        <v>222</v>
      </c>
      <c r="F33" s="2">
        <v>1.6949152542372881E-2</v>
      </c>
      <c r="G33" s="27">
        <v>444</v>
      </c>
      <c r="H33" s="2">
        <v>2.4242424242424242E-2</v>
      </c>
      <c r="I33" s="27">
        <v>111</v>
      </c>
      <c r="J33" s="2">
        <v>2.5188916876574307E-3</v>
      </c>
      <c r="K33" s="27">
        <v>0</v>
      </c>
      <c r="L33" s="2">
        <v>0</v>
      </c>
      <c r="M33" s="9">
        <v>0</v>
      </c>
      <c r="N33" s="10">
        <v>0</v>
      </c>
      <c r="O33" s="9">
        <v>0</v>
      </c>
      <c r="P33" s="10">
        <v>0</v>
      </c>
      <c r="Q33" s="9">
        <v>0</v>
      </c>
      <c r="R33" s="10">
        <v>0</v>
      </c>
      <c r="S33" s="9">
        <v>0</v>
      </c>
      <c r="T33" s="10">
        <v>0</v>
      </c>
      <c r="U33" s="9">
        <v>0</v>
      </c>
      <c r="V33" s="10">
        <v>0</v>
      </c>
      <c r="W33" s="9">
        <v>0</v>
      </c>
      <c r="X33" s="11">
        <v>0</v>
      </c>
      <c r="Y33" s="3">
        <f t="shared" si="0"/>
        <v>0</v>
      </c>
      <c r="Z33" s="3">
        <f t="shared" si="1"/>
        <v>194.25</v>
      </c>
    </row>
    <row r="34" spans="1:26" x14ac:dyDescent="0.2">
      <c r="A34" s="99"/>
      <c r="B34" s="25" t="s">
        <v>27</v>
      </c>
      <c r="C34" s="27">
        <v>0</v>
      </c>
      <c r="D34" s="2">
        <v>0</v>
      </c>
      <c r="E34" s="27">
        <v>0</v>
      </c>
      <c r="F34" s="2">
        <v>0</v>
      </c>
      <c r="G34" s="27">
        <v>0</v>
      </c>
      <c r="H34" s="2">
        <v>0</v>
      </c>
      <c r="I34" s="27">
        <v>0</v>
      </c>
      <c r="J34" s="2">
        <v>0</v>
      </c>
      <c r="K34" s="27">
        <v>56</v>
      </c>
      <c r="L34" s="2">
        <v>4.6728971962616819E-3</v>
      </c>
      <c r="M34" s="9">
        <v>0</v>
      </c>
      <c r="N34" s="10">
        <v>0</v>
      </c>
      <c r="O34" s="9">
        <v>0</v>
      </c>
      <c r="P34" s="10">
        <v>0</v>
      </c>
      <c r="Q34" s="9">
        <v>0</v>
      </c>
      <c r="R34" s="10">
        <v>0</v>
      </c>
      <c r="S34" s="9">
        <v>0</v>
      </c>
      <c r="T34" s="10">
        <v>0</v>
      </c>
      <c r="U34" s="9">
        <v>0</v>
      </c>
      <c r="V34" s="10">
        <v>0</v>
      </c>
      <c r="W34" s="9">
        <v>0</v>
      </c>
      <c r="X34" s="11">
        <v>0</v>
      </c>
      <c r="Y34" s="3">
        <f t="shared" si="0"/>
        <v>0</v>
      </c>
      <c r="Z34" s="3">
        <f t="shared" si="1"/>
        <v>14</v>
      </c>
    </row>
    <row r="35" spans="1:26" x14ac:dyDescent="0.2">
      <c r="A35" s="95" t="s">
        <v>29</v>
      </c>
      <c r="B35" s="25" t="s">
        <v>62</v>
      </c>
      <c r="C35" s="27">
        <v>0</v>
      </c>
      <c r="D35" s="2">
        <v>0</v>
      </c>
      <c r="E35" s="27">
        <v>0</v>
      </c>
      <c r="F35" s="2">
        <v>0</v>
      </c>
      <c r="G35" s="27">
        <v>0</v>
      </c>
      <c r="H35" s="2">
        <v>0</v>
      </c>
      <c r="I35" s="27">
        <v>0</v>
      </c>
      <c r="J35" s="2">
        <v>0</v>
      </c>
      <c r="K35" s="27">
        <v>0</v>
      </c>
      <c r="L35" s="2">
        <v>0</v>
      </c>
      <c r="M35" s="9">
        <v>1620</v>
      </c>
      <c r="N35" s="10">
        <v>1.5111658364582751E-3</v>
      </c>
      <c r="O35" s="9">
        <v>1920</v>
      </c>
      <c r="P35" s="10">
        <v>1.9260864331286868E-3</v>
      </c>
      <c r="Q35" s="9">
        <v>1320</v>
      </c>
      <c r="R35" s="10">
        <v>1.4583057139069338E-3</v>
      </c>
      <c r="S35" s="9">
        <v>780</v>
      </c>
      <c r="T35" s="10">
        <v>1.0195278801662616E-3</v>
      </c>
      <c r="U35" s="9">
        <v>420</v>
      </c>
      <c r="V35" s="10">
        <v>7.7596718767320707E-4</v>
      </c>
      <c r="W35" s="9">
        <v>240</v>
      </c>
      <c r="X35" s="11">
        <v>1.0961907371882706E-3</v>
      </c>
      <c r="Y35" s="3">
        <f t="shared" si="0"/>
        <v>900</v>
      </c>
      <c r="Z35" s="3">
        <f t="shared" si="1"/>
        <v>0</v>
      </c>
    </row>
    <row r="36" spans="1:26" x14ac:dyDescent="0.2">
      <c r="A36" s="96"/>
      <c r="B36" s="25" t="s">
        <v>30</v>
      </c>
      <c r="C36" s="27">
        <v>0</v>
      </c>
      <c r="D36" s="2">
        <v>0</v>
      </c>
      <c r="E36" s="27">
        <v>0</v>
      </c>
      <c r="F36" s="2">
        <v>0</v>
      </c>
      <c r="G36" s="27">
        <v>0</v>
      </c>
      <c r="H36" s="2">
        <v>0</v>
      </c>
      <c r="I36" s="27">
        <v>111</v>
      </c>
      <c r="J36" s="2">
        <v>2.5188916876574307E-3</v>
      </c>
      <c r="K36" s="27">
        <v>112</v>
      </c>
      <c r="L36" s="2">
        <v>9.3457943925233638E-3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1">
        <v>0</v>
      </c>
      <c r="Y36" s="3">
        <f t="shared" si="0"/>
        <v>0</v>
      </c>
      <c r="Z36" s="3">
        <f t="shared" si="1"/>
        <v>55.75</v>
      </c>
    </row>
    <row r="37" spans="1:26" x14ac:dyDescent="0.2">
      <c r="A37" s="96"/>
      <c r="B37" s="25" t="s">
        <v>63</v>
      </c>
      <c r="C37" s="27">
        <v>0</v>
      </c>
      <c r="D37" s="2">
        <v>0</v>
      </c>
      <c r="E37" s="27">
        <v>0</v>
      </c>
      <c r="F37" s="2">
        <v>0</v>
      </c>
      <c r="G37" s="27">
        <v>0</v>
      </c>
      <c r="H37" s="2">
        <v>0</v>
      </c>
      <c r="I37" s="27">
        <v>0</v>
      </c>
      <c r="J37" s="2">
        <v>0</v>
      </c>
      <c r="K37" s="27">
        <v>0</v>
      </c>
      <c r="L37" s="2">
        <v>0</v>
      </c>
      <c r="M37" s="9">
        <v>0</v>
      </c>
      <c r="N37" s="10">
        <v>0</v>
      </c>
      <c r="O37" s="9">
        <v>60</v>
      </c>
      <c r="P37" s="10">
        <v>6.0190201035271463E-5</v>
      </c>
      <c r="Q37" s="9">
        <v>120</v>
      </c>
      <c r="R37" s="10">
        <v>1.3257324671881213E-4</v>
      </c>
      <c r="S37" s="9">
        <v>180</v>
      </c>
      <c r="T37" s="10">
        <v>2.3527566465375265E-4</v>
      </c>
      <c r="U37" s="9">
        <v>60</v>
      </c>
      <c r="V37" s="10">
        <v>1.1085245538188673E-4</v>
      </c>
      <c r="W37" s="9">
        <v>60</v>
      </c>
      <c r="X37" s="11">
        <v>2.7404768429706766E-4</v>
      </c>
      <c r="Y37" s="3">
        <f t="shared" si="0"/>
        <v>68.571428571428569</v>
      </c>
      <c r="Z37" s="3">
        <f t="shared" si="1"/>
        <v>0</v>
      </c>
    </row>
    <row r="38" spans="1:26" x14ac:dyDescent="0.2">
      <c r="A38" s="99"/>
      <c r="B38" s="25" t="s">
        <v>31</v>
      </c>
      <c r="C38" s="27">
        <v>0</v>
      </c>
      <c r="D38" s="2">
        <v>0</v>
      </c>
      <c r="E38" s="27">
        <v>0</v>
      </c>
      <c r="F38" s="2">
        <v>0</v>
      </c>
      <c r="G38" s="27">
        <v>0</v>
      </c>
      <c r="H38" s="2">
        <v>0</v>
      </c>
      <c r="I38" s="27">
        <v>0</v>
      </c>
      <c r="J38" s="2">
        <v>0</v>
      </c>
      <c r="K38" s="27">
        <v>56</v>
      </c>
      <c r="L38" s="2">
        <v>4.6728971962616819E-3</v>
      </c>
      <c r="M38" s="9">
        <v>3360</v>
      </c>
      <c r="N38" s="10">
        <v>3.1342698830245704E-3</v>
      </c>
      <c r="O38" s="9">
        <v>4080</v>
      </c>
      <c r="P38" s="10">
        <v>4.0929336703984598E-3</v>
      </c>
      <c r="Q38" s="9">
        <v>2820</v>
      </c>
      <c r="R38" s="10">
        <v>3.1154712978920854E-3</v>
      </c>
      <c r="S38" s="9">
        <v>1860</v>
      </c>
      <c r="T38" s="10">
        <v>2.4311818680887777E-3</v>
      </c>
      <c r="U38" s="9">
        <v>1740</v>
      </c>
      <c r="V38" s="10">
        <v>3.2147212060747153E-3</v>
      </c>
      <c r="W38" s="9">
        <v>780</v>
      </c>
      <c r="X38" s="11">
        <v>3.5626198958618803E-3</v>
      </c>
      <c r="Y38" s="3">
        <f t="shared" si="0"/>
        <v>2091.4285714285716</v>
      </c>
      <c r="Z38" s="3">
        <f t="shared" si="1"/>
        <v>14</v>
      </c>
    </row>
    <row r="39" spans="1:26" x14ac:dyDescent="0.2">
      <c r="A39" s="95" t="s">
        <v>32</v>
      </c>
      <c r="B39" s="25" t="s">
        <v>40</v>
      </c>
      <c r="C39" s="27">
        <v>0</v>
      </c>
      <c r="D39" s="2">
        <v>0</v>
      </c>
      <c r="E39" s="27">
        <v>0</v>
      </c>
      <c r="F39" s="2">
        <v>0</v>
      </c>
      <c r="G39" s="27">
        <v>0</v>
      </c>
      <c r="H39" s="2">
        <v>0</v>
      </c>
      <c r="I39" s="27">
        <v>0</v>
      </c>
      <c r="J39" s="2">
        <v>0</v>
      </c>
      <c r="K39" s="27">
        <v>56</v>
      </c>
      <c r="L39" s="2">
        <v>4.6728971962616819E-3</v>
      </c>
      <c r="M39" s="9">
        <v>0</v>
      </c>
      <c r="N39" s="10">
        <v>0</v>
      </c>
      <c r="O39" s="9">
        <v>0</v>
      </c>
      <c r="P39" s="10">
        <v>0</v>
      </c>
      <c r="Q39" s="9">
        <v>0</v>
      </c>
      <c r="R39" s="10">
        <v>0</v>
      </c>
      <c r="S39" s="9">
        <v>0</v>
      </c>
      <c r="T39" s="10">
        <v>0</v>
      </c>
      <c r="U39" s="9">
        <v>0</v>
      </c>
      <c r="V39" s="10">
        <v>0</v>
      </c>
      <c r="W39" s="9">
        <v>0</v>
      </c>
      <c r="X39" s="11">
        <v>0</v>
      </c>
      <c r="Y39" s="3">
        <f t="shared" si="0"/>
        <v>0</v>
      </c>
      <c r="Z39" s="3">
        <f t="shared" si="1"/>
        <v>14</v>
      </c>
    </row>
    <row r="40" spans="1:26" ht="15" customHeight="1" x14ac:dyDescent="0.2">
      <c r="A40" s="96"/>
      <c r="B40" s="25" t="s">
        <v>35</v>
      </c>
      <c r="C40" s="27">
        <v>0</v>
      </c>
      <c r="D40" s="2">
        <v>0</v>
      </c>
      <c r="E40" s="27">
        <v>0</v>
      </c>
      <c r="F40" s="2">
        <v>0</v>
      </c>
      <c r="G40" s="27">
        <v>0</v>
      </c>
      <c r="H40" s="2">
        <v>0</v>
      </c>
      <c r="I40" s="27">
        <v>111</v>
      </c>
      <c r="J40" s="2">
        <v>2.5188916876574307E-3</v>
      </c>
      <c r="K40" s="27">
        <v>0</v>
      </c>
      <c r="L40" s="2">
        <v>0</v>
      </c>
      <c r="M40" s="9">
        <v>120</v>
      </c>
      <c r="N40" s="10">
        <v>1.1193821010802038E-4</v>
      </c>
      <c r="O40" s="9">
        <v>60</v>
      </c>
      <c r="P40" s="10">
        <v>6.0190201035271463E-5</v>
      </c>
      <c r="Q40" s="9">
        <v>0</v>
      </c>
      <c r="R40" s="10">
        <v>0</v>
      </c>
      <c r="S40" s="9">
        <v>0</v>
      </c>
      <c r="T40" s="10">
        <v>0</v>
      </c>
      <c r="U40" s="9">
        <v>0</v>
      </c>
      <c r="V40" s="10">
        <v>0</v>
      </c>
      <c r="W40" s="9">
        <v>0</v>
      </c>
      <c r="X40" s="11">
        <v>0</v>
      </c>
      <c r="Y40" s="3">
        <f t="shared" si="0"/>
        <v>25.714285714285715</v>
      </c>
      <c r="Z40" s="3">
        <f t="shared" si="1"/>
        <v>27.75</v>
      </c>
    </row>
    <row r="41" spans="1:26" ht="15" customHeight="1" x14ac:dyDescent="0.2">
      <c r="A41" s="96"/>
      <c r="B41" s="25" t="s">
        <v>65</v>
      </c>
      <c r="C41" s="27">
        <v>0</v>
      </c>
      <c r="D41" s="2">
        <v>0</v>
      </c>
      <c r="E41" s="27">
        <v>0</v>
      </c>
      <c r="F41" s="2">
        <v>0</v>
      </c>
      <c r="G41" s="27">
        <v>0</v>
      </c>
      <c r="H41" s="2">
        <v>0</v>
      </c>
      <c r="I41" s="27">
        <v>0</v>
      </c>
      <c r="J41" s="2">
        <v>0</v>
      </c>
      <c r="K41" s="27">
        <v>0</v>
      </c>
      <c r="L41" s="2">
        <v>0</v>
      </c>
      <c r="M41" s="9">
        <v>60</v>
      </c>
      <c r="N41" s="10">
        <v>5.5969105054010188E-5</v>
      </c>
      <c r="O41" s="9">
        <v>0</v>
      </c>
      <c r="P41" s="10">
        <v>0</v>
      </c>
      <c r="Q41" s="9">
        <v>60</v>
      </c>
      <c r="R41" s="10">
        <v>6.6286623359406067E-5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1">
        <v>0</v>
      </c>
      <c r="Y41" s="3">
        <f t="shared" si="0"/>
        <v>17.142857142857142</v>
      </c>
      <c r="Z41" s="3">
        <f t="shared" si="1"/>
        <v>0</v>
      </c>
    </row>
    <row r="42" spans="1:26" ht="15" customHeight="1" x14ac:dyDescent="0.2">
      <c r="A42" s="96"/>
      <c r="B42" s="25" t="s">
        <v>34</v>
      </c>
      <c r="C42" s="27">
        <v>0</v>
      </c>
      <c r="D42" s="2">
        <v>0</v>
      </c>
      <c r="E42" s="27">
        <v>222</v>
      </c>
      <c r="F42" s="2">
        <v>1.6949152542372881E-2</v>
      </c>
      <c r="G42" s="27">
        <v>0</v>
      </c>
      <c r="H42" s="2">
        <v>0</v>
      </c>
      <c r="I42" s="27">
        <v>0</v>
      </c>
      <c r="J42" s="2">
        <v>0</v>
      </c>
      <c r="K42" s="27">
        <v>0</v>
      </c>
      <c r="L42" s="2">
        <v>0</v>
      </c>
      <c r="M42" s="9">
        <v>0</v>
      </c>
      <c r="N42" s="10">
        <v>0</v>
      </c>
      <c r="O42" s="9">
        <v>0</v>
      </c>
      <c r="P42" s="10">
        <v>0</v>
      </c>
      <c r="Q42" s="9">
        <v>0</v>
      </c>
      <c r="R42" s="10">
        <v>0</v>
      </c>
      <c r="S42" s="9">
        <v>0</v>
      </c>
      <c r="T42" s="10">
        <v>0</v>
      </c>
      <c r="U42" s="9">
        <v>0</v>
      </c>
      <c r="V42" s="10">
        <v>0</v>
      </c>
      <c r="W42" s="9">
        <v>0</v>
      </c>
      <c r="X42" s="11">
        <v>0</v>
      </c>
      <c r="Y42" s="3">
        <f t="shared" si="0"/>
        <v>0</v>
      </c>
      <c r="Z42" s="3">
        <f t="shared" si="1"/>
        <v>55.5</v>
      </c>
    </row>
    <row r="43" spans="1:26" ht="15" customHeight="1" x14ac:dyDescent="0.2">
      <c r="A43" s="96"/>
      <c r="B43" s="25" t="s">
        <v>37</v>
      </c>
      <c r="C43" s="27">
        <v>0</v>
      </c>
      <c r="D43" s="2">
        <v>0</v>
      </c>
      <c r="E43" s="27">
        <v>444</v>
      </c>
      <c r="F43" s="2">
        <v>3.3898305084745763E-2</v>
      </c>
      <c r="G43" s="27">
        <v>0</v>
      </c>
      <c r="H43" s="2">
        <v>0</v>
      </c>
      <c r="I43" s="27">
        <v>0</v>
      </c>
      <c r="J43" s="2">
        <v>0</v>
      </c>
      <c r="K43" s="27">
        <v>0</v>
      </c>
      <c r="L43" s="2">
        <v>0</v>
      </c>
      <c r="M43" s="9">
        <v>0</v>
      </c>
      <c r="N43" s="10">
        <v>0</v>
      </c>
      <c r="O43" s="9">
        <v>0</v>
      </c>
      <c r="P43" s="10">
        <v>0</v>
      </c>
      <c r="Q43" s="9">
        <v>0</v>
      </c>
      <c r="R43" s="10">
        <v>0</v>
      </c>
      <c r="S43" s="9">
        <v>0</v>
      </c>
      <c r="T43" s="10">
        <v>0</v>
      </c>
      <c r="U43" s="9">
        <v>0</v>
      </c>
      <c r="V43" s="10">
        <v>0</v>
      </c>
      <c r="W43" s="9">
        <v>0</v>
      </c>
      <c r="X43" s="11">
        <v>0</v>
      </c>
      <c r="Y43" s="3">
        <f t="shared" si="0"/>
        <v>0</v>
      </c>
      <c r="Z43" s="3">
        <f t="shared" si="1"/>
        <v>111</v>
      </c>
    </row>
    <row r="44" spans="1:26" ht="15" customHeight="1" x14ac:dyDescent="0.2">
      <c r="A44" s="96"/>
      <c r="B44" s="25" t="s">
        <v>33</v>
      </c>
      <c r="C44" s="27">
        <v>501</v>
      </c>
      <c r="D44" s="2">
        <v>9.066724577881536E-3</v>
      </c>
      <c r="E44" s="27">
        <v>888</v>
      </c>
      <c r="F44" s="2">
        <v>6.7796610169491525E-2</v>
      </c>
      <c r="G44" s="27">
        <v>555</v>
      </c>
      <c r="H44" s="2">
        <v>3.0303030303030304E-2</v>
      </c>
      <c r="I44" s="27">
        <v>0</v>
      </c>
      <c r="J44" s="2">
        <v>0</v>
      </c>
      <c r="K44" s="27">
        <v>0</v>
      </c>
      <c r="L44" s="2">
        <v>0</v>
      </c>
      <c r="M44" s="9">
        <v>240</v>
      </c>
      <c r="N44" s="10">
        <v>2.2387642021604075E-4</v>
      </c>
      <c r="O44" s="9">
        <v>540</v>
      </c>
      <c r="P44" s="10">
        <v>5.417118093174432E-4</v>
      </c>
      <c r="Q44" s="9">
        <v>660</v>
      </c>
      <c r="R44" s="10">
        <v>7.291528569534669E-4</v>
      </c>
      <c r="S44" s="9">
        <v>960</v>
      </c>
      <c r="T44" s="10">
        <v>1.2548035448200141E-3</v>
      </c>
      <c r="U44" s="9">
        <v>780</v>
      </c>
      <c r="V44" s="10">
        <v>1.4410819199645276E-3</v>
      </c>
      <c r="W44" s="9">
        <v>240</v>
      </c>
      <c r="X44" s="11">
        <v>1.0961907371882706E-3</v>
      </c>
      <c r="Y44" s="3">
        <f t="shared" si="0"/>
        <v>560.14285714285711</v>
      </c>
      <c r="Z44" s="3">
        <f t="shared" si="1"/>
        <v>360.75</v>
      </c>
    </row>
    <row r="45" spans="1:26" ht="15" customHeight="1" x14ac:dyDescent="0.2">
      <c r="A45" s="96"/>
      <c r="B45" s="25" t="s">
        <v>36</v>
      </c>
      <c r="C45" s="27">
        <v>0</v>
      </c>
      <c r="D45" s="2">
        <v>0</v>
      </c>
      <c r="E45" s="27">
        <v>0</v>
      </c>
      <c r="F45" s="2">
        <v>0</v>
      </c>
      <c r="G45" s="27">
        <v>0</v>
      </c>
      <c r="H45" s="2">
        <v>0</v>
      </c>
      <c r="I45" s="27">
        <v>0</v>
      </c>
      <c r="J45" s="2">
        <v>0</v>
      </c>
      <c r="K45" s="27">
        <v>56</v>
      </c>
      <c r="L45" s="2">
        <v>4.6728971962616819E-3</v>
      </c>
      <c r="M45" s="9">
        <v>0</v>
      </c>
      <c r="N45" s="10">
        <v>0</v>
      </c>
      <c r="O45" s="9">
        <v>0</v>
      </c>
      <c r="P45" s="10">
        <v>0</v>
      </c>
      <c r="Q45" s="9">
        <v>0</v>
      </c>
      <c r="R45" s="10">
        <v>0</v>
      </c>
      <c r="S45" s="9">
        <v>0</v>
      </c>
      <c r="T45" s="10">
        <v>0</v>
      </c>
      <c r="U45" s="9">
        <v>0</v>
      </c>
      <c r="V45" s="10">
        <v>0</v>
      </c>
      <c r="W45" s="9">
        <v>0</v>
      </c>
      <c r="X45" s="11">
        <v>0</v>
      </c>
      <c r="Y45" s="3">
        <f t="shared" si="0"/>
        <v>0</v>
      </c>
      <c r="Z45" s="3">
        <f t="shared" si="1"/>
        <v>14</v>
      </c>
    </row>
    <row r="46" spans="1:26" ht="15" customHeight="1" x14ac:dyDescent="0.2">
      <c r="A46" s="96"/>
      <c r="B46" s="25" t="s">
        <v>64</v>
      </c>
      <c r="C46" s="27">
        <v>0</v>
      </c>
      <c r="D46" s="2">
        <v>0</v>
      </c>
      <c r="E46" s="27">
        <v>0</v>
      </c>
      <c r="F46" s="2">
        <v>0</v>
      </c>
      <c r="G46" s="27">
        <v>0</v>
      </c>
      <c r="H46" s="2">
        <v>0</v>
      </c>
      <c r="I46" s="27">
        <v>0</v>
      </c>
      <c r="J46" s="2">
        <v>0</v>
      </c>
      <c r="K46" s="27">
        <v>0</v>
      </c>
      <c r="L46" s="2">
        <v>0</v>
      </c>
      <c r="M46" s="9">
        <v>60</v>
      </c>
      <c r="N46" s="10">
        <v>5.5969105054010188E-5</v>
      </c>
      <c r="O46" s="9">
        <v>0</v>
      </c>
      <c r="P46" s="10">
        <v>0</v>
      </c>
      <c r="Q46" s="9">
        <v>0</v>
      </c>
      <c r="R46" s="10">
        <v>0</v>
      </c>
      <c r="S46" s="9">
        <v>0</v>
      </c>
      <c r="T46" s="10">
        <v>0</v>
      </c>
      <c r="U46" s="9">
        <v>0</v>
      </c>
      <c r="V46" s="10">
        <v>0</v>
      </c>
      <c r="W46" s="9">
        <v>0</v>
      </c>
      <c r="X46" s="11">
        <v>0</v>
      </c>
      <c r="Y46" s="3">
        <f t="shared" si="0"/>
        <v>8.5714285714285712</v>
      </c>
      <c r="Z46" s="3">
        <f t="shared" si="1"/>
        <v>0</v>
      </c>
    </row>
    <row r="47" spans="1:26" ht="15" customHeight="1" x14ac:dyDescent="0.2">
      <c r="A47" s="96"/>
      <c r="B47" s="25" t="s">
        <v>38</v>
      </c>
      <c r="C47" s="27">
        <v>0</v>
      </c>
      <c r="D47" s="2">
        <v>0</v>
      </c>
      <c r="E47" s="27">
        <v>111</v>
      </c>
      <c r="F47" s="2">
        <v>8.4745762711864406E-3</v>
      </c>
      <c r="G47" s="27">
        <v>222</v>
      </c>
      <c r="H47" s="2">
        <v>1.2121212121212121E-2</v>
      </c>
      <c r="I47" s="27">
        <v>0</v>
      </c>
      <c r="J47" s="2">
        <v>0</v>
      </c>
      <c r="K47" s="27">
        <v>0</v>
      </c>
      <c r="L47" s="2">
        <v>0</v>
      </c>
      <c r="M47" s="9">
        <v>0</v>
      </c>
      <c r="N47" s="10">
        <v>0</v>
      </c>
      <c r="O47" s="9">
        <v>0</v>
      </c>
      <c r="P47" s="10">
        <v>0</v>
      </c>
      <c r="Q47" s="9">
        <v>0</v>
      </c>
      <c r="R47" s="10">
        <v>0</v>
      </c>
      <c r="S47" s="9">
        <v>0</v>
      </c>
      <c r="T47" s="10">
        <v>0</v>
      </c>
      <c r="U47" s="9">
        <v>0</v>
      </c>
      <c r="V47" s="10">
        <v>0</v>
      </c>
      <c r="W47" s="9">
        <v>0</v>
      </c>
      <c r="X47" s="11">
        <v>0</v>
      </c>
      <c r="Y47" s="3">
        <f t="shared" si="0"/>
        <v>0</v>
      </c>
      <c r="Z47" s="3">
        <f t="shared" si="1"/>
        <v>83.25</v>
      </c>
    </row>
    <row r="48" spans="1:26" ht="15" customHeight="1" x14ac:dyDescent="0.2">
      <c r="A48" s="96"/>
      <c r="B48" s="25" t="s">
        <v>66</v>
      </c>
      <c r="C48" s="27">
        <v>0</v>
      </c>
      <c r="D48" s="2">
        <v>0</v>
      </c>
      <c r="E48" s="27">
        <v>0</v>
      </c>
      <c r="F48" s="2">
        <v>0</v>
      </c>
      <c r="G48" s="27">
        <v>0</v>
      </c>
      <c r="H48" s="2">
        <v>0</v>
      </c>
      <c r="I48" s="27">
        <v>0</v>
      </c>
      <c r="J48" s="2">
        <v>0</v>
      </c>
      <c r="K48" s="27">
        <v>0</v>
      </c>
      <c r="L48" s="2">
        <v>0</v>
      </c>
      <c r="M48" s="9">
        <v>120</v>
      </c>
      <c r="N48" s="10">
        <v>1.1193821010802038E-4</v>
      </c>
      <c r="O48" s="9">
        <v>240</v>
      </c>
      <c r="P48" s="10">
        <v>2.4076080414108585E-4</v>
      </c>
      <c r="Q48" s="9">
        <v>0</v>
      </c>
      <c r="R48" s="10">
        <v>0</v>
      </c>
      <c r="S48" s="9">
        <v>0</v>
      </c>
      <c r="T48" s="10">
        <v>0</v>
      </c>
      <c r="U48" s="9">
        <v>0</v>
      </c>
      <c r="V48" s="10">
        <v>0</v>
      </c>
      <c r="W48" s="9">
        <v>0</v>
      </c>
      <c r="X48" s="11">
        <v>0</v>
      </c>
      <c r="Y48" s="3">
        <f t="shared" si="0"/>
        <v>51.428571428571431</v>
      </c>
      <c r="Z48" s="3">
        <f t="shared" si="1"/>
        <v>0</v>
      </c>
    </row>
    <row r="49" spans="1:26" ht="15" customHeight="1" x14ac:dyDescent="0.2">
      <c r="A49" s="96"/>
      <c r="B49" s="25" t="s">
        <v>39</v>
      </c>
      <c r="C49" s="27">
        <v>0</v>
      </c>
      <c r="D49" s="2">
        <v>0</v>
      </c>
      <c r="E49" s="27">
        <v>0</v>
      </c>
      <c r="F49" s="2">
        <v>0</v>
      </c>
      <c r="G49" s="27">
        <v>333</v>
      </c>
      <c r="H49" s="2">
        <v>1.8181818181818181E-2</v>
      </c>
      <c r="I49" s="27">
        <v>111</v>
      </c>
      <c r="J49" s="2">
        <v>2.5188916876574307E-3</v>
      </c>
      <c r="K49" s="27">
        <v>0</v>
      </c>
      <c r="L49" s="2">
        <v>0</v>
      </c>
      <c r="M49" s="9">
        <v>2160</v>
      </c>
      <c r="N49" s="10">
        <v>2.0148877819443668E-3</v>
      </c>
      <c r="O49" s="9">
        <v>1740</v>
      </c>
      <c r="P49" s="10">
        <v>1.7455158300228725E-3</v>
      </c>
      <c r="Q49" s="9">
        <v>960</v>
      </c>
      <c r="R49" s="10">
        <v>1.0605859737504971E-3</v>
      </c>
      <c r="S49" s="9">
        <v>0</v>
      </c>
      <c r="T49" s="10">
        <v>0</v>
      </c>
      <c r="U49" s="9">
        <v>0</v>
      </c>
      <c r="V49" s="10">
        <v>0</v>
      </c>
      <c r="W49" s="9">
        <v>0</v>
      </c>
      <c r="X49" s="11">
        <v>0</v>
      </c>
      <c r="Y49" s="3">
        <f t="shared" si="0"/>
        <v>694.28571428571433</v>
      </c>
      <c r="Z49" s="3">
        <f t="shared" si="1"/>
        <v>111</v>
      </c>
    </row>
    <row r="50" spans="1:26" ht="15" customHeight="1" x14ac:dyDescent="0.2">
      <c r="A50" s="96"/>
      <c r="B50" s="25" t="s">
        <v>41</v>
      </c>
      <c r="C50" s="27">
        <v>0</v>
      </c>
      <c r="D50" s="2">
        <v>0</v>
      </c>
      <c r="E50" s="27">
        <v>0</v>
      </c>
      <c r="F50" s="2">
        <v>0</v>
      </c>
      <c r="G50" s="27">
        <v>0</v>
      </c>
      <c r="H50" s="2">
        <v>0</v>
      </c>
      <c r="I50" s="27">
        <v>111</v>
      </c>
      <c r="J50" s="2">
        <v>2.5188916876574307E-3</v>
      </c>
      <c r="K50" s="27">
        <v>0</v>
      </c>
      <c r="L50" s="2">
        <v>0</v>
      </c>
      <c r="M50" s="9">
        <v>0</v>
      </c>
      <c r="N50" s="10">
        <v>0</v>
      </c>
      <c r="O50" s="9">
        <v>0</v>
      </c>
      <c r="P50" s="10">
        <v>0</v>
      </c>
      <c r="Q50" s="9">
        <v>0</v>
      </c>
      <c r="R50" s="10">
        <v>0</v>
      </c>
      <c r="S50" s="9">
        <v>0</v>
      </c>
      <c r="T50" s="10">
        <v>0</v>
      </c>
      <c r="U50" s="9">
        <v>0</v>
      </c>
      <c r="V50" s="10">
        <v>0</v>
      </c>
      <c r="W50" s="9">
        <v>0</v>
      </c>
      <c r="X50" s="11">
        <v>0</v>
      </c>
      <c r="Y50" s="3">
        <f t="shared" si="0"/>
        <v>0</v>
      </c>
      <c r="Z50" s="3">
        <f t="shared" si="1"/>
        <v>27.75</v>
      </c>
    </row>
    <row r="51" spans="1:26" ht="15" customHeight="1" x14ac:dyDescent="0.2">
      <c r="A51" s="96"/>
      <c r="B51" s="25" t="s">
        <v>42</v>
      </c>
      <c r="C51" s="27">
        <v>0</v>
      </c>
      <c r="D51" s="2">
        <v>0</v>
      </c>
      <c r="E51" s="27">
        <v>0</v>
      </c>
      <c r="F51" s="2">
        <v>0</v>
      </c>
      <c r="G51" s="27">
        <v>0</v>
      </c>
      <c r="H51" s="2">
        <v>0</v>
      </c>
      <c r="I51" s="27">
        <v>0</v>
      </c>
      <c r="J51" s="2">
        <v>0</v>
      </c>
      <c r="K51" s="27">
        <v>56</v>
      </c>
      <c r="L51" s="2">
        <v>4.6728971962616819E-3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1">
        <v>0</v>
      </c>
      <c r="Y51" s="3">
        <f t="shared" si="0"/>
        <v>0</v>
      </c>
      <c r="Z51" s="3">
        <f t="shared" si="1"/>
        <v>14</v>
      </c>
    </row>
    <row r="52" spans="1:26" ht="14.25" customHeight="1" thickBot="1" x14ac:dyDescent="0.25">
      <c r="A52" s="97"/>
      <c r="B52" s="42" t="s">
        <v>43</v>
      </c>
      <c r="C52" s="43">
        <v>0</v>
      </c>
      <c r="D52" s="44">
        <v>0</v>
      </c>
      <c r="E52" s="43">
        <v>0</v>
      </c>
      <c r="F52" s="44">
        <v>0</v>
      </c>
      <c r="G52" s="43">
        <v>333</v>
      </c>
      <c r="H52" s="44">
        <v>1.8181818181818181E-2</v>
      </c>
      <c r="I52" s="43">
        <v>0</v>
      </c>
      <c r="J52" s="44">
        <v>0</v>
      </c>
      <c r="K52" s="43">
        <v>0</v>
      </c>
      <c r="L52" s="44">
        <v>0</v>
      </c>
      <c r="M52" s="18">
        <v>0</v>
      </c>
      <c r="N52" s="17">
        <v>0</v>
      </c>
      <c r="O52" s="18">
        <v>0</v>
      </c>
      <c r="P52" s="17">
        <v>0</v>
      </c>
      <c r="Q52" s="18">
        <v>0</v>
      </c>
      <c r="R52" s="17">
        <v>0</v>
      </c>
      <c r="S52" s="18">
        <v>0</v>
      </c>
      <c r="T52" s="17">
        <v>0</v>
      </c>
      <c r="U52" s="18">
        <v>0</v>
      </c>
      <c r="V52" s="17">
        <v>0</v>
      </c>
      <c r="W52" s="18">
        <v>0</v>
      </c>
      <c r="X52" s="19">
        <v>0</v>
      </c>
      <c r="Y52" s="3">
        <f t="shared" si="0"/>
        <v>0</v>
      </c>
      <c r="Z52" s="3">
        <f t="shared" si="1"/>
        <v>83.25</v>
      </c>
    </row>
    <row r="53" spans="1:26" x14ac:dyDescent="0.2">
      <c r="A53" s="118" t="s">
        <v>53</v>
      </c>
      <c r="B53" s="119"/>
      <c r="C53" s="31">
        <f>SUM(C7:C52)</f>
        <v>55424</v>
      </c>
      <c r="D53" s="13">
        <f t="shared" ref="D53:X53" si="2">SUM(D7:D52)</f>
        <v>1.0030222415259606</v>
      </c>
      <c r="E53" s="32">
        <f t="shared" si="2"/>
        <v>13098</v>
      </c>
      <c r="F53" s="13">
        <f t="shared" si="2"/>
        <v>0.99999999999999978</v>
      </c>
      <c r="G53" s="32">
        <f t="shared" si="2"/>
        <v>18315</v>
      </c>
      <c r="H53" s="13">
        <f t="shared" si="2"/>
        <v>1</v>
      </c>
      <c r="I53" s="32">
        <f t="shared" si="2"/>
        <v>44067</v>
      </c>
      <c r="J53" s="13">
        <f t="shared" si="2"/>
        <v>1</v>
      </c>
      <c r="K53" s="32">
        <f t="shared" si="2"/>
        <v>11984</v>
      </c>
      <c r="L53" s="13">
        <f t="shared" si="2"/>
        <v>0.99999999999999956</v>
      </c>
      <c r="M53" s="32">
        <f t="shared" si="2"/>
        <v>1072020</v>
      </c>
      <c r="N53" s="13">
        <f t="shared" si="2"/>
        <v>1</v>
      </c>
      <c r="O53" s="32">
        <f t="shared" si="2"/>
        <v>996840</v>
      </c>
      <c r="P53" s="13">
        <f t="shared" si="2"/>
        <v>1</v>
      </c>
      <c r="Q53" s="32">
        <f t="shared" si="2"/>
        <v>905160</v>
      </c>
      <c r="R53" s="13">
        <f t="shared" si="2"/>
        <v>1</v>
      </c>
      <c r="S53" s="32">
        <f t="shared" si="2"/>
        <v>765060</v>
      </c>
      <c r="T53" s="13">
        <f t="shared" si="2"/>
        <v>1.0000000000000002</v>
      </c>
      <c r="U53" s="32">
        <f t="shared" si="2"/>
        <v>541260</v>
      </c>
      <c r="V53" s="13">
        <f t="shared" si="2"/>
        <v>1.0000000000000004</v>
      </c>
      <c r="W53" s="32">
        <f t="shared" si="2"/>
        <v>218940</v>
      </c>
      <c r="X53" s="14">
        <f t="shared" si="2"/>
        <v>0.99999999999999989</v>
      </c>
    </row>
    <row r="54" spans="1:26" x14ac:dyDescent="0.2">
      <c r="A54" s="114" t="s">
        <v>54</v>
      </c>
      <c r="B54" s="115"/>
      <c r="C54" s="15">
        <v>13</v>
      </c>
      <c r="D54" s="12"/>
      <c r="E54" s="9">
        <v>14</v>
      </c>
      <c r="F54" s="12"/>
      <c r="G54" s="9">
        <v>19</v>
      </c>
      <c r="H54" s="12"/>
      <c r="I54" s="9">
        <v>12</v>
      </c>
      <c r="J54" s="12"/>
      <c r="K54" s="9">
        <v>16</v>
      </c>
      <c r="L54" s="12"/>
      <c r="M54" s="9">
        <v>18</v>
      </c>
      <c r="N54" s="12"/>
      <c r="O54" s="9">
        <v>15</v>
      </c>
      <c r="P54" s="12"/>
      <c r="Q54" s="9">
        <v>16</v>
      </c>
      <c r="R54" s="12"/>
      <c r="S54" s="9">
        <v>13</v>
      </c>
      <c r="T54" s="12"/>
      <c r="U54" s="9">
        <v>10</v>
      </c>
      <c r="V54" s="12"/>
      <c r="W54" s="9">
        <v>7</v>
      </c>
      <c r="X54" s="11"/>
    </row>
    <row r="55" spans="1:26" x14ac:dyDescent="0.2">
      <c r="A55" s="114" t="s">
        <v>55</v>
      </c>
      <c r="B55" s="115"/>
      <c r="C55" s="15">
        <v>1.7769999999999999</v>
      </c>
      <c r="D55" s="12"/>
      <c r="E55" s="9">
        <v>1.738</v>
      </c>
      <c r="F55" s="12"/>
      <c r="G55" s="9">
        <v>2.0670000000000002</v>
      </c>
      <c r="H55" s="12"/>
      <c r="I55" s="9">
        <v>0.63009999999999999</v>
      </c>
      <c r="J55" s="12"/>
      <c r="K55" s="9">
        <v>1.508</v>
      </c>
      <c r="L55" s="12"/>
      <c r="M55" s="9">
        <v>0.10050000000000001</v>
      </c>
      <c r="N55" s="12"/>
      <c r="O55" s="9">
        <v>0.1212</v>
      </c>
      <c r="P55" s="12"/>
      <c r="Q55" s="9">
        <v>0.1079</v>
      </c>
      <c r="R55" s="12"/>
      <c r="S55" s="9">
        <v>8.4699999999999998E-2</v>
      </c>
      <c r="T55" s="12"/>
      <c r="U55" s="9">
        <v>7.8990000000000005E-2</v>
      </c>
      <c r="V55" s="12"/>
      <c r="W55" s="9">
        <v>5.8500000000000003E-2</v>
      </c>
      <c r="X55" s="11"/>
    </row>
    <row r="56" spans="1:26" x14ac:dyDescent="0.2">
      <c r="A56" s="114" t="s">
        <v>56</v>
      </c>
      <c r="B56" s="115"/>
      <c r="C56" s="15">
        <v>0.78259999999999996</v>
      </c>
      <c r="D56" s="12"/>
      <c r="E56" s="9">
        <v>0.72519999999999996</v>
      </c>
      <c r="F56" s="12"/>
      <c r="G56" s="9">
        <v>0.8004</v>
      </c>
      <c r="H56" s="12"/>
      <c r="I56" s="9">
        <v>0.2888</v>
      </c>
      <c r="J56" s="12"/>
      <c r="K56" s="9">
        <v>0.63390000000000002</v>
      </c>
      <c r="L56" s="12"/>
      <c r="M56" s="9">
        <v>2.6329999999999999E-2</v>
      </c>
      <c r="N56" s="12"/>
      <c r="O56" s="9">
        <v>3.2680000000000001E-2</v>
      </c>
      <c r="P56" s="12"/>
      <c r="Q56" s="9">
        <v>2.8410000000000001E-2</v>
      </c>
      <c r="R56" s="12"/>
      <c r="S56" s="9">
        <v>2.198E-2</v>
      </c>
      <c r="T56" s="12"/>
      <c r="U56" s="9">
        <v>2.1149999999999999E-2</v>
      </c>
      <c r="V56" s="12"/>
      <c r="W56" s="9">
        <v>1.5810000000000001E-2</v>
      </c>
      <c r="X56" s="11"/>
    </row>
    <row r="57" spans="1:26" ht="13.5" thickBot="1" x14ac:dyDescent="0.25">
      <c r="A57" s="116" t="s">
        <v>57</v>
      </c>
      <c r="B57" s="117"/>
      <c r="C57" s="16">
        <v>0.69269999999999998</v>
      </c>
      <c r="D57" s="33"/>
      <c r="E57" s="18">
        <v>0.65869999999999995</v>
      </c>
      <c r="F57" s="33"/>
      <c r="G57" s="18">
        <v>0.70220000000000005</v>
      </c>
      <c r="H57" s="33"/>
      <c r="I57" s="18">
        <v>0.25359999999999999</v>
      </c>
      <c r="J57" s="33"/>
      <c r="K57" s="18">
        <v>0.54379999999999995</v>
      </c>
      <c r="L57" s="33"/>
      <c r="M57" s="18">
        <v>3.4770000000000002E-2</v>
      </c>
      <c r="N57" s="33"/>
      <c r="O57" s="18">
        <v>4.4740000000000002E-2</v>
      </c>
      <c r="P57" s="33"/>
      <c r="Q57" s="18">
        <v>3.891E-2</v>
      </c>
      <c r="R57" s="33"/>
      <c r="S57" s="18">
        <v>3.3020000000000001E-2</v>
      </c>
      <c r="T57" s="33"/>
      <c r="U57" s="18">
        <v>3.431E-2</v>
      </c>
      <c r="V57" s="33"/>
      <c r="W57" s="18">
        <v>3.006E-2</v>
      </c>
      <c r="X57" s="19"/>
    </row>
    <row r="58" spans="1:26" x14ac:dyDescent="0.2">
      <c r="C58" s="21"/>
      <c r="D58" s="22"/>
      <c r="E58" s="21"/>
      <c r="F58" s="22"/>
    </row>
    <row r="59" spans="1:26" x14ac:dyDescent="0.2">
      <c r="C59" s="21"/>
      <c r="D59" s="23"/>
      <c r="E59" s="28"/>
      <c r="F59" s="24"/>
      <c r="G59" s="29"/>
      <c r="H59" s="3"/>
      <c r="I59" s="29"/>
      <c r="J59" s="3"/>
      <c r="K59" s="29"/>
      <c r="L59" s="3"/>
      <c r="M59" s="29"/>
      <c r="N59" s="26"/>
      <c r="O59" s="29"/>
      <c r="P59" s="26"/>
      <c r="Q59" s="29"/>
    </row>
    <row r="60" spans="1:26" x14ac:dyDescent="0.2">
      <c r="C60" s="21"/>
      <c r="D60" s="28"/>
      <c r="E60" s="72"/>
      <c r="F60" s="30"/>
      <c r="G60" s="29"/>
      <c r="H60" s="29"/>
      <c r="I60" s="29"/>
      <c r="J60" s="29"/>
      <c r="K60" s="29"/>
      <c r="L60" s="29"/>
      <c r="M60" s="29"/>
      <c r="N60" s="29"/>
      <c r="O60" s="29"/>
      <c r="P60" s="26"/>
      <c r="Q60" s="29"/>
    </row>
    <row r="61" spans="1:26" x14ac:dyDescent="0.2">
      <c r="C61" s="21"/>
      <c r="D61" s="3"/>
      <c r="E61" s="72"/>
      <c r="F61" s="3"/>
      <c r="G61" s="29"/>
      <c r="H61" s="3"/>
      <c r="I61" s="29"/>
      <c r="J61" s="3"/>
      <c r="K61" s="3"/>
      <c r="L61" s="3"/>
      <c r="M61" s="3"/>
      <c r="N61" s="3"/>
      <c r="O61" s="29"/>
      <c r="P61" s="26"/>
      <c r="Q61" s="29"/>
    </row>
    <row r="62" spans="1:26" x14ac:dyDescent="0.2">
      <c r="C62" s="21"/>
      <c r="D62" s="3"/>
      <c r="E62" s="72"/>
      <c r="F62" s="3"/>
      <c r="G62" s="29"/>
      <c r="H62" s="3"/>
      <c r="I62" s="29"/>
      <c r="J62" s="3"/>
      <c r="K62" s="3"/>
      <c r="L62" s="3"/>
      <c r="M62" s="3"/>
      <c r="N62" s="3"/>
      <c r="O62" s="29"/>
      <c r="P62" s="26"/>
      <c r="Q62" s="29"/>
    </row>
    <row r="63" spans="1:26" x14ac:dyDescent="0.2">
      <c r="C63" s="21"/>
      <c r="D63" s="3"/>
      <c r="E63" s="72"/>
      <c r="F63" s="3"/>
      <c r="G63" s="29"/>
      <c r="H63" s="3"/>
      <c r="I63" s="29"/>
      <c r="J63" s="3"/>
      <c r="K63" s="3"/>
      <c r="L63" s="3"/>
      <c r="M63" s="3"/>
      <c r="N63" s="3"/>
      <c r="O63" s="29"/>
      <c r="P63" s="26"/>
      <c r="Q63" s="29"/>
    </row>
    <row r="64" spans="1:26" x14ac:dyDescent="0.2">
      <c r="C64" s="21"/>
      <c r="D64" s="3"/>
      <c r="E64" s="72"/>
      <c r="F64" s="3"/>
      <c r="G64" s="29"/>
      <c r="H64" s="3"/>
      <c r="I64" s="29"/>
      <c r="J64" s="3"/>
      <c r="K64" s="3"/>
      <c r="L64" s="3"/>
      <c r="M64" s="3"/>
      <c r="N64" s="3"/>
      <c r="O64" s="29"/>
      <c r="P64" s="26"/>
      <c r="Q64" s="29"/>
    </row>
    <row r="65" spans="3:17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29"/>
      <c r="P65" s="26"/>
      <c r="Q65" s="29"/>
    </row>
    <row r="66" spans="3:17" x14ac:dyDescent="0.2">
      <c r="C66" s="21"/>
      <c r="D66" s="28"/>
      <c r="E66" s="28"/>
      <c r="F66" s="30"/>
      <c r="G66" s="29"/>
      <c r="H66" s="29"/>
      <c r="I66" s="29"/>
      <c r="J66" s="29"/>
      <c r="K66" s="29"/>
      <c r="L66" s="29"/>
      <c r="M66" s="29"/>
      <c r="N66" s="29"/>
      <c r="O66" s="29"/>
      <c r="P66" s="26"/>
      <c r="Q66" s="29"/>
    </row>
    <row r="67" spans="3:17" x14ac:dyDescent="0.2">
      <c r="C67" s="21"/>
      <c r="D67" s="21"/>
      <c r="E67" s="28"/>
      <c r="F67" s="30"/>
      <c r="G67" s="29"/>
      <c r="H67" s="29"/>
      <c r="I67" s="29"/>
      <c r="J67" s="29"/>
      <c r="K67" s="29"/>
      <c r="L67" s="29"/>
      <c r="M67" s="29"/>
      <c r="N67" s="29"/>
      <c r="O67" s="29"/>
      <c r="P67" s="26"/>
      <c r="Q67" s="29"/>
    </row>
    <row r="68" spans="3:17" x14ac:dyDescent="0.2">
      <c r="C68" s="21"/>
      <c r="D68" s="28"/>
      <c r="E68" s="28"/>
      <c r="F68" s="30"/>
      <c r="G68" s="29"/>
      <c r="H68" s="29"/>
      <c r="I68" s="29"/>
      <c r="J68" s="29"/>
      <c r="K68" s="29"/>
      <c r="L68" s="29"/>
      <c r="M68" s="29"/>
      <c r="N68" s="29"/>
      <c r="O68" s="29"/>
      <c r="P68" s="26"/>
      <c r="Q68" s="29"/>
    </row>
    <row r="69" spans="3:17" x14ac:dyDescent="0.2">
      <c r="C69" s="21"/>
      <c r="D69" s="28"/>
      <c r="E69" s="28"/>
      <c r="F69" s="30"/>
      <c r="G69" s="29"/>
      <c r="H69" s="29"/>
      <c r="I69" s="29"/>
      <c r="J69" s="29"/>
      <c r="K69" s="29"/>
      <c r="L69" s="29"/>
      <c r="M69" s="29"/>
      <c r="N69" s="29"/>
      <c r="O69" s="29"/>
      <c r="P69" s="26"/>
      <c r="Q69" s="29"/>
    </row>
    <row r="70" spans="3:17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29"/>
      <c r="P70" s="26"/>
      <c r="Q70" s="29"/>
    </row>
    <row r="71" spans="3:17" x14ac:dyDescent="0.2">
      <c r="C71" s="21"/>
      <c r="D71" s="21"/>
      <c r="E71" s="21"/>
      <c r="F71" s="21"/>
      <c r="H71" s="20"/>
      <c r="J71" s="20"/>
      <c r="L71" s="20"/>
      <c r="N71" s="20"/>
    </row>
    <row r="72" spans="3:17" x14ac:dyDescent="0.2">
      <c r="C72" s="21"/>
      <c r="D72" s="21"/>
      <c r="E72" s="21"/>
      <c r="F72" s="21"/>
      <c r="H72" s="20"/>
      <c r="J72" s="20"/>
      <c r="L72" s="20"/>
      <c r="N72" s="20"/>
    </row>
    <row r="73" spans="3:17" x14ac:dyDescent="0.2">
      <c r="D73" s="20"/>
      <c r="F73" s="20"/>
      <c r="H73" s="20"/>
      <c r="J73" s="20"/>
      <c r="L73" s="20"/>
      <c r="N73" s="20"/>
    </row>
  </sheetData>
  <mergeCells count="34">
    <mergeCell ref="U5:V5"/>
    <mergeCell ref="W5:X5"/>
    <mergeCell ref="M4:X4"/>
    <mergeCell ref="M3:X3"/>
    <mergeCell ref="M2:X2"/>
    <mergeCell ref="M5:N5"/>
    <mergeCell ref="O5:P5"/>
    <mergeCell ref="Q5:R5"/>
    <mergeCell ref="S5:T5"/>
    <mergeCell ref="A54:B54"/>
    <mergeCell ref="A55:B55"/>
    <mergeCell ref="A56:B56"/>
    <mergeCell ref="A57:B57"/>
    <mergeCell ref="A53:B53"/>
    <mergeCell ref="B5:B6"/>
    <mergeCell ref="A5:A6"/>
    <mergeCell ref="A2:B4"/>
    <mergeCell ref="E5:F5"/>
    <mergeCell ref="G5:H5"/>
    <mergeCell ref="I5:J5"/>
    <mergeCell ref="K5:L5"/>
    <mergeCell ref="C2:D2"/>
    <mergeCell ref="E2:L2"/>
    <mergeCell ref="E3:L3"/>
    <mergeCell ref="E4:L4"/>
    <mergeCell ref="C3:D3"/>
    <mergeCell ref="C4:D4"/>
    <mergeCell ref="C5:D5"/>
    <mergeCell ref="A39:A52"/>
    <mergeCell ref="A7:A9"/>
    <mergeCell ref="A10:A27"/>
    <mergeCell ref="A28:A31"/>
    <mergeCell ref="A32:A34"/>
    <mergeCell ref="A35:A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opLeftCell="C1" zoomScale="80" zoomScaleNormal="80" workbookViewId="0">
      <selection activeCell="J35" sqref="J35:J36"/>
    </sheetView>
  </sheetViews>
  <sheetFormatPr baseColWidth="10" defaultRowHeight="15" x14ac:dyDescent="0.25"/>
  <cols>
    <col min="3" max="3" width="15.42578125" bestFit="1" customWidth="1"/>
    <col min="4" max="4" width="12.42578125" bestFit="1" customWidth="1"/>
    <col min="5" max="5" width="14.5703125" bestFit="1" customWidth="1"/>
    <col min="7" max="7" width="25" bestFit="1" customWidth="1"/>
    <col min="8" max="8" width="25.85546875" bestFit="1" customWidth="1"/>
    <col min="9" max="9" width="34.42578125" bestFit="1" customWidth="1"/>
    <col min="10" max="10" width="34.5703125" bestFit="1" customWidth="1"/>
    <col min="11" max="11" width="27.85546875" bestFit="1" customWidth="1"/>
  </cols>
  <sheetData>
    <row r="2" spans="2:11" x14ac:dyDescent="0.25">
      <c r="B2" s="125" t="s">
        <v>71</v>
      </c>
      <c r="C2" s="126"/>
      <c r="D2" s="126"/>
      <c r="E2" s="126"/>
      <c r="F2" s="127"/>
      <c r="G2" s="124" t="s">
        <v>53</v>
      </c>
      <c r="H2" s="124" t="s">
        <v>54</v>
      </c>
      <c r="I2" s="124" t="s">
        <v>55</v>
      </c>
      <c r="J2" s="124" t="s">
        <v>56</v>
      </c>
      <c r="K2" s="124" t="s">
        <v>57</v>
      </c>
    </row>
    <row r="3" spans="2:11" x14ac:dyDescent="0.25">
      <c r="B3" s="128"/>
      <c r="C3" s="129"/>
      <c r="D3" s="129"/>
      <c r="E3" s="129"/>
      <c r="F3" s="130"/>
      <c r="G3" s="124"/>
      <c r="H3" s="124"/>
      <c r="I3" s="124"/>
      <c r="J3" s="124"/>
      <c r="K3" s="124"/>
    </row>
    <row r="4" spans="2:11" x14ac:dyDescent="0.25">
      <c r="B4" s="45">
        <v>2011</v>
      </c>
      <c r="C4" s="46" t="s">
        <v>51</v>
      </c>
      <c r="D4" s="47">
        <v>40815</v>
      </c>
      <c r="E4" s="49" t="s">
        <v>72</v>
      </c>
      <c r="F4" s="48" t="s">
        <v>44</v>
      </c>
      <c r="G4" s="9">
        <v>55424</v>
      </c>
      <c r="H4" s="9">
        <v>13</v>
      </c>
      <c r="I4" s="50">
        <v>1.7769999999999999</v>
      </c>
      <c r="J4" s="50">
        <v>0.78259999999999996</v>
      </c>
      <c r="K4" s="50">
        <v>0.69269999999999998</v>
      </c>
    </row>
    <row r="5" spans="2:11" x14ac:dyDescent="0.25">
      <c r="B5" s="124">
        <v>2012</v>
      </c>
      <c r="C5" s="131" t="s">
        <v>50</v>
      </c>
      <c r="D5" s="136">
        <v>40939</v>
      </c>
      <c r="E5" s="132" t="s">
        <v>73</v>
      </c>
      <c r="F5" s="48" t="s">
        <v>45</v>
      </c>
      <c r="G5" s="9">
        <v>13098</v>
      </c>
      <c r="H5" s="9">
        <v>14</v>
      </c>
      <c r="I5" s="50">
        <v>1.738</v>
      </c>
      <c r="J5" s="50">
        <v>0.72519999999999996</v>
      </c>
      <c r="K5" s="50">
        <v>0.65869999999999995</v>
      </c>
    </row>
    <row r="6" spans="2:11" x14ac:dyDescent="0.25">
      <c r="B6" s="124"/>
      <c r="C6" s="131"/>
      <c r="D6" s="136"/>
      <c r="E6" s="133"/>
      <c r="F6" s="48" t="s">
        <v>46</v>
      </c>
      <c r="G6" s="9">
        <v>18315</v>
      </c>
      <c r="H6" s="9">
        <v>19</v>
      </c>
      <c r="I6" s="50">
        <v>2.0670000000000002</v>
      </c>
      <c r="J6" s="50">
        <v>0.8004</v>
      </c>
      <c r="K6" s="50">
        <v>0.70220000000000005</v>
      </c>
    </row>
    <row r="7" spans="2:11" x14ac:dyDescent="0.25">
      <c r="B7" s="124"/>
      <c r="C7" s="131"/>
      <c r="D7" s="136"/>
      <c r="E7" s="49" t="s">
        <v>72</v>
      </c>
      <c r="F7" s="48" t="s">
        <v>44</v>
      </c>
      <c r="G7" s="9">
        <v>44067</v>
      </c>
      <c r="H7" s="9">
        <v>12</v>
      </c>
      <c r="I7" s="50">
        <v>0.63009999999999999</v>
      </c>
      <c r="J7" s="50">
        <v>0.2888</v>
      </c>
      <c r="K7" s="50">
        <v>0.25359999999999999</v>
      </c>
    </row>
    <row r="8" spans="2:11" x14ac:dyDescent="0.25">
      <c r="B8" s="124"/>
      <c r="C8" s="131"/>
      <c r="D8" s="136"/>
      <c r="E8" s="49" t="s">
        <v>74</v>
      </c>
      <c r="F8" s="48" t="s">
        <v>47</v>
      </c>
      <c r="G8" s="9">
        <v>11984</v>
      </c>
      <c r="H8" s="9">
        <v>16</v>
      </c>
      <c r="I8" s="50">
        <v>1.508</v>
      </c>
      <c r="J8" s="50">
        <v>0.63390000000000002</v>
      </c>
      <c r="K8" s="50">
        <v>0.54379999999999995</v>
      </c>
    </row>
    <row r="9" spans="2:11" x14ac:dyDescent="0.25">
      <c r="B9" s="124">
        <v>2012</v>
      </c>
      <c r="C9" s="124" t="s">
        <v>51</v>
      </c>
      <c r="D9" s="137">
        <v>41219</v>
      </c>
      <c r="E9" s="132" t="s">
        <v>73</v>
      </c>
      <c r="F9" s="48" t="s">
        <v>45</v>
      </c>
      <c r="G9" s="9">
        <v>1072020</v>
      </c>
      <c r="H9" s="9">
        <v>18</v>
      </c>
      <c r="I9" s="50">
        <v>0.10050000000000001</v>
      </c>
      <c r="J9" s="50">
        <v>2.6329999999999999E-2</v>
      </c>
      <c r="K9" s="50">
        <v>3.4770000000000002E-2</v>
      </c>
    </row>
    <row r="10" spans="2:11" x14ac:dyDescent="0.25">
      <c r="B10" s="124"/>
      <c r="C10" s="124"/>
      <c r="D10" s="137"/>
      <c r="E10" s="133"/>
      <c r="F10" s="48" t="s">
        <v>46</v>
      </c>
      <c r="G10" s="9">
        <v>996840</v>
      </c>
      <c r="H10" s="9">
        <v>15</v>
      </c>
      <c r="I10" s="50">
        <v>0.1212</v>
      </c>
      <c r="J10" s="50">
        <v>3.2680000000000001E-2</v>
      </c>
      <c r="K10" s="50">
        <v>4.4740000000000002E-2</v>
      </c>
    </row>
    <row r="11" spans="2:11" x14ac:dyDescent="0.25">
      <c r="B11" s="124"/>
      <c r="C11" s="124"/>
      <c r="D11" s="137"/>
      <c r="E11" s="49" t="s">
        <v>72</v>
      </c>
      <c r="F11" s="48" t="s">
        <v>44</v>
      </c>
      <c r="G11" s="9">
        <v>905160</v>
      </c>
      <c r="H11" s="9">
        <v>16</v>
      </c>
      <c r="I11" s="50">
        <v>0.1079</v>
      </c>
      <c r="J11" s="50">
        <v>2.8410000000000001E-2</v>
      </c>
      <c r="K11" s="50">
        <v>3.891E-2</v>
      </c>
    </row>
    <row r="12" spans="2:11" x14ac:dyDescent="0.25">
      <c r="B12" s="124"/>
      <c r="C12" s="124"/>
      <c r="D12" s="137"/>
      <c r="E12" s="138" t="s">
        <v>74</v>
      </c>
      <c r="F12" s="48" t="s">
        <v>47</v>
      </c>
      <c r="G12" s="9">
        <v>765060</v>
      </c>
      <c r="H12" s="9">
        <v>13</v>
      </c>
      <c r="I12" s="50">
        <v>8.4699999999999998E-2</v>
      </c>
      <c r="J12" s="50">
        <v>2.198E-2</v>
      </c>
      <c r="K12" s="50">
        <v>3.3020000000000001E-2</v>
      </c>
    </row>
    <row r="13" spans="2:11" x14ac:dyDescent="0.25">
      <c r="B13" s="124"/>
      <c r="C13" s="124"/>
      <c r="D13" s="137"/>
      <c r="E13" s="139"/>
      <c r="F13" s="48" t="s">
        <v>60</v>
      </c>
      <c r="G13" s="9">
        <v>541260</v>
      </c>
      <c r="H13" s="9">
        <v>10</v>
      </c>
      <c r="I13" s="50">
        <v>7.8990000000000005E-2</v>
      </c>
      <c r="J13" s="50">
        <v>2.1149999999999999E-2</v>
      </c>
      <c r="K13" s="50">
        <v>3.431E-2</v>
      </c>
    </row>
    <row r="14" spans="2:11" x14ac:dyDescent="0.25">
      <c r="B14" s="124"/>
      <c r="C14" s="124"/>
      <c r="D14" s="137"/>
      <c r="E14" s="140"/>
      <c r="F14" s="48" t="s">
        <v>61</v>
      </c>
      <c r="G14" s="9">
        <v>218940</v>
      </c>
      <c r="H14" s="9">
        <v>7</v>
      </c>
      <c r="I14" s="50">
        <v>5.8500000000000003E-2</v>
      </c>
      <c r="J14" s="50">
        <v>1.5810000000000001E-2</v>
      </c>
      <c r="K14" s="50">
        <v>3.006E-2</v>
      </c>
    </row>
    <row r="18" spans="5:13" x14ac:dyDescent="0.25">
      <c r="F18" t="s">
        <v>75</v>
      </c>
    </row>
    <row r="19" spans="5:13" x14ac:dyDescent="0.25">
      <c r="E19" s="134" t="s">
        <v>76</v>
      </c>
      <c r="F19" s="134" t="s">
        <v>77</v>
      </c>
      <c r="G19" s="144" t="s">
        <v>78</v>
      </c>
      <c r="H19" s="134" t="s">
        <v>79</v>
      </c>
      <c r="I19" s="134" t="s">
        <v>80</v>
      </c>
      <c r="J19" s="134" t="s">
        <v>81</v>
      </c>
      <c r="K19" s="134" t="s">
        <v>82</v>
      </c>
      <c r="L19" s="52"/>
      <c r="M19" s="52"/>
    </row>
    <row r="20" spans="5:13" x14ac:dyDescent="0.25">
      <c r="E20" s="135"/>
      <c r="F20" s="135"/>
      <c r="G20" s="145"/>
      <c r="H20" s="135"/>
      <c r="I20" s="135"/>
      <c r="J20" s="135"/>
      <c r="K20" s="135"/>
      <c r="L20" s="52"/>
      <c r="M20" s="52"/>
    </row>
    <row r="21" spans="5:13" x14ac:dyDescent="0.25">
      <c r="E21" s="141" t="s">
        <v>73</v>
      </c>
      <c r="F21" s="53" t="s">
        <v>45</v>
      </c>
      <c r="G21" s="54">
        <f>+(G5+G9)/2</f>
        <v>542559</v>
      </c>
      <c r="H21" s="54">
        <f>+(H5+H9)/2</f>
        <v>16</v>
      </c>
      <c r="I21" s="55">
        <f>+(I5+I9)/2</f>
        <v>0.91925000000000001</v>
      </c>
      <c r="J21" s="55">
        <f>+(J5+J9)/2</f>
        <v>0.37576499999999996</v>
      </c>
      <c r="K21" s="55">
        <f>+(K5+K9)/2</f>
        <v>0.34673499999999996</v>
      </c>
      <c r="L21" s="52"/>
      <c r="M21" s="52"/>
    </row>
    <row r="22" spans="5:13" x14ac:dyDescent="0.25">
      <c r="E22" s="142"/>
      <c r="F22" s="53" t="s">
        <v>46</v>
      </c>
      <c r="G22" s="56">
        <f t="shared" ref="G22:K22" si="0">+(G6+G10)/2</f>
        <v>507577.5</v>
      </c>
      <c r="H22" s="56">
        <f t="shared" si="0"/>
        <v>17</v>
      </c>
      <c r="I22" s="55">
        <f t="shared" si="0"/>
        <v>1.0941000000000001</v>
      </c>
      <c r="J22" s="55">
        <f t="shared" si="0"/>
        <v>0.41654000000000002</v>
      </c>
      <c r="K22" s="55">
        <f t="shared" si="0"/>
        <v>0.37347000000000002</v>
      </c>
      <c r="L22" s="52"/>
      <c r="M22" s="52"/>
    </row>
    <row r="23" spans="5:13" x14ac:dyDescent="0.25">
      <c r="E23" s="57" t="s">
        <v>72</v>
      </c>
      <c r="F23" s="58" t="s">
        <v>44</v>
      </c>
      <c r="G23" s="59">
        <f>+(G4+G7+G11)/3</f>
        <v>334883.66666666669</v>
      </c>
      <c r="H23" s="60">
        <f>+(H4+H7+H11)/3</f>
        <v>13.666666666666666</v>
      </c>
      <c r="I23" s="61">
        <f t="shared" ref="I23:K23" si="1">+(I4+I7+I11)/3</f>
        <v>0.83833333333333326</v>
      </c>
      <c r="J23" s="61">
        <f t="shared" si="1"/>
        <v>0.36660333333333334</v>
      </c>
      <c r="K23" s="61">
        <f t="shared" si="1"/>
        <v>0.32840333333333332</v>
      </c>
      <c r="L23" s="52"/>
      <c r="M23" s="52"/>
    </row>
    <row r="24" spans="5:13" x14ac:dyDescent="0.25">
      <c r="E24" s="141" t="s">
        <v>74</v>
      </c>
      <c r="F24" s="62" t="s">
        <v>47</v>
      </c>
      <c r="G24" s="63">
        <f>+(G8+G12)/2</f>
        <v>388522</v>
      </c>
      <c r="H24" s="64">
        <f>+(H8+H12)/2</f>
        <v>14.5</v>
      </c>
      <c r="I24" s="65">
        <f t="shared" ref="I24:K24" si="2">+(I8+I12)/2</f>
        <v>0.79635</v>
      </c>
      <c r="J24" s="65">
        <f t="shared" si="2"/>
        <v>0.32794000000000001</v>
      </c>
      <c r="K24" s="65">
        <f t="shared" si="2"/>
        <v>0.28841</v>
      </c>
      <c r="L24" s="70" t="s">
        <v>83</v>
      </c>
      <c r="M24" s="52"/>
    </row>
    <row r="25" spans="5:13" x14ac:dyDescent="0.25">
      <c r="E25" s="143"/>
      <c r="F25" s="66" t="s">
        <v>60</v>
      </c>
      <c r="G25" s="67">
        <v>541260</v>
      </c>
      <c r="H25" s="68">
        <v>10</v>
      </c>
      <c r="I25" s="69">
        <v>7.8990000000000005E-2</v>
      </c>
      <c r="J25" s="69">
        <v>2.1149999999999999E-2</v>
      </c>
      <c r="K25" s="69">
        <v>3.431E-2</v>
      </c>
      <c r="L25" s="52"/>
      <c r="M25" s="52"/>
    </row>
    <row r="26" spans="5:13" x14ac:dyDescent="0.25">
      <c r="E26" s="142"/>
      <c r="F26" s="66" t="s">
        <v>61</v>
      </c>
      <c r="G26" s="67">
        <v>218940</v>
      </c>
      <c r="H26" s="68">
        <v>7</v>
      </c>
      <c r="I26" s="69">
        <v>5.8500000000000003E-2</v>
      </c>
      <c r="J26" s="69">
        <v>1.5810000000000001E-2</v>
      </c>
      <c r="K26" s="69">
        <v>3.006E-2</v>
      </c>
      <c r="L26" s="52"/>
      <c r="M26" s="52"/>
    </row>
    <row r="27" spans="5:13" x14ac:dyDescent="0.25">
      <c r="F27" s="51"/>
    </row>
  </sheetData>
  <mergeCells count="24">
    <mergeCell ref="E21:E22"/>
    <mergeCell ref="E24:E26"/>
    <mergeCell ref="G19:G20"/>
    <mergeCell ref="H19:H20"/>
    <mergeCell ref="I19:I20"/>
    <mergeCell ref="J19:J20"/>
    <mergeCell ref="K19:K20"/>
    <mergeCell ref="D5:D8"/>
    <mergeCell ref="B9:B14"/>
    <mergeCell ref="C9:C14"/>
    <mergeCell ref="D9:D14"/>
    <mergeCell ref="E12:E14"/>
    <mergeCell ref="E19:E20"/>
    <mergeCell ref="F19:F20"/>
    <mergeCell ref="B2:F3"/>
    <mergeCell ref="B5:B8"/>
    <mergeCell ref="C5:C8"/>
    <mergeCell ref="E5:E6"/>
    <mergeCell ref="E9:E10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9" orientation="portrait" verticalDpi="0" r:id="rId1"/>
  <ignoredErrors>
    <ignoredError sqref="G23:K2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72"/>
  <sheetViews>
    <sheetView topLeftCell="A61" workbookViewId="0">
      <selection activeCell="L46" sqref="L46"/>
    </sheetView>
  </sheetViews>
  <sheetFormatPr baseColWidth="10" defaultRowHeight="15" x14ac:dyDescent="0.25"/>
  <cols>
    <col min="3" max="3" width="19.85546875" style="87" bestFit="1" customWidth="1"/>
    <col min="4" max="4" width="29" bestFit="1" customWidth="1"/>
    <col min="5" max="5" width="13" customWidth="1"/>
    <col min="6" max="6" width="13.5703125" customWidth="1"/>
  </cols>
  <sheetData>
    <row r="1" spans="3:10" x14ac:dyDescent="0.25">
      <c r="C1" s="151" t="s">
        <v>84</v>
      </c>
      <c r="D1" s="151"/>
    </row>
    <row r="2" spans="3:10" ht="15.75" thickBot="1" x14ac:dyDescent="0.3">
      <c r="C2" s="151"/>
      <c r="D2" s="151"/>
    </row>
    <row r="3" spans="3:10" ht="45" x14ac:dyDescent="0.25">
      <c r="C3" s="86" t="s">
        <v>49</v>
      </c>
      <c r="D3" s="73" t="s">
        <v>48</v>
      </c>
      <c r="E3" s="74" t="s">
        <v>86</v>
      </c>
      <c r="F3" s="74" t="s">
        <v>87</v>
      </c>
      <c r="G3" s="73" t="s">
        <v>88</v>
      </c>
      <c r="H3" s="73" t="s">
        <v>89</v>
      </c>
      <c r="I3" s="82" t="s">
        <v>90</v>
      </c>
      <c r="J3" s="84" t="s">
        <v>91</v>
      </c>
    </row>
    <row r="4" spans="3:10" ht="19.5" thickBot="1" x14ac:dyDescent="0.35">
      <c r="C4" s="152" t="s">
        <v>1</v>
      </c>
      <c r="D4" s="76" t="s">
        <v>2</v>
      </c>
      <c r="E4" s="77">
        <v>752.42857142857144</v>
      </c>
      <c r="F4" s="78">
        <f>E4/E$31</f>
        <v>1.156386891442342E-3</v>
      </c>
      <c r="G4" s="81">
        <v>16</v>
      </c>
      <c r="H4" s="81">
        <v>0</v>
      </c>
      <c r="I4" s="83">
        <f>G4*H4</f>
        <v>0</v>
      </c>
      <c r="J4" s="85">
        <f>SUM(I4:I30)</f>
        <v>15</v>
      </c>
    </row>
    <row r="5" spans="3:10" x14ac:dyDescent="0.25">
      <c r="C5" s="152"/>
      <c r="D5" s="76" t="s">
        <v>4</v>
      </c>
      <c r="E5" s="77">
        <v>47.714285714285715</v>
      </c>
      <c r="F5" s="78">
        <f t="shared" ref="F5:F31" si="0">E5/E$31</f>
        <v>7.3330780661048464E-5</v>
      </c>
      <c r="G5" s="81">
        <v>16</v>
      </c>
      <c r="H5" s="81">
        <v>0</v>
      </c>
      <c r="I5" s="81">
        <f t="shared" ref="I5:I30" si="1">G5*H5</f>
        <v>0</v>
      </c>
    </row>
    <row r="6" spans="3:10" x14ac:dyDescent="0.25">
      <c r="C6" s="152" t="s">
        <v>92</v>
      </c>
      <c r="D6" s="76" t="s">
        <v>10</v>
      </c>
      <c r="E6" s="77">
        <v>1812.2857142857142</v>
      </c>
      <c r="F6" s="78">
        <f t="shared" si="0"/>
        <v>2.7852523457067685E-3</v>
      </c>
      <c r="G6" s="81">
        <v>3</v>
      </c>
      <c r="H6" s="81">
        <v>0</v>
      </c>
      <c r="I6" s="81">
        <f t="shared" si="1"/>
        <v>0</v>
      </c>
    </row>
    <row r="7" spans="3:10" x14ac:dyDescent="0.25">
      <c r="C7" s="152"/>
      <c r="D7" s="76" t="s">
        <v>6</v>
      </c>
      <c r="E7" s="77">
        <v>2406.7142857142858</v>
      </c>
      <c r="F7" s="78">
        <f t="shared" si="0"/>
        <v>3.6988133586727048E-3</v>
      </c>
      <c r="G7" s="81">
        <v>3</v>
      </c>
      <c r="H7" s="81">
        <v>0</v>
      </c>
      <c r="I7" s="81">
        <f t="shared" si="1"/>
        <v>0</v>
      </c>
    </row>
    <row r="8" spans="3:10" x14ac:dyDescent="0.25">
      <c r="C8" s="152"/>
      <c r="D8" s="76" t="s">
        <v>9</v>
      </c>
      <c r="E8" s="77">
        <v>596.42857142857144</v>
      </c>
      <c r="F8" s="78">
        <f t="shared" si="0"/>
        <v>9.1663475826310578E-4</v>
      </c>
      <c r="G8" s="81">
        <v>3</v>
      </c>
      <c r="H8" s="81">
        <v>0</v>
      </c>
      <c r="I8" s="81">
        <f t="shared" si="1"/>
        <v>0</v>
      </c>
    </row>
    <row r="9" spans="3:10" x14ac:dyDescent="0.25">
      <c r="C9" s="152"/>
      <c r="D9" s="76" t="s">
        <v>67</v>
      </c>
      <c r="E9" s="77">
        <v>42.857142857142854</v>
      </c>
      <c r="F9" s="78">
        <f t="shared" si="0"/>
        <v>6.5865970653636332E-5</v>
      </c>
      <c r="G9" s="81">
        <v>3</v>
      </c>
      <c r="H9" s="81">
        <v>0</v>
      </c>
      <c r="I9" s="81">
        <f t="shared" si="1"/>
        <v>0</v>
      </c>
    </row>
    <row r="10" spans="3:10" x14ac:dyDescent="0.25">
      <c r="C10" s="152"/>
      <c r="D10" s="76" t="s">
        <v>12</v>
      </c>
      <c r="E10" s="77">
        <v>75.285714285714292</v>
      </c>
      <c r="F10" s="78">
        <f t="shared" si="0"/>
        <v>1.1570455511488784E-4</v>
      </c>
      <c r="G10" s="81">
        <v>3</v>
      </c>
      <c r="H10" s="81">
        <v>0</v>
      </c>
      <c r="I10" s="81">
        <f t="shared" si="1"/>
        <v>0</v>
      </c>
    </row>
    <row r="11" spans="3:10" x14ac:dyDescent="0.25">
      <c r="C11" s="152"/>
      <c r="D11" s="76" t="s">
        <v>11</v>
      </c>
      <c r="E11" s="77">
        <v>636509.28571428568</v>
      </c>
      <c r="F11" s="78">
        <f t="shared" si="0"/>
        <v>0.97823371178456398</v>
      </c>
      <c r="G11" s="81">
        <v>3</v>
      </c>
      <c r="H11" s="81">
        <v>5</v>
      </c>
      <c r="I11" s="81">
        <f t="shared" si="1"/>
        <v>15</v>
      </c>
    </row>
    <row r="12" spans="3:10" x14ac:dyDescent="0.25">
      <c r="C12" s="152"/>
      <c r="D12" s="76" t="s">
        <v>68</v>
      </c>
      <c r="E12" s="77">
        <v>1190</v>
      </c>
      <c r="F12" s="78">
        <f t="shared" si="0"/>
        <v>1.8288784518159691E-3</v>
      </c>
      <c r="G12" s="81">
        <v>3</v>
      </c>
      <c r="H12" s="81">
        <v>0</v>
      </c>
      <c r="I12" s="81">
        <f t="shared" si="1"/>
        <v>0</v>
      </c>
    </row>
    <row r="13" spans="3:10" x14ac:dyDescent="0.25">
      <c r="C13" s="152"/>
      <c r="D13" s="76" t="s">
        <v>19</v>
      </c>
      <c r="E13" s="77">
        <v>154.28571428571428</v>
      </c>
      <c r="F13" s="78">
        <f t="shared" si="0"/>
        <v>2.3711749435309081E-4</v>
      </c>
      <c r="G13" s="81">
        <v>3</v>
      </c>
      <c r="H13" s="81">
        <v>0</v>
      </c>
      <c r="I13" s="81">
        <f t="shared" si="1"/>
        <v>0</v>
      </c>
    </row>
    <row r="14" spans="3:10" x14ac:dyDescent="0.25">
      <c r="C14" s="152"/>
      <c r="D14" s="76" t="s">
        <v>69</v>
      </c>
      <c r="E14" s="77">
        <v>25.714285714285715</v>
      </c>
      <c r="F14" s="78">
        <f t="shared" si="0"/>
        <v>3.9519582392181809E-5</v>
      </c>
      <c r="G14" s="81">
        <v>3</v>
      </c>
      <c r="H14" s="81">
        <v>0</v>
      </c>
      <c r="I14" s="81">
        <f t="shared" si="1"/>
        <v>0</v>
      </c>
    </row>
    <row r="15" spans="3:10" x14ac:dyDescent="0.25">
      <c r="C15" s="152"/>
      <c r="D15" s="76" t="s">
        <v>18</v>
      </c>
      <c r="E15" s="77">
        <v>572.42857142857144</v>
      </c>
      <c r="F15" s="78">
        <f t="shared" si="0"/>
        <v>8.7974981469706945E-4</v>
      </c>
      <c r="G15" s="81">
        <v>3</v>
      </c>
      <c r="H15" s="81">
        <v>0</v>
      </c>
      <c r="I15" s="81">
        <f t="shared" si="1"/>
        <v>0</v>
      </c>
    </row>
    <row r="16" spans="3:10" x14ac:dyDescent="0.25">
      <c r="C16" s="152"/>
      <c r="D16" s="76" t="s">
        <v>15</v>
      </c>
      <c r="E16" s="77">
        <v>1669.7142857142858</v>
      </c>
      <c r="F16" s="78">
        <f t="shared" si="0"/>
        <v>2.5661382166656719E-3</v>
      </c>
      <c r="G16" s="81">
        <v>3</v>
      </c>
      <c r="H16" s="81">
        <v>0</v>
      </c>
      <c r="I16" s="81">
        <f t="shared" si="1"/>
        <v>0</v>
      </c>
    </row>
    <row r="17" spans="3:9" x14ac:dyDescent="0.25">
      <c r="C17" s="152"/>
      <c r="D17" s="76" t="s">
        <v>70</v>
      </c>
      <c r="E17" s="77">
        <v>17.142857142857142</v>
      </c>
      <c r="F17" s="78">
        <f t="shared" si="0"/>
        <v>2.6346388261454537E-5</v>
      </c>
      <c r="G17" s="81">
        <v>3</v>
      </c>
      <c r="H17" s="81">
        <v>0</v>
      </c>
      <c r="I17" s="81">
        <f t="shared" si="1"/>
        <v>0</v>
      </c>
    </row>
    <row r="18" spans="3:9" x14ac:dyDescent="0.25">
      <c r="C18" s="152"/>
      <c r="D18" s="76" t="s">
        <v>14</v>
      </c>
      <c r="E18" s="77">
        <v>102.85714285714286</v>
      </c>
      <c r="F18" s="78">
        <f t="shared" si="0"/>
        <v>1.5807832956872723E-4</v>
      </c>
      <c r="G18" s="81">
        <v>3</v>
      </c>
      <c r="H18" s="81">
        <v>0</v>
      </c>
      <c r="I18" s="81">
        <f t="shared" si="1"/>
        <v>0</v>
      </c>
    </row>
    <row r="19" spans="3:9" x14ac:dyDescent="0.25">
      <c r="C19" s="152" t="s">
        <v>93</v>
      </c>
      <c r="D19" s="76" t="s">
        <v>23</v>
      </c>
      <c r="E19" s="77">
        <v>119.28571428571429</v>
      </c>
      <c r="F19" s="78">
        <f t="shared" si="0"/>
        <v>1.8332695165262117E-4</v>
      </c>
      <c r="G19" s="81">
        <v>5</v>
      </c>
      <c r="H19" s="81">
        <v>0</v>
      </c>
      <c r="I19" s="81">
        <f t="shared" si="1"/>
        <v>0</v>
      </c>
    </row>
    <row r="20" spans="3:9" x14ac:dyDescent="0.25">
      <c r="C20" s="152"/>
      <c r="D20" s="76" t="s">
        <v>24</v>
      </c>
      <c r="E20" s="77">
        <v>17.142857142857142</v>
      </c>
      <c r="F20" s="78">
        <f t="shared" si="0"/>
        <v>2.6346388261454537E-5</v>
      </c>
      <c r="G20" s="81">
        <v>5</v>
      </c>
      <c r="H20" s="81">
        <v>0</v>
      </c>
      <c r="I20" s="81">
        <f t="shared" si="1"/>
        <v>0</v>
      </c>
    </row>
    <row r="21" spans="3:9" x14ac:dyDescent="0.25">
      <c r="C21" s="152"/>
      <c r="D21" s="76" t="s">
        <v>21</v>
      </c>
      <c r="E21" s="77">
        <v>143.14285714285714</v>
      </c>
      <c r="F21" s="78">
        <f t="shared" si="0"/>
        <v>2.1999234198314538E-4</v>
      </c>
      <c r="G21" s="81">
        <v>5</v>
      </c>
      <c r="H21" s="81">
        <v>0</v>
      </c>
      <c r="I21" s="81">
        <f t="shared" si="1"/>
        <v>0</v>
      </c>
    </row>
    <row r="22" spans="3:9" x14ac:dyDescent="0.25">
      <c r="C22" s="152" t="s">
        <v>29</v>
      </c>
      <c r="D22" s="76" t="s">
        <v>62</v>
      </c>
      <c r="E22" s="77">
        <v>900</v>
      </c>
      <c r="F22" s="78">
        <f t="shared" si="0"/>
        <v>1.3831853837263631E-3</v>
      </c>
      <c r="G22" s="81">
        <v>9</v>
      </c>
      <c r="H22" s="81">
        <v>0</v>
      </c>
      <c r="I22" s="81">
        <f t="shared" si="1"/>
        <v>0</v>
      </c>
    </row>
    <row r="23" spans="3:9" x14ac:dyDescent="0.25">
      <c r="C23" s="152"/>
      <c r="D23" s="76" t="s">
        <v>63</v>
      </c>
      <c r="E23" s="77">
        <v>68.571428571428569</v>
      </c>
      <c r="F23" s="78">
        <f t="shared" si="0"/>
        <v>1.0538555304581815E-4</v>
      </c>
      <c r="G23" s="81">
        <v>9</v>
      </c>
      <c r="H23" s="81">
        <v>0</v>
      </c>
      <c r="I23" s="81">
        <f t="shared" si="1"/>
        <v>0</v>
      </c>
    </row>
    <row r="24" spans="3:9" x14ac:dyDescent="0.25">
      <c r="C24" s="152"/>
      <c r="D24" s="76" t="s">
        <v>31</v>
      </c>
      <c r="E24" s="77">
        <v>2091.4285714285716</v>
      </c>
      <c r="F24" s="78">
        <f t="shared" si="0"/>
        <v>3.2142593678974535E-3</v>
      </c>
      <c r="G24" s="81">
        <v>9</v>
      </c>
      <c r="H24" s="81">
        <v>0</v>
      </c>
      <c r="I24" s="81">
        <f t="shared" si="1"/>
        <v>0</v>
      </c>
    </row>
    <row r="25" spans="3:9" x14ac:dyDescent="0.25">
      <c r="C25" s="152" t="s">
        <v>32</v>
      </c>
      <c r="D25" s="76" t="s">
        <v>35</v>
      </c>
      <c r="E25" s="77">
        <v>25.714285714285715</v>
      </c>
      <c r="F25" s="78">
        <f t="shared" si="0"/>
        <v>3.9519582392181809E-5</v>
      </c>
      <c r="G25" s="81">
        <v>12</v>
      </c>
      <c r="H25" s="81">
        <v>0</v>
      </c>
      <c r="I25" s="81">
        <f t="shared" si="1"/>
        <v>0</v>
      </c>
    </row>
    <row r="26" spans="3:9" x14ac:dyDescent="0.25">
      <c r="C26" s="152"/>
      <c r="D26" s="76" t="s">
        <v>65</v>
      </c>
      <c r="E26" s="77">
        <v>17.142857142857142</v>
      </c>
      <c r="F26" s="78">
        <f t="shared" si="0"/>
        <v>2.6346388261454537E-5</v>
      </c>
      <c r="G26" s="81">
        <v>1</v>
      </c>
      <c r="H26" s="81">
        <v>0</v>
      </c>
      <c r="I26" s="81">
        <f t="shared" si="1"/>
        <v>0</v>
      </c>
    </row>
    <row r="27" spans="3:9" x14ac:dyDescent="0.25">
      <c r="C27" s="152"/>
      <c r="D27" s="76" t="s">
        <v>33</v>
      </c>
      <c r="E27" s="77">
        <v>560.14285714285711</v>
      </c>
      <c r="F27" s="78">
        <f t="shared" si="0"/>
        <v>8.6086823644302693E-4</v>
      </c>
      <c r="G27" s="81">
        <v>12</v>
      </c>
      <c r="H27" s="81">
        <v>0</v>
      </c>
      <c r="I27" s="81">
        <f t="shared" si="1"/>
        <v>0</v>
      </c>
    </row>
    <row r="28" spans="3:9" x14ac:dyDescent="0.25">
      <c r="C28" s="152"/>
      <c r="D28" s="76" t="s">
        <v>64</v>
      </c>
      <c r="E28" s="77">
        <v>8.5714285714285712</v>
      </c>
      <c r="F28" s="78">
        <f t="shared" si="0"/>
        <v>1.3173194130727268E-5</v>
      </c>
      <c r="G28" s="81">
        <v>12</v>
      </c>
      <c r="H28" s="81">
        <v>0</v>
      </c>
      <c r="I28" s="81">
        <f t="shared" si="1"/>
        <v>0</v>
      </c>
    </row>
    <row r="29" spans="3:9" x14ac:dyDescent="0.25">
      <c r="C29" s="152"/>
      <c r="D29" s="76" t="s">
        <v>66</v>
      </c>
      <c r="E29" s="77">
        <v>51.428571428571431</v>
      </c>
      <c r="F29" s="78">
        <f t="shared" si="0"/>
        <v>7.9039164784363617E-5</v>
      </c>
      <c r="G29" s="81">
        <v>12</v>
      </c>
      <c r="H29" s="81">
        <v>0</v>
      </c>
      <c r="I29" s="81">
        <f t="shared" si="1"/>
        <v>0</v>
      </c>
    </row>
    <row r="30" spans="3:9" x14ac:dyDescent="0.25">
      <c r="C30" s="152"/>
      <c r="D30" s="76" t="s">
        <v>39</v>
      </c>
      <c r="E30" s="77">
        <v>694.28571428571433</v>
      </c>
      <c r="F30" s="78">
        <f t="shared" si="0"/>
        <v>1.0670287245889089E-3</v>
      </c>
      <c r="G30" s="81">
        <v>12</v>
      </c>
      <c r="H30" s="81">
        <v>0</v>
      </c>
      <c r="I30" s="81">
        <f t="shared" si="1"/>
        <v>0</v>
      </c>
    </row>
    <row r="31" spans="3:9" x14ac:dyDescent="0.25">
      <c r="C31" s="149" t="s">
        <v>94</v>
      </c>
      <c r="D31" s="149"/>
      <c r="E31" s="79">
        <f>SUM(E4:E30)</f>
        <v>650671.99999999988</v>
      </c>
      <c r="F31" s="80">
        <f t="shared" si="0"/>
        <v>1</v>
      </c>
    </row>
    <row r="34" spans="3:10" x14ac:dyDescent="0.25">
      <c r="C34" s="150" t="s">
        <v>95</v>
      </c>
      <c r="D34" s="150"/>
    </row>
    <row r="35" spans="3:10" ht="15.75" thickBot="1" x14ac:dyDescent="0.3">
      <c r="C35" s="150"/>
      <c r="D35" s="150"/>
    </row>
    <row r="36" spans="3:10" ht="45" x14ac:dyDescent="0.25">
      <c r="C36" s="86" t="s">
        <v>49</v>
      </c>
      <c r="D36" s="73" t="s">
        <v>48</v>
      </c>
      <c r="E36" s="74" t="s">
        <v>86</v>
      </c>
      <c r="F36" s="74" t="s">
        <v>87</v>
      </c>
      <c r="G36" s="73" t="s">
        <v>88</v>
      </c>
      <c r="H36" s="73" t="s">
        <v>89</v>
      </c>
      <c r="I36" s="82" t="s">
        <v>90</v>
      </c>
      <c r="J36" s="84" t="s">
        <v>91</v>
      </c>
    </row>
    <row r="37" spans="3:10" ht="19.5" thickBot="1" x14ac:dyDescent="0.3">
      <c r="C37" s="146" t="s">
        <v>1</v>
      </c>
      <c r="D37" s="76" t="s">
        <v>2</v>
      </c>
      <c r="E37" s="89">
        <v>55.5</v>
      </c>
      <c r="F37" s="78">
        <f>E37/E$72</f>
        <v>2.5381871398518249E-3</v>
      </c>
      <c r="G37" s="73">
        <v>16</v>
      </c>
      <c r="H37" s="73">
        <v>0</v>
      </c>
      <c r="I37" s="82">
        <f>G37*H37</f>
        <v>0</v>
      </c>
      <c r="J37" s="94">
        <f>SUM(I37:I71)</f>
        <v>12</v>
      </c>
    </row>
    <row r="38" spans="3:10" x14ac:dyDescent="0.25">
      <c r="C38" s="146"/>
      <c r="D38" s="76" t="s">
        <v>3</v>
      </c>
      <c r="E38" s="89">
        <v>55.5</v>
      </c>
      <c r="F38" s="78">
        <f t="shared" ref="F38:F72" si="2">E38/E$72</f>
        <v>2.5381871398518249E-3</v>
      </c>
      <c r="G38" s="73">
        <v>16</v>
      </c>
      <c r="H38" s="73">
        <v>0</v>
      </c>
      <c r="I38" s="73">
        <f t="shared" ref="I38:I71" si="3">G38*H38</f>
        <v>0</v>
      </c>
      <c r="J38" s="88"/>
    </row>
    <row r="39" spans="3:10" x14ac:dyDescent="0.25">
      <c r="C39" s="146" t="s">
        <v>92</v>
      </c>
      <c r="D39" s="76" t="s">
        <v>10</v>
      </c>
      <c r="E39" s="89">
        <v>224</v>
      </c>
      <c r="F39" s="78">
        <f t="shared" si="2"/>
        <v>1.0244214762645202E-2</v>
      </c>
      <c r="G39" s="73">
        <v>3</v>
      </c>
      <c r="H39" s="73">
        <v>0</v>
      </c>
      <c r="I39" s="73">
        <f t="shared" si="3"/>
        <v>0</v>
      </c>
      <c r="J39" s="88"/>
    </row>
    <row r="40" spans="3:10" x14ac:dyDescent="0.25">
      <c r="C40" s="146"/>
      <c r="D40" s="76" t="s">
        <v>6</v>
      </c>
      <c r="E40" s="89">
        <v>3443.75</v>
      </c>
      <c r="F40" s="78">
        <f t="shared" si="2"/>
        <v>0.15749336870026526</v>
      </c>
      <c r="G40" s="73">
        <v>3</v>
      </c>
      <c r="H40" s="73">
        <v>1</v>
      </c>
      <c r="I40" s="73">
        <f t="shared" si="3"/>
        <v>3</v>
      </c>
      <c r="J40" s="88"/>
    </row>
    <row r="41" spans="3:10" x14ac:dyDescent="0.25">
      <c r="C41" s="146"/>
      <c r="D41" s="76" t="s">
        <v>9</v>
      </c>
      <c r="E41" s="89">
        <v>181.5</v>
      </c>
      <c r="F41" s="78">
        <f t="shared" si="2"/>
        <v>8.3005579438397512E-3</v>
      </c>
      <c r="G41" s="73">
        <v>3</v>
      </c>
      <c r="H41" s="73">
        <v>0</v>
      </c>
      <c r="I41" s="73">
        <f t="shared" si="3"/>
        <v>0</v>
      </c>
      <c r="J41" s="88"/>
    </row>
    <row r="42" spans="3:10" x14ac:dyDescent="0.25">
      <c r="C42" s="146"/>
      <c r="D42" s="76" t="s">
        <v>13</v>
      </c>
      <c r="E42" s="89">
        <v>27.75</v>
      </c>
      <c r="F42" s="78">
        <f t="shared" si="2"/>
        <v>1.2690935699259125E-3</v>
      </c>
      <c r="G42" s="73">
        <v>3</v>
      </c>
      <c r="H42" s="73">
        <v>0</v>
      </c>
      <c r="I42" s="73">
        <f t="shared" si="3"/>
        <v>0</v>
      </c>
      <c r="J42" s="88"/>
    </row>
    <row r="43" spans="3:10" x14ac:dyDescent="0.25">
      <c r="C43" s="146"/>
      <c r="D43" s="76" t="s">
        <v>8</v>
      </c>
      <c r="E43" s="89">
        <v>111</v>
      </c>
      <c r="F43" s="78">
        <f t="shared" si="2"/>
        <v>5.0763742797036498E-3</v>
      </c>
      <c r="G43" s="73">
        <v>3</v>
      </c>
      <c r="H43" s="73">
        <v>0</v>
      </c>
      <c r="I43" s="73">
        <f t="shared" si="3"/>
        <v>0</v>
      </c>
      <c r="J43" s="88"/>
    </row>
    <row r="44" spans="3:10" x14ac:dyDescent="0.25">
      <c r="C44" s="146"/>
      <c r="D44" s="76" t="s">
        <v>7</v>
      </c>
      <c r="E44" s="89">
        <v>915.75</v>
      </c>
      <c r="F44" s="78">
        <f t="shared" si="2"/>
        <v>4.1880087807555109E-2</v>
      </c>
      <c r="G44" s="73">
        <v>3</v>
      </c>
      <c r="H44" s="73">
        <v>0</v>
      </c>
      <c r="I44" s="73">
        <f t="shared" si="3"/>
        <v>0</v>
      </c>
      <c r="J44" s="88"/>
    </row>
    <row r="45" spans="3:10" x14ac:dyDescent="0.25">
      <c r="C45" s="146"/>
      <c r="D45" s="76" t="s">
        <v>11</v>
      </c>
      <c r="E45" s="89">
        <v>12128.25</v>
      </c>
      <c r="F45" s="78">
        <f t="shared" si="2"/>
        <v>0.55466248971005216</v>
      </c>
      <c r="G45" s="73">
        <v>3</v>
      </c>
      <c r="H45" s="73">
        <v>3</v>
      </c>
      <c r="I45" s="73">
        <f t="shared" si="3"/>
        <v>9</v>
      </c>
      <c r="J45" s="88"/>
    </row>
    <row r="46" spans="3:10" x14ac:dyDescent="0.25">
      <c r="C46" s="146"/>
      <c r="D46" s="76" t="s">
        <v>16</v>
      </c>
      <c r="E46" s="89">
        <v>27.75</v>
      </c>
      <c r="F46" s="78">
        <f t="shared" si="2"/>
        <v>1.2690935699259125E-3</v>
      </c>
      <c r="G46" s="73">
        <v>3</v>
      </c>
      <c r="H46" s="73">
        <v>0</v>
      </c>
      <c r="I46" s="73">
        <f t="shared" si="3"/>
        <v>0</v>
      </c>
      <c r="J46" s="88"/>
    </row>
    <row r="47" spans="3:10" x14ac:dyDescent="0.25">
      <c r="C47" s="146"/>
      <c r="D47" s="76" t="s">
        <v>19</v>
      </c>
      <c r="E47" s="89">
        <v>55.5</v>
      </c>
      <c r="F47" s="78">
        <f t="shared" si="2"/>
        <v>2.5381871398518249E-3</v>
      </c>
      <c r="G47" s="73">
        <v>3</v>
      </c>
      <c r="H47" s="73">
        <v>0</v>
      </c>
      <c r="I47" s="73">
        <f t="shared" si="3"/>
        <v>0</v>
      </c>
      <c r="J47" s="88"/>
    </row>
    <row r="48" spans="3:10" x14ac:dyDescent="0.25">
      <c r="C48" s="146"/>
      <c r="D48" s="76" t="s">
        <v>17</v>
      </c>
      <c r="E48" s="89">
        <v>27.75</v>
      </c>
      <c r="F48" s="78">
        <f t="shared" si="2"/>
        <v>1.2690935699259125E-3</v>
      </c>
      <c r="G48" s="73">
        <v>3</v>
      </c>
      <c r="H48" s="73">
        <v>0</v>
      </c>
      <c r="I48" s="73">
        <f t="shared" si="3"/>
        <v>0</v>
      </c>
      <c r="J48" s="88"/>
    </row>
    <row r="49" spans="3:10" x14ac:dyDescent="0.25">
      <c r="C49" s="146"/>
      <c r="D49" s="76" t="s">
        <v>18</v>
      </c>
      <c r="E49" s="89">
        <v>56</v>
      </c>
      <c r="F49" s="78">
        <f t="shared" si="2"/>
        <v>2.5610536906613005E-3</v>
      </c>
      <c r="G49" s="73">
        <v>3</v>
      </c>
      <c r="H49" s="73">
        <v>0</v>
      </c>
      <c r="I49" s="73">
        <f t="shared" si="3"/>
        <v>0</v>
      </c>
      <c r="J49" s="88"/>
    </row>
    <row r="50" spans="3:10" x14ac:dyDescent="0.25">
      <c r="C50" s="146"/>
      <c r="D50" s="76" t="s">
        <v>15</v>
      </c>
      <c r="E50" s="89">
        <v>14</v>
      </c>
      <c r="F50" s="78">
        <f t="shared" si="2"/>
        <v>6.4026342266532512E-4</v>
      </c>
      <c r="G50" s="73">
        <v>3</v>
      </c>
      <c r="H50" s="73">
        <v>0</v>
      </c>
      <c r="I50" s="73">
        <f t="shared" si="3"/>
        <v>0</v>
      </c>
      <c r="J50" s="88"/>
    </row>
    <row r="51" spans="3:10" x14ac:dyDescent="0.25">
      <c r="C51" s="146"/>
      <c r="D51" s="76" t="s">
        <v>14</v>
      </c>
      <c r="E51" s="89">
        <v>1779.5</v>
      </c>
      <c r="F51" s="78">
        <f t="shared" si="2"/>
        <v>8.1382054330924727E-2</v>
      </c>
      <c r="G51" s="73">
        <v>3</v>
      </c>
      <c r="H51" s="73">
        <v>0</v>
      </c>
      <c r="I51" s="73">
        <f t="shared" si="3"/>
        <v>0</v>
      </c>
      <c r="J51" s="88"/>
    </row>
    <row r="52" spans="3:10" x14ac:dyDescent="0.25">
      <c r="C52" s="146" t="s">
        <v>93</v>
      </c>
      <c r="D52" s="76" t="s">
        <v>23</v>
      </c>
      <c r="E52" s="89">
        <v>277.75</v>
      </c>
      <c r="F52" s="78">
        <f t="shared" si="2"/>
        <v>1.2702368974663862E-2</v>
      </c>
      <c r="G52" s="73">
        <v>9</v>
      </c>
      <c r="H52" s="73">
        <v>0</v>
      </c>
      <c r="I52" s="73">
        <f t="shared" si="3"/>
        <v>0</v>
      </c>
      <c r="J52" s="88"/>
    </row>
    <row r="53" spans="3:10" x14ac:dyDescent="0.25">
      <c r="C53" s="146"/>
      <c r="D53" s="76" t="s">
        <v>24</v>
      </c>
      <c r="E53" s="89">
        <v>27.75</v>
      </c>
      <c r="F53" s="78">
        <f t="shared" si="2"/>
        <v>1.2690935699259125E-3</v>
      </c>
      <c r="G53" s="73">
        <v>9</v>
      </c>
      <c r="H53" s="73">
        <v>0</v>
      </c>
      <c r="I53" s="73">
        <f t="shared" si="3"/>
        <v>0</v>
      </c>
      <c r="J53" s="88"/>
    </row>
    <row r="54" spans="3:10" x14ac:dyDescent="0.25">
      <c r="C54" s="146"/>
      <c r="D54" s="76" t="s">
        <v>21</v>
      </c>
      <c r="E54" s="89">
        <v>541.25</v>
      </c>
      <c r="F54" s="78">
        <f t="shared" si="2"/>
        <v>2.475304125125766E-2</v>
      </c>
      <c r="G54" s="73">
        <v>9</v>
      </c>
      <c r="H54" s="73">
        <v>0</v>
      </c>
      <c r="I54" s="73">
        <f t="shared" si="3"/>
        <v>0</v>
      </c>
      <c r="J54" s="88"/>
    </row>
    <row r="55" spans="3:10" x14ac:dyDescent="0.25">
      <c r="C55" s="146"/>
      <c r="D55" s="76" t="s">
        <v>22</v>
      </c>
      <c r="E55" s="89">
        <v>485.75</v>
      </c>
      <c r="F55" s="78">
        <f t="shared" si="2"/>
        <v>2.2214854111405835E-2</v>
      </c>
      <c r="G55" s="73">
        <v>9</v>
      </c>
      <c r="H55" s="73">
        <v>0</v>
      </c>
      <c r="I55" s="73">
        <f t="shared" si="3"/>
        <v>0</v>
      </c>
      <c r="J55" s="88"/>
    </row>
    <row r="56" spans="3:10" x14ac:dyDescent="0.25">
      <c r="C56" s="146" t="s">
        <v>25</v>
      </c>
      <c r="D56" s="76" t="s">
        <v>28</v>
      </c>
      <c r="E56" s="89">
        <v>249.75</v>
      </c>
      <c r="F56" s="78">
        <f t="shared" si="2"/>
        <v>1.1421842129333211E-2</v>
      </c>
      <c r="G56" s="73">
        <v>5</v>
      </c>
      <c r="H56" s="73">
        <v>0</v>
      </c>
      <c r="I56" s="73">
        <f t="shared" si="3"/>
        <v>0</v>
      </c>
      <c r="J56" s="88"/>
    </row>
    <row r="57" spans="3:10" x14ac:dyDescent="0.25">
      <c r="C57" s="146"/>
      <c r="D57" s="76" t="s">
        <v>26</v>
      </c>
      <c r="E57" s="89">
        <v>194.25</v>
      </c>
      <c r="F57" s="78">
        <f t="shared" si="2"/>
        <v>8.883654989481387E-3</v>
      </c>
      <c r="G57" s="73">
        <v>5</v>
      </c>
      <c r="H57" s="73">
        <v>0</v>
      </c>
      <c r="I57" s="73">
        <f t="shared" si="3"/>
        <v>0</v>
      </c>
      <c r="J57" s="88"/>
    </row>
    <row r="58" spans="3:10" x14ac:dyDescent="0.25">
      <c r="C58" s="146"/>
      <c r="D58" s="76" t="s">
        <v>27</v>
      </c>
      <c r="E58" s="89">
        <v>14</v>
      </c>
      <c r="F58" s="78">
        <f t="shared" si="2"/>
        <v>6.4026342266532512E-4</v>
      </c>
      <c r="G58" s="73">
        <v>5</v>
      </c>
      <c r="H58" s="73">
        <v>0</v>
      </c>
      <c r="I58" s="73">
        <f t="shared" si="3"/>
        <v>0</v>
      </c>
      <c r="J58" s="88"/>
    </row>
    <row r="59" spans="3:10" x14ac:dyDescent="0.25">
      <c r="C59" s="146" t="s">
        <v>29</v>
      </c>
      <c r="D59" s="76" t="s">
        <v>30</v>
      </c>
      <c r="E59" s="89">
        <v>55.75</v>
      </c>
      <c r="F59" s="78">
        <f t="shared" si="2"/>
        <v>2.5496204152565629E-3</v>
      </c>
      <c r="G59" s="73">
        <v>9</v>
      </c>
      <c r="H59" s="73">
        <v>0</v>
      </c>
      <c r="I59" s="73">
        <f t="shared" si="3"/>
        <v>0</v>
      </c>
      <c r="J59" s="88"/>
    </row>
    <row r="60" spans="3:10" x14ac:dyDescent="0.25">
      <c r="C60" s="146"/>
      <c r="D60" s="76" t="s">
        <v>31</v>
      </c>
      <c r="E60" s="89">
        <v>14</v>
      </c>
      <c r="F60" s="78">
        <f t="shared" si="2"/>
        <v>6.4026342266532512E-4</v>
      </c>
      <c r="G60" s="73">
        <v>9</v>
      </c>
      <c r="H60" s="73">
        <v>0</v>
      </c>
      <c r="I60" s="73">
        <f t="shared" si="3"/>
        <v>0</v>
      </c>
      <c r="J60" s="88"/>
    </row>
    <row r="61" spans="3:10" x14ac:dyDescent="0.25">
      <c r="C61" s="146" t="s">
        <v>32</v>
      </c>
      <c r="D61" s="76" t="s">
        <v>40</v>
      </c>
      <c r="E61" s="89">
        <v>14</v>
      </c>
      <c r="F61" s="78">
        <f t="shared" si="2"/>
        <v>6.4026342266532512E-4</v>
      </c>
      <c r="G61" s="73">
        <v>12</v>
      </c>
      <c r="H61" s="73">
        <v>0</v>
      </c>
      <c r="I61" s="73">
        <f t="shared" si="3"/>
        <v>0</v>
      </c>
      <c r="J61" s="88"/>
    </row>
    <row r="62" spans="3:10" x14ac:dyDescent="0.25">
      <c r="C62" s="146"/>
      <c r="D62" s="76" t="s">
        <v>35</v>
      </c>
      <c r="E62" s="89">
        <v>27.75</v>
      </c>
      <c r="F62" s="78">
        <f t="shared" si="2"/>
        <v>1.2690935699259125E-3</v>
      </c>
      <c r="G62" s="73">
        <v>12</v>
      </c>
      <c r="H62" s="73">
        <v>0</v>
      </c>
      <c r="I62" s="73">
        <f t="shared" si="3"/>
        <v>0</v>
      </c>
      <c r="J62" s="88"/>
    </row>
    <row r="63" spans="3:10" x14ac:dyDescent="0.25">
      <c r="C63" s="146"/>
      <c r="D63" s="76" t="s">
        <v>34</v>
      </c>
      <c r="E63" s="89">
        <v>55.5</v>
      </c>
      <c r="F63" s="78">
        <f t="shared" si="2"/>
        <v>2.5381871398518249E-3</v>
      </c>
      <c r="G63" s="73">
        <v>12</v>
      </c>
      <c r="H63" s="73">
        <v>0</v>
      </c>
      <c r="I63" s="73">
        <f t="shared" si="3"/>
        <v>0</v>
      </c>
      <c r="J63" s="88"/>
    </row>
    <row r="64" spans="3:10" x14ac:dyDescent="0.25">
      <c r="C64" s="146"/>
      <c r="D64" s="76" t="s">
        <v>37</v>
      </c>
      <c r="E64" s="89">
        <v>111</v>
      </c>
      <c r="F64" s="78">
        <f t="shared" si="2"/>
        <v>5.0763742797036498E-3</v>
      </c>
      <c r="G64" s="73">
        <v>12</v>
      </c>
      <c r="H64" s="73">
        <v>0</v>
      </c>
      <c r="I64" s="73">
        <f t="shared" si="3"/>
        <v>0</v>
      </c>
      <c r="J64" s="88"/>
    </row>
    <row r="65" spans="3:10" x14ac:dyDescent="0.25">
      <c r="C65" s="146"/>
      <c r="D65" s="76" t="s">
        <v>33</v>
      </c>
      <c r="E65" s="89">
        <v>360.75</v>
      </c>
      <c r="F65" s="78">
        <f t="shared" si="2"/>
        <v>1.649821640903686E-2</v>
      </c>
      <c r="G65" s="73">
        <v>12</v>
      </c>
      <c r="H65" s="73">
        <v>0</v>
      </c>
      <c r="I65" s="73">
        <f t="shared" si="3"/>
        <v>0</v>
      </c>
      <c r="J65" s="88"/>
    </row>
    <row r="66" spans="3:10" x14ac:dyDescent="0.25">
      <c r="C66" s="146"/>
      <c r="D66" s="76" t="s">
        <v>36</v>
      </c>
      <c r="E66" s="89">
        <v>14</v>
      </c>
      <c r="F66" s="78">
        <f t="shared" si="2"/>
        <v>6.4026342266532512E-4</v>
      </c>
      <c r="G66" s="73">
        <v>12</v>
      </c>
      <c r="H66" s="73">
        <v>0</v>
      </c>
      <c r="I66" s="73">
        <f t="shared" si="3"/>
        <v>0</v>
      </c>
      <c r="J66" s="88"/>
    </row>
    <row r="67" spans="3:10" x14ac:dyDescent="0.25">
      <c r="C67" s="146"/>
      <c r="D67" s="76" t="s">
        <v>38</v>
      </c>
      <c r="E67" s="89">
        <v>83.25</v>
      </c>
      <c r="F67" s="78">
        <f t="shared" si="2"/>
        <v>3.8072807097777371E-3</v>
      </c>
      <c r="G67" s="73">
        <v>12</v>
      </c>
      <c r="H67" s="73">
        <v>0</v>
      </c>
      <c r="I67" s="73">
        <f t="shared" si="3"/>
        <v>0</v>
      </c>
      <c r="J67" s="88"/>
    </row>
    <row r="68" spans="3:10" x14ac:dyDescent="0.25">
      <c r="C68" s="146"/>
      <c r="D68" s="76" t="s">
        <v>39</v>
      </c>
      <c r="E68" s="89">
        <v>111</v>
      </c>
      <c r="F68" s="78">
        <f t="shared" si="2"/>
        <v>5.0763742797036498E-3</v>
      </c>
      <c r="G68" s="73">
        <v>12</v>
      </c>
      <c r="H68" s="73">
        <v>0</v>
      </c>
      <c r="I68" s="73">
        <f t="shared" si="3"/>
        <v>0</v>
      </c>
      <c r="J68" s="88"/>
    </row>
    <row r="69" spans="3:10" x14ac:dyDescent="0.25">
      <c r="C69" s="146"/>
      <c r="D69" s="76" t="s">
        <v>41</v>
      </c>
      <c r="E69" s="89">
        <v>27.75</v>
      </c>
      <c r="F69" s="78">
        <f t="shared" si="2"/>
        <v>1.2690935699259125E-3</v>
      </c>
      <c r="G69" s="73">
        <v>12</v>
      </c>
      <c r="H69" s="73">
        <v>0</v>
      </c>
      <c r="I69" s="73">
        <f t="shared" si="3"/>
        <v>0</v>
      </c>
      <c r="J69" s="88"/>
    </row>
    <row r="70" spans="3:10" x14ac:dyDescent="0.25">
      <c r="C70" s="146"/>
      <c r="D70" s="76" t="s">
        <v>42</v>
      </c>
      <c r="E70" s="89">
        <v>14</v>
      </c>
      <c r="F70" s="78">
        <f t="shared" si="2"/>
        <v>6.4026342266532512E-4</v>
      </c>
      <c r="G70" s="73">
        <v>1</v>
      </c>
      <c r="H70" s="73">
        <v>0</v>
      </c>
      <c r="I70" s="73">
        <f t="shared" si="3"/>
        <v>0</v>
      </c>
      <c r="J70" s="88"/>
    </row>
    <row r="71" spans="3:10" x14ac:dyDescent="0.25">
      <c r="C71" s="147"/>
      <c r="D71" s="91" t="s">
        <v>43</v>
      </c>
      <c r="E71" s="92">
        <v>83.25</v>
      </c>
      <c r="F71" s="78">
        <f t="shared" si="2"/>
        <v>3.8072807097777371E-3</v>
      </c>
      <c r="G71" s="73">
        <v>12</v>
      </c>
      <c r="H71" s="73">
        <v>0</v>
      </c>
      <c r="I71" s="73">
        <f t="shared" si="3"/>
        <v>0</v>
      </c>
      <c r="J71" s="88"/>
    </row>
    <row r="72" spans="3:10" x14ac:dyDescent="0.25">
      <c r="C72" s="148" t="s">
        <v>94</v>
      </c>
      <c r="D72" s="148"/>
      <c r="E72" s="90">
        <f>SUM(E37:E71)</f>
        <v>21866</v>
      </c>
      <c r="F72" s="93">
        <f t="shared" si="2"/>
        <v>1</v>
      </c>
      <c r="G72" s="75"/>
      <c r="H72" s="75"/>
      <c r="I72" s="75"/>
      <c r="J72" s="75"/>
    </row>
  </sheetData>
  <mergeCells count="15">
    <mergeCell ref="C25:C30"/>
    <mergeCell ref="C1:D2"/>
    <mergeCell ref="C4:C5"/>
    <mergeCell ref="C6:C18"/>
    <mergeCell ref="C19:C21"/>
    <mergeCell ref="C22:C24"/>
    <mergeCell ref="C59:C60"/>
    <mergeCell ref="C61:C71"/>
    <mergeCell ref="C72:D72"/>
    <mergeCell ref="C31:D31"/>
    <mergeCell ref="C34:D35"/>
    <mergeCell ref="C37:C38"/>
    <mergeCell ref="C39:C51"/>
    <mergeCell ref="C52:C55"/>
    <mergeCell ref="C56:C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</vt:lpstr>
      <vt:lpstr>PARAMETROS</vt:lpstr>
      <vt:lpstr>tabla Calculo 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2014-10-16T15:17:01Z</dcterms:created>
  <dcterms:modified xsi:type="dcterms:W3CDTF">2014-11-12T19:12:59Z</dcterms:modified>
</cp:coreProperties>
</file>