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0035" activeTab="4"/>
  </bookViews>
  <sheets>
    <sheet name="Entre lagos" sheetId="1" r:id="rId1"/>
    <sheet name="Centro" sheetId="2" r:id="rId2"/>
    <sheet name="Caulle" sheetId="3" r:id="rId3"/>
    <sheet name="Parametros" sheetId="4" r:id="rId4"/>
    <sheet name="tabla calculo IPL" sheetId="5" r:id="rId5"/>
  </sheets>
  <calcPr calcId="145621"/>
</workbook>
</file>

<file path=xl/calcChain.xml><?xml version="1.0" encoding="utf-8"?>
<calcChain xmlns="http://schemas.openxmlformats.org/spreadsheetml/2006/main">
  <c r="L37" i="5" l="1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37" i="5"/>
  <c r="G59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3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7" i="5"/>
  <c r="L7" i="5" l="1"/>
  <c r="G30" i="5"/>
  <c r="H9" i="5" s="1"/>
  <c r="H17" i="5" l="1"/>
  <c r="H18" i="5"/>
  <c r="H11" i="5"/>
  <c r="H25" i="5"/>
  <c r="H22" i="5"/>
  <c r="H15" i="5"/>
  <c r="H12" i="5"/>
  <c r="H29" i="5"/>
  <c r="H26" i="5"/>
  <c r="H23" i="5"/>
  <c r="H16" i="5"/>
  <c r="H13" i="5"/>
  <c r="H10" i="5"/>
  <c r="H30" i="5"/>
  <c r="H27" i="5"/>
  <c r="H28" i="5"/>
  <c r="H20" i="5"/>
  <c r="H21" i="5"/>
  <c r="H14" i="5"/>
  <c r="H7" i="5"/>
  <c r="H19" i="5"/>
  <c r="H8" i="5"/>
  <c r="H24" i="5"/>
  <c r="AB8" i="2" l="1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7" i="2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7" i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7" i="3"/>
  <c r="H29" i="4" l="1"/>
  <c r="I29" i="4"/>
  <c r="J29" i="4"/>
  <c r="K29" i="4"/>
  <c r="H28" i="4"/>
  <c r="I28" i="4"/>
  <c r="J28" i="4"/>
  <c r="K28" i="4"/>
  <c r="G28" i="4"/>
  <c r="G29" i="4"/>
  <c r="H27" i="4"/>
  <c r="I27" i="4"/>
  <c r="J27" i="4"/>
  <c r="K27" i="4"/>
  <c r="G27" i="4"/>
  <c r="H24" i="4"/>
  <c r="I24" i="4"/>
  <c r="J24" i="4"/>
  <c r="K24" i="4"/>
  <c r="G24" i="4"/>
  <c r="H23" i="4"/>
  <c r="I23" i="4"/>
  <c r="J23" i="4"/>
  <c r="K23" i="4"/>
  <c r="G23" i="4"/>
  <c r="D31" i="3"/>
  <c r="E31" i="3"/>
  <c r="F31" i="3"/>
  <c r="G31" i="3"/>
  <c r="H31" i="3"/>
  <c r="I31" i="3"/>
  <c r="K31" i="3"/>
  <c r="M31" i="3"/>
  <c r="O31" i="3"/>
  <c r="P31" i="3"/>
  <c r="Q31" i="3"/>
  <c r="R31" i="3"/>
  <c r="S31" i="3"/>
  <c r="T31" i="3"/>
  <c r="U31" i="3"/>
  <c r="V31" i="3"/>
  <c r="W31" i="3"/>
  <c r="X31" i="3"/>
  <c r="Y31" i="3"/>
  <c r="Z31" i="3"/>
  <c r="C31" i="3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7" i="2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4" i="1"/>
</calcChain>
</file>

<file path=xl/sharedStrings.xml><?xml version="1.0" encoding="utf-8"?>
<sst xmlns="http://schemas.openxmlformats.org/spreadsheetml/2006/main" count="322" uniqueCount="91">
  <si>
    <t>Clase</t>
  </si>
  <si>
    <t>Cel/L</t>
  </si>
  <si>
    <t>%</t>
  </si>
  <si>
    <t>CHRYSOPHYCEAE</t>
  </si>
  <si>
    <t>CYANOPHYCEAE</t>
  </si>
  <si>
    <t>BACILLARIOPHYCEAE</t>
  </si>
  <si>
    <t>Pennadas</t>
  </si>
  <si>
    <t>Dinobryon cylindricum</t>
  </si>
  <si>
    <t>Anabaena spp.</t>
  </si>
  <si>
    <t>Asterionella formosa</t>
  </si>
  <si>
    <t>Aulacoseira granulata</t>
  </si>
  <si>
    <t>Fragilaria spp.</t>
  </si>
  <si>
    <t>Navicula spp.</t>
  </si>
  <si>
    <t>Taxa</t>
  </si>
  <si>
    <t>CRYPTOPHYCEAE</t>
  </si>
  <si>
    <t>DINOPHYCEAE</t>
  </si>
  <si>
    <t>EUGLENOPHYCEAE</t>
  </si>
  <si>
    <t>CHLOROPHYCEAE</t>
  </si>
  <si>
    <t>Dictyosphaerium</t>
  </si>
  <si>
    <t>Cryptomonas ovata</t>
  </si>
  <si>
    <t>Mallomonas spp.</t>
  </si>
  <si>
    <t>Ceratium cf. hirundinella</t>
  </si>
  <si>
    <t>Trachelomonas spp.</t>
  </si>
  <si>
    <t>Elakatothrix gelatinosa</t>
  </si>
  <si>
    <t>Sphaerocystis schroeteri</t>
  </si>
  <si>
    <t>Aulacoseira distans</t>
  </si>
  <si>
    <t>Cymbella spp.</t>
  </si>
  <si>
    <t>Gomphonema spp.</t>
  </si>
  <si>
    <t>0m</t>
  </si>
  <si>
    <t>10m</t>
  </si>
  <si>
    <t>20m</t>
  </si>
  <si>
    <t>50m</t>
  </si>
  <si>
    <t>80m</t>
  </si>
  <si>
    <t>100m</t>
  </si>
  <si>
    <t>VERANO</t>
  </si>
  <si>
    <t>PRIMAVERA</t>
  </si>
  <si>
    <t xml:space="preserve">Entre Lagos </t>
  </si>
  <si>
    <t>ABUNDANCIA TOTAL</t>
  </si>
  <si>
    <t>RIQUEZA ESPECIFICA</t>
  </si>
  <si>
    <t>DIVERSIDAD DE SHANON (H')</t>
  </si>
  <si>
    <t>DIVERSIDAD DE SIMPSON (D)</t>
  </si>
  <si>
    <t>EQUIDAD DE PIELOU (J)</t>
  </si>
  <si>
    <t>Peridinium cinctum</t>
  </si>
  <si>
    <t>Peridinium willei</t>
  </si>
  <si>
    <t>Dictyosphaerium spp.</t>
  </si>
  <si>
    <t>Ankistrodesmus spiralis</t>
  </si>
  <si>
    <t>Diatoma spp.</t>
  </si>
  <si>
    <t>Nitzschia spp.</t>
  </si>
  <si>
    <t>Synedra spp.</t>
  </si>
  <si>
    <t>Tabellaria fenestrata</t>
  </si>
  <si>
    <t>Sector Centro</t>
  </si>
  <si>
    <t>Anabaena spiroides</t>
  </si>
  <si>
    <t>Aulacoseiragranulata</t>
  </si>
  <si>
    <t>Fragilaria crotonensis</t>
  </si>
  <si>
    <t>Navicula dicephala</t>
  </si>
  <si>
    <t>Pinnularia spp.</t>
  </si>
  <si>
    <t>Rhizosolenia eriensis</t>
  </si>
  <si>
    <t>Caulle</t>
  </si>
  <si>
    <t>Closterium acutum</t>
  </si>
  <si>
    <t>Cyclotella spp.</t>
  </si>
  <si>
    <t>CENTRO</t>
  </si>
  <si>
    <t>Epilimnion</t>
  </si>
  <si>
    <t>Metalimnion</t>
  </si>
  <si>
    <t>Hipolimnion</t>
  </si>
  <si>
    <t>Estrato Hidrodinamico</t>
  </si>
  <si>
    <t>Profundidad</t>
  </si>
  <si>
    <t>Abundancia Total (Cel/L)</t>
  </si>
  <si>
    <t>Riqueza Especifica (N° Taxa)</t>
  </si>
  <si>
    <t>Shannon (H')</t>
  </si>
  <si>
    <t>Simpson (D)</t>
  </si>
  <si>
    <t>Equidad de Pielou (J)</t>
  </si>
  <si>
    <t>30m</t>
  </si>
  <si>
    <r>
      <t>Z</t>
    </r>
    <r>
      <rPr>
        <vertAlign val="subscript"/>
        <sz val="8"/>
        <color theme="1"/>
        <rFont val="Arial"/>
        <family val="2"/>
      </rPr>
      <t>EUF</t>
    </r>
    <r>
      <rPr>
        <sz val="8"/>
        <color theme="1"/>
        <rFont val="Arial"/>
        <family val="2"/>
      </rPr>
      <t>= 22,2m</t>
    </r>
  </si>
  <si>
    <t>Ceratium hirundinella</t>
  </si>
  <si>
    <t>primavera</t>
  </si>
  <si>
    <t>verano</t>
  </si>
  <si>
    <t>Total</t>
  </si>
  <si>
    <t>entre lagos</t>
  </si>
  <si>
    <t>centro</t>
  </si>
  <si>
    <t>caulle</t>
  </si>
  <si>
    <t>PROMEDIO ABUNDANCIA</t>
  </si>
  <si>
    <t>ABUNDANCIA RELATIVA</t>
  </si>
  <si>
    <t>Qi</t>
  </si>
  <si>
    <t>Aj</t>
  </si>
  <si>
    <t>Qi*Aj</t>
  </si>
  <si>
    <t>IPL</t>
  </si>
  <si>
    <t>BACILLIARIOPHYCEAE</t>
  </si>
  <si>
    <t>Primavera</t>
  </si>
  <si>
    <t>Verano</t>
  </si>
  <si>
    <t>CHRYPTOPHYCEAE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</si>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</sst>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vertAlign val="subscript"/>
      <sz val="8"/>
      <color theme="1"/>
      <name val="Arial"/>
      <family val="2"/>
    </font>
    <font>
      <b/>
      <sz val="8"/>
      <name val="Arial"/>
      <family val="2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3" fillId="0" borderId="1" xfId="0" applyFont="1" applyFill="1" applyBorder="1"/>
    <xf numFmtId="0" fontId="1" fillId="0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2" fillId="0" borderId="13" xfId="0" applyNumberFormat="1" applyFont="1" applyFill="1" applyBorder="1" applyAlignment="1">
      <alignment horizontal="center" vertical="center"/>
    </xf>
    <xf numFmtId="10" fontId="1" fillId="0" borderId="8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1" fillId="0" borderId="13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10" fontId="3" fillId="0" borderId="13" xfId="0" applyNumberFormat="1" applyFont="1" applyFill="1" applyBorder="1" applyAlignment="1">
      <alignment horizontal="center" vertical="center"/>
    </xf>
    <xf numFmtId="10" fontId="2" fillId="0" borderId="14" xfId="0" applyNumberFormat="1" applyFont="1" applyFill="1" applyBorder="1" applyAlignment="1">
      <alignment horizontal="center" vertical="center"/>
    </xf>
    <xf numFmtId="10" fontId="1" fillId="0" borderId="9" xfId="0" applyNumberFormat="1" applyFont="1" applyFill="1" applyBorder="1" applyAlignment="1">
      <alignment horizontal="center" vertical="center"/>
    </xf>
    <xf numFmtId="10" fontId="1" fillId="0" borderId="11" xfId="0" applyNumberFormat="1" applyFont="1" applyFill="1" applyBorder="1" applyAlignment="1">
      <alignment horizontal="center" vertical="center"/>
    </xf>
    <xf numFmtId="10" fontId="1" fillId="0" borderId="14" xfId="0" applyNumberFormat="1" applyFon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0" fontId="1" fillId="0" borderId="0" xfId="0" applyNumberFormat="1" applyFont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10" fontId="2" fillId="0" borderId="14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1" fillId="0" borderId="16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10" fontId="1" fillId="0" borderId="13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3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3" fontId="2" fillId="0" borderId="12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0" xfId="0" applyNumberFormat="1" applyFont="1" applyFill="1" applyBorder="1" applyAlignment="1">
      <alignment horizontal="center"/>
    </xf>
    <xf numFmtId="0" fontId="1" fillId="0" borderId="12" xfId="0" applyNumberFormat="1" applyFont="1" applyFill="1" applyBorder="1" applyAlignment="1">
      <alignment horizontal="center"/>
    </xf>
    <xf numFmtId="0" fontId="1" fillId="0" borderId="13" xfId="0" applyFont="1" applyBorder="1"/>
    <xf numFmtId="10" fontId="2" fillId="2" borderId="11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3" fillId="0" borderId="13" xfId="0" applyFont="1" applyBorder="1"/>
    <xf numFmtId="0" fontId="1" fillId="0" borderId="15" xfId="0" applyFont="1" applyFill="1" applyBorder="1" applyAlignment="1">
      <alignment horizontal="left" vertical="center"/>
    </xf>
    <xf numFmtId="0" fontId="3" fillId="0" borderId="6" xfId="0" applyFont="1" applyFill="1" applyBorder="1"/>
    <xf numFmtId="3" fontId="2" fillId="0" borderId="13" xfId="0" applyNumberFormat="1" applyFon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1" fillId="3" borderId="13" xfId="0" applyNumberFormat="1" applyFont="1" applyFill="1" applyBorder="1" applyAlignment="1">
      <alignment horizontal="center"/>
    </xf>
    <xf numFmtId="10" fontId="1" fillId="3" borderId="13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6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3" fillId="0" borderId="11" xfId="0" applyFont="1" applyFill="1" applyBorder="1"/>
    <xf numFmtId="0" fontId="1" fillId="0" borderId="11" xfId="0" applyFont="1" applyBorder="1"/>
    <xf numFmtId="0" fontId="3" fillId="3" borderId="11" xfId="0" applyFont="1" applyFill="1" applyBorder="1"/>
    <xf numFmtId="0" fontId="1" fillId="3" borderId="11" xfId="0" applyFont="1" applyFill="1" applyBorder="1"/>
    <xf numFmtId="0" fontId="3" fillId="3" borderId="14" xfId="0" applyFont="1" applyFill="1" applyBorder="1"/>
    <xf numFmtId="0" fontId="3" fillId="0" borderId="16" xfId="0" applyFont="1" applyFill="1" applyBorder="1"/>
    <xf numFmtId="0" fontId="1" fillId="3" borderId="5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1" fillId="3" borderId="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/>
    </xf>
    <xf numFmtId="0" fontId="8" fillId="0" borderId="0" xfId="0" applyFont="1"/>
    <xf numFmtId="3" fontId="9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3" fontId="9" fillId="5" borderId="33" xfId="0" applyNumberFormat="1" applyFont="1" applyFill="1" applyBorder="1" applyAlignment="1">
      <alignment horizontal="center"/>
    </xf>
    <xf numFmtId="0" fontId="8" fillId="5" borderId="33" xfId="0" applyFont="1" applyFill="1" applyBorder="1" applyAlignment="1">
      <alignment horizontal="center" vertical="center"/>
    </xf>
    <xf numFmtId="3" fontId="9" fillId="6" borderId="34" xfId="0" applyNumberFormat="1" applyFont="1" applyFill="1" applyBorder="1" applyAlignment="1">
      <alignment horizontal="center"/>
    </xf>
    <xf numFmtId="0" fontId="8" fillId="6" borderId="34" xfId="0" applyFont="1" applyFill="1" applyBorder="1" applyAlignment="1">
      <alignment horizontal="center" vertical="center"/>
    </xf>
    <xf numFmtId="0" fontId="8" fillId="0" borderId="35" xfId="0" applyFont="1" applyBorder="1"/>
    <xf numFmtId="3" fontId="9" fillId="6" borderId="1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0" fontId="0" fillId="0" borderId="6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3" fontId="2" fillId="4" borderId="11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 vertical="center"/>
    </xf>
    <xf numFmtId="14" fontId="9" fillId="0" borderId="33" xfId="0" applyNumberFormat="1" applyFont="1" applyFill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4" fontId="2" fillId="0" borderId="27" xfId="0" applyNumberFormat="1" applyFont="1" applyFill="1" applyBorder="1" applyAlignment="1">
      <alignment horizontal="center" vertical="center"/>
    </xf>
    <xf numFmtId="14" fontId="2" fillId="0" borderId="3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zoomScale="80" zoomScaleNormal="80" workbookViewId="0">
      <selection activeCell="B29" sqref="B29"/>
    </sheetView>
  </sheetViews>
  <sheetFormatPr baseColWidth="10" defaultRowHeight="12.75" x14ac:dyDescent="0.25"/>
  <cols>
    <col min="1" max="1" width="20.85546875" style="3" bestFit="1" customWidth="1"/>
    <col min="2" max="2" width="24.28515625" style="3" bestFit="1" customWidth="1"/>
    <col min="3" max="3" width="7.7109375" style="6" customWidth="1"/>
    <col min="4" max="4" width="7.7109375" style="15" customWidth="1"/>
    <col min="5" max="5" width="7.7109375" style="6" customWidth="1"/>
    <col min="6" max="6" width="7.7109375" style="15" customWidth="1"/>
    <col min="7" max="7" width="7.7109375" style="6" customWidth="1"/>
    <col min="8" max="8" width="7.7109375" style="15" customWidth="1"/>
    <col min="9" max="9" width="7.7109375" style="6" customWidth="1"/>
    <col min="10" max="10" width="7.7109375" style="15" customWidth="1"/>
    <col min="11" max="11" width="7.7109375" style="6" customWidth="1"/>
    <col min="12" max="12" width="7.7109375" style="15" customWidth="1"/>
    <col min="13" max="13" width="7.7109375" style="6" customWidth="1"/>
    <col min="14" max="14" width="7.7109375" style="15" customWidth="1"/>
    <col min="15" max="15" width="7.7109375" style="6" customWidth="1"/>
    <col min="16" max="16" width="7.7109375" style="15" customWidth="1"/>
    <col min="17" max="17" width="7.7109375" style="6" customWidth="1"/>
    <col min="18" max="18" width="7.7109375" style="15" customWidth="1"/>
    <col min="19" max="19" width="7.7109375" style="6" customWidth="1"/>
    <col min="20" max="20" width="7.7109375" style="15" customWidth="1"/>
    <col min="21" max="21" width="7.7109375" style="6" customWidth="1"/>
    <col min="22" max="22" width="7.7109375" style="15" customWidth="1"/>
    <col min="23" max="23" width="7.7109375" style="6" customWidth="1"/>
    <col min="24" max="24" width="7.7109375" style="15" customWidth="1"/>
    <col min="25" max="38" width="7.7109375" style="3" customWidth="1"/>
    <col min="39" max="16384" width="11.42578125" style="3"/>
  </cols>
  <sheetData>
    <row r="1" spans="1:26" ht="13.5" thickBot="1" x14ac:dyDescent="0.3"/>
    <row r="2" spans="1:26" x14ac:dyDescent="0.25">
      <c r="A2" s="176" t="s">
        <v>36</v>
      </c>
      <c r="B2" s="177"/>
      <c r="C2" s="173">
        <v>2012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>
        <v>2013</v>
      </c>
      <c r="P2" s="174"/>
      <c r="Q2" s="174"/>
      <c r="R2" s="174"/>
      <c r="S2" s="174"/>
      <c r="T2" s="174"/>
      <c r="U2" s="174"/>
      <c r="V2" s="174"/>
      <c r="W2" s="174"/>
      <c r="X2" s="175"/>
    </row>
    <row r="3" spans="1:26" x14ac:dyDescent="0.25">
      <c r="A3" s="178"/>
      <c r="B3" s="179"/>
      <c r="C3" s="167" t="s">
        <v>35</v>
      </c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 t="s">
        <v>34</v>
      </c>
      <c r="P3" s="164"/>
      <c r="Q3" s="164"/>
      <c r="R3" s="164"/>
      <c r="S3" s="164"/>
      <c r="T3" s="164"/>
      <c r="U3" s="164"/>
      <c r="V3" s="164"/>
      <c r="W3" s="164"/>
      <c r="X3" s="165"/>
    </row>
    <row r="4" spans="1:26" x14ac:dyDescent="0.25">
      <c r="A4" s="178"/>
      <c r="B4" s="179"/>
      <c r="C4" s="183">
        <v>41249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>
        <v>41342</v>
      </c>
      <c r="P4" s="180"/>
      <c r="Q4" s="180"/>
      <c r="R4" s="180"/>
      <c r="S4" s="180"/>
      <c r="T4" s="180"/>
      <c r="U4" s="180"/>
      <c r="V4" s="180"/>
      <c r="W4" s="180"/>
      <c r="X4" s="181"/>
    </row>
    <row r="5" spans="1:26" x14ac:dyDescent="0.25">
      <c r="A5" s="186" t="s">
        <v>0</v>
      </c>
      <c r="B5" s="184" t="s">
        <v>13</v>
      </c>
      <c r="C5" s="188" t="s">
        <v>28</v>
      </c>
      <c r="D5" s="166"/>
      <c r="E5" s="166" t="s">
        <v>29</v>
      </c>
      <c r="F5" s="166"/>
      <c r="G5" s="166" t="s">
        <v>30</v>
      </c>
      <c r="H5" s="166"/>
      <c r="I5" s="166" t="s">
        <v>31</v>
      </c>
      <c r="J5" s="166"/>
      <c r="K5" s="166" t="s">
        <v>32</v>
      </c>
      <c r="L5" s="166"/>
      <c r="M5" s="166" t="s">
        <v>33</v>
      </c>
      <c r="N5" s="166"/>
      <c r="O5" s="166" t="s">
        <v>28</v>
      </c>
      <c r="P5" s="166"/>
      <c r="Q5" s="166" t="s">
        <v>29</v>
      </c>
      <c r="R5" s="166"/>
      <c r="S5" s="166" t="s">
        <v>30</v>
      </c>
      <c r="T5" s="166"/>
      <c r="U5" s="166" t="s">
        <v>31</v>
      </c>
      <c r="V5" s="166"/>
      <c r="W5" s="166" t="s">
        <v>32</v>
      </c>
      <c r="X5" s="182"/>
    </row>
    <row r="6" spans="1:26" ht="13.5" thickBot="1" x14ac:dyDescent="0.3">
      <c r="A6" s="187"/>
      <c r="B6" s="185"/>
      <c r="C6" s="73" t="s">
        <v>1</v>
      </c>
      <c r="D6" s="16" t="s">
        <v>2</v>
      </c>
      <c r="E6" s="7" t="s">
        <v>1</v>
      </c>
      <c r="F6" s="16" t="s">
        <v>2</v>
      </c>
      <c r="G6" s="7" t="s">
        <v>1</v>
      </c>
      <c r="H6" s="16" t="s">
        <v>2</v>
      </c>
      <c r="I6" s="7" t="s">
        <v>1</v>
      </c>
      <c r="J6" s="16" t="s">
        <v>2</v>
      </c>
      <c r="K6" s="7" t="s">
        <v>1</v>
      </c>
      <c r="L6" s="16" t="s">
        <v>2</v>
      </c>
      <c r="M6" s="7" t="s">
        <v>1</v>
      </c>
      <c r="N6" s="16" t="s">
        <v>2</v>
      </c>
      <c r="O6" s="7" t="s">
        <v>1</v>
      </c>
      <c r="P6" s="16" t="s">
        <v>2</v>
      </c>
      <c r="Q6" s="7" t="s">
        <v>1</v>
      </c>
      <c r="R6" s="16" t="s">
        <v>2</v>
      </c>
      <c r="S6" s="7" t="s">
        <v>1</v>
      </c>
      <c r="T6" s="16" t="s">
        <v>2</v>
      </c>
      <c r="U6" s="7" t="s">
        <v>1</v>
      </c>
      <c r="V6" s="16" t="s">
        <v>2</v>
      </c>
      <c r="W6" s="7" t="s">
        <v>1</v>
      </c>
      <c r="X6" s="24" t="s">
        <v>2</v>
      </c>
      <c r="Y6" s="3" t="s">
        <v>74</v>
      </c>
      <c r="Z6" s="3" t="s">
        <v>75</v>
      </c>
    </row>
    <row r="7" spans="1:26" x14ac:dyDescent="0.25">
      <c r="A7" s="172" t="s">
        <v>3</v>
      </c>
      <c r="B7" s="70" t="s">
        <v>7</v>
      </c>
      <c r="C7" s="74">
        <v>0</v>
      </c>
      <c r="D7" s="17">
        <v>0</v>
      </c>
      <c r="E7" s="8">
        <v>1068</v>
      </c>
      <c r="F7" s="17">
        <v>7.5000000000000011E-2</v>
      </c>
      <c r="G7" s="8">
        <v>890</v>
      </c>
      <c r="H7" s="17">
        <v>2.0964360587002098E-2</v>
      </c>
      <c r="I7" s="8">
        <v>267</v>
      </c>
      <c r="J7" s="17">
        <v>1.3698630136986302E-2</v>
      </c>
      <c r="K7" s="8">
        <v>0</v>
      </c>
      <c r="L7" s="17">
        <v>0</v>
      </c>
      <c r="M7" s="8">
        <v>0</v>
      </c>
      <c r="N7" s="17">
        <v>0</v>
      </c>
      <c r="O7" s="8">
        <v>1869</v>
      </c>
      <c r="P7" s="17">
        <v>0.15328467153284672</v>
      </c>
      <c r="Q7" s="8">
        <v>1157</v>
      </c>
      <c r="R7" s="17">
        <v>0.16883116883116883</v>
      </c>
      <c r="S7" s="8">
        <v>0</v>
      </c>
      <c r="T7" s="17">
        <v>0</v>
      </c>
      <c r="U7" s="8">
        <v>0</v>
      </c>
      <c r="V7" s="17">
        <v>0</v>
      </c>
      <c r="W7" s="8">
        <v>0</v>
      </c>
      <c r="X7" s="25">
        <v>0</v>
      </c>
      <c r="Y7" s="3">
        <f>AVERAGE(C7,E7,G7,I7,K7,M7)</f>
        <v>370.83333333333331</v>
      </c>
      <c r="Z7" s="3">
        <f>AVERAGE(O7,Q7,S7,U7,W7)</f>
        <v>605.20000000000005</v>
      </c>
    </row>
    <row r="8" spans="1:26" x14ac:dyDescent="0.25">
      <c r="A8" s="170"/>
      <c r="B8" s="71" t="s">
        <v>20</v>
      </c>
      <c r="C8" s="64">
        <v>0</v>
      </c>
      <c r="D8" s="18">
        <v>0</v>
      </c>
      <c r="E8" s="9">
        <v>0</v>
      </c>
      <c r="F8" s="18">
        <v>0</v>
      </c>
      <c r="G8" s="9">
        <v>0</v>
      </c>
      <c r="H8" s="18">
        <v>0</v>
      </c>
      <c r="I8" s="9">
        <v>0</v>
      </c>
      <c r="J8" s="18">
        <v>0</v>
      </c>
      <c r="K8" s="9">
        <v>0</v>
      </c>
      <c r="L8" s="18">
        <v>0</v>
      </c>
      <c r="M8" s="9">
        <v>0</v>
      </c>
      <c r="N8" s="18">
        <v>0</v>
      </c>
      <c r="O8" s="9">
        <v>178</v>
      </c>
      <c r="P8" s="18">
        <v>1.4598540145985401E-2</v>
      </c>
      <c r="Q8" s="9">
        <v>89</v>
      </c>
      <c r="R8" s="18">
        <v>1.2987012987012986E-2</v>
      </c>
      <c r="S8" s="9">
        <v>89</v>
      </c>
      <c r="T8" s="18">
        <v>1.0309278350515464E-2</v>
      </c>
      <c r="U8" s="9">
        <v>0</v>
      </c>
      <c r="V8" s="18">
        <v>0</v>
      </c>
      <c r="W8" s="9">
        <v>0</v>
      </c>
      <c r="X8" s="26">
        <v>0</v>
      </c>
      <c r="Y8" s="3">
        <f t="shared" ref="Y8:Y23" si="0">AVERAGE(C8,E8,G8,I8,K8,M8)</f>
        <v>0</v>
      </c>
      <c r="Z8" s="3">
        <f t="shared" ref="Z8:Z23" si="1">AVERAGE(O8,Q8,S8,U8,W8)</f>
        <v>71.2</v>
      </c>
    </row>
    <row r="9" spans="1:26" x14ac:dyDescent="0.25">
      <c r="A9" s="5" t="s">
        <v>14</v>
      </c>
      <c r="B9" s="71" t="s">
        <v>19</v>
      </c>
      <c r="C9" s="64">
        <v>0</v>
      </c>
      <c r="D9" s="18">
        <v>0</v>
      </c>
      <c r="E9" s="9">
        <v>0</v>
      </c>
      <c r="F9" s="18">
        <v>0</v>
      </c>
      <c r="G9" s="9">
        <v>0</v>
      </c>
      <c r="H9" s="18">
        <v>0</v>
      </c>
      <c r="I9" s="9">
        <v>0</v>
      </c>
      <c r="J9" s="18">
        <v>0</v>
      </c>
      <c r="K9" s="9">
        <v>0</v>
      </c>
      <c r="L9" s="18">
        <v>0</v>
      </c>
      <c r="M9" s="9">
        <v>0</v>
      </c>
      <c r="N9" s="18">
        <v>0</v>
      </c>
      <c r="O9" s="9">
        <v>445</v>
      </c>
      <c r="P9" s="18">
        <v>3.6496350364963508E-2</v>
      </c>
      <c r="Q9" s="9">
        <v>0</v>
      </c>
      <c r="R9" s="18">
        <v>0</v>
      </c>
      <c r="S9" s="9">
        <v>0</v>
      </c>
      <c r="T9" s="18">
        <v>0</v>
      </c>
      <c r="U9" s="9">
        <v>267</v>
      </c>
      <c r="V9" s="18">
        <v>4.4117647058823525E-2</v>
      </c>
      <c r="W9" s="9">
        <v>0</v>
      </c>
      <c r="X9" s="26">
        <v>0</v>
      </c>
      <c r="Y9" s="3">
        <f t="shared" si="0"/>
        <v>0</v>
      </c>
      <c r="Z9" s="3">
        <f t="shared" si="1"/>
        <v>142.4</v>
      </c>
    </row>
    <row r="10" spans="1:26" x14ac:dyDescent="0.25">
      <c r="A10" s="5" t="s">
        <v>4</v>
      </c>
      <c r="B10" s="71" t="s">
        <v>8</v>
      </c>
      <c r="C10" s="64">
        <v>89</v>
      </c>
      <c r="D10" s="18">
        <v>5.8823529411764705E-2</v>
      </c>
      <c r="E10" s="9">
        <v>0</v>
      </c>
      <c r="F10" s="18">
        <v>0</v>
      </c>
      <c r="G10" s="9">
        <v>0</v>
      </c>
      <c r="H10" s="18">
        <v>0</v>
      </c>
      <c r="I10" s="9">
        <v>0</v>
      </c>
      <c r="J10" s="18">
        <v>0</v>
      </c>
      <c r="K10" s="9">
        <v>0</v>
      </c>
      <c r="L10" s="18">
        <v>0</v>
      </c>
      <c r="M10" s="9">
        <v>0</v>
      </c>
      <c r="N10" s="18">
        <v>0</v>
      </c>
      <c r="O10" s="9">
        <v>1602</v>
      </c>
      <c r="P10" s="18">
        <v>0.13138686131386862</v>
      </c>
      <c r="Q10" s="9">
        <v>534</v>
      </c>
      <c r="R10" s="18">
        <v>7.7922077922077934E-2</v>
      </c>
      <c r="S10" s="9">
        <v>445</v>
      </c>
      <c r="T10" s="18">
        <v>5.1546391752577324E-2</v>
      </c>
      <c r="U10" s="9">
        <v>178</v>
      </c>
      <c r="V10" s="18">
        <v>2.9411764705882349E-2</v>
      </c>
      <c r="W10" s="9">
        <v>0</v>
      </c>
      <c r="X10" s="26">
        <v>0</v>
      </c>
      <c r="Y10" s="3">
        <f t="shared" si="0"/>
        <v>14.833333333333334</v>
      </c>
      <c r="Z10" s="3">
        <f t="shared" si="1"/>
        <v>551.79999999999995</v>
      </c>
    </row>
    <row r="11" spans="1:26" x14ac:dyDescent="0.25">
      <c r="A11" s="5" t="s">
        <v>15</v>
      </c>
      <c r="B11" s="71" t="s">
        <v>21</v>
      </c>
      <c r="C11" s="64">
        <v>0</v>
      </c>
      <c r="D11" s="18">
        <v>0</v>
      </c>
      <c r="E11" s="9">
        <v>0</v>
      </c>
      <c r="F11" s="18">
        <v>0</v>
      </c>
      <c r="G11" s="9">
        <v>0</v>
      </c>
      <c r="H11" s="18">
        <v>0</v>
      </c>
      <c r="I11" s="9">
        <v>0</v>
      </c>
      <c r="J11" s="18">
        <v>0</v>
      </c>
      <c r="K11" s="9">
        <v>0</v>
      </c>
      <c r="L11" s="18">
        <v>0</v>
      </c>
      <c r="M11" s="9">
        <v>0</v>
      </c>
      <c r="N11" s="18">
        <v>0</v>
      </c>
      <c r="O11" s="9">
        <v>356</v>
      </c>
      <c r="P11" s="18">
        <v>2.9197080291970802E-2</v>
      </c>
      <c r="Q11" s="9">
        <v>267</v>
      </c>
      <c r="R11" s="18">
        <v>3.8961038961038967E-2</v>
      </c>
      <c r="S11" s="9">
        <v>712</v>
      </c>
      <c r="T11" s="18">
        <v>8.247422680412371E-2</v>
      </c>
      <c r="U11" s="9">
        <v>267</v>
      </c>
      <c r="V11" s="18">
        <v>4.4117647058823525E-2</v>
      </c>
      <c r="W11" s="9">
        <v>89</v>
      </c>
      <c r="X11" s="26">
        <v>8.8495575221238937E-3</v>
      </c>
      <c r="Y11" s="3">
        <f t="shared" si="0"/>
        <v>0</v>
      </c>
      <c r="Z11" s="3">
        <f t="shared" si="1"/>
        <v>338.2</v>
      </c>
    </row>
    <row r="12" spans="1:26" x14ac:dyDescent="0.25">
      <c r="A12" s="168" t="s">
        <v>5</v>
      </c>
      <c r="B12" s="71" t="s">
        <v>9</v>
      </c>
      <c r="C12" s="64">
        <v>0</v>
      </c>
      <c r="D12" s="18">
        <v>0</v>
      </c>
      <c r="E12" s="9">
        <v>1602</v>
      </c>
      <c r="F12" s="18">
        <v>0.11250000000000002</v>
      </c>
      <c r="G12" s="9">
        <v>5785</v>
      </c>
      <c r="H12" s="18">
        <v>0.13626834381551364</v>
      </c>
      <c r="I12" s="9">
        <v>4539</v>
      </c>
      <c r="J12" s="18">
        <v>0.23287671232876711</v>
      </c>
      <c r="K12" s="9">
        <v>2136</v>
      </c>
      <c r="L12" s="18">
        <v>0.25531914893617025</v>
      </c>
      <c r="M12" s="9">
        <v>1068</v>
      </c>
      <c r="N12" s="18">
        <v>0.19354838709677422</v>
      </c>
      <c r="O12" s="10">
        <v>0</v>
      </c>
      <c r="P12" s="18">
        <v>0</v>
      </c>
      <c r="Q12" s="10">
        <v>0</v>
      </c>
      <c r="R12" s="18">
        <v>0</v>
      </c>
      <c r="S12" s="10">
        <v>0</v>
      </c>
      <c r="T12" s="18">
        <v>0</v>
      </c>
      <c r="U12" s="10">
        <v>0</v>
      </c>
      <c r="V12" s="18">
        <v>0</v>
      </c>
      <c r="W12" s="10">
        <v>0</v>
      </c>
      <c r="X12" s="26">
        <v>0</v>
      </c>
      <c r="Y12" s="3">
        <f t="shared" si="0"/>
        <v>2521.6666666666665</v>
      </c>
      <c r="Z12" s="3">
        <f t="shared" si="1"/>
        <v>0</v>
      </c>
    </row>
    <row r="13" spans="1:26" x14ac:dyDescent="0.25">
      <c r="A13" s="169"/>
      <c r="B13" s="71" t="s">
        <v>25</v>
      </c>
      <c r="C13" s="64">
        <v>0</v>
      </c>
      <c r="D13" s="18">
        <v>0</v>
      </c>
      <c r="E13" s="9">
        <v>0</v>
      </c>
      <c r="F13" s="18">
        <v>0</v>
      </c>
      <c r="G13" s="9">
        <v>0</v>
      </c>
      <c r="H13" s="18">
        <v>0</v>
      </c>
      <c r="I13" s="9">
        <v>0</v>
      </c>
      <c r="J13" s="18">
        <v>0</v>
      </c>
      <c r="K13" s="9">
        <v>0</v>
      </c>
      <c r="L13" s="18">
        <v>0</v>
      </c>
      <c r="M13" s="9">
        <v>0</v>
      </c>
      <c r="N13" s="18">
        <v>0</v>
      </c>
      <c r="O13" s="9">
        <v>623</v>
      </c>
      <c r="P13" s="18">
        <v>5.1094890510948905E-2</v>
      </c>
      <c r="Q13" s="9">
        <v>0</v>
      </c>
      <c r="R13" s="18">
        <v>0</v>
      </c>
      <c r="S13" s="9">
        <v>3738</v>
      </c>
      <c r="T13" s="18">
        <v>0.4329896907216495</v>
      </c>
      <c r="U13" s="9">
        <v>2581</v>
      </c>
      <c r="V13" s="18">
        <v>0.4264705882352941</v>
      </c>
      <c r="W13" s="9">
        <v>4984</v>
      </c>
      <c r="X13" s="26">
        <v>0.49557522123893805</v>
      </c>
      <c r="Y13" s="3">
        <f t="shared" si="0"/>
        <v>0</v>
      </c>
      <c r="Z13" s="3">
        <f t="shared" si="1"/>
        <v>2385.1999999999998</v>
      </c>
    </row>
    <row r="14" spans="1:26" x14ac:dyDescent="0.25">
      <c r="A14" s="169"/>
      <c r="B14" s="71" t="s">
        <v>10</v>
      </c>
      <c r="C14" s="64">
        <v>0</v>
      </c>
      <c r="D14" s="18">
        <v>0</v>
      </c>
      <c r="E14" s="9">
        <v>0</v>
      </c>
      <c r="F14" s="18">
        <v>0</v>
      </c>
      <c r="G14" s="9">
        <v>1513</v>
      </c>
      <c r="H14" s="18">
        <v>3.5639412997903568E-2</v>
      </c>
      <c r="I14" s="9">
        <v>3204</v>
      </c>
      <c r="J14" s="18">
        <v>0.16438356164383564</v>
      </c>
      <c r="K14" s="9">
        <v>0</v>
      </c>
      <c r="L14" s="18">
        <v>0</v>
      </c>
      <c r="M14" s="9">
        <v>0</v>
      </c>
      <c r="N14" s="18">
        <v>0</v>
      </c>
      <c r="O14" s="10">
        <v>0</v>
      </c>
      <c r="P14" s="18">
        <v>0</v>
      </c>
      <c r="Q14" s="10">
        <v>0</v>
      </c>
      <c r="R14" s="18">
        <v>0</v>
      </c>
      <c r="S14" s="10">
        <v>0</v>
      </c>
      <c r="T14" s="18">
        <v>0</v>
      </c>
      <c r="U14" s="10">
        <v>0</v>
      </c>
      <c r="V14" s="18">
        <v>0</v>
      </c>
      <c r="W14" s="10">
        <v>0</v>
      </c>
      <c r="X14" s="26">
        <v>0</v>
      </c>
      <c r="Y14" s="3">
        <f t="shared" si="0"/>
        <v>786.16666666666663</v>
      </c>
      <c r="Z14" s="3">
        <f t="shared" si="1"/>
        <v>0</v>
      </c>
    </row>
    <row r="15" spans="1:26" x14ac:dyDescent="0.25">
      <c r="A15" s="169"/>
      <c r="B15" s="71" t="s">
        <v>26</v>
      </c>
      <c r="C15" s="64">
        <v>0</v>
      </c>
      <c r="D15" s="18">
        <v>0</v>
      </c>
      <c r="E15" s="9">
        <v>0</v>
      </c>
      <c r="F15" s="18">
        <v>0</v>
      </c>
      <c r="G15" s="9">
        <v>0</v>
      </c>
      <c r="H15" s="18">
        <v>0</v>
      </c>
      <c r="I15" s="9">
        <v>0</v>
      </c>
      <c r="J15" s="18">
        <v>0</v>
      </c>
      <c r="K15" s="9">
        <v>0</v>
      </c>
      <c r="L15" s="18">
        <v>0</v>
      </c>
      <c r="M15" s="9">
        <v>0</v>
      </c>
      <c r="N15" s="18">
        <v>0</v>
      </c>
      <c r="O15" s="9">
        <v>0</v>
      </c>
      <c r="P15" s="18">
        <v>0</v>
      </c>
      <c r="Q15" s="9">
        <v>0</v>
      </c>
      <c r="R15" s="18">
        <v>0</v>
      </c>
      <c r="S15" s="9">
        <v>0</v>
      </c>
      <c r="T15" s="18">
        <v>0</v>
      </c>
      <c r="U15" s="9">
        <v>0</v>
      </c>
      <c r="V15" s="18">
        <v>0</v>
      </c>
      <c r="W15" s="9">
        <v>89</v>
      </c>
      <c r="X15" s="26">
        <v>8.8495575221238937E-3</v>
      </c>
      <c r="Y15" s="3">
        <f t="shared" si="0"/>
        <v>0</v>
      </c>
      <c r="Z15" s="3">
        <f t="shared" si="1"/>
        <v>17.8</v>
      </c>
    </row>
    <row r="16" spans="1:26" x14ac:dyDescent="0.25">
      <c r="A16" s="169"/>
      <c r="B16" s="71" t="s">
        <v>11</v>
      </c>
      <c r="C16" s="64">
        <v>1424</v>
      </c>
      <c r="D16" s="18">
        <v>0.94117647058823528</v>
      </c>
      <c r="E16" s="9">
        <v>7387</v>
      </c>
      <c r="F16" s="18">
        <v>0.51875000000000004</v>
      </c>
      <c r="G16" s="9">
        <v>29014</v>
      </c>
      <c r="H16" s="18">
        <v>0.68343815513626838</v>
      </c>
      <c r="I16" s="9">
        <v>7832</v>
      </c>
      <c r="J16" s="18">
        <v>0.40182648401826482</v>
      </c>
      <c r="K16" s="9">
        <v>4539</v>
      </c>
      <c r="L16" s="18">
        <v>0.54255319148936165</v>
      </c>
      <c r="M16" s="9">
        <v>3115</v>
      </c>
      <c r="N16" s="18">
        <v>0.56451612903225812</v>
      </c>
      <c r="O16" s="9">
        <v>0</v>
      </c>
      <c r="P16" s="18">
        <v>0</v>
      </c>
      <c r="Q16" s="9">
        <v>0</v>
      </c>
      <c r="R16" s="18">
        <v>0</v>
      </c>
      <c r="S16" s="9">
        <v>979</v>
      </c>
      <c r="T16" s="18">
        <v>0.11340206185567012</v>
      </c>
      <c r="U16" s="9">
        <v>356</v>
      </c>
      <c r="V16" s="18">
        <v>5.8823529411764698E-2</v>
      </c>
      <c r="W16" s="9">
        <v>1068</v>
      </c>
      <c r="X16" s="26">
        <v>0.10619469026548672</v>
      </c>
      <c r="Y16" s="3">
        <f t="shared" si="0"/>
        <v>8885.1666666666661</v>
      </c>
      <c r="Z16" s="3">
        <f t="shared" si="1"/>
        <v>480.6</v>
      </c>
    </row>
    <row r="17" spans="1:26" x14ac:dyDescent="0.25">
      <c r="A17" s="169"/>
      <c r="B17" s="71" t="s">
        <v>27</v>
      </c>
      <c r="C17" s="64">
        <v>0</v>
      </c>
      <c r="D17" s="18">
        <v>0</v>
      </c>
      <c r="E17" s="9">
        <v>0</v>
      </c>
      <c r="F17" s="18">
        <v>0</v>
      </c>
      <c r="G17" s="9">
        <v>0</v>
      </c>
      <c r="H17" s="18">
        <v>0</v>
      </c>
      <c r="I17" s="9">
        <v>0</v>
      </c>
      <c r="J17" s="18">
        <v>0</v>
      </c>
      <c r="K17" s="9">
        <v>0</v>
      </c>
      <c r="L17" s="18">
        <v>0</v>
      </c>
      <c r="M17" s="9">
        <v>0</v>
      </c>
      <c r="N17" s="18">
        <v>0</v>
      </c>
      <c r="O17" s="9">
        <v>178</v>
      </c>
      <c r="P17" s="18">
        <v>1.4598540145985401E-2</v>
      </c>
      <c r="Q17" s="9">
        <v>0</v>
      </c>
      <c r="R17" s="18">
        <v>0</v>
      </c>
      <c r="S17" s="9">
        <v>0</v>
      </c>
      <c r="T17" s="18">
        <v>0</v>
      </c>
      <c r="U17" s="9">
        <v>356</v>
      </c>
      <c r="V17" s="18">
        <v>5.8823529411764698E-2</v>
      </c>
      <c r="W17" s="9">
        <v>178</v>
      </c>
      <c r="X17" s="26">
        <v>1.7699115044247787E-2</v>
      </c>
      <c r="Y17" s="3">
        <f t="shared" si="0"/>
        <v>0</v>
      </c>
      <c r="Z17" s="3">
        <f t="shared" si="1"/>
        <v>142.4</v>
      </c>
    </row>
    <row r="18" spans="1:26" x14ac:dyDescent="0.25">
      <c r="A18" s="169"/>
      <c r="B18" s="71" t="s">
        <v>12</v>
      </c>
      <c r="C18" s="64">
        <v>0</v>
      </c>
      <c r="D18" s="18">
        <v>0</v>
      </c>
      <c r="E18" s="9">
        <v>2848</v>
      </c>
      <c r="F18" s="18">
        <v>0.2</v>
      </c>
      <c r="G18" s="9">
        <v>3649</v>
      </c>
      <c r="H18" s="18">
        <v>8.5953878406708609E-2</v>
      </c>
      <c r="I18" s="9">
        <v>1335</v>
      </c>
      <c r="J18" s="18">
        <v>6.8493150684931503E-2</v>
      </c>
      <c r="K18" s="9">
        <v>534</v>
      </c>
      <c r="L18" s="18">
        <v>6.3829787234042562E-2</v>
      </c>
      <c r="M18" s="9">
        <v>0</v>
      </c>
      <c r="N18" s="18">
        <v>0</v>
      </c>
      <c r="O18" s="10">
        <v>0</v>
      </c>
      <c r="P18" s="18">
        <v>0</v>
      </c>
      <c r="Q18" s="10">
        <v>0</v>
      </c>
      <c r="R18" s="18">
        <v>0</v>
      </c>
      <c r="S18" s="10">
        <v>0</v>
      </c>
      <c r="T18" s="18">
        <v>0</v>
      </c>
      <c r="U18" s="10">
        <v>0</v>
      </c>
      <c r="V18" s="18">
        <v>0</v>
      </c>
      <c r="W18" s="10">
        <v>0</v>
      </c>
      <c r="X18" s="26">
        <v>0</v>
      </c>
      <c r="Y18" s="3">
        <f t="shared" si="0"/>
        <v>1394.3333333333333</v>
      </c>
      <c r="Z18" s="3">
        <f t="shared" si="1"/>
        <v>0</v>
      </c>
    </row>
    <row r="19" spans="1:26" x14ac:dyDescent="0.25">
      <c r="A19" s="170"/>
      <c r="B19" s="71" t="s">
        <v>6</v>
      </c>
      <c r="C19" s="64">
        <v>0</v>
      </c>
      <c r="D19" s="18">
        <v>0</v>
      </c>
      <c r="E19" s="9">
        <v>1335</v>
      </c>
      <c r="F19" s="18">
        <v>9.3750000000000014E-2</v>
      </c>
      <c r="G19" s="9">
        <v>1602</v>
      </c>
      <c r="H19" s="18">
        <v>3.7735849056603779E-2</v>
      </c>
      <c r="I19" s="9">
        <v>2314</v>
      </c>
      <c r="J19" s="18">
        <v>0.11872146118721462</v>
      </c>
      <c r="K19" s="9">
        <v>1157</v>
      </c>
      <c r="L19" s="18">
        <v>0.13829787234042554</v>
      </c>
      <c r="M19" s="9">
        <v>1335</v>
      </c>
      <c r="N19" s="18">
        <v>0.24193548387096775</v>
      </c>
      <c r="O19" s="9">
        <v>0</v>
      </c>
      <c r="P19" s="18">
        <v>0</v>
      </c>
      <c r="Q19" s="9">
        <v>445</v>
      </c>
      <c r="R19" s="18">
        <v>6.4935064935064943E-2</v>
      </c>
      <c r="S19" s="9">
        <v>801</v>
      </c>
      <c r="T19" s="18">
        <v>9.2783505154639193E-2</v>
      </c>
      <c r="U19" s="9">
        <v>267</v>
      </c>
      <c r="V19" s="18">
        <v>4.4117647058823525E-2</v>
      </c>
      <c r="W19" s="9">
        <v>534</v>
      </c>
      <c r="X19" s="26">
        <v>5.3097345132743362E-2</v>
      </c>
      <c r="Y19" s="3">
        <f t="shared" si="0"/>
        <v>1290.5</v>
      </c>
      <c r="Z19" s="3">
        <f t="shared" si="1"/>
        <v>409.4</v>
      </c>
    </row>
    <row r="20" spans="1:26" x14ac:dyDescent="0.25">
      <c r="A20" s="5" t="s">
        <v>16</v>
      </c>
      <c r="B20" s="71" t="s">
        <v>22</v>
      </c>
      <c r="C20" s="75">
        <v>0</v>
      </c>
      <c r="D20" s="18">
        <v>0</v>
      </c>
      <c r="E20" s="10">
        <v>0</v>
      </c>
      <c r="F20" s="18">
        <v>0</v>
      </c>
      <c r="G20" s="10">
        <v>0</v>
      </c>
      <c r="H20" s="18">
        <v>0</v>
      </c>
      <c r="I20" s="10">
        <v>0</v>
      </c>
      <c r="J20" s="18">
        <v>0</v>
      </c>
      <c r="K20" s="10">
        <v>0</v>
      </c>
      <c r="L20" s="18">
        <v>0</v>
      </c>
      <c r="M20" s="10">
        <v>0</v>
      </c>
      <c r="N20" s="18">
        <v>0</v>
      </c>
      <c r="O20" s="9">
        <v>0</v>
      </c>
      <c r="P20" s="18">
        <v>0</v>
      </c>
      <c r="Q20" s="9">
        <v>89</v>
      </c>
      <c r="R20" s="18">
        <v>1.2987012987012986E-2</v>
      </c>
      <c r="S20" s="9">
        <v>0</v>
      </c>
      <c r="T20" s="18">
        <v>0</v>
      </c>
      <c r="U20" s="9">
        <v>0</v>
      </c>
      <c r="V20" s="18">
        <v>0</v>
      </c>
      <c r="W20" s="9">
        <v>0</v>
      </c>
      <c r="X20" s="26">
        <v>0</v>
      </c>
      <c r="Y20" s="3">
        <f t="shared" si="0"/>
        <v>0</v>
      </c>
      <c r="Z20" s="3">
        <f t="shared" si="1"/>
        <v>17.8</v>
      </c>
    </row>
    <row r="21" spans="1:26" x14ac:dyDescent="0.25">
      <c r="A21" s="168" t="s">
        <v>17</v>
      </c>
      <c r="B21" s="71" t="s">
        <v>18</v>
      </c>
      <c r="C21" s="75">
        <v>0</v>
      </c>
      <c r="D21" s="18">
        <v>0</v>
      </c>
      <c r="E21" s="10">
        <v>0</v>
      </c>
      <c r="F21" s="18">
        <v>0</v>
      </c>
      <c r="G21" s="10">
        <v>0</v>
      </c>
      <c r="H21" s="18">
        <v>0</v>
      </c>
      <c r="I21" s="10">
        <v>0</v>
      </c>
      <c r="J21" s="18">
        <v>0</v>
      </c>
      <c r="K21" s="10">
        <v>0</v>
      </c>
      <c r="L21" s="18">
        <v>0</v>
      </c>
      <c r="M21" s="10">
        <v>0</v>
      </c>
      <c r="N21" s="22">
        <v>0</v>
      </c>
      <c r="O21" s="9">
        <v>2314</v>
      </c>
      <c r="P21" s="18">
        <v>0.18978102189781024</v>
      </c>
      <c r="Q21" s="9">
        <v>1869</v>
      </c>
      <c r="R21" s="18">
        <v>0.27272727272727276</v>
      </c>
      <c r="S21" s="9">
        <v>1513</v>
      </c>
      <c r="T21" s="18">
        <v>0.1752577319587629</v>
      </c>
      <c r="U21" s="9">
        <v>979</v>
      </c>
      <c r="V21" s="18">
        <v>0.16176470588235292</v>
      </c>
      <c r="W21" s="9">
        <v>1780</v>
      </c>
      <c r="X21" s="26">
        <v>0.17699115044247787</v>
      </c>
      <c r="Y21" s="3">
        <f t="shared" si="0"/>
        <v>0</v>
      </c>
      <c r="Z21" s="3">
        <f t="shared" si="1"/>
        <v>1691</v>
      </c>
    </row>
    <row r="22" spans="1:26" ht="15" customHeight="1" x14ac:dyDescent="0.25">
      <c r="A22" s="169"/>
      <c r="B22" s="71" t="s">
        <v>23</v>
      </c>
      <c r="C22" s="75">
        <v>0</v>
      </c>
      <c r="D22" s="18">
        <v>0</v>
      </c>
      <c r="E22" s="10">
        <v>0</v>
      </c>
      <c r="F22" s="18">
        <v>0</v>
      </c>
      <c r="G22" s="10">
        <v>0</v>
      </c>
      <c r="H22" s="18">
        <v>0</v>
      </c>
      <c r="I22" s="10">
        <v>0</v>
      </c>
      <c r="J22" s="18">
        <v>0</v>
      </c>
      <c r="K22" s="10">
        <v>0</v>
      </c>
      <c r="L22" s="18">
        <v>0</v>
      </c>
      <c r="M22" s="10">
        <v>0</v>
      </c>
      <c r="N22" s="22">
        <v>0</v>
      </c>
      <c r="O22" s="9">
        <v>0</v>
      </c>
      <c r="P22" s="18">
        <v>0</v>
      </c>
      <c r="Q22" s="9">
        <v>178</v>
      </c>
      <c r="R22" s="18">
        <v>2.5974025974025972E-2</v>
      </c>
      <c r="S22" s="9">
        <v>356</v>
      </c>
      <c r="T22" s="18">
        <v>4.1237113402061855E-2</v>
      </c>
      <c r="U22" s="9">
        <v>801</v>
      </c>
      <c r="V22" s="18">
        <v>0.13235294117647059</v>
      </c>
      <c r="W22" s="9">
        <v>1335</v>
      </c>
      <c r="X22" s="26">
        <v>0.13274336283185839</v>
      </c>
      <c r="Y22" s="3">
        <f t="shared" si="0"/>
        <v>0</v>
      </c>
      <c r="Z22" s="3">
        <f t="shared" si="1"/>
        <v>534</v>
      </c>
    </row>
    <row r="23" spans="1:26" ht="15.75" customHeight="1" thickBot="1" x14ac:dyDescent="0.3">
      <c r="A23" s="171"/>
      <c r="B23" s="72" t="s">
        <v>24</v>
      </c>
      <c r="C23" s="76">
        <v>0</v>
      </c>
      <c r="D23" s="19">
        <v>0</v>
      </c>
      <c r="E23" s="11">
        <v>0</v>
      </c>
      <c r="F23" s="19">
        <v>0</v>
      </c>
      <c r="G23" s="11">
        <v>0</v>
      </c>
      <c r="H23" s="19">
        <v>0</v>
      </c>
      <c r="I23" s="11">
        <v>0</v>
      </c>
      <c r="J23" s="19">
        <v>0</v>
      </c>
      <c r="K23" s="11">
        <v>0</v>
      </c>
      <c r="L23" s="19">
        <v>0</v>
      </c>
      <c r="M23" s="11">
        <v>0</v>
      </c>
      <c r="N23" s="23">
        <v>0</v>
      </c>
      <c r="O23" s="12">
        <v>4628</v>
      </c>
      <c r="P23" s="19">
        <v>0.37956204379562047</v>
      </c>
      <c r="Q23" s="12">
        <v>2225</v>
      </c>
      <c r="R23" s="19">
        <v>0.32467532467532467</v>
      </c>
      <c r="S23" s="12">
        <v>0</v>
      </c>
      <c r="T23" s="19">
        <v>0</v>
      </c>
      <c r="U23" s="12">
        <v>0</v>
      </c>
      <c r="V23" s="19">
        <v>0</v>
      </c>
      <c r="W23" s="12">
        <v>0</v>
      </c>
      <c r="X23" s="27">
        <v>0</v>
      </c>
      <c r="Y23" s="3">
        <f t="shared" si="0"/>
        <v>0</v>
      </c>
      <c r="Z23" s="3">
        <f t="shared" si="1"/>
        <v>1370.6</v>
      </c>
    </row>
    <row r="24" spans="1:26" x14ac:dyDescent="0.2">
      <c r="A24" s="162" t="s">
        <v>37</v>
      </c>
      <c r="B24" s="163"/>
      <c r="C24" s="60">
        <f>SUM(C7:C23)</f>
        <v>1513</v>
      </c>
      <c r="D24" s="61">
        <f t="shared" ref="D24:X24" si="2">SUM(D7:D23)</f>
        <v>1</v>
      </c>
      <c r="E24" s="62">
        <f t="shared" si="2"/>
        <v>14240</v>
      </c>
      <c r="F24" s="61">
        <f t="shared" si="2"/>
        <v>1</v>
      </c>
      <c r="G24" s="62">
        <f t="shared" si="2"/>
        <v>42453</v>
      </c>
      <c r="H24" s="61">
        <f t="shared" si="2"/>
        <v>1.0000000000000002</v>
      </c>
      <c r="I24" s="62">
        <f t="shared" si="2"/>
        <v>19491</v>
      </c>
      <c r="J24" s="61">
        <f t="shared" si="2"/>
        <v>0.99999999999999989</v>
      </c>
      <c r="K24" s="62">
        <f t="shared" si="2"/>
        <v>8366</v>
      </c>
      <c r="L24" s="61">
        <f t="shared" si="2"/>
        <v>1</v>
      </c>
      <c r="M24" s="62">
        <f t="shared" si="2"/>
        <v>5518</v>
      </c>
      <c r="N24" s="61">
        <f t="shared" si="2"/>
        <v>1</v>
      </c>
      <c r="O24" s="62">
        <f t="shared" si="2"/>
        <v>12193</v>
      </c>
      <c r="P24" s="61">
        <f t="shared" si="2"/>
        <v>1</v>
      </c>
      <c r="Q24" s="62">
        <f t="shared" si="2"/>
        <v>6853</v>
      </c>
      <c r="R24" s="61">
        <f t="shared" si="2"/>
        <v>1</v>
      </c>
      <c r="S24" s="62">
        <f t="shared" si="2"/>
        <v>8633</v>
      </c>
      <c r="T24" s="61">
        <f t="shared" si="2"/>
        <v>1</v>
      </c>
      <c r="U24" s="62">
        <f t="shared" si="2"/>
        <v>6052</v>
      </c>
      <c r="V24" s="61">
        <f t="shared" si="2"/>
        <v>0.99999999999999989</v>
      </c>
      <c r="W24" s="62">
        <f t="shared" si="2"/>
        <v>10057</v>
      </c>
      <c r="X24" s="63">
        <f t="shared" si="2"/>
        <v>1</v>
      </c>
    </row>
    <row r="25" spans="1:26" x14ac:dyDescent="0.2">
      <c r="A25" s="158" t="s">
        <v>38</v>
      </c>
      <c r="B25" s="159"/>
      <c r="C25" s="64">
        <v>2</v>
      </c>
      <c r="D25" s="58"/>
      <c r="E25" s="9">
        <v>5</v>
      </c>
      <c r="F25" s="58"/>
      <c r="G25" s="9">
        <v>6</v>
      </c>
      <c r="H25" s="58"/>
      <c r="I25" s="59">
        <v>6</v>
      </c>
      <c r="J25" s="58"/>
      <c r="K25" s="59">
        <v>4</v>
      </c>
      <c r="L25" s="58"/>
      <c r="M25" s="59">
        <v>3</v>
      </c>
      <c r="N25" s="58"/>
      <c r="O25" s="59">
        <v>9</v>
      </c>
      <c r="P25" s="58"/>
      <c r="Q25" s="59">
        <v>9</v>
      </c>
      <c r="R25" s="58"/>
      <c r="S25" s="59">
        <v>8</v>
      </c>
      <c r="T25" s="58"/>
      <c r="U25" s="59">
        <v>9</v>
      </c>
      <c r="V25" s="58"/>
      <c r="W25" s="59">
        <v>8</v>
      </c>
      <c r="X25" s="65"/>
    </row>
    <row r="26" spans="1:26" x14ac:dyDescent="0.2">
      <c r="A26" s="158" t="s">
        <v>39</v>
      </c>
      <c r="B26" s="159"/>
      <c r="C26" s="64">
        <v>0.22370000000000001</v>
      </c>
      <c r="D26" s="58"/>
      <c r="E26" s="9">
        <v>1.3240000000000001</v>
      </c>
      <c r="F26" s="58"/>
      <c r="G26" s="9">
        <v>1.0660000000000001</v>
      </c>
      <c r="H26" s="58"/>
      <c r="I26" s="59">
        <v>1.498</v>
      </c>
      <c r="J26" s="58"/>
      <c r="K26" s="59">
        <v>1.1299999999999999</v>
      </c>
      <c r="L26" s="58"/>
      <c r="M26" s="59">
        <v>0.98399999999999999</v>
      </c>
      <c r="N26" s="58"/>
      <c r="O26" s="59">
        <v>1.7370000000000001</v>
      </c>
      <c r="P26" s="58"/>
      <c r="Q26" s="59">
        <v>1.73</v>
      </c>
      <c r="R26" s="58"/>
      <c r="S26" s="59">
        <v>1.6719999999999999</v>
      </c>
      <c r="T26" s="58"/>
      <c r="U26" s="59">
        <v>1.776</v>
      </c>
      <c r="V26" s="58"/>
      <c r="W26" s="59">
        <v>1.472</v>
      </c>
      <c r="X26" s="65"/>
    </row>
    <row r="27" spans="1:26" x14ac:dyDescent="0.2">
      <c r="A27" s="158" t="s">
        <v>40</v>
      </c>
      <c r="B27" s="159"/>
      <c r="C27" s="64">
        <v>0.11070000000000001</v>
      </c>
      <c r="D27" s="58"/>
      <c r="E27" s="9">
        <v>0.66379999999999995</v>
      </c>
      <c r="F27" s="58"/>
      <c r="G27" s="9">
        <v>0.50380000000000003</v>
      </c>
      <c r="H27" s="58"/>
      <c r="I27" s="59">
        <v>0.73829999999999996</v>
      </c>
      <c r="J27" s="58"/>
      <c r="K27" s="59">
        <v>0.61719999999999997</v>
      </c>
      <c r="L27" s="58"/>
      <c r="M27" s="59">
        <v>0.58530000000000004</v>
      </c>
      <c r="N27" s="58"/>
      <c r="O27" s="59">
        <v>0.77390000000000003</v>
      </c>
      <c r="P27" s="58"/>
      <c r="Q27" s="59">
        <v>0.77890000000000004</v>
      </c>
      <c r="R27" s="58"/>
      <c r="S27" s="59">
        <v>0.74909999999999999</v>
      </c>
      <c r="T27" s="58"/>
      <c r="U27" s="59">
        <v>0.76080000000000003</v>
      </c>
      <c r="V27" s="58"/>
      <c r="W27" s="59">
        <v>0.69089999999999996</v>
      </c>
      <c r="X27" s="65"/>
    </row>
    <row r="28" spans="1:26" ht="13.5" thickBot="1" x14ac:dyDescent="0.25">
      <c r="A28" s="160" t="s">
        <v>41</v>
      </c>
      <c r="B28" s="161"/>
      <c r="C28" s="66">
        <v>0.32279999999999998</v>
      </c>
      <c r="D28" s="67"/>
      <c r="E28" s="12">
        <v>0.82289999999999996</v>
      </c>
      <c r="F28" s="67"/>
      <c r="G28" s="12">
        <v>0.59499999999999997</v>
      </c>
      <c r="H28" s="67"/>
      <c r="I28" s="68">
        <v>0.83599999999999997</v>
      </c>
      <c r="J28" s="67"/>
      <c r="K28" s="68">
        <v>0.81479999999999997</v>
      </c>
      <c r="L28" s="67"/>
      <c r="M28" s="68">
        <v>0.89559999999999995</v>
      </c>
      <c r="N28" s="67"/>
      <c r="O28" s="68">
        <v>0.79039999999999999</v>
      </c>
      <c r="P28" s="67"/>
      <c r="Q28" s="68">
        <v>0.78749999999999998</v>
      </c>
      <c r="R28" s="67"/>
      <c r="S28" s="68">
        <v>0.80420000000000003</v>
      </c>
      <c r="T28" s="67"/>
      <c r="U28" s="68">
        <v>0.80820000000000003</v>
      </c>
      <c r="V28" s="67"/>
      <c r="W28" s="68">
        <v>0.7077</v>
      </c>
      <c r="X28" s="69"/>
    </row>
    <row r="29" spans="1:26" x14ac:dyDescent="0.25">
      <c r="A29" s="4"/>
      <c r="B29" s="4"/>
      <c r="C29" s="14"/>
      <c r="D29" s="21"/>
      <c r="E29" s="13"/>
      <c r="F29" s="20"/>
      <c r="G29" s="13"/>
    </row>
    <row r="30" spans="1:26" x14ac:dyDescent="0.25">
      <c r="A30" s="4"/>
      <c r="B30" s="4"/>
    </row>
    <row r="31" spans="1:26" x14ac:dyDescent="0.25">
      <c r="A31" s="4"/>
      <c r="B31" s="4"/>
      <c r="C31" s="14"/>
      <c r="D31" s="21"/>
      <c r="E31" s="13"/>
      <c r="F31" s="20"/>
      <c r="G31" s="13"/>
    </row>
    <row r="32" spans="1:26" x14ac:dyDescent="0.25">
      <c r="A32" s="4"/>
      <c r="B32" s="4"/>
      <c r="C32" s="14"/>
      <c r="D32" s="55"/>
      <c r="E32" s="56"/>
      <c r="F32" s="56"/>
      <c r="G32" s="56"/>
      <c r="H32" s="57"/>
      <c r="I32" s="57"/>
      <c r="J32" s="57"/>
      <c r="K32" s="57"/>
      <c r="L32" s="57"/>
      <c r="M32" s="57"/>
      <c r="N32" s="57"/>
      <c r="O32" s="57"/>
    </row>
    <row r="33" spans="1:15" x14ac:dyDescent="0.25">
      <c r="A33" s="4"/>
      <c r="B33" s="4"/>
      <c r="C33" s="14"/>
      <c r="D33" s="55"/>
    </row>
    <row r="34" spans="1:15" x14ac:dyDescent="0.25">
      <c r="A34" s="4"/>
      <c r="B34" s="4"/>
      <c r="C34" s="14"/>
      <c r="D34" s="56"/>
    </row>
    <row r="35" spans="1:15" x14ac:dyDescent="0.25">
      <c r="A35" s="4"/>
      <c r="B35" s="4"/>
      <c r="C35" s="13"/>
      <c r="D35" s="56"/>
    </row>
    <row r="36" spans="1:15" x14ac:dyDescent="0.25">
      <c r="A36" s="4"/>
      <c r="B36" s="4"/>
      <c r="C36" s="13"/>
      <c r="D36" s="55"/>
    </row>
    <row r="37" spans="1:15" x14ac:dyDescent="0.25">
      <c r="A37" s="4"/>
      <c r="B37" s="4"/>
      <c r="C37" s="13"/>
      <c r="D37" s="56"/>
      <c r="E37" s="56"/>
      <c r="F37" s="56"/>
      <c r="G37" s="56"/>
      <c r="H37" s="57"/>
      <c r="I37" s="57"/>
      <c r="J37" s="57"/>
      <c r="K37" s="57"/>
      <c r="L37" s="57"/>
      <c r="M37" s="57"/>
      <c r="N37" s="57"/>
      <c r="O37" s="57"/>
    </row>
    <row r="38" spans="1:15" x14ac:dyDescent="0.25">
      <c r="A38" s="4"/>
      <c r="B38" s="4"/>
      <c r="C38" s="13"/>
      <c r="D38" s="56"/>
      <c r="E38" s="56"/>
      <c r="F38" s="56"/>
      <c r="G38" s="56"/>
      <c r="H38" s="57"/>
      <c r="I38" s="57"/>
      <c r="J38" s="57"/>
      <c r="K38" s="57"/>
      <c r="L38" s="57"/>
      <c r="M38" s="57"/>
      <c r="N38" s="57"/>
      <c r="O38" s="57"/>
    </row>
    <row r="39" spans="1:15" x14ac:dyDescent="0.25">
      <c r="C39" s="13"/>
      <c r="D39" s="56"/>
      <c r="E39" s="56"/>
      <c r="F39" s="56"/>
      <c r="G39" s="56"/>
      <c r="H39" s="57"/>
      <c r="I39" s="57"/>
      <c r="J39" s="57"/>
      <c r="K39" s="57"/>
      <c r="L39" s="57"/>
      <c r="M39" s="57"/>
      <c r="N39" s="57"/>
      <c r="O39" s="57"/>
    </row>
  </sheetData>
  <mergeCells count="28">
    <mergeCell ref="C2:N2"/>
    <mergeCell ref="O2:X2"/>
    <mergeCell ref="A2:B4"/>
    <mergeCell ref="A25:B25"/>
    <mergeCell ref="O4:X4"/>
    <mergeCell ref="O5:P5"/>
    <mergeCell ref="Q5:R5"/>
    <mergeCell ref="S5:T5"/>
    <mergeCell ref="U5:V5"/>
    <mergeCell ref="W5:X5"/>
    <mergeCell ref="K5:L5"/>
    <mergeCell ref="M5:N5"/>
    <mergeCell ref="C4:N4"/>
    <mergeCell ref="B5:B6"/>
    <mergeCell ref="A5:A6"/>
    <mergeCell ref="C5:D5"/>
    <mergeCell ref="A26:B26"/>
    <mergeCell ref="A27:B27"/>
    <mergeCell ref="A28:B28"/>
    <mergeCell ref="A24:B24"/>
    <mergeCell ref="O3:X3"/>
    <mergeCell ref="E5:F5"/>
    <mergeCell ref="G5:H5"/>
    <mergeCell ref="I5:J5"/>
    <mergeCell ref="C3:N3"/>
    <mergeCell ref="A12:A19"/>
    <mergeCell ref="A21:A23"/>
    <mergeCell ref="A7:A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80" zoomScaleNormal="80" workbookViewId="0">
      <selection activeCell="B33" sqref="B33:P40"/>
    </sheetView>
  </sheetViews>
  <sheetFormatPr baseColWidth="10" defaultRowHeight="12.75" x14ac:dyDescent="0.2"/>
  <cols>
    <col min="1" max="1" width="20.85546875" style="85" bestFit="1" customWidth="1"/>
    <col min="2" max="2" width="24.28515625" style="29" bestFit="1" customWidth="1"/>
    <col min="3" max="3" width="7.7109375" style="79" customWidth="1"/>
    <col min="4" max="4" width="7.7109375" style="30" customWidth="1"/>
    <col min="5" max="5" width="7.7109375" style="79" customWidth="1"/>
    <col min="6" max="6" width="7.7109375" style="30" customWidth="1"/>
    <col min="7" max="7" width="7.7109375" style="79" customWidth="1"/>
    <col min="8" max="8" width="7.7109375" style="30" customWidth="1"/>
    <col min="9" max="9" width="7.7109375" style="79" customWidth="1"/>
    <col min="10" max="10" width="7.7109375" style="30" customWidth="1"/>
    <col min="11" max="11" width="7.7109375" style="79" customWidth="1"/>
    <col min="12" max="12" width="7.7109375" style="30" customWidth="1"/>
    <col min="13" max="13" width="7.7109375" style="79" customWidth="1"/>
    <col min="14" max="14" width="7.7109375" style="30" customWidth="1"/>
    <col min="15" max="15" width="7.7109375" style="79" customWidth="1"/>
    <col min="16" max="16" width="7.7109375" style="30" customWidth="1"/>
    <col min="17" max="17" width="7.7109375" style="79" customWidth="1"/>
    <col min="18" max="18" width="7.7109375" style="30" customWidth="1"/>
    <col min="19" max="19" width="7.7109375" style="79" customWidth="1"/>
    <col min="20" max="20" width="7.7109375" style="30" customWidth="1"/>
    <col min="21" max="21" width="7.7109375" style="79" customWidth="1"/>
    <col min="22" max="22" width="7.7109375" style="30" customWidth="1"/>
    <col min="23" max="23" width="7.7109375" style="79" customWidth="1"/>
    <col min="24" max="24" width="7.7109375" style="30" customWidth="1"/>
    <col min="25" max="25" width="7.7109375" style="79" customWidth="1"/>
    <col min="26" max="26" width="7.7109375" style="30" customWidth="1"/>
    <col min="27" max="73" width="7.7109375" style="29" customWidth="1"/>
    <col min="74" max="16384" width="11.42578125" style="29"/>
  </cols>
  <sheetData>
    <row r="1" spans="1:28" ht="13.5" thickBot="1" x14ac:dyDescent="0.25"/>
    <row r="2" spans="1:28" x14ac:dyDescent="0.2">
      <c r="A2" s="197" t="s">
        <v>50</v>
      </c>
      <c r="B2" s="198"/>
      <c r="C2" s="210">
        <v>2012</v>
      </c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06">
        <v>2013</v>
      </c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8"/>
    </row>
    <row r="3" spans="1:28" x14ac:dyDescent="0.2">
      <c r="A3" s="199"/>
      <c r="B3" s="200"/>
      <c r="C3" s="209" t="s">
        <v>35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3" t="s">
        <v>34</v>
      </c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5"/>
    </row>
    <row r="4" spans="1:28" x14ac:dyDescent="0.2">
      <c r="A4" s="199"/>
      <c r="B4" s="200"/>
      <c r="C4" s="201">
        <v>41249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>
        <v>41342</v>
      </c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2"/>
    </row>
    <row r="5" spans="1:28" x14ac:dyDescent="0.2">
      <c r="A5" s="191" t="s">
        <v>0</v>
      </c>
      <c r="B5" s="189" t="s">
        <v>13</v>
      </c>
      <c r="C5" s="54">
        <v>0</v>
      </c>
      <c r="D5" s="82"/>
      <c r="E5" s="54">
        <v>10</v>
      </c>
      <c r="F5" s="82"/>
      <c r="G5" s="54">
        <v>30</v>
      </c>
      <c r="H5" s="82"/>
      <c r="I5" s="54">
        <v>50</v>
      </c>
      <c r="J5" s="82"/>
      <c r="K5" s="54">
        <v>80</v>
      </c>
      <c r="L5" s="82"/>
      <c r="M5" s="54">
        <v>100</v>
      </c>
      <c r="N5" s="82"/>
      <c r="O5" s="54">
        <v>0</v>
      </c>
      <c r="P5" s="82"/>
      <c r="Q5" s="54">
        <v>10</v>
      </c>
      <c r="R5" s="82"/>
      <c r="S5" s="54">
        <v>20</v>
      </c>
      <c r="T5" s="82"/>
      <c r="U5" s="54">
        <v>50</v>
      </c>
      <c r="V5" s="82"/>
      <c r="W5" s="54">
        <v>80</v>
      </c>
      <c r="X5" s="82"/>
      <c r="Y5" s="54">
        <v>100</v>
      </c>
      <c r="Z5" s="94"/>
    </row>
    <row r="6" spans="1:28" ht="13.5" thickBot="1" x14ac:dyDescent="0.25">
      <c r="A6" s="192"/>
      <c r="B6" s="190"/>
      <c r="C6" s="99" t="s">
        <v>1</v>
      </c>
      <c r="D6" s="31" t="s">
        <v>2</v>
      </c>
      <c r="E6" s="99" t="s">
        <v>1</v>
      </c>
      <c r="F6" s="31" t="s">
        <v>2</v>
      </c>
      <c r="G6" s="99" t="s">
        <v>1</v>
      </c>
      <c r="H6" s="31" t="s">
        <v>2</v>
      </c>
      <c r="I6" s="99" t="s">
        <v>1</v>
      </c>
      <c r="J6" s="31" t="s">
        <v>2</v>
      </c>
      <c r="K6" s="99" t="s">
        <v>1</v>
      </c>
      <c r="L6" s="31" t="s">
        <v>2</v>
      </c>
      <c r="M6" s="99" t="s">
        <v>1</v>
      </c>
      <c r="N6" s="31" t="s">
        <v>2</v>
      </c>
      <c r="O6" s="99" t="s">
        <v>1</v>
      </c>
      <c r="P6" s="31" t="s">
        <v>2</v>
      </c>
      <c r="Q6" s="99" t="s">
        <v>1</v>
      </c>
      <c r="R6" s="31" t="s">
        <v>2</v>
      </c>
      <c r="S6" s="99" t="s">
        <v>1</v>
      </c>
      <c r="T6" s="31" t="s">
        <v>2</v>
      </c>
      <c r="U6" s="99" t="s">
        <v>1</v>
      </c>
      <c r="V6" s="31" t="s">
        <v>2</v>
      </c>
      <c r="W6" s="99" t="s">
        <v>1</v>
      </c>
      <c r="X6" s="31" t="s">
        <v>2</v>
      </c>
      <c r="Y6" s="99" t="s">
        <v>1</v>
      </c>
      <c r="Z6" s="32" t="s">
        <v>2</v>
      </c>
      <c r="AA6" s="29" t="s">
        <v>74</v>
      </c>
      <c r="AB6" s="29" t="s">
        <v>75</v>
      </c>
    </row>
    <row r="7" spans="1:28" x14ac:dyDescent="0.2">
      <c r="A7" s="97" t="s">
        <v>4</v>
      </c>
      <c r="B7" s="98" t="s">
        <v>8</v>
      </c>
      <c r="C7" s="52">
        <v>89</v>
      </c>
      <c r="D7" s="33">
        <v>5.8139534883720929E-3</v>
      </c>
      <c r="E7" s="52">
        <v>178</v>
      </c>
      <c r="F7" s="33">
        <v>8.2304526748971183E-3</v>
      </c>
      <c r="G7" s="52">
        <v>89</v>
      </c>
      <c r="H7" s="33">
        <v>2.3148148148148147E-3</v>
      </c>
      <c r="I7" s="52">
        <v>0</v>
      </c>
      <c r="J7" s="33">
        <v>0</v>
      </c>
      <c r="K7" s="52">
        <v>0</v>
      </c>
      <c r="L7" s="33">
        <v>0</v>
      </c>
      <c r="M7" s="52">
        <v>0</v>
      </c>
      <c r="N7" s="33">
        <v>0</v>
      </c>
      <c r="O7" s="52">
        <v>178</v>
      </c>
      <c r="P7" s="33">
        <v>8.7719298245614013E-3</v>
      </c>
      <c r="Q7" s="52">
        <v>89</v>
      </c>
      <c r="R7" s="33">
        <v>4.4052863436123343E-3</v>
      </c>
      <c r="S7" s="52">
        <v>89</v>
      </c>
      <c r="T7" s="33">
        <v>7.874015748031496E-3</v>
      </c>
      <c r="U7" s="52">
        <v>178</v>
      </c>
      <c r="V7" s="33">
        <v>2.9850746268656716E-2</v>
      </c>
      <c r="W7" s="52">
        <v>0</v>
      </c>
      <c r="X7" s="33">
        <v>0</v>
      </c>
      <c r="Y7" s="52">
        <v>89</v>
      </c>
      <c r="Z7" s="34">
        <v>7.1428571428571425E-2</v>
      </c>
      <c r="AA7" s="29">
        <f>AVERAGE(C7,E7,G7,I7,K7,M7,)</f>
        <v>50.857142857142854</v>
      </c>
      <c r="AB7" s="29">
        <f>AVERAGE(O7,Q7,S7,U7,W7,Y7)</f>
        <v>103.83333333333333</v>
      </c>
    </row>
    <row r="8" spans="1:28" x14ac:dyDescent="0.2">
      <c r="A8" s="95" t="s">
        <v>3</v>
      </c>
      <c r="B8" s="1" t="s">
        <v>20</v>
      </c>
      <c r="C8" s="35">
        <v>0</v>
      </c>
      <c r="D8" s="36">
        <v>0</v>
      </c>
      <c r="E8" s="35">
        <v>0</v>
      </c>
      <c r="F8" s="36">
        <v>0</v>
      </c>
      <c r="G8" s="35">
        <v>0</v>
      </c>
      <c r="H8" s="36">
        <v>0</v>
      </c>
      <c r="I8" s="35">
        <v>0</v>
      </c>
      <c r="J8" s="36">
        <v>0</v>
      </c>
      <c r="K8" s="35">
        <v>0</v>
      </c>
      <c r="L8" s="36">
        <v>0</v>
      </c>
      <c r="M8" s="35">
        <v>0</v>
      </c>
      <c r="N8" s="36">
        <v>0</v>
      </c>
      <c r="O8" s="35">
        <v>267</v>
      </c>
      <c r="P8" s="36">
        <v>1.3157894736842103E-2</v>
      </c>
      <c r="Q8" s="35">
        <v>0</v>
      </c>
      <c r="R8" s="36">
        <v>0</v>
      </c>
      <c r="S8" s="35">
        <v>0</v>
      </c>
      <c r="T8" s="36">
        <v>0</v>
      </c>
      <c r="U8" s="35">
        <v>89</v>
      </c>
      <c r="V8" s="36">
        <v>1.4925373134328358E-2</v>
      </c>
      <c r="W8" s="35">
        <v>0</v>
      </c>
      <c r="X8" s="36">
        <v>0</v>
      </c>
      <c r="Y8" s="35">
        <v>0</v>
      </c>
      <c r="Z8" s="37">
        <v>0</v>
      </c>
      <c r="AA8" s="29">
        <f t="shared" ref="AA8:AA26" si="0">AVERAGE(C8,E8,G8,I8,K8,M8,)</f>
        <v>0</v>
      </c>
      <c r="AB8" s="29">
        <f t="shared" ref="AB8:AB26" si="1">AVERAGE(O8,Q8,S8,U8,W8,Y8)</f>
        <v>59.333333333333336</v>
      </c>
    </row>
    <row r="9" spans="1:28" x14ac:dyDescent="0.2">
      <c r="A9" s="193" t="s">
        <v>15</v>
      </c>
      <c r="B9" s="1" t="s">
        <v>73</v>
      </c>
      <c r="C9" s="35">
        <v>0</v>
      </c>
      <c r="D9" s="36">
        <v>0</v>
      </c>
      <c r="E9" s="35">
        <v>0</v>
      </c>
      <c r="F9" s="36">
        <v>0</v>
      </c>
      <c r="G9" s="35">
        <v>89</v>
      </c>
      <c r="H9" s="36">
        <v>2.3148148148148147E-3</v>
      </c>
      <c r="I9" s="35">
        <v>89</v>
      </c>
      <c r="J9" s="36">
        <v>4.9019607843137246E-3</v>
      </c>
      <c r="K9" s="35">
        <v>0</v>
      </c>
      <c r="L9" s="36">
        <v>0</v>
      </c>
      <c r="M9" s="35">
        <v>0</v>
      </c>
      <c r="N9" s="36">
        <v>0</v>
      </c>
      <c r="O9" s="35">
        <v>356</v>
      </c>
      <c r="P9" s="36">
        <v>1.7543859649122803E-2</v>
      </c>
      <c r="Q9" s="35">
        <v>1246</v>
      </c>
      <c r="R9" s="36">
        <v>6.1674008810572688E-2</v>
      </c>
      <c r="S9" s="35">
        <v>445</v>
      </c>
      <c r="T9" s="36">
        <v>3.937007874015748E-2</v>
      </c>
      <c r="U9" s="35">
        <v>178</v>
      </c>
      <c r="V9" s="36">
        <v>2.9850746268656716E-2</v>
      </c>
      <c r="W9" s="35">
        <v>89</v>
      </c>
      <c r="X9" s="36">
        <v>5.5555555555555559E-2</v>
      </c>
      <c r="Y9" s="35">
        <v>89</v>
      </c>
      <c r="Z9" s="37">
        <v>7.1428571428571425E-2</v>
      </c>
      <c r="AA9" s="29">
        <f t="shared" si="0"/>
        <v>25.428571428571427</v>
      </c>
      <c r="AB9" s="29">
        <f t="shared" si="1"/>
        <v>400.5</v>
      </c>
    </row>
    <row r="10" spans="1:28" x14ac:dyDescent="0.2">
      <c r="A10" s="194"/>
      <c r="B10" s="1" t="s">
        <v>42</v>
      </c>
      <c r="C10" s="35">
        <v>0</v>
      </c>
      <c r="D10" s="36">
        <v>0</v>
      </c>
      <c r="E10" s="35">
        <v>0</v>
      </c>
      <c r="F10" s="36">
        <v>0</v>
      </c>
      <c r="G10" s="35">
        <v>0</v>
      </c>
      <c r="H10" s="36">
        <v>0</v>
      </c>
      <c r="I10" s="35">
        <v>0</v>
      </c>
      <c r="J10" s="36">
        <v>0</v>
      </c>
      <c r="K10" s="35">
        <v>89</v>
      </c>
      <c r="L10" s="36">
        <v>6.2111801242236021E-3</v>
      </c>
      <c r="M10" s="35">
        <v>0</v>
      </c>
      <c r="N10" s="36">
        <v>0</v>
      </c>
      <c r="O10" s="38">
        <v>0</v>
      </c>
      <c r="P10" s="36">
        <v>0</v>
      </c>
      <c r="Q10" s="38">
        <v>0</v>
      </c>
      <c r="R10" s="36">
        <v>0</v>
      </c>
      <c r="S10" s="38">
        <v>0</v>
      </c>
      <c r="T10" s="36">
        <v>0</v>
      </c>
      <c r="U10" s="38">
        <v>0</v>
      </c>
      <c r="V10" s="36">
        <v>0</v>
      </c>
      <c r="W10" s="38">
        <v>0</v>
      </c>
      <c r="X10" s="36">
        <v>0</v>
      </c>
      <c r="Y10" s="38">
        <v>0</v>
      </c>
      <c r="Z10" s="37">
        <v>0</v>
      </c>
      <c r="AA10" s="29">
        <f t="shared" si="0"/>
        <v>12.714285714285714</v>
      </c>
      <c r="AB10" s="29">
        <f t="shared" si="1"/>
        <v>0</v>
      </c>
    </row>
    <row r="11" spans="1:28" x14ac:dyDescent="0.2">
      <c r="A11" s="196"/>
      <c r="B11" s="1" t="s">
        <v>43</v>
      </c>
      <c r="C11" s="35">
        <v>0</v>
      </c>
      <c r="D11" s="36">
        <v>0</v>
      </c>
      <c r="E11" s="35">
        <v>0</v>
      </c>
      <c r="F11" s="36">
        <v>0</v>
      </c>
      <c r="G11" s="35">
        <v>89</v>
      </c>
      <c r="H11" s="36">
        <v>2.3148148148148147E-3</v>
      </c>
      <c r="I11" s="35">
        <v>0</v>
      </c>
      <c r="J11" s="36">
        <v>0</v>
      </c>
      <c r="K11" s="35">
        <v>0</v>
      </c>
      <c r="L11" s="36">
        <v>0</v>
      </c>
      <c r="M11" s="35">
        <v>0</v>
      </c>
      <c r="N11" s="36">
        <v>0</v>
      </c>
      <c r="O11" s="38">
        <v>0</v>
      </c>
      <c r="P11" s="36">
        <v>0</v>
      </c>
      <c r="Q11" s="38">
        <v>0</v>
      </c>
      <c r="R11" s="36">
        <v>0</v>
      </c>
      <c r="S11" s="38">
        <v>0</v>
      </c>
      <c r="T11" s="36">
        <v>0</v>
      </c>
      <c r="U11" s="38">
        <v>0</v>
      </c>
      <c r="V11" s="36">
        <v>0</v>
      </c>
      <c r="W11" s="38">
        <v>0</v>
      </c>
      <c r="X11" s="36">
        <v>0</v>
      </c>
      <c r="Y11" s="38">
        <v>0</v>
      </c>
      <c r="Z11" s="37">
        <v>0</v>
      </c>
      <c r="AA11" s="29">
        <f t="shared" si="0"/>
        <v>12.714285714285714</v>
      </c>
      <c r="AB11" s="29">
        <f t="shared" si="1"/>
        <v>0</v>
      </c>
    </row>
    <row r="12" spans="1:28" x14ac:dyDescent="0.2">
      <c r="A12" s="193" t="s">
        <v>17</v>
      </c>
      <c r="B12" s="1" t="s">
        <v>45</v>
      </c>
      <c r="C12" s="35">
        <v>0</v>
      </c>
      <c r="D12" s="36">
        <v>0</v>
      </c>
      <c r="E12" s="35">
        <v>0</v>
      </c>
      <c r="F12" s="36">
        <v>0</v>
      </c>
      <c r="G12" s="35">
        <v>178</v>
      </c>
      <c r="H12" s="36">
        <v>4.6296296296296294E-3</v>
      </c>
      <c r="I12" s="35">
        <v>0</v>
      </c>
      <c r="J12" s="36">
        <v>0</v>
      </c>
      <c r="K12" s="35">
        <v>0</v>
      </c>
      <c r="L12" s="36">
        <v>0</v>
      </c>
      <c r="M12" s="35">
        <v>0</v>
      </c>
      <c r="N12" s="36">
        <v>0</v>
      </c>
      <c r="O12" s="38">
        <v>0</v>
      </c>
      <c r="P12" s="36">
        <v>0</v>
      </c>
      <c r="Q12" s="38">
        <v>0</v>
      </c>
      <c r="R12" s="36">
        <v>0</v>
      </c>
      <c r="S12" s="38">
        <v>0</v>
      </c>
      <c r="T12" s="36">
        <v>0</v>
      </c>
      <c r="U12" s="38">
        <v>0</v>
      </c>
      <c r="V12" s="36">
        <v>0</v>
      </c>
      <c r="W12" s="38">
        <v>0</v>
      </c>
      <c r="X12" s="36">
        <v>0</v>
      </c>
      <c r="Y12" s="38">
        <v>0</v>
      </c>
      <c r="Z12" s="37">
        <v>0</v>
      </c>
      <c r="AA12" s="29">
        <f t="shared" si="0"/>
        <v>25.428571428571427</v>
      </c>
      <c r="AB12" s="29">
        <f t="shared" si="1"/>
        <v>0</v>
      </c>
    </row>
    <row r="13" spans="1:28" x14ac:dyDescent="0.2">
      <c r="A13" s="194"/>
      <c r="B13" s="1" t="s">
        <v>44</v>
      </c>
      <c r="C13" s="35">
        <v>0</v>
      </c>
      <c r="D13" s="36">
        <v>0</v>
      </c>
      <c r="E13" s="35">
        <v>0</v>
      </c>
      <c r="F13" s="36">
        <v>0</v>
      </c>
      <c r="G13" s="35">
        <v>1068</v>
      </c>
      <c r="H13" s="36">
        <v>2.777777777777778E-2</v>
      </c>
      <c r="I13" s="35">
        <v>1157</v>
      </c>
      <c r="J13" s="36">
        <v>6.3725490196078427E-2</v>
      </c>
      <c r="K13" s="35">
        <v>623</v>
      </c>
      <c r="L13" s="36">
        <v>4.3478260869565216E-2</v>
      </c>
      <c r="M13" s="35">
        <v>1869</v>
      </c>
      <c r="N13" s="36">
        <v>9.1703056768558958E-2</v>
      </c>
      <c r="O13" s="35">
        <v>4539</v>
      </c>
      <c r="P13" s="36">
        <v>0.22368421052631571</v>
      </c>
      <c r="Q13" s="35">
        <v>2848</v>
      </c>
      <c r="R13" s="36">
        <v>0.1409691629955947</v>
      </c>
      <c r="S13" s="35">
        <v>1424</v>
      </c>
      <c r="T13" s="36">
        <v>0.12598425196850394</v>
      </c>
      <c r="U13" s="35">
        <v>0</v>
      </c>
      <c r="V13" s="36">
        <v>0</v>
      </c>
      <c r="W13" s="35">
        <v>0</v>
      </c>
      <c r="X13" s="36">
        <v>0</v>
      </c>
      <c r="Y13" s="35">
        <v>0</v>
      </c>
      <c r="Z13" s="37">
        <v>0</v>
      </c>
      <c r="AA13" s="29">
        <f t="shared" si="0"/>
        <v>673.85714285714289</v>
      </c>
      <c r="AB13" s="29">
        <f t="shared" si="1"/>
        <v>1468.5</v>
      </c>
    </row>
    <row r="14" spans="1:28" x14ac:dyDescent="0.2">
      <c r="A14" s="196"/>
      <c r="B14" s="1" t="s">
        <v>24</v>
      </c>
      <c r="C14" s="35">
        <v>0</v>
      </c>
      <c r="D14" s="36">
        <v>0</v>
      </c>
      <c r="E14" s="35">
        <v>0</v>
      </c>
      <c r="F14" s="36">
        <v>0</v>
      </c>
      <c r="G14" s="35">
        <v>0</v>
      </c>
      <c r="H14" s="36">
        <v>0</v>
      </c>
      <c r="I14" s="35">
        <v>0</v>
      </c>
      <c r="J14" s="36">
        <v>0</v>
      </c>
      <c r="K14" s="35">
        <v>0</v>
      </c>
      <c r="L14" s="36">
        <v>0</v>
      </c>
      <c r="M14" s="35">
        <v>0</v>
      </c>
      <c r="N14" s="36">
        <v>0</v>
      </c>
      <c r="O14" s="35">
        <v>11659</v>
      </c>
      <c r="P14" s="36">
        <v>0.57456140350877183</v>
      </c>
      <c r="Q14" s="35">
        <v>11303</v>
      </c>
      <c r="R14" s="36">
        <v>0.55947136563876654</v>
      </c>
      <c r="S14" s="35">
        <v>5251</v>
      </c>
      <c r="T14" s="36">
        <v>0.46456692913385828</v>
      </c>
      <c r="U14" s="35">
        <v>2314</v>
      </c>
      <c r="V14" s="36">
        <v>0.38805970149253732</v>
      </c>
      <c r="W14" s="35">
        <v>0</v>
      </c>
      <c r="X14" s="36">
        <v>0</v>
      </c>
      <c r="Y14" s="35">
        <v>0</v>
      </c>
      <c r="Z14" s="37">
        <v>0</v>
      </c>
      <c r="AA14" s="29">
        <f t="shared" si="0"/>
        <v>0</v>
      </c>
      <c r="AB14" s="29">
        <f t="shared" si="1"/>
        <v>5087.833333333333</v>
      </c>
    </row>
    <row r="15" spans="1:28" x14ac:dyDescent="0.2">
      <c r="A15" s="193" t="s">
        <v>5</v>
      </c>
      <c r="B15" s="1" t="s">
        <v>25</v>
      </c>
      <c r="C15" s="35">
        <v>0</v>
      </c>
      <c r="D15" s="36">
        <v>0</v>
      </c>
      <c r="E15" s="35">
        <v>0</v>
      </c>
      <c r="F15" s="36">
        <v>0</v>
      </c>
      <c r="G15" s="35">
        <v>0</v>
      </c>
      <c r="H15" s="36">
        <v>0</v>
      </c>
      <c r="I15" s="35">
        <v>0</v>
      </c>
      <c r="J15" s="36">
        <v>0</v>
      </c>
      <c r="K15" s="35">
        <v>0</v>
      </c>
      <c r="L15" s="36">
        <v>0</v>
      </c>
      <c r="M15" s="35">
        <v>0</v>
      </c>
      <c r="N15" s="36">
        <v>0</v>
      </c>
      <c r="O15" s="35">
        <v>0</v>
      </c>
      <c r="P15" s="36">
        <v>0</v>
      </c>
      <c r="Q15" s="35">
        <v>1602</v>
      </c>
      <c r="R15" s="36">
        <v>7.9295154185022032E-2</v>
      </c>
      <c r="S15" s="35">
        <v>2403</v>
      </c>
      <c r="T15" s="36">
        <v>0.21259842519685038</v>
      </c>
      <c r="U15" s="35">
        <v>2047.0000000000002</v>
      </c>
      <c r="V15" s="36">
        <v>0.34328358208955229</v>
      </c>
      <c r="W15" s="35">
        <v>712</v>
      </c>
      <c r="X15" s="36">
        <v>0.44444444444444448</v>
      </c>
      <c r="Y15" s="35">
        <v>267</v>
      </c>
      <c r="Z15" s="37">
        <v>0.2142857142857143</v>
      </c>
      <c r="AA15" s="29">
        <f t="shared" si="0"/>
        <v>0</v>
      </c>
      <c r="AB15" s="29">
        <f t="shared" si="1"/>
        <v>1171.8333333333333</v>
      </c>
    </row>
    <row r="16" spans="1:28" x14ac:dyDescent="0.2">
      <c r="A16" s="194"/>
      <c r="B16" s="1" t="s">
        <v>9</v>
      </c>
      <c r="C16" s="35">
        <v>0</v>
      </c>
      <c r="D16" s="36">
        <v>0</v>
      </c>
      <c r="E16" s="35">
        <v>0</v>
      </c>
      <c r="F16" s="36">
        <v>0</v>
      </c>
      <c r="G16" s="35">
        <v>5696</v>
      </c>
      <c r="H16" s="36">
        <v>0.14814814814814814</v>
      </c>
      <c r="I16" s="35">
        <v>4183</v>
      </c>
      <c r="J16" s="36">
        <v>0.23039215686274506</v>
      </c>
      <c r="K16" s="35">
        <v>3827</v>
      </c>
      <c r="L16" s="36">
        <v>0.26708074534161491</v>
      </c>
      <c r="M16" s="35">
        <v>5162</v>
      </c>
      <c r="N16" s="36">
        <v>0.25327510917030566</v>
      </c>
      <c r="O16" s="38">
        <v>0</v>
      </c>
      <c r="P16" s="36">
        <v>0</v>
      </c>
      <c r="Q16" s="38">
        <v>0</v>
      </c>
      <c r="R16" s="36">
        <v>0</v>
      </c>
      <c r="S16" s="38">
        <v>0</v>
      </c>
      <c r="T16" s="36">
        <v>0</v>
      </c>
      <c r="U16" s="38">
        <v>0</v>
      </c>
      <c r="V16" s="36">
        <v>0</v>
      </c>
      <c r="W16" s="38">
        <v>0</v>
      </c>
      <c r="X16" s="36">
        <v>0</v>
      </c>
      <c r="Y16" s="38">
        <v>0</v>
      </c>
      <c r="Z16" s="37">
        <v>0</v>
      </c>
      <c r="AA16" s="29">
        <f t="shared" si="0"/>
        <v>2695.4285714285716</v>
      </c>
      <c r="AB16" s="29">
        <f t="shared" si="1"/>
        <v>0</v>
      </c>
    </row>
    <row r="17" spans="1:28" x14ac:dyDescent="0.2">
      <c r="A17" s="194"/>
      <c r="B17" s="1" t="s">
        <v>10</v>
      </c>
      <c r="C17" s="35">
        <v>0</v>
      </c>
      <c r="D17" s="36">
        <v>0</v>
      </c>
      <c r="E17" s="35">
        <v>0</v>
      </c>
      <c r="F17" s="36">
        <v>0</v>
      </c>
      <c r="G17" s="35">
        <v>0</v>
      </c>
      <c r="H17" s="36">
        <v>0</v>
      </c>
      <c r="I17" s="35">
        <v>0</v>
      </c>
      <c r="J17" s="36">
        <v>0</v>
      </c>
      <c r="K17" s="35">
        <v>4984</v>
      </c>
      <c r="L17" s="36">
        <v>0.34782608695652173</v>
      </c>
      <c r="M17" s="35">
        <v>7298</v>
      </c>
      <c r="N17" s="36">
        <v>0.35807860262008734</v>
      </c>
      <c r="O17" s="38">
        <v>0</v>
      </c>
      <c r="P17" s="36">
        <v>0</v>
      </c>
      <c r="Q17" s="38">
        <v>0</v>
      </c>
      <c r="R17" s="36">
        <v>0</v>
      </c>
      <c r="S17" s="38">
        <v>0</v>
      </c>
      <c r="T17" s="36">
        <v>0</v>
      </c>
      <c r="U17" s="38">
        <v>0</v>
      </c>
      <c r="V17" s="36">
        <v>0</v>
      </c>
      <c r="W17" s="38">
        <v>0</v>
      </c>
      <c r="X17" s="36">
        <v>0</v>
      </c>
      <c r="Y17" s="38">
        <v>0</v>
      </c>
      <c r="Z17" s="37">
        <v>0</v>
      </c>
      <c r="AA17" s="29">
        <f t="shared" si="0"/>
        <v>1754.5714285714287</v>
      </c>
      <c r="AB17" s="29">
        <f t="shared" si="1"/>
        <v>0</v>
      </c>
    </row>
    <row r="18" spans="1:28" x14ac:dyDescent="0.2">
      <c r="A18" s="194"/>
      <c r="B18" s="78" t="s">
        <v>26</v>
      </c>
      <c r="C18" s="35">
        <v>0</v>
      </c>
      <c r="D18" s="36">
        <v>0</v>
      </c>
      <c r="E18" s="35">
        <v>0</v>
      </c>
      <c r="F18" s="36">
        <v>0</v>
      </c>
      <c r="G18" s="35">
        <v>0</v>
      </c>
      <c r="H18" s="36">
        <v>0</v>
      </c>
      <c r="I18" s="35">
        <v>0</v>
      </c>
      <c r="J18" s="36">
        <v>0</v>
      </c>
      <c r="K18" s="35">
        <v>1335</v>
      </c>
      <c r="L18" s="36">
        <v>9.3167701863354033E-2</v>
      </c>
      <c r="M18" s="35">
        <v>2403</v>
      </c>
      <c r="N18" s="36">
        <v>0.11790393013100436</v>
      </c>
      <c r="O18" s="38">
        <v>0</v>
      </c>
      <c r="P18" s="36">
        <v>0</v>
      </c>
      <c r="Q18" s="38">
        <v>0</v>
      </c>
      <c r="R18" s="36">
        <v>0</v>
      </c>
      <c r="S18" s="38">
        <v>0</v>
      </c>
      <c r="T18" s="36">
        <v>0</v>
      </c>
      <c r="U18" s="38">
        <v>0</v>
      </c>
      <c r="V18" s="36">
        <v>0</v>
      </c>
      <c r="W18" s="38">
        <v>0</v>
      </c>
      <c r="X18" s="36">
        <v>0</v>
      </c>
      <c r="Y18" s="38">
        <v>0</v>
      </c>
      <c r="Z18" s="37">
        <v>0</v>
      </c>
      <c r="AA18" s="29">
        <f t="shared" si="0"/>
        <v>534</v>
      </c>
      <c r="AB18" s="29">
        <f t="shared" si="1"/>
        <v>0</v>
      </c>
    </row>
    <row r="19" spans="1:28" x14ac:dyDescent="0.2">
      <c r="A19" s="194"/>
      <c r="B19" s="78" t="s">
        <v>46</v>
      </c>
      <c r="C19" s="35">
        <v>0</v>
      </c>
      <c r="D19" s="36">
        <v>0</v>
      </c>
      <c r="E19" s="35">
        <v>0</v>
      </c>
      <c r="F19" s="36">
        <v>0</v>
      </c>
      <c r="G19" s="35">
        <v>0</v>
      </c>
      <c r="H19" s="36">
        <v>0</v>
      </c>
      <c r="I19" s="35">
        <v>0</v>
      </c>
      <c r="J19" s="36">
        <v>0</v>
      </c>
      <c r="K19" s="35">
        <v>267</v>
      </c>
      <c r="L19" s="36">
        <v>1.8633540372670808E-2</v>
      </c>
      <c r="M19" s="35">
        <v>623</v>
      </c>
      <c r="N19" s="36">
        <v>3.0567685589519649E-2</v>
      </c>
      <c r="O19" s="38">
        <v>0</v>
      </c>
      <c r="P19" s="36">
        <v>0</v>
      </c>
      <c r="Q19" s="38">
        <v>0</v>
      </c>
      <c r="R19" s="36">
        <v>0</v>
      </c>
      <c r="S19" s="38">
        <v>0</v>
      </c>
      <c r="T19" s="36">
        <v>0</v>
      </c>
      <c r="U19" s="38">
        <v>0</v>
      </c>
      <c r="V19" s="36">
        <v>0</v>
      </c>
      <c r="W19" s="38">
        <v>0</v>
      </c>
      <c r="X19" s="36">
        <v>0</v>
      </c>
      <c r="Y19" s="38">
        <v>0</v>
      </c>
      <c r="Z19" s="37">
        <v>0</v>
      </c>
      <c r="AA19" s="29">
        <f t="shared" si="0"/>
        <v>127.14285714285714</v>
      </c>
      <c r="AB19" s="29">
        <f t="shared" si="1"/>
        <v>0</v>
      </c>
    </row>
    <row r="20" spans="1:28" x14ac:dyDescent="0.2">
      <c r="A20" s="194"/>
      <c r="B20" s="78" t="s">
        <v>11</v>
      </c>
      <c r="C20" s="35">
        <v>12549</v>
      </c>
      <c r="D20" s="36">
        <v>0.81976744186046513</v>
      </c>
      <c r="E20" s="35">
        <v>15753</v>
      </c>
      <c r="F20" s="36">
        <v>0.72839506172839497</v>
      </c>
      <c r="G20" s="35">
        <v>22250</v>
      </c>
      <c r="H20" s="36">
        <v>0.57870370370370372</v>
      </c>
      <c r="I20" s="35">
        <v>6942</v>
      </c>
      <c r="J20" s="36">
        <v>0.38235294117647056</v>
      </c>
      <c r="K20" s="35">
        <v>0</v>
      </c>
      <c r="L20" s="36">
        <v>0</v>
      </c>
      <c r="M20" s="35">
        <v>0</v>
      </c>
      <c r="N20" s="36">
        <v>0</v>
      </c>
      <c r="O20" s="35">
        <v>2225</v>
      </c>
      <c r="P20" s="36">
        <v>0.10964912280701752</v>
      </c>
      <c r="Q20" s="35">
        <v>1335</v>
      </c>
      <c r="R20" s="36">
        <v>6.6079295154185022E-2</v>
      </c>
      <c r="S20" s="35">
        <v>267</v>
      </c>
      <c r="T20" s="36">
        <v>2.3622047244094488E-2</v>
      </c>
      <c r="U20" s="35">
        <v>534</v>
      </c>
      <c r="V20" s="36">
        <v>8.9552238805970158E-2</v>
      </c>
      <c r="W20" s="35">
        <v>178</v>
      </c>
      <c r="X20" s="36">
        <v>0.11111111111111112</v>
      </c>
      <c r="Y20" s="35">
        <v>445</v>
      </c>
      <c r="Z20" s="37">
        <v>0.35714285714285715</v>
      </c>
      <c r="AA20" s="29">
        <f t="shared" si="0"/>
        <v>8213.4285714285706</v>
      </c>
      <c r="AB20" s="29">
        <f t="shared" si="1"/>
        <v>830.66666666666663</v>
      </c>
    </row>
    <row r="21" spans="1:28" x14ac:dyDescent="0.2">
      <c r="A21" s="194"/>
      <c r="B21" s="78" t="s">
        <v>27</v>
      </c>
      <c r="C21" s="35">
        <v>0</v>
      </c>
      <c r="D21" s="36">
        <v>0</v>
      </c>
      <c r="E21" s="35">
        <v>0</v>
      </c>
      <c r="F21" s="36">
        <v>0</v>
      </c>
      <c r="G21" s="35">
        <v>0</v>
      </c>
      <c r="H21" s="36">
        <v>0</v>
      </c>
      <c r="I21" s="35">
        <v>0</v>
      </c>
      <c r="J21" s="36">
        <v>0</v>
      </c>
      <c r="K21" s="35">
        <v>0</v>
      </c>
      <c r="L21" s="36">
        <v>0</v>
      </c>
      <c r="M21" s="35">
        <v>0</v>
      </c>
      <c r="N21" s="36">
        <v>0</v>
      </c>
      <c r="O21" s="35">
        <v>445</v>
      </c>
      <c r="P21" s="36">
        <v>2.1929824561403504E-2</v>
      </c>
      <c r="Q21" s="35">
        <v>534</v>
      </c>
      <c r="R21" s="36">
        <v>2.643171806167401E-2</v>
      </c>
      <c r="S21" s="35">
        <v>534</v>
      </c>
      <c r="T21" s="36">
        <v>4.7244094488188976E-2</v>
      </c>
      <c r="U21" s="35">
        <v>0</v>
      </c>
      <c r="V21" s="36">
        <v>0</v>
      </c>
      <c r="W21" s="35">
        <v>0</v>
      </c>
      <c r="X21" s="36">
        <v>0</v>
      </c>
      <c r="Y21" s="35">
        <v>0</v>
      </c>
      <c r="Z21" s="37">
        <v>0</v>
      </c>
      <c r="AA21" s="29">
        <f t="shared" si="0"/>
        <v>0</v>
      </c>
      <c r="AB21" s="29">
        <f t="shared" si="1"/>
        <v>252.16666666666666</v>
      </c>
    </row>
    <row r="22" spans="1:28" x14ac:dyDescent="0.2">
      <c r="A22" s="194"/>
      <c r="B22" s="78" t="s">
        <v>12</v>
      </c>
      <c r="C22" s="35">
        <v>623</v>
      </c>
      <c r="D22" s="36">
        <v>4.0697674418604654E-2</v>
      </c>
      <c r="E22" s="35">
        <v>1335</v>
      </c>
      <c r="F22" s="36">
        <v>6.1728395061728385E-2</v>
      </c>
      <c r="G22" s="35">
        <v>1157</v>
      </c>
      <c r="H22" s="36">
        <v>3.0092592592592594E-2</v>
      </c>
      <c r="I22" s="35">
        <v>890</v>
      </c>
      <c r="J22" s="36">
        <v>4.9019607843137247E-2</v>
      </c>
      <c r="K22" s="35">
        <v>623</v>
      </c>
      <c r="L22" s="36">
        <v>4.3478260869565216E-2</v>
      </c>
      <c r="M22" s="35">
        <v>1869</v>
      </c>
      <c r="N22" s="36">
        <v>9.1703056768558958E-2</v>
      </c>
      <c r="O22" s="35">
        <v>0</v>
      </c>
      <c r="P22" s="36">
        <v>0</v>
      </c>
      <c r="Q22" s="35">
        <v>267</v>
      </c>
      <c r="R22" s="36">
        <v>1.3215859030837005E-2</v>
      </c>
      <c r="S22" s="35">
        <v>178</v>
      </c>
      <c r="T22" s="36">
        <v>1.5748031496062992E-2</v>
      </c>
      <c r="U22" s="35">
        <v>356</v>
      </c>
      <c r="V22" s="36">
        <v>5.9701492537313432E-2</v>
      </c>
      <c r="W22" s="35">
        <v>178</v>
      </c>
      <c r="X22" s="36">
        <v>0.11111111111111112</v>
      </c>
      <c r="Y22" s="35">
        <v>89</v>
      </c>
      <c r="Z22" s="37">
        <v>7.1428571428571425E-2</v>
      </c>
      <c r="AA22" s="29">
        <f t="shared" si="0"/>
        <v>928.14285714285711</v>
      </c>
      <c r="AB22" s="29">
        <f t="shared" si="1"/>
        <v>178</v>
      </c>
    </row>
    <row r="23" spans="1:28" x14ac:dyDescent="0.2">
      <c r="A23" s="194"/>
      <c r="B23" s="78" t="s">
        <v>47</v>
      </c>
      <c r="C23" s="35">
        <v>0</v>
      </c>
      <c r="D23" s="36">
        <v>0</v>
      </c>
      <c r="E23" s="35">
        <v>0</v>
      </c>
      <c r="F23" s="36">
        <v>0</v>
      </c>
      <c r="G23" s="35">
        <v>0</v>
      </c>
      <c r="H23" s="36">
        <v>0</v>
      </c>
      <c r="I23" s="35">
        <v>0</v>
      </c>
      <c r="J23" s="36">
        <v>0</v>
      </c>
      <c r="K23" s="35">
        <v>178</v>
      </c>
      <c r="L23" s="36">
        <v>1.2422360248447204E-2</v>
      </c>
      <c r="M23" s="35">
        <v>0</v>
      </c>
      <c r="N23" s="36">
        <v>0</v>
      </c>
      <c r="O23" s="38">
        <v>0</v>
      </c>
      <c r="P23" s="36">
        <v>0</v>
      </c>
      <c r="Q23" s="38">
        <v>0</v>
      </c>
      <c r="R23" s="36">
        <v>0</v>
      </c>
      <c r="S23" s="38">
        <v>0</v>
      </c>
      <c r="T23" s="36">
        <v>0</v>
      </c>
      <c r="U23" s="38">
        <v>0</v>
      </c>
      <c r="V23" s="36">
        <v>0</v>
      </c>
      <c r="W23" s="38">
        <v>0</v>
      </c>
      <c r="X23" s="36">
        <v>0</v>
      </c>
      <c r="Y23" s="38">
        <v>0</v>
      </c>
      <c r="Z23" s="37">
        <v>0</v>
      </c>
      <c r="AA23" s="29">
        <f t="shared" si="0"/>
        <v>25.428571428571427</v>
      </c>
      <c r="AB23" s="29">
        <f t="shared" si="1"/>
        <v>0</v>
      </c>
    </row>
    <row r="24" spans="1:28" x14ac:dyDescent="0.2">
      <c r="A24" s="194"/>
      <c r="B24" s="77" t="s">
        <v>6</v>
      </c>
      <c r="C24" s="35">
        <v>2047.0000000000002</v>
      </c>
      <c r="D24" s="36">
        <v>0.13372093023255816</v>
      </c>
      <c r="E24" s="35">
        <v>2759</v>
      </c>
      <c r="F24" s="36">
        <v>0.12757201646090532</v>
      </c>
      <c r="G24" s="35">
        <v>4272</v>
      </c>
      <c r="H24" s="36">
        <v>0.11111111111111112</v>
      </c>
      <c r="I24" s="35">
        <v>2314</v>
      </c>
      <c r="J24" s="36">
        <v>0.12745098039215685</v>
      </c>
      <c r="K24" s="35">
        <v>1869</v>
      </c>
      <c r="L24" s="36">
        <v>0.13043478260869565</v>
      </c>
      <c r="M24" s="35">
        <v>1157</v>
      </c>
      <c r="N24" s="36">
        <v>5.6768558951965066E-2</v>
      </c>
      <c r="O24" s="35">
        <v>623</v>
      </c>
      <c r="P24" s="36">
        <v>3.0701754385964904E-2</v>
      </c>
      <c r="Q24" s="35">
        <v>979</v>
      </c>
      <c r="R24" s="36">
        <v>4.8458149779735685E-2</v>
      </c>
      <c r="S24" s="35">
        <v>712</v>
      </c>
      <c r="T24" s="36">
        <v>6.2992125984251968E-2</v>
      </c>
      <c r="U24" s="35">
        <v>267</v>
      </c>
      <c r="V24" s="36">
        <v>4.4776119402985079E-2</v>
      </c>
      <c r="W24" s="35">
        <v>445</v>
      </c>
      <c r="X24" s="36">
        <v>0.27777777777777779</v>
      </c>
      <c r="Y24" s="35">
        <v>267</v>
      </c>
      <c r="Z24" s="37">
        <v>0.2142857142857143</v>
      </c>
      <c r="AA24" s="29">
        <f t="shared" si="0"/>
        <v>2059.7142857142858</v>
      </c>
      <c r="AB24" s="29">
        <f t="shared" si="1"/>
        <v>548.83333333333337</v>
      </c>
    </row>
    <row r="25" spans="1:28" x14ac:dyDescent="0.2">
      <c r="A25" s="194"/>
      <c r="B25" s="78" t="s">
        <v>48</v>
      </c>
      <c r="C25" s="35">
        <v>0</v>
      </c>
      <c r="D25" s="36">
        <v>0</v>
      </c>
      <c r="E25" s="35">
        <v>0</v>
      </c>
      <c r="F25" s="36">
        <v>0</v>
      </c>
      <c r="G25" s="35">
        <v>0</v>
      </c>
      <c r="H25" s="36">
        <v>0</v>
      </c>
      <c r="I25" s="35">
        <v>0</v>
      </c>
      <c r="J25" s="36">
        <v>0</v>
      </c>
      <c r="K25" s="35">
        <v>178</v>
      </c>
      <c r="L25" s="36">
        <v>1.2422360248447204E-2</v>
      </c>
      <c r="M25" s="35">
        <v>0</v>
      </c>
      <c r="N25" s="36">
        <v>0</v>
      </c>
      <c r="O25" s="38">
        <v>0</v>
      </c>
      <c r="P25" s="36">
        <v>0</v>
      </c>
      <c r="Q25" s="38">
        <v>0</v>
      </c>
      <c r="R25" s="36">
        <v>0</v>
      </c>
      <c r="S25" s="38">
        <v>0</v>
      </c>
      <c r="T25" s="36">
        <v>0</v>
      </c>
      <c r="U25" s="38">
        <v>0</v>
      </c>
      <c r="V25" s="36">
        <v>0</v>
      </c>
      <c r="W25" s="38">
        <v>0</v>
      </c>
      <c r="X25" s="36">
        <v>0</v>
      </c>
      <c r="Y25" s="38">
        <v>0</v>
      </c>
      <c r="Z25" s="37">
        <v>0</v>
      </c>
      <c r="AA25" s="29">
        <f t="shared" si="0"/>
        <v>25.428571428571427</v>
      </c>
      <c r="AB25" s="29">
        <f t="shared" si="1"/>
        <v>0</v>
      </c>
    </row>
    <row r="26" spans="1:28" ht="13.5" thickBot="1" x14ac:dyDescent="0.25">
      <c r="A26" s="195"/>
      <c r="B26" s="96" t="s">
        <v>49</v>
      </c>
      <c r="C26" s="43">
        <v>0</v>
      </c>
      <c r="D26" s="42">
        <v>0</v>
      </c>
      <c r="E26" s="43">
        <v>1602</v>
      </c>
      <c r="F26" s="42">
        <v>7.407407407407407E-2</v>
      </c>
      <c r="G26" s="43">
        <v>3560</v>
      </c>
      <c r="H26" s="42">
        <v>9.2592592592592587E-2</v>
      </c>
      <c r="I26" s="43">
        <v>2581</v>
      </c>
      <c r="J26" s="42">
        <v>0.14215686274509801</v>
      </c>
      <c r="K26" s="43">
        <v>356</v>
      </c>
      <c r="L26" s="42">
        <v>2.4844720496894408E-2</v>
      </c>
      <c r="M26" s="43">
        <v>0</v>
      </c>
      <c r="N26" s="42">
        <v>0</v>
      </c>
      <c r="O26" s="51">
        <v>0</v>
      </c>
      <c r="P26" s="42">
        <v>0</v>
      </c>
      <c r="Q26" s="51">
        <v>0</v>
      </c>
      <c r="R26" s="42">
        <v>0</v>
      </c>
      <c r="S26" s="51">
        <v>0</v>
      </c>
      <c r="T26" s="42">
        <v>0</v>
      </c>
      <c r="U26" s="51">
        <v>0</v>
      </c>
      <c r="V26" s="42">
        <v>0</v>
      </c>
      <c r="W26" s="51">
        <v>0</v>
      </c>
      <c r="X26" s="42">
        <v>0</v>
      </c>
      <c r="Y26" s="51">
        <v>0</v>
      </c>
      <c r="Z26" s="44">
        <v>0</v>
      </c>
      <c r="AA26" s="29">
        <f t="shared" si="0"/>
        <v>1157</v>
      </c>
      <c r="AB26" s="29">
        <f t="shared" si="1"/>
        <v>0</v>
      </c>
    </row>
    <row r="27" spans="1:28" x14ac:dyDescent="0.2">
      <c r="A27" s="162" t="s">
        <v>37</v>
      </c>
      <c r="B27" s="163"/>
      <c r="C27" s="89">
        <f>SUM(C7:C26)</f>
        <v>15308</v>
      </c>
      <c r="D27" s="39">
        <f t="shared" ref="D27:Z27" si="2">SUM(D7:D26)</f>
        <v>1</v>
      </c>
      <c r="E27" s="90">
        <f t="shared" si="2"/>
        <v>21627</v>
      </c>
      <c r="F27" s="39">
        <f t="shared" si="2"/>
        <v>0.99999999999999978</v>
      </c>
      <c r="G27" s="90">
        <f t="shared" si="2"/>
        <v>38448</v>
      </c>
      <c r="H27" s="39">
        <f t="shared" si="2"/>
        <v>1</v>
      </c>
      <c r="I27" s="90">
        <f t="shared" si="2"/>
        <v>18156</v>
      </c>
      <c r="J27" s="39">
        <f t="shared" si="2"/>
        <v>0.99999999999999978</v>
      </c>
      <c r="K27" s="90">
        <f t="shared" si="2"/>
        <v>14329</v>
      </c>
      <c r="L27" s="39">
        <f t="shared" si="2"/>
        <v>1</v>
      </c>
      <c r="M27" s="90">
        <f t="shared" si="2"/>
        <v>20381</v>
      </c>
      <c r="N27" s="39">
        <f t="shared" si="2"/>
        <v>0.99999999999999989</v>
      </c>
      <c r="O27" s="90">
        <f t="shared" si="2"/>
        <v>20292</v>
      </c>
      <c r="P27" s="39">
        <f t="shared" si="2"/>
        <v>0.99999999999999978</v>
      </c>
      <c r="Q27" s="90">
        <f t="shared" si="2"/>
        <v>20203</v>
      </c>
      <c r="R27" s="39">
        <f t="shared" si="2"/>
        <v>0.99999999999999989</v>
      </c>
      <c r="S27" s="90">
        <f t="shared" si="2"/>
        <v>11303</v>
      </c>
      <c r="T27" s="39">
        <f t="shared" si="2"/>
        <v>0.99999999999999989</v>
      </c>
      <c r="U27" s="90">
        <f t="shared" si="2"/>
        <v>5963</v>
      </c>
      <c r="V27" s="39">
        <f t="shared" si="2"/>
        <v>1</v>
      </c>
      <c r="W27" s="90">
        <f t="shared" si="2"/>
        <v>1602</v>
      </c>
      <c r="X27" s="39">
        <f t="shared" si="2"/>
        <v>1</v>
      </c>
      <c r="Y27" s="90">
        <f t="shared" si="2"/>
        <v>1246</v>
      </c>
      <c r="Z27" s="40">
        <f t="shared" si="2"/>
        <v>1</v>
      </c>
    </row>
    <row r="28" spans="1:28" x14ac:dyDescent="0.2">
      <c r="A28" s="158" t="s">
        <v>38</v>
      </c>
      <c r="B28" s="159"/>
      <c r="C28" s="91">
        <v>4</v>
      </c>
      <c r="D28" s="77"/>
      <c r="E28" s="50">
        <v>5</v>
      </c>
      <c r="F28" s="77"/>
      <c r="G28" s="50">
        <v>10</v>
      </c>
      <c r="H28" s="77"/>
      <c r="I28" s="50">
        <v>7</v>
      </c>
      <c r="J28" s="77"/>
      <c r="K28" s="35">
        <v>11</v>
      </c>
      <c r="L28" s="77"/>
      <c r="M28" s="35">
        <v>7</v>
      </c>
      <c r="N28" s="77"/>
      <c r="O28" s="35">
        <v>8</v>
      </c>
      <c r="P28" s="77"/>
      <c r="Q28" s="35">
        <v>9</v>
      </c>
      <c r="R28" s="77"/>
      <c r="S28" s="35">
        <v>9</v>
      </c>
      <c r="T28" s="77"/>
      <c r="U28" s="35">
        <v>8</v>
      </c>
      <c r="V28" s="77"/>
      <c r="W28" s="35">
        <v>5</v>
      </c>
      <c r="X28" s="77"/>
      <c r="Y28" s="35">
        <v>6</v>
      </c>
      <c r="Z28" s="37"/>
    </row>
    <row r="29" spans="1:28" x14ac:dyDescent="0.2">
      <c r="A29" s="158" t="s">
        <v>39</v>
      </c>
      <c r="B29" s="159"/>
      <c r="C29" s="91">
        <v>0.59219999999999995</v>
      </c>
      <c r="D29" s="77"/>
      <c r="E29" s="50">
        <v>0.89770000000000005</v>
      </c>
      <c r="F29" s="77"/>
      <c r="G29" s="50">
        <v>1.3360000000000001</v>
      </c>
      <c r="H29" s="77"/>
      <c r="I29" s="50">
        <v>1.595</v>
      </c>
      <c r="J29" s="77"/>
      <c r="K29" s="35">
        <v>1.786</v>
      </c>
      <c r="L29" s="77"/>
      <c r="M29" s="35">
        <v>1.675</v>
      </c>
      <c r="N29" s="77"/>
      <c r="O29" s="35">
        <v>1.256</v>
      </c>
      <c r="P29" s="77"/>
      <c r="Q29" s="35">
        <v>1.4770000000000001</v>
      </c>
      <c r="R29" s="77"/>
      <c r="S29" s="35">
        <v>1.5840000000000001</v>
      </c>
      <c r="T29" s="77"/>
      <c r="U29" s="35">
        <v>1.53</v>
      </c>
      <c r="V29" s="77"/>
      <c r="W29" s="35">
        <v>1.365</v>
      </c>
      <c r="X29" s="77"/>
      <c r="Y29" s="35">
        <v>1.593</v>
      </c>
      <c r="Z29" s="37"/>
    </row>
    <row r="30" spans="1:28" x14ac:dyDescent="0.2">
      <c r="A30" s="158" t="s">
        <v>40</v>
      </c>
      <c r="B30" s="159"/>
      <c r="C30" s="91">
        <v>0.30840000000000001</v>
      </c>
      <c r="D30" s="77"/>
      <c r="E30" s="50">
        <v>0.44379999999999997</v>
      </c>
      <c r="F30" s="77"/>
      <c r="G30" s="50">
        <v>0.62050000000000005</v>
      </c>
      <c r="H30" s="77"/>
      <c r="I30" s="50">
        <v>0.75780000000000003</v>
      </c>
      <c r="J30" s="77"/>
      <c r="K30" s="35">
        <v>0.77690000000000003</v>
      </c>
      <c r="L30" s="77"/>
      <c r="M30" s="35">
        <v>0.77280000000000004</v>
      </c>
      <c r="N30" s="77"/>
      <c r="O30" s="35">
        <v>0.60580000000000001</v>
      </c>
      <c r="P30" s="77"/>
      <c r="Q30" s="35">
        <v>0.64939999999999998</v>
      </c>
      <c r="R30" s="77"/>
      <c r="S30" s="35">
        <v>0.71450000000000002</v>
      </c>
      <c r="T30" s="77"/>
      <c r="U30" s="35">
        <v>0.71599999999999997</v>
      </c>
      <c r="V30" s="77"/>
      <c r="W30" s="35">
        <v>0.69750000000000001</v>
      </c>
      <c r="X30" s="77"/>
      <c r="Y30" s="35">
        <v>0.76529999999999998</v>
      </c>
      <c r="Z30" s="37"/>
    </row>
    <row r="31" spans="1:28" ht="13.5" thickBot="1" x14ac:dyDescent="0.25">
      <c r="A31" s="160" t="s">
        <v>41</v>
      </c>
      <c r="B31" s="161"/>
      <c r="C31" s="92">
        <v>0.42720000000000002</v>
      </c>
      <c r="D31" s="93"/>
      <c r="E31" s="53">
        <v>0.55779999999999996</v>
      </c>
      <c r="F31" s="93"/>
      <c r="G31" s="53">
        <v>0.58020000000000005</v>
      </c>
      <c r="H31" s="93"/>
      <c r="I31" s="53">
        <v>0.81969999999999998</v>
      </c>
      <c r="J31" s="93"/>
      <c r="K31" s="43">
        <v>0.74480000000000002</v>
      </c>
      <c r="L31" s="93"/>
      <c r="M31" s="43">
        <v>0.8609</v>
      </c>
      <c r="N31" s="93"/>
      <c r="O31" s="43">
        <v>0.60399999999999998</v>
      </c>
      <c r="P31" s="93"/>
      <c r="Q31" s="43">
        <v>0.67230000000000001</v>
      </c>
      <c r="R31" s="93"/>
      <c r="S31" s="43">
        <v>0.72089999999999999</v>
      </c>
      <c r="T31" s="93"/>
      <c r="U31" s="43">
        <v>0.7359</v>
      </c>
      <c r="V31" s="93"/>
      <c r="W31" s="43">
        <v>0.84819999999999995</v>
      </c>
      <c r="X31" s="93"/>
      <c r="Y31" s="43">
        <v>0.88929999999999998</v>
      </c>
      <c r="Z31" s="44"/>
    </row>
    <row r="32" spans="1:28" x14ac:dyDescent="0.2">
      <c r="A32" s="86"/>
      <c r="B32" s="2"/>
      <c r="C32" s="81"/>
      <c r="D32" s="84"/>
      <c r="E32" s="80"/>
      <c r="F32" s="83"/>
      <c r="G32" s="80"/>
    </row>
    <row r="33" spans="1:17" x14ac:dyDescent="0.2">
      <c r="A33" s="8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1:17" x14ac:dyDescent="0.2">
      <c r="A34" s="86"/>
      <c r="B34" s="2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45"/>
      <c r="O34" s="45"/>
    </row>
    <row r="35" spans="1:17" x14ac:dyDescent="0.2">
      <c r="A35" s="86"/>
      <c r="B35" s="2"/>
      <c r="C35" s="87"/>
      <c r="D35" s="29"/>
      <c r="E35" s="87"/>
      <c r="F35" s="29"/>
      <c r="G35" s="29"/>
      <c r="H35" s="29"/>
      <c r="I35" s="87"/>
      <c r="J35" s="29"/>
      <c r="K35" s="87"/>
      <c r="L35" s="29"/>
      <c r="M35" s="87"/>
      <c r="N35" s="29"/>
      <c r="O35" s="29"/>
    </row>
    <row r="36" spans="1:17" x14ac:dyDescent="0.2">
      <c r="A36" s="86"/>
      <c r="B36" s="2"/>
      <c r="C36" s="87"/>
      <c r="D36" s="29"/>
      <c r="E36" s="87"/>
      <c r="F36" s="29"/>
      <c r="G36" s="29"/>
      <c r="H36" s="29"/>
      <c r="I36" s="87"/>
      <c r="J36" s="29"/>
      <c r="K36" s="87"/>
      <c r="L36" s="29"/>
      <c r="M36" s="87"/>
      <c r="N36" s="29"/>
      <c r="O36" s="29"/>
    </row>
    <row r="37" spans="1:17" x14ac:dyDescent="0.2">
      <c r="A37" s="86"/>
      <c r="B37" s="2"/>
      <c r="C37" s="87"/>
      <c r="D37" s="29"/>
      <c r="E37" s="87"/>
      <c r="F37" s="29"/>
      <c r="G37" s="29"/>
      <c r="H37" s="29"/>
      <c r="I37" s="87"/>
      <c r="J37" s="29"/>
      <c r="K37" s="87"/>
      <c r="L37" s="29"/>
      <c r="M37" s="87"/>
      <c r="N37" s="29"/>
      <c r="O37" s="29"/>
    </row>
    <row r="38" spans="1:17" x14ac:dyDescent="0.2">
      <c r="A38" s="86"/>
      <c r="B38" s="2"/>
      <c r="C38" s="87"/>
      <c r="D38" s="29"/>
      <c r="E38" s="87"/>
      <c r="F38" s="29"/>
      <c r="G38" s="29"/>
      <c r="H38" s="29"/>
      <c r="I38" s="87"/>
      <c r="J38" s="29"/>
      <c r="K38" s="87"/>
      <c r="L38" s="29"/>
      <c r="M38" s="87"/>
      <c r="N38" s="29"/>
      <c r="O38" s="29"/>
    </row>
    <row r="39" spans="1:17" x14ac:dyDescent="0.2">
      <c r="A39" s="86"/>
      <c r="B39" s="2"/>
      <c r="C39" s="88"/>
      <c r="D39" s="88"/>
      <c r="E39" s="88"/>
      <c r="F39" s="88"/>
      <c r="G39" s="88"/>
      <c r="H39" s="45"/>
      <c r="I39" s="45"/>
      <c r="J39" s="45"/>
      <c r="K39" s="45"/>
      <c r="L39" s="45"/>
      <c r="M39" s="45"/>
      <c r="N39" s="45"/>
      <c r="O39" s="45"/>
    </row>
    <row r="40" spans="1:17" x14ac:dyDescent="0.2">
      <c r="B40" s="2"/>
      <c r="C40" s="88"/>
      <c r="D40" s="88"/>
      <c r="E40" s="88"/>
      <c r="F40" s="88"/>
      <c r="G40" s="88"/>
      <c r="H40" s="45"/>
      <c r="I40" s="45"/>
      <c r="J40" s="45"/>
      <c r="K40" s="45"/>
      <c r="L40" s="45"/>
      <c r="M40" s="45"/>
      <c r="N40" s="45"/>
      <c r="O40" s="45"/>
    </row>
    <row r="41" spans="1:17" x14ac:dyDescent="0.2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</sheetData>
  <sortState ref="B12:N13">
    <sortCondition ref="B12"/>
  </sortState>
  <mergeCells count="17">
    <mergeCell ref="A2:B4"/>
    <mergeCell ref="O4:Z4"/>
    <mergeCell ref="O3:Z3"/>
    <mergeCell ref="O2:Z2"/>
    <mergeCell ref="C4:N4"/>
    <mergeCell ref="C3:N3"/>
    <mergeCell ref="C2:N2"/>
    <mergeCell ref="A29:B29"/>
    <mergeCell ref="A30:B30"/>
    <mergeCell ref="A31:B31"/>
    <mergeCell ref="B5:B6"/>
    <mergeCell ref="A5:A6"/>
    <mergeCell ref="A15:A26"/>
    <mergeCell ref="A12:A14"/>
    <mergeCell ref="A9:A11"/>
    <mergeCell ref="A27:B27"/>
    <mergeCell ref="A28:B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80" zoomScaleNormal="80" workbookViewId="0">
      <selection activeCell="AB7" activeCellId="1" sqref="B7:B30 AB7:AB30"/>
    </sheetView>
  </sheetViews>
  <sheetFormatPr baseColWidth="10" defaultRowHeight="12.75" x14ac:dyDescent="0.2"/>
  <cols>
    <col min="1" max="1" width="20.85546875" style="85" bestFit="1" customWidth="1"/>
    <col min="2" max="2" width="24.28515625" style="29" bestFit="1" customWidth="1"/>
    <col min="3" max="3" width="7.7109375" style="79" customWidth="1"/>
    <col min="4" max="4" width="7.7109375" style="30" customWidth="1"/>
    <col min="5" max="5" width="7.7109375" style="79" customWidth="1"/>
    <col min="6" max="6" width="7.7109375" style="30" customWidth="1"/>
    <col min="7" max="7" width="7.7109375" style="79" customWidth="1"/>
    <col min="8" max="8" width="7.7109375" style="30" customWidth="1"/>
    <col min="9" max="9" width="7.7109375" style="79" customWidth="1"/>
    <col min="10" max="10" width="7.7109375" style="30" customWidth="1"/>
    <col min="11" max="11" width="7.7109375" style="79" customWidth="1"/>
    <col min="12" max="12" width="7.7109375" style="30" customWidth="1"/>
    <col min="13" max="13" width="7.7109375" style="79" customWidth="1"/>
    <col min="14" max="14" width="7.7109375" style="30" customWidth="1"/>
    <col min="15" max="15" width="7.7109375" style="79" customWidth="1"/>
    <col min="16" max="16" width="7.7109375" style="30" customWidth="1"/>
    <col min="17" max="17" width="7.7109375" style="79" customWidth="1"/>
    <col min="18" max="18" width="7.7109375" style="30" customWidth="1"/>
    <col min="19" max="19" width="7.7109375" style="79" customWidth="1"/>
    <col min="20" max="20" width="7.7109375" style="30" customWidth="1"/>
    <col min="21" max="21" width="7.7109375" style="79" customWidth="1"/>
    <col min="22" max="22" width="7.7109375" style="30" customWidth="1"/>
    <col min="23" max="23" width="7.7109375" style="79" customWidth="1"/>
    <col min="24" max="24" width="7.7109375" style="30" customWidth="1"/>
    <col min="25" max="25" width="7.7109375" style="79" customWidth="1"/>
    <col min="26" max="26" width="7.7109375" style="30" customWidth="1"/>
    <col min="27" max="46" width="7.7109375" style="29" customWidth="1"/>
    <col min="47" max="16384" width="11.42578125" style="29"/>
  </cols>
  <sheetData>
    <row r="1" spans="1:28" ht="13.5" thickBot="1" x14ac:dyDescent="0.25"/>
    <row r="2" spans="1:28" s="28" customFormat="1" x14ac:dyDescent="0.2">
      <c r="A2" s="222" t="s">
        <v>57</v>
      </c>
      <c r="B2" s="223"/>
      <c r="C2" s="220">
        <v>2012</v>
      </c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10">
        <v>2013</v>
      </c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28"/>
    </row>
    <row r="3" spans="1:28" s="28" customFormat="1" x14ac:dyDescent="0.2">
      <c r="A3" s="224"/>
      <c r="B3" s="225"/>
      <c r="C3" s="218" t="s">
        <v>35</v>
      </c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09" t="s">
        <v>34</v>
      </c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27"/>
    </row>
    <row r="4" spans="1:28" s="28" customFormat="1" x14ac:dyDescent="0.2">
      <c r="A4" s="224"/>
      <c r="B4" s="225"/>
      <c r="C4" s="231">
        <v>41249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26">
        <v>41342</v>
      </c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27"/>
    </row>
    <row r="5" spans="1:28" s="28" customFormat="1" x14ac:dyDescent="0.2">
      <c r="A5" s="191" t="s">
        <v>0</v>
      </c>
      <c r="B5" s="229" t="s">
        <v>13</v>
      </c>
      <c r="C5" s="232" t="s">
        <v>28</v>
      </c>
      <c r="D5" s="216"/>
      <c r="E5" s="216" t="s">
        <v>29</v>
      </c>
      <c r="F5" s="216"/>
      <c r="G5" s="216" t="s">
        <v>30</v>
      </c>
      <c r="H5" s="216"/>
      <c r="I5" s="216" t="s">
        <v>31</v>
      </c>
      <c r="J5" s="216"/>
      <c r="K5" s="216" t="s">
        <v>32</v>
      </c>
      <c r="L5" s="216"/>
      <c r="M5" s="216" t="s">
        <v>33</v>
      </c>
      <c r="N5" s="216"/>
      <c r="O5" s="216" t="s">
        <v>28</v>
      </c>
      <c r="P5" s="216"/>
      <c r="Q5" s="216" t="s">
        <v>29</v>
      </c>
      <c r="R5" s="216"/>
      <c r="S5" s="216" t="s">
        <v>30</v>
      </c>
      <c r="T5" s="216"/>
      <c r="U5" s="216" t="s">
        <v>31</v>
      </c>
      <c r="V5" s="216"/>
      <c r="W5" s="216" t="s">
        <v>32</v>
      </c>
      <c r="X5" s="216"/>
      <c r="Y5" s="216" t="s">
        <v>33</v>
      </c>
      <c r="Z5" s="217"/>
    </row>
    <row r="6" spans="1:28" s="28" customFormat="1" ht="13.5" thickBot="1" x14ac:dyDescent="0.25">
      <c r="A6" s="192"/>
      <c r="B6" s="230"/>
      <c r="C6" s="121" t="s">
        <v>1</v>
      </c>
      <c r="D6" s="31" t="s">
        <v>2</v>
      </c>
      <c r="E6" s="99" t="s">
        <v>1</v>
      </c>
      <c r="F6" s="31" t="s">
        <v>2</v>
      </c>
      <c r="G6" s="99" t="s">
        <v>1</v>
      </c>
      <c r="H6" s="31" t="s">
        <v>2</v>
      </c>
      <c r="I6" s="99" t="s">
        <v>1</v>
      </c>
      <c r="J6" s="31" t="s">
        <v>2</v>
      </c>
      <c r="K6" s="99" t="s">
        <v>1</v>
      </c>
      <c r="L6" s="31" t="s">
        <v>2</v>
      </c>
      <c r="M6" s="99" t="s">
        <v>1</v>
      </c>
      <c r="N6" s="31" t="s">
        <v>2</v>
      </c>
      <c r="O6" s="99" t="s">
        <v>1</v>
      </c>
      <c r="P6" s="31" t="s">
        <v>2</v>
      </c>
      <c r="Q6" s="99" t="s">
        <v>1</v>
      </c>
      <c r="R6" s="31" t="s">
        <v>2</v>
      </c>
      <c r="S6" s="99" t="s">
        <v>1</v>
      </c>
      <c r="T6" s="31" t="s">
        <v>2</v>
      </c>
      <c r="U6" s="99" t="s">
        <v>1</v>
      </c>
      <c r="V6" s="31" t="s">
        <v>2</v>
      </c>
      <c r="W6" s="99" t="s">
        <v>1</v>
      </c>
      <c r="X6" s="31" t="s">
        <v>2</v>
      </c>
      <c r="Y6" s="99" t="s">
        <v>1</v>
      </c>
      <c r="Z6" s="32" t="s">
        <v>2</v>
      </c>
      <c r="AA6" s="28" t="s">
        <v>74</v>
      </c>
      <c r="AB6" s="28" t="s">
        <v>75</v>
      </c>
    </row>
    <row r="7" spans="1:28" x14ac:dyDescent="0.2">
      <c r="A7" s="194" t="s">
        <v>3</v>
      </c>
      <c r="B7" s="116" t="s">
        <v>7</v>
      </c>
      <c r="C7" s="117">
        <v>1958</v>
      </c>
      <c r="D7" s="118">
        <v>4.3358297201419004E-3</v>
      </c>
      <c r="E7" s="119">
        <v>3026</v>
      </c>
      <c r="F7" s="118">
        <v>3.5639412997903559E-3</v>
      </c>
      <c r="G7" s="119">
        <v>2403</v>
      </c>
      <c r="H7" s="118">
        <v>7.309149972929075E-3</v>
      </c>
      <c r="I7" s="119">
        <v>267</v>
      </c>
      <c r="J7" s="118">
        <v>4.3604651162790697E-3</v>
      </c>
      <c r="K7" s="119">
        <v>0</v>
      </c>
      <c r="L7" s="118">
        <v>0</v>
      </c>
      <c r="M7" s="119">
        <v>0</v>
      </c>
      <c r="N7" s="118">
        <v>0</v>
      </c>
      <c r="O7" s="120">
        <v>0</v>
      </c>
      <c r="P7" s="33">
        <v>0</v>
      </c>
      <c r="Q7" s="120">
        <v>0</v>
      </c>
      <c r="R7" s="33">
        <v>0</v>
      </c>
      <c r="S7" s="120">
        <v>0</v>
      </c>
      <c r="T7" s="33">
        <v>0</v>
      </c>
      <c r="U7" s="120">
        <v>0</v>
      </c>
      <c r="V7" s="33">
        <v>0</v>
      </c>
      <c r="W7" s="120">
        <v>0</v>
      </c>
      <c r="X7" s="33">
        <v>0</v>
      </c>
      <c r="Y7" s="120">
        <v>0</v>
      </c>
      <c r="Z7" s="34">
        <v>0</v>
      </c>
      <c r="AA7" s="29">
        <f>AVERAGE(C7,E7,G7,I7,K7,M7)</f>
        <v>1275.6666666666667</v>
      </c>
      <c r="AB7" s="29">
        <f>AVERAGE(O7,Q7,S7,U7,W7,Y7)</f>
        <v>0</v>
      </c>
    </row>
    <row r="8" spans="1:28" x14ac:dyDescent="0.2">
      <c r="A8" s="196"/>
      <c r="B8" s="111" t="s">
        <v>20</v>
      </c>
      <c r="C8" s="106">
        <v>0</v>
      </c>
      <c r="D8" s="102">
        <v>0</v>
      </c>
      <c r="E8" s="100">
        <v>0</v>
      </c>
      <c r="F8" s="102">
        <v>0</v>
      </c>
      <c r="G8" s="100">
        <v>0</v>
      </c>
      <c r="H8" s="102">
        <v>0</v>
      </c>
      <c r="I8" s="100">
        <v>0</v>
      </c>
      <c r="J8" s="102">
        <v>0</v>
      </c>
      <c r="K8" s="100">
        <v>0</v>
      </c>
      <c r="L8" s="102">
        <v>0</v>
      </c>
      <c r="M8" s="100">
        <v>0</v>
      </c>
      <c r="N8" s="102">
        <v>0</v>
      </c>
      <c r="O8" s="35">
        <v>89</v>
      </c>
      <c r="P8" s="36">
        <v>3.448275862068965E-3</v>
      </c>
      <c r="Q8" s="35">
        <v>0</v>
      </c>
      <c r="R8" s="36">
        <v>0</v>
      </c>
      <c r="S8" s="35">
        <v>0</v>
      </c>
      <c r="T8" s="36">
        <v>0</v>
      </c>
      <c r="U8" s="35">
        <v>0</v>
      </c>
      <c r="V8" s="36">
        <v>0</v>
      </c>
      <c r="W8" s="35">
        <v>0</v>
      </c>
      <c r="X8" s="36">
        <v>0</v>
      </c>
      <c r="Y8" s="35">
        <v>0</v>
      </c>
      <c r="Z8" s="37">
        <v>0</v>
      </c>
      <c r="AA8" s="29">
        <f t="shared" ref="AA8:AA29" si="0">AVERAGE(C8,E8,G8,I8,K8,M8)</f>
        <v>0</v>
      </c>
      <c r="AB8" s="29">
        <f t="shared" ref="AB8:AB30" si="1">AVERAGE(O8,Q8,S8,U8,W8,Y8)</f>
        <v>14.833333333333334</v>
      </c>
    </row>
    <row r="9" spans="1:28" x14ac:dyDescent="0.2">
      <c r="A9" s="193" t="s">
        <v>4</v>
      </c>
      <c r="B9" s="111" t="s">
        <v>8</v>
      </c>
      <c r="C9" s="106">
        <v>3026</v>
      </c>
      <c r="D9" s="102">
        <v>6.7008277493102088E-3</v>
      </c>
      <c r="E9" s="100">
        <v>6319</v>
      </c>
      <c r="F9" s="102">
        <v>7.442348008385744E-3</v>
      </c>
      <c r="G9" s="100">
        <v>1335</v>
      </c>
      <c r="H9" s="102">
        <v>4.0606388738494859E-3</v>
      </c>
      <c r="I9" s="100">
        <v>356</v>
      </c>
      <c r="J9" s="102">
        <v>5.8139534883720929E-3</v>
      </c>
      <c r="K9" s="100">
        <v>0</v>
      </c>
      <c r="L9" s="102">
        <v>0</v>
      </c>
      <c r="M9" s="100">
        <v>267</v>
      </c>
      <c r="N9" s="102">
        <v>2.0134228187919462E-2</v>
      </c>
      <c r="O9" s="35">
        <v>89</v>
      </c>
      <c r="P9" s="36">
        <v>3.448275862068965E-3</v>
      </c>
      <c r="Q9" s="35">
        <v>267</v>
      </c>
      <c r="R9" s="36">
        <v>1.0989010989010992E-2</v>
      </c>
      <c r="S9" s="35">
        <v>178</v>
      </c>
      <c r="T9" s="36">
        <v>9.8039215686274491E-3</v>
      </c>
      <c r="U9" s="35">
        <v>0</v>
      </c>
      <c r="V9" s="36">
        <v>0</v>
      </c>
      <c r="W9" s="35">
        <v>0</v>
      </c>
      <c r="X9" s="36">
        <v>0</v>
      </c>
      <c r="Y9" s="35">
        <v>267</v>
      </c>
      <c r="Z9" s="37">
        <v>0.3</v>
      </c>
      <c r="AA9" s="29">
        <f t="shared" si="0"/>
        <v>1883.8333333333333</v>
      </c>
      <c r="AB9" s="29">
        <f t="shared" si="1"/>
        <v>133.5</v>
      </c>
    </row>
    <row r="10" spans="1:28" x14ac:dyDescent="0.2">
      <c r="A10" s="196"/>
      <c r="B10" s="111" t="s">
        <v>51</v>
      </c>
      <c r="C10" s="106">
        <v>10947</v>
      </c>
      <c r="D10" s="102">
        <v>2.4241229798975167E-2</v>
      </c>
      <c r="E10" s="100">
        <v>23852</v>
      </c>
      <c r="F10" s="102">
        <v>2.8092243186582808E-2</v>
      </c>
      <c r="G10" s="100">
        <v>10057</v>
      </c>
      <c r="H10" s="102">
        <v>3.0590146182999465E-2</v>
      </c>
      <c r="I10" s="100">
        <v>3382</v>
      </c>
      <c r="J10" s="102">
        <v>5.5232558139534885E-2</v>
      </c>
      <c r="K10" s="100">
        <v>1068</v>
      </c>
      <c r="L10" s="102">
        <v>4.9180327868852451E-2</v>
      </c>
      <c r="M10" s="100">
        <v>0</v>
      </c>
      <c r="N10" s="102">
        <v>0</v>
      </c>
      <c r="O10" s="38">
        <v>0</v>
      </c>
      <c r="P10" s="36">
        <v>0</v>
      </c>
      <c r="Q10" s="38">
        <v>0</v>
      </c>
      <c r="R10" s="36">
        <v>0</v>
      </c>
      <c r="S10" s="38">
        <v>0</v>
      </c>
      <c r="T10" s="36">
        <v>0</v>
      </c>
      <c r="U10" s="38">
        <v>0</v>
      </c>
      <c r="V10" s="36">
        <v>0</v>
      </c>
      <c r="W10" s="38">
        <v>0</v>
      </c>
      <c r="X10" s="36">
        <v>0</v>
      </c>
      <c r="Y10" s="38">
        <v>0</v>
      </c>
      <c r="Z10" s="37">
        <v>0</v>
      </c>
      <c r="AA10" s="29">
        <f t="shared" si="0"/>
        <v>8217.6666666666661</v>
      </c>
      <c r="AB10" s="29">
        <f t="shared" si="1"/>
        <v>0</v>
      </c>
    </row>
    <row r="11" spans="1:28" x14ac:dyDescent="0.2">
      <c r="A11" s="193" t="s">
        <v>15</v>
      </c>
      <c r="B11" s="111" t="s">
        <v>73</v>
      </c>
      <c r="C11" s="106">
        <v>0</v>
      </c>
      <c r="D11" s="102">
        <v>0</v>
      </c>
      <c r="E11" s="100">
        <v>178</v>
      </c>
      <c r="F11" s="102">
        <v>2.0964360587002093E-4</v>
      </c>
      <c r="G11" s="100">
        <v>0</v>
      </c>
      <c r="H11" s="102">
        <v>0</v>
      </c>
      <c r="I11" s="100">
        <v>0</v>
      </c>
      <c r="J11" s="102">
        <v>0</v>
      </c>
      <c r="K11" s="100">
        <v>89</v>
      </c>
      <c r="L11" s="102">
        <v>4.0983606557377043E-3</v>
      </c>
      <c r="M11" s="100">
        <v>0</v>
      </c>
      <c r="N11" s="102">
        <v>0</v>
      </c>
      <c r="O11" s="35">
        <v>1157</v>
      </c>
      <c r="P11" s="36">
        <v>4.4827586206896551E-2</v>
      </c>
      <c r="Q11" s="35">
        <v>623</v>
      </c>
      <c r="R11" s="36">
        <v>2.5641025641025644E-2</v>
      </c>
      <c r="S11" s="35">
        <v>445</v>
      </c>
      <c r="T11" s="36">
        <v>2.4509803921568624E-2</v>
      </c>
      <c r="U11" s="35">
        <v>178</v>
      </c>
      <c r="V11" s="36">
        <v>0.05</v>
      </c>
      <c r="W11" s="35">
        <v>89</v>
      </c>
      <c r="X11" s="36">
        <v>8.3333333333333329E-2</v>
      </c>
      <c r="Y11" s="35">
        <v>0</v>
      </c>
      <c r="Z11" s="37">
        <v>0</v>
      </c>
      <c r="AA11" s="29">
        <f t="shared" si="0"/>
        <v>44.5</v>
      </c>
      <c r="AB11" s="29">
        <f t="shared" si="1"/>
        <v>415.33333333333331</v>
      </c>
    </row>
    <row r="12" spans="1:28" x14ac:dyDescent="0.2">
      <c r="A12" s="194"/>
      <c r="B12" s="111" t="s">
        <v>42</v>
      </c>
      <c r="C12" s="106">
        <v>0</v>
      </c>
      <c r="D12" s="102">
        <v>0</v>
      </c>
      <c r="E12" s="100">
        <v>89</v>
      </c>
      <c r="F12" s="102">
        <v>1.0482180293501046E-4</v>
      </c>
      <c r="G12" s="100">
        <v>89</v>
      </c>
      <c r="H12" s="102">
        <v>2.7070925825663239E-4</v>
      </c>
      <c r="I12" s="100">
        <v>0</v>
      </c>
      <c r="J12" s="102">
        <v>0</v>
      </c>
      <c r="K12" s="100">
        <v>0</v>
      </c>
      <c r="L12" s="102">
        <v>0</v>
      </c>
      <c r="M12" s="100">
        <v>0</v>
      </c>
      <c r="N12" s="102">
        <v>0</v>
      </c>
      <c r="O12" s="35">
        <v>0</v>
      </c>
      <c r="P12" s="36">
        <v>0</v>
      </c>
      <c r="Q12" s="35">
        <v>0</v>
      </c>
      <c r="R12" s="36">
        <v>0</v>
      </c>
      <c r="S12" s="35">
        <v>0</v>
      </c>
      <c r="T12" s="36">
        <v>0</v>
      </c>
      <c r="U12" s="35">
        <v>0</v>
      </c>
      <c r="V12" s="36">
        <v>0</v>
      </c>
      <c r="W12" s="35">
        <v>89</v>
      </c>
      <c r="X12" s="36">
        <v>8.3333333333333329E-2</v>
      </c>
      <c r="Y12" s="35">
        <v>89</v>
      </c>
      <c r="Z12" s="37">
        <v>9.9999999999999992E-2</v>
      </c>
      <c r="AA12" s="29">
        <f t="shared" si="0"/>
        <v>29.666666666666668</v>
      </c>
      <c r="AB12" s="29">
        <f t="shared" si="1"/>
        <v>29.666666666666668</v>
      </c>
    </row>
    <row r="13" spans="1:28" x14ac:dyDescent="0.2">
      <c r="A13" s="196"/>
      <c r="B13" s="111" t="s">
        <v>43</v>
      </c>
      <c r="C13" s="106">
        <v>0</v>
      </c>
      <c r="D13" s="102">
        <v>0</v>
      </c>
      <c r="E13" s="100">
        <v>89</v>
      </c>
      <c r="F13" s="102">
        <v>1.0482180293501046E-4</v>
      </c>
      <c r="G13" s="100">
        <v>0</v>
      </c>
      <c r="H13" s="102">
        <v>0</v>
      </c>
      <c r="I13" s="100">
        <v>0</v>
      </c>
      <c r="J13" s="102">
        <v>0</v>
      </c>
      <c r="K13" s="100">
        <v>0</v>
      </c>
      <c r="L13" s="102">
        <v>0</v>
      </c>
      <c r="M13" s="100">
        <v>178</v>
      </c>
      <c r="N13" s="102">
        <v>1.3422818791946307E-2</v>
      </c>
      <c r="O13" s="38">
        <v>0</v>
      </c>
      <c r="P13" s="36">
        <v>0</v>
      </c>
      <c r="Q13" s="38">
        <v>0</v>
      </c>
      <c r="R13" s="36">
        <v>0</v>
      </c>
      <c r="S13" s="38">
        <v>0</v>
      </c>
      <c r="T13" s="36">
        <v>0</v>
      </c>
      <c r="U13" s="38">
        <v>0</v>
      </c>
      <c r="V13" s="36">
        <v>0</v>
      </c>
      <c r="W13" s="38">
        <v>0</v>
      </c>
      <c r="X13" s="36">
        <v>0</v>
      </c>
      <c r="Y13" s="38">
        <v>0</v>
      </c>
      <c r="Z13" s="37">
        <v>0</v>
      </c>
      <c r="AA13" s="29">
        <f t="shared" si="0"/>
        <v>44.5</v>
      </c>
      <c r="AB13" s="29">
        <f t="shared" si="1"/>
        <v>0</v>
      </c>
    </row>
    <row r="14" spans="1:28" x14ac:dyDescent="0.2">
      <c r="A14" s="193" t="s">
        <v>17</v>
      </c>
      <c r="B14" s="112" t="s">
        <v>58</v>
      </c>
      <c r="C14" s="107">
        <v>0</v>
      </c>
      <c r="D14" s="36">
        <v>0</v>
      </c>
      <c r="E14" s="38">
        <v>0</v>
      </c>
      <c r="F14" s="36">
        <v>0</v>
      </c>
      <c r="G14" s="38">
        <v>0</v>
      </c>
      <c r="H14" s="36">
        <v>0</v>
      </c>
      <c r="I14" s="38">
        <v>0</v>
      </c>
      <c r="J14" s="36">
        <v>0</v>
      </c>
      <c r="K14" s="38">
        <v>0</v>
      </c>
      <c r="L14" s="36">
        <v>0</v>
      </c>
      <c r="M14" s="38">
        <v>0</v>
      </c>
      <c r="N14" s="36">
        <v>0</v>
      </c>
      <c r="O14" s="35">
        <v>0</v>
      </c>
      <c r="P14" s="36">
        <v>0</v>
      </c>
      <c r="Q14" s="35">
        <v>178</v>
      </c>
      <c r="R14" s="36">
        <v>7.3260073260073269E-3</v>
      </c>
      <c r="S14" s="35">
        <v>0</v>
      </c>
      <c r="T14" s="36">
        <v>0</v>
      </c>
      <c r="U14" s="35">
        <v>89</v>
      </c>
      <c r="V14" s="36">
        <v>2.5000000000000001E-2</v>
      </c>
      <c r="W14" s="35">
        <v>0</v>
      </c>
      <c r="X14" s="36">
        <v>0</v>
      </c>
      <c r="Y14" s="35">
        <v>0</v>
      </c>
      <c r="Z14" s="37">
        <v>0</v>
      </c>
      <c r="AA14" s="29">
        <f t="shared" si="0"/>
        <v>0</v>
      </c>
      <c r="AB14" s="29">
        <f t="shared" si="1"/>
        <v>44.5</v>
      </c>
    </row>
    <row r="15" spans="1:28" x14ac:dyDescent="0.2">
      <c r="A15" s="194"/>
      <c r="B15" s="111" t="s">
        <v>44</v>
      </c>
      <c r="C15" s="106">
        <v>0</v>
      </c>
      <c r="D15" s="102">
        <v>0</v>
      </c>
      <c r="E15" s="100">
        <v>0</v>
      </c>
      <c r="F15" s="102">
        <v>0</v>
      </c>
      <c r="G15" s="100">
        <v>0</v>
      </c>
      <c r="H15" s="102">
        <v>0</v>
      </c>
      <c r="I15" s="100">
        <v>1602</v>
      </c>
      <c r="J15" s="102">
        <v>2.616279069767442E-2</v>
      </c>
      <c r="K15" s="100">
        <v>1869</v>
      </c>
      <c r="L15" s="102">
        <v>8.6065573770491788E-2</v>
      </c>
      <c r="M15" s="100">
        <v>0</v>
      </c>
      <c r="N15" s="102">
        <v>0</v>
      </c>
      <c r="O15" s="35">
        <v>3827</v>
      </c>
      <c r="P15" s="36">
        <v>0.14827586206896551</v>
      </c>
      <c r="Q15" s="35">
        <v>2314</v>
      </c>
      <c r="R15" s="36">
        <v>9.5238095238095247E-2</v>
      </c>
      <c r="S15" s="35">
        <v>0</v>
      </c>
      <c r="T15" s="36">
        <v>0</v>
      </c>
      <c r="U15" s="35">
        <v>0</v>
      </c>
      <c r="V15" s="36">
        <v>0</v>
      </c>
      <c r="W15" s="35">
        <v>0</v>
      </c>
      <c r="X15" s="36">
        <v>0</v>
      </c>
      <c r="Y15" s="35">
        <v>0</v>
      </c>
      <c r="Z15" s="37">
        <v>0</v>
      </c>
      <c r="AA15" s="29">
        <f t="shared" si="0"/>
        <v>578.5</v>
      </c>
      <c r="AB15" s="29">
        <f t="shared" si="1"/>
        <v>1023.5</v>
      </c>
    </row>
    <row r="16" spans="1:28" x14ac:dyDescent="0.2">
      <c r="A16" s="196"/>
      <c r="B16" s="111" t="s">
        <v>24</v>
      </c>
      <c r="C16" s="106">
        <v>0</v>
      </c>
      <c r="D16" s="102">
        <v>0</v>
      </c>
      <c r="E16" s="100">
        <v>0</v>
      </c>
      <c r="F16" s="102">
        <v>0</v>
      </c>
      <c r="G16" s="100">
        <v>0</v>
      </c>
      <c r="H16" s="102">
        <v>0</v>
      </c>
      <c r="I16" s="100">
        <v>0</v>
      </c>
      <c r="J16" s="102">
        <v>0</v>
      </c>
      <c r="K16" s="100">
        <v>0</v>
      </c>
      <c r="L16" s="102">
        <v>0</v>
      </c>
      <c r="M16" s="100">
        <v>0</v>
      </c>
      <c r="N16" s="102">
        <v>0</v>
      </c>
      <c r="O16" s="35">
        <v>18690</v>
      </c>
      <c r="P16" s="36">
        <v>0.72413793103448276</v>
      </c>
      <c r="Q16" s="35">
        <v>17622</v>
      </c>
      <c r="R16" s="36">
        <v>0.72527472527472536</v>
      </c>
      <c r="S16" s="35">
        <v>11214</v>
      </c>
      <c r="T16" s="36">
        <v>0.61764705882352933</v>
      </c>
      <c r="U16" s="35">
        <v>0</v>
      </c>
      <c r="V16" s="36">
        <v>0</v>
      </c>
      <c r="W16" s="35">
        <v>0</v>
      </c>
      <c r="X16" s="36">
        <v>0</v>
      </c>
      <c r="Y16" s="35">
        <v>0</v>
      </c>
      <c r="Z16" s="37">
        <v>0</v>
      </c>
      <c r="AA16" s="29">
        <f t="shared" si="0"/>
        <v>0</v>
      </c>
      <c r="AB16" s="29">
        <f t="shared" si="1"/>
        <v>7921</v>
      </c>
    </row>
    <row r="17" spans="1:28" x14ac:dyDescent="0.2">
      <c r="A17" s="193" t="s">
        <v>5</v>
      </c>
      <c r="B17" s="111" t="s">
        <v>9</v>
      </c>
      <c r="C17" s="106">
        <v>14952</v>
      </c>
      <c r="D17" s="102">
        <v>3.3109972408356329E-2</v>
      </c>
      <c r="E17" s="100">
        <v>19224</v>
      </c>
      <c r="F17" s="102">
        <v>2.2641509433962263E-2</v>
      </c>
      <c r="G17" s="100">
        <v>16732</v>
      </c>
      <c r="H17" s="102">
        <v>5.0893340552246889E-2</v>
      </c>
      <c r="I17" s="100">
        <v>9879</v>
      </c>
      <c r="J17" s="102">
        <v>0.16133720930232556</v>
      </c>
      <c r="K17" s="100">
        <v>8544</v>
      </c>
      <c r="L17" s="102">
        <v>0.39344262295081961</v>
      </c>
      <c r="M17" s="100">
        <v>3115</v>
      </c>
      <c r="N17" s="102">
        <v>0.2348993288590604</v>
      </c>
      <c r="O17" s="38">
        <v>0</v>
      </c>
      <c r="P17" s="36">
        <v>0</v>
      </c>
      <c r="Q17" s="38">
        <v>0</v>
      </c>
      <c r="R17" s="36">
        <v>0</v>
      </c>
      <c r="S17" s="38">
        <v>0</v>
      </c>
      <c r="T17" s="36">
        <v>0</v>
      </c>
      <c r="U17" s="38">
        <v>0</v>
      </c>
      <c r="V17" s="36">
        <v>0</v>
      </c>
      <c r="W17" s="38">
        <v>0</v>
      </c>
      <c r="X17" s="36">
        <v>0</v>
      </c>
      <c r="Y17" s="38">
        <v>0</v>
      </c>
      <c r="Z17" s="37">
        <v>0</v>
      </c>
      <c r="AA17" s="29">
        <f t="shared" si="0"/>
        <v>12074.333333333334</v>
      </c>
      <c r="AB17" s="29">
        <f t="shared" si="1"/>
        <v>0</v>
      </c>
    </row>
    <row r="18" spans="1:28" x14ac:dyDescent="0.2">
      <c r="A18" s="194"/>
      <c r="B18" s="111" t="s">
        <v>25</v>
      </c>
      <c r="C18" s="106">
        <v>0</v>
      </c>
      <c r="D18" s="102">
        <v>0</v>
      </c>
      <c r="E18" s="100">
        <v>0</v>
      </c>
      <c r="F18" s="102">
        <v>0</v>
      </c>
      <c r="G18" s="100">
        <v>0</v>
      </c>
      <c r="H18" s="102">
        <v>0</v>
      </c>
      <c r="I18" s="100">
        <v>0</v>
      </c>
      <c r="J18" s="102">
        <v>0</v>
      </c>
      <c r="K18" s="100">
        <v>0</v>
      </c>
      <c r="L18" s="102">
        <v>0</v>
      </c>
      <c r="M18" s="100">
        <v>1424</v>
      </c>
      <c r="N18" s="102">
        <v>0.10738255033557045</v>
      </c>
      <c r="O18" s="35">
        <v>1513</v>
      </c>
      <c r="P18" s="36">
        <v>5.8620689655172406E-2</v>
      </c>
      <c r="Q18" s="35">
        <v>2047.0000000000002</v>
      </c>
      <c r="R18" s="36">
        <v>8.4249084249084269E-2</v>
      </c>
      <c r="S18" s="35">
        <v>4272</v>
      </c>
      <c r="T18" s="36">
        <v>0.23529411764705879</v>
      </c>
      <c r="U18" s="35">
        <v>2314</v>
      </c>
      <c r="V18" s="36">
        <v>0.65000000000000013</v>
      </c>
      <c r="W18" s="35">
        <v>445</v>
      </c>
      <c r="X18" s="36">
        <v>0.41666666666666663</v>
      </c>
      <c r="Y18" s="35">
        <v>0</v>
      </c>
      <c r="Z18" s="37">
        <v>0</v>
      </c>
      <c r="AA18" s="29">
        <f t="shared" si="0"/>
        <v>237.33333333333334</v>
      </c>
      <c r="AB18" s="29">
        <f t="shared" si="1"/>
        <v>1765.1666666666667</v>
      </c>
    </row>
    <row r="19" spans="1:28" x14ac:dyDescent="0.2">
      <c r="A19" s="194"/>
      <c r="B19" s="111" t="s">
        <v>52</v>
      </c>
      <c r="C19" s="106">
        <v>2314</v>
      </c>
      <c r="D19" s="102">
        <v>5.1241623965313371E-3</v>
      </c>
      <c r="E19" s="100">
        <v>1157</v>
      </c>
      <c r="F19" s="102">
        <v>1.3626834381551363E-3</v>
      </c>
      <c r="G19" s="100">
        <v>0</v>
      </c>
      <c r="H19" s="102">
        <v>0</v>
      </c>
      <c r="I19" s="100">
        <v>356</v>
      </c>
      <c r="J19" s="102">
        <v>5.8139534883720929E-3</v>
      </c>
      <c r="K19" s="100">
        <v>1869</v>
      </c>
      <c r="L19" s="102">
        <v>8.6065573770491788E-2</v>
      </c>
      <c r="M19" s="100">
        <v>3115</v>
      </c>
      <c r="N19" s="102">
        <v>0.2348993288590604</v>
      </c>
      <c r="O19" s="38">
        <v>0</v>
      </c>
      <c r="P19" s="36">
        <v>0</v>
      </c>
      <c r="Q19" s="38">
        <v>0</v>
      </c>
      <c r="R19" s="36">
        <v>0</v>
      </c>
      <c r="S19" s="38">
        <v>0</v>
      </c>
      <c r="T19" s="36">
        <v>0</v>
      </c>
      <c r="U19" s="38">
        <v>0</v>
      </c>
      <c r="V19" s="36">
        <v>0</v>
      </c>
      <c r="W19" s="38">
        <v>0</v>
      </c>
      <c r="X19" s="36">
        <v>0</v>
      </c>
      <c r="Y19" s="38">
        <v>0</v>
      </c>
      <c r="Z19" s="37">
        <v>0</v>
      </c>
      <c r="AA19" s="29">
        <f t="shared" si="0"/>
        <v>1468.5</v>
      </c>
      <c r="AB19" s="29">
        <f t="shared" si="1"/>
        <v>0</v>
      </c>
    </row>
    <row r="20" spans="1:28" x14ac:dyDescent="0.2">
      <c r="A20" s="194"/>
      <c r="B20" s="111" t="s">
        <v>59</v>
      </c>
      <c r="C20" s="106">
        <v>0</v>
      </c>
      <c r="D20" s="102">
        <v>0</v>
      </c>
      <c r="E20" s="100">
        <v>0</v>
      </c>
      <c r="F20" s="102">
        <v>0</v>
      </c>
      <c r="G20" s="100">
        <v>0</v>
      </c>
      <c r="H20" s="102">
        <v>0</v>
      </c>
      <c r="I20" s="100">
        <v>0</v>
      </c>
      <c r="J20" s="102">
        <v>0</v>
      </c>
      <c r="K20" s="100">
        <v>0</v>
      </c>
      <c r="L20" s="102">
        <v>0</v>
      </c>
      <c r="M20" s="100">
        <v>0</v>
      </c>
      <c r="N20" s="102">
        <v>0</v>
      </c>
      <c r="O20" s="35">
        <v>0</v>
      </c>
      <c r="P20" s="36">
        <v>0</v>
      </c>
      <c r="Q20" s="35">
        <v>89</v>
      </c>
      <c r="R20" s="36">
        <v>3.6630036630036634E-3</v>
      </c>
      <c r="S20" s="35">
        <v>89</v>
      </c>
      <c r="T20" s="36">
        <v>4.9019607843137246E-3</v>
      </c>
      <c r="U20" s="35">
        <v>0</v>
      </c>
      <c r="V20" s="36">
        <v>0</v>
      </c>
      <c r="W20" s="35">
        <v>0</v>
      </c>
      <c r="X20" s="36">
        <v>0</v>
      </c>
      <c r="Y20" s="35">
        <v>89</v>
      </c>
      <c r="Z20" s="37">
        <v>9.9999999999999992E-2</v>
      </c>
      <c r="AA20" s="29">
        <f t="shared" si="0"/>
        <v>0</v>
      </c>
      <c r="AB20" s="29">
        <f t="shared" si="1"/>
        <v>44.5</v>
      </c>
    </row>
    <row r="21" spans="1:28" x14ac:dyDescent="0.2">
      <c r="A21" s="194"/>
      <c r="B21" s="111" t="s">
        <v>26</v>
      </c>
      <c r="C21" s="106">
        <v>0</v>
      </c>
      <c r="D21" s="102">
        <v>0</v>
      </c>
      <c r="E21" s="100">
        <v>623</v>
      </c>
      <c r="F21" s="102">
        <v>7.3375262054507328E-4</v>
      </c>
      <c r="G21" s="100">
        <v>178</v>
      </c>
      <c r="H21" s="102">
        <v>5.4141851651326478E-4</v>
      </c>
      <c r="I21" s="100">
        <v>178</v>
      </c>
      <c r="J21" s="102">
        <v>2.9069767441860465E-3</v>
      </c>
      <c r="K21" s="100">
        <v>0</v>
      </c>
      <c r="L21" s="102">
        <v>0</v>
      </c>
      <c r="M21" s="100">
        <v>0</v>
      </c>
      <c r="N21" s="102">
        <v>0</v>
      </c>
      <c r="O21" s="38">
        <v>0</v>
      </c>
      <c r="P21" s="36">
        <v>0</v>
      </c>
      <c r="Q21" s="38">
        <v>0</v>
      </c>
      <c r="R21" s="36">
        <v>0</v>
      </c>
      <c r="S21" s="38">
        <v>0</v>
      </c>
      <c r="T21" s="36">
        <v>0</v>
      </c>
      <c r="U21" s="38">
        <v>0</v>
      </c>
      <c r="V21" s="36">
        <v>0</v>
      </c>
      <c r="W21" s="38">
        <v>0</v>
      </c>
      <c r="X21" s="36">
        <v>0</v>
      </c>
      <c r="Y21" s="38">
        <v>0</v>
      </c>
      <c r="Z21" s="37">
        <v>0</v>
      </c>
      <c r="AA21" s="29">
        <f t="shared" si="0"/>
        <v>163.16666666666666</v>
      </c>
      <c r="AB21" s="29">
        <f t="shared" si="1"/>
        <v>0</v>
      </c>
    </row>
    <row r="22" spans="1:28" x14ac:dyDescent="0.2">
      <c r="A22" s="194"/>
      <c r="B22" s="111" t="s">
        <v>46</v>
      </c>
      <c r="C22" s="106">
        <v>178</v>
      </c>
      <c r="D22" s="102">
        <v>3.9416633819471821E-4</v>
      </c>
      <c r="E22" s="100">
        <v>623</v>
      </c>
      <c r="F22" s="102">
        <v>7.3375262054507328E-4</v>
      </c>
      <c r="G22" s="100">
        <v>267</v>
      </c>
      <c r="H22" s="102">
        <v>8.1212777476989727E-4</v>
      </c>
      <c r="I22" s="100">
        <v>0</v>
      </c>
      <c r="J22" s="102">
        <v>0</v>
      </c>
      <c r="K22" s="100">
        <v>0</v>
      </c>
      <c r="L22" s="102">
        <v>0</v>
      </c>
      <c r="M22" s="100">
        <v>89</v>
      </c>
      <c r="N22" s="102">
        <v>6.7114093959731533E-3</v>
      </c>
      <c r="O22" s="35">
        <v>0</v>
      </c>
      <c r="P22" s="36">
        <v>0</v>
      </c>
      <c r="Q22" s="35">
        <v>89</v>
      </c>
      <c r="R22" s="36">
        <v>3.6630036630036634E-3</v>
      </c>
      <c r="S22" s="35">
        <v>0</v>
      </c>
      <c r="T22" s="36">
        <v>0</v>
      </c>
      <c r="U22" s="35">
        <v>89</v>
      </c>
      <c r="V22" s="36">
        <v>2.5000000000000001E-2</v>
      </c>
      <c r="W22" s="35">
        <v>267</v>
      </c>
      <c r="X22" s="36">
        <v>0.25</v>
      </c>
      <c r="Y22" s="35">
        <v>0</v>
      </c>
      <c r="Z22" s="37">
        <v>0</v>
      </c>
      <c r="AA22" s="29">
        <f t="shared" si="0"/>
        <v>192.83333333333334</v>
      </c>
      <c r="AB22" s="29">
        <f t="shared" si="1"/>
        <v>74.166666666666671</v>
      </c>
    </row>
    <row r="23" spans="1:28" x14ac:dyDescent="0.2">
      <c r="A23" s="194"/>
      <c r="B23" s="113" t="s">
        <v>53</v>
      </c>
      <c r="C23" s="106">
        <v>10235</v>
      </c>
      <c r="D23" s="102">
        <v>2.2664564446196297E-2</v>
      </c>
      <c r="E23" s="100">
        <v>35511</v>
      </c>
      <c r="F23" s="102">
        <v>4.182389937106918E-2</v>
      </c>
      <c r="G23" s="100">
        <v>18779</v>
      </c>
      <c r="H23" s="102">
        <v>5.7119653492149439E-2</v>
      </c>
      <c r="I23" s="100">
        <v>2759</v>
      </c>
      <c r="J23" s="102">
        <v>4.5058139534883718E-2</v>
      </c>
      <c r="K23" s="100">
        <v>0</v>
      </c>
      <c r="L23" s="102">
        <v>0</v>
      </c>
      <c r="M23" s="100">
        <v>0</v>
      </c>
      <c r="N23" s="102">
        <v>0</v>
      </c>
      <c r="O23" s="35">
        <v>0</v>
      </c>
      <c r="P23" s="36">
        <v>0</v>
      </c>
      <c r="Q23" s="35">
        <v>0</v>
      </c>
      <c r="R23" s="36">
        <v>0</v>
      </c>
      <c r="S23" s="35">
        <v>1068</v>
      </c>
      <c r="T23" s="36">
        <v>5.8823529411764698E-2</v>
      </c>
      <c r="U23" s="35">
        <v>356</v>
      </c>
      <c r="V23" s="36">
        <v>0.1</v>
      </c>
      <c r="W23" s="35">
        <v>0</v>
      </c>
      <c r="X23" s="36">
        <v>0</v>
      </c>
      <c r="Y23" s="35">
        <v>0</v>
      </c>
      <c r="Z23" s="37">
        <v>0</v>
      </c>
      <c r="AA23" s="29">
        <f t="shared" si="0"/>
        <v>11214</v>
      </c>
      <c r="AB23" s="29">
        <f t="shared" si="1"/>
        <v>237.33333333333334</v>
      </c>
    </row>
    <row r="24" spans="1:28" x14ac:dyDescent="0.2">
      <c r="A24" s="194"/>
      <c r="B24" s="113" t="s">
        <v>11</v>
      </c>
      <c r="C24" s="106">
        <v>394804</v>
      </c>
      <c r="D24" s="102">
        <v>0.8742609381158849</v>
      </c>
      <c r="E24" s="100">
        <v>727308</v>
      </c>
      <c r="F24" s="102">
        <v>0.85660377358490558</v>
      </c>
      <c r="G24" s="100">
        <v>255608</v>
      </c>
      <c r="H24" s="102">
        <v>0.77747698971304824</v>
      </c>
      <c r="I24" s="100">
        <v>34265</v>
      </c>
      <c r="J24" s="102">
        <v>0.55959302325581395</v>
      </c>
      <c r="K24" s="100">
        <v>3649</v>
      </c>
      <c r="L24" s="102">
        <v>0.16803278688524587</v>
      </c>
      <c r="M24" s="100">
        <v>3293</v>
      </c>
      <c r="N24" s="102">
        <v>0.24832214765100671</v>
      </c>
      <c r="O24" s="35">
        <v>178</v>
      </c>
      <c r="P24" s="36">
        <v>6.8965517241379301E-3</v>
      </c>
      <c r="Q24" s="35">
        <v>267</v>
      </c>
      <c r="R24" s="36">
        <v>1.0989010989010992E-2</v>
      </c>
      <c r="S24" s="35">
        <v>356</v>
      </c>
      <c r="T24" s="36">
        <v>1.9607843137254898E-2</v>
      </c>
      <c r="U24" s="35">
        <v>0</v>
      </c>
      <c r="V24" s="36">
        <v>0</v>
      </c>
      <c r="W24" s="35">
        <v>0</v>
      </c>
      <c r="X24" s="36">
        <v>0</v>
      </c>
      <c r="Y24" s="35">
        <v>178</v>
      </c>
      <c r="Z24" s="37">
        <v>0.19999999999999998</v>
      </c>
      <c r="AA24" s="29">
        <f t="shared" si="0"/>
        <v>236487.83333333334</v>
      </c>
      <c r="AB24" s="29">
        <f t="shared" si="1"/>
        <v>163.16666666666666</v>
      </c>
    </row>
    <row r="25" spans="1:28" x14ac:dyDescent="0.2">
      <c r="A25" s="194"/>
      <c r="B25" s="113" t="s">
        <v>12</v>
      </c>
      <c r="C25" s="106">
        <v>178</v>
      </c>
      <c r="D25" s="102">
        <v>3.9416633819471821E-4</v>
      </c>
      <c r="E25" s="100">
        <v>1157</v>
      </c>
      <c r="F25" s="102">
        <v>1.3626834381551363E-3</v>
      </c>
      <c r="G25" s="100">
        <v>712</v>
      </c>
      <c r="H25" s="102">
        <v>2.1656740660530591E-3</v>
      </c>
      <c r="I25" s="100">
        <v>267</v>
      </c>
      <c r="J25" s="102">
        <v>4.3604651162790697E-3</v>
      </c>
      <c r="K25" s="100">
        <v>178</v>
      </c>
      <c r="L25" s="102">
        <v>8.1967213114754085E-3</v>
      </c>
      <c r="M25" s="100">
        <v>0</v>
      </c>
      <c r="N25" s="102">
        <v>0</v>
      </c>
      <c r="O25" s="35">
        <v>267</v>
      </c>
      <c r="P25" s="36">
        <v>1.0344827586206896E-2</v>
      </c>
      <c r="Q25" s="35">
        <v>89</v>
      </c>
      <c r="R25" s="36">
        <v>3.6630036630036634E-3</v>
      </c>
      <c r="S25" s="35">
        <v>0</v>
      </c>
      <c r="T25" s="36">
        <v>0</v>
      </c>
      <c r="U25" s="35">
        <v>178</v>
      </c>
      <c r="V25" s="36">
        <v>0.05</v>
      </c>
      <c r="W25" s="35">
        <v>0</v>
      </c>
      <c r="X25" s="36">
        <v>0</v>
      </c>
      <c r="Y25" s="35">
        <v>0</v>
      </c>
      <c r="Z25" s="37">
        <v>0</v>
      </c>
      <c r="AA25" s="29">
        <f t="shared" si="0"/>
        <v>415.33333333333331</v>
      </c>
      <c r="AB25" s="29">
        <f t="shared" si="1"/>
        <v>89</v>
      </c>
    </row>
    <row r="26" spans="1:28" x14ac:dyDescent="0.2">
      <c r="A26" s="194"/>
      <c r="B26" s="113" t="s">
        <v>54</v>
      </c>
      <c r="C26" s="106">
        <v>623</v>
      </c>
      <c r="D26" s="102">
        <v>1.3795821836815136E-3</v>
      </c>
      <c r="E26" s="100">
        <v>0</v>
      </c>
      <c r="F26" s="102">
        <v>0</v>
      </c>
      <c r="G26" s="100">
        <v>178</v>
      </c>
      <c r="H26" s="102">
        <v>5.4141851651326478E-4</v>
      </c>
      <c r="I26" s="100">
        <v>0</v>
      </c>
      <c r="J26" s="102">
        <v>0</v>
      </c>
      <c r="K26" s="100">
        <v>0</v>
      </c>
      <c r="L26" s="102">
        <v>0</v>
      </c>
      <c r="M26" s="100">
        <v>0</v>
      </c>
      <c r="N26" s="102">
        <v>0</v>
      </c>
      <c r="O26" s="38">
        <v>0</v>
      </c>
      <c r="P26" s="36">
        <v>0</v>
      </c>
      <c r="Q26" s="38">
        <v>0</v>
      </c>
      <c r="R26" s="36">
        <v>0</v>
      </c>
      <c r="S26" s="38">
        <v>0</v>
      </c>
      <c r="T26" s="36">
        <v>0</v>
      </c>
      <c r="U26" s="38">
        <v>0</v>
      </c>
      <c r="V26" s="36">
        <v>0</v>
      </c>
      <c r="W26" s="38">
        <v>0</v>
      </c>
      <c r="X26" s="36">
        <v>0</v>
      </c>
      <c r="Y26" s="38">
        <v>0</v>
      </c>
      <c r="Z26" s="37">
        <v>0</v>
      </c>
      <c r="AA26" s="29">
        <f t="shared" si="0"/>
        <v>133.5</v>
      </c>
      <c r="AB26" s="29">
        <f t="shared" si="1"/>
        <v>0</v>
      </c>
    </row>
    <row r="27" spans="1:28" x14ac:dyDescent="0.2">
      <c r="A27" s="194"/>
      <c r="B27" s="114" t="s">
        <v>6</v>
      </c>
      <c r="C27" s="106">
        <v>7654</v>
      </c>
      <c r="D27" s="102">
        <v>1.6949152542372881E-2</v>
      </c>
      <c r="E27" s="100">
        <v>21182</v>
      </c>
      <c r="F27" s="102">
        <v>2.494758909853249E-2</v>
      </c>
      <c r="G27" s="100">
        <v>19313</v>
      </c>
      <c r="H27" s="102">
        <v>5.8743909041689232E-2</v>
      </c>
      <c r="I27" s="100">
        <v>6408</v>
      </c>
      <c r="J27" s="102">
        <v>0.10465116279069768</v>
      </c>
      <c r="K27" s="100">
        <v>2225</v>
      </c>
      <c r="L27" s="102">
        <v>0.10245901639344261</v>
      </c>
      <c r="M27" s="100">
        <v>890</v>
      </c>
      <c r="N27" s="102">
        <v>6.7114093959731544E-2</v>
      </c>
      <c r="O27" s="35">
        <v>0</v>
      </c>
      <c r="P27" s="36">
        <v>0</v>
      </c>
      <c r="Q27" s="35">
        <v>712</v>
      </c>
      <c r="R27" s="36">
        <v>2.9304029304029307E-2</v>
      </c>
      <c r="S27" s="35">
        <v>534</v>
      </c>
      <c r="T27" s="36">
        <v>2.9411764705882349E-2</v>
      </c>
      <c r="U27" s="35">
        <v>356</v>
      </c>
      <c r="V27" s="36">
        <v>0.1</v>
      </c>
      <c r="W27" s="35">
        <v>178</v>
      </c>
      <c r="X27" s="36">
        <v>0.16666666666666666</v>
      </c>
      <c r="Y27" s="35">
        <v>267</v>
      </c>
      <c r="Z27" s="37">
        <v>0.3</v>
      </c>
      <c r="AA27" s="29">
        <f t="shared" si="0"/>
        <v>9612</v>
      </c>
      <c r="AB27" s="29">
        <f t="shared" si="1"/>
        <v>341.16666666666669</v>
      </c>
    </row>
    <row r="28" spans="1:28" x14ac:dyDescent="0.2">
      <c r="A28" s="194"/>
      <c r="B28" s="113" t="s">
        <v>55</v>
      </c>
      <c r="C28" s="106">
        <v>0</v>
      </c>
      <c r="D28" s="102">
        <v>0</v>
      </c>
      <c r="E28" s="100">
        <v>0</v>
      </c>
      <c r="F28" s="102">
        <v>0</v>
      </c>
      <c r="G28" s="100">
        <v>178</v>
      </c>
      <c r="H28" s="102">
        <v>5.4141851651326478E-4</v>
      </c>
      <c r="I28" s="100">
        <v>623</v>
      </c>
      <c r="J28" s="102">
        <v>1.0174418604651164E-2</v>
      </c>
      <c r="K28" s="100">
        <v>1068</v>
      </c>
      <c r="L28" s="102">
        <v>4.9180327868852451E-2</v>
      </c>
      <c r="M28" s="100">
        <v>267</v>
      </c>
      <c r="N28" s="102">
        <v>2.0134228187919462E-2</v>
      </c>
      <c r="O28" s="38">
        <v>0</v>
      </c>
      <c r="P28" s="36">
        <v>0</v>
      </c>
      <c r="Q28" s="38">
        <v>0</v>
      </c>
      <c r="R28" s="36">
        <v>0</v>
      </c>
      <c r="S28" s="38">
        <v>0</v>
      </c>
      <c r="T28" s="36">
        <v>0</v>
      </c>
      <c r="U28" s="38">
        <v>0</v>
      </c>
      <c r="V28" s="36">
        <v>0</v>
      </c>
      <c r="W28" s="38">
        <v>0</v>
      </c>
      <c r="X28" s="36">
        <v>0</v>
      </c>
      <c r="Y28" s="38">
        <v>0</v>
      </c>
      <c r="Z28" s="37">
        <v>0</v>
      </c>
      <c r="AA28" s="29">
        <f t="shared" si="0"/>
        <v>356</v>
      </c>
      <c r="AB28" s="29">
        <f t="shared" si="1"/>
        <v>0</v>
      </c>
    </row>
    <row r="29" spans="1:28" x14ac:dyDescent="0.2">
      <c r="A29" s="194"/>
      <c r="B29" s="113" t="s">
        <v>56</v>
      </c>
      <c r="C29" s="106">
        <v>4717</v>
      </c>
      <c r="D29" s="102">
        <v>1.0445407962160033E-2</v>
      </c>
      <c r="E29" s="100">
        <v>8722</v>
      </c>
      <c r="F29" s="102">
        <v>1.0272536687631026E-2</v>
      </c>
      <c r="G29" s="100">
        <v>2581</v>
      </c>
      <c r="H29" s="102">
        <v>7.8505684894423396E-3</v>
      </c>
      <c r="I29" s="100">
        <v>267</v>
      </c>
      <c r="J29" s="102">
        <v>4.3604651162790697E-3</v>
      </c>
      <c r="K29" s="100">
        <v>0</v>
      </c>
      <c r="L29" s="102">
        <v>0</v>
      </c>
      <c r="M29" s="100">
        <v>0</v>
      </c>
      <c r="N29" s="102">
        <v>0</v>
      </c>
      <c r="O29" s="38">
        <v>0</v>
      </c>
      <c r="P29" s="36">
        <v>0</v>
      </c>
      <c r="Q29" s="38">
        <v>0</v>
      </c>
      <c r="R29" s="36">
        <v>0</v>
      </c>
      <c r="S29" s="38">
        <v>0</v>
      </c>
      <c r="T29" s="36">
        <v>0</v>
      </c>
      <c r="U29" s="38">
        <v>0</v>
      </c>
      <c r="V29" s="36">
        <v>0</v>
      </c>
      <c r="W29" s="38">
        <v>0</v>
      </c>
      <c r="X29" s="36">
        <v>0</v>
      </c>
      <c r="Y29" s="38">
        <v>0</v>
      </c>
      <c r="Z29" s="37">
        <v>0</v>
      </c>
      <c r="AA29" s="29">
        <f t="shared" si="0"/>
        <v>2714.5</v>
      </c>
      <c r="AB29" s="29">
        <f t="shared" si="1"/>
        <v>0</v>
      </c>
    </row>
    <row r="30" spans="1:28" ht="13.5" thickBot="1" x14ac:dyDescent="0.25">
      <c r="A30" s="195"/>
      <c r="B30" s="115" t="s">
        <v>48</v>
      </c>
      <c r="C30" s="108">
        <v>0</v>
      </c>
      <c r="D30" s="105">
        <v>0</v>
      </c>
      <c r="E30" s="104">
        <v>0</v>
      </c>
      <c r="F30" s="105">
        <v>0</v>
      </c>
      <c r="G30" s="104">
        <v>356</v>
      </c>
      <c r="H30" s="105">
        <v>1.0828370330265296E-3</v>
      </c>
      <c r="I30" s="104">
        <v>89</v>
      </c>
      <c r="J30" s="105">
        <v>1.4534883720930232E-3</v>
      </c>
      <c r="K30" s="104">
        <v>0</v>
      </c>
      <c r="L30" s="105">
        <v>0</v>
      </c>
      <c r="M30" s="104">
        <v>0</v>
      </c>
      <c r="N30" s="105">
        <v>0</v>
      </c>
      <c r="O30" s="51">
        <v>0</v>
      </c>
      <c r="P30" s="42">
        <v>0</v>
      </c>
      <c r="Q30" s="51">
        <v>0</v>
      </c>
      <c r="R30" s="42">
        <v>0</v>
      </c>
      <c r="S30" s="51">
        <v>0</v>
      </c>
      <c r="T30" s="42">
        <v>0</v>
      </c>
      <c r="U30" s="51">
        <v>0</v>
      </c>
      <c r="V30" s="42">
        <v>0</v>
      </c>
      <c r="W30" s="51">
        <v>0</v>
      </c>
      <c r="X30" s="42">
        <v>0</v>
      </c>
      <c r="Y30" s="51">
        <v>0</v>
      </c>
      <c r="Z30" s="44">
        <v>0</v>
      </c>
      <c r="AA30" s="29">
        <v>445</v>
      </c>
      <c r="AB30" s="29">
        <f t="shared" si="1"/>
        <v>0</v>
      </c>
    </row>
    <row r="31" spans="1:28" x14ac:dyDescent="0.2">
      <c r="A31" s="162" t="s">
        <v>37</v>
      </c>
      <c r="B31" s="211"/>
      <c r="C31" s="109">
        <f>SUM(C7:C30)</f>
        <v>451586</v>
      </c>
      <c r="D31" s="39">
        <f t="shared" ref="D31:Z31" si="2">SUM(D7:D30)</f>
        <v>0.99999999999999989</v>
      </c>
      <c r="E31" s="90">
        <f t="shared" si="2"/>
        <v>849060</v>
      </c>
      <c r="F31" s="39">
        <f t="shared" si="2"/>
        <v>0.99999999999999989</v>
      </c>
      <c r="G31" s="90">
        <f t="shared" si="2"/>
        <v>328766</v>
      </c>
      <c r="H31" s="39">
        <f t="shared" si="2"/>
        <v>1</v>
      </c>
      <c r="I31" s="90">
        <f t="shared" si="2"/>
        <v>60698</v>
      </c>
      <c r="J31" s="39">
        <v>1</v>
      </c>
      <c r="K31" s="90">
        <f t="shared" si="2"/>
        <v>20559</v>
      </c>
      <c r="L31" s="39">
        <v>1</v>
      </c>
      <c r="M31" s="90">
        <f t="shared" si="2"/>
        <v>12638</v>
      </c>
      <c r="N31" s="39">
        <v>1</v>
      </c>
      <c r="O31" s="90">
        <f t="shared" si="2"/>
        <v>25810</v>
      </c>
      <c r="P31" s="39">
        <f t="shared" si="2"/>
        <v>1</v>
      </c>
      <c r="Q31" s="90">
        <f t="shared" si="2"/>
        <v>24297</v>
      </c>
      <c r="R31" s="39">
        <f t="shared" si="2"/>
        <v>1</v>
      </c>
      <c r="S31" s="90">
        <f t="shared" si="2"/>
        <v>18156</v>
      </c>
      <c r="T31" s="39">
        <f t="shared" si="2"/>
        <v>0.99999999999999989</v>
      </c>
      <c r="U31" s="90">
        <f t="shared" si="2"/>
        <v>3560</v>
      </c>
      <c r="V31" s="39">
        <f t="shared" si="2"/>
        <v>1.0000000000000002</v>
      </c>
      <c r="W31" s="90">
        <f t="shared" si="2"/>
        <v>1068</v>
      </c>
      <c r="X31" s="39">
        <f t="shared" si="2"/>
        <v>0.99999999999999989</v>
      </c>
      <c r="Y31" s="90">
        <f t="shared" si="2"/>
        <v>890</v>
      </c>
      <c r="Z31" s="40">
        <f t="shared" si="2"/>
        <v>1</v>
      </c>
    </row>
    <row r="32" spans="1:28" x14ac:dyDescent="0.2">
      <c r="A32" s="158" t="s">
        <v>38</v>
      </c>
      <c r="B32" s="212"/>
      <c r="C32" s="110">
        <v>12</v>
      </c>
      <c r="D32" s="77"/>
      <c r="E32" s="35">
        <v>15</v>
      </c>
      <c r="F32" s="77"/>
      <c r="G32" s="35">
        <v>15</v>
      </c>
      <c r="H32" s="77"/>
      <c r="I32" s="35">
        <v>14</v>
      </c>
      <c r="J32" s="77"/>
      <c r="K32" s="35">
        <v>9</v>
      </c>
      <c r="L32" s="77"/>
      <c r="M32" s="35">
        <v>9</v>
      </c>
      <c r="N32" s="77"/>
      <c r="O32" s="35">
        <v>8</v>
      </c>
      <c r="P32" s="77"/>
      <c r="Q32" s="35">
        <v>11</v>
      </c>
      <c r="R32" s="77"/>
      <c r="S32" s="35">
        <v>8</v>
      </c>
      <c r="T32" s="77"/>
      <c r="U32" s="35">
        <v>7</v>
      </c>
      <c r="V32" s="77"/>
      <c r="W32" s="35">
        <v>5</v>
      </c>
      <c r="X32" s="77"/>
      <c r="Y32" s="35">
        <v>5</v>
      </c>
      <c r="Z32" s="37"/>
    </row>
    <row r="33" spans="1:26" x14ac:dyDescent="0.2">
      <c r="A33" s="158" t="s">
        <v>39</v>
      </c>
      <c r="B33" s="212"/>
      <c r="C33" s="110">
        <v>0.62250000000000005</v>
      </c>
      <c r="D33" s="77"/>
      <c r="E33" s="35">
        <v>0.6794</v>
      </c>
      <c r="F33" s="77"/>
      <c r="G33" s="35">
        <v>0.92120000000000002</v>
      </c>
      <c r="H33" s="77"/>
      <c r="I33" s="35">
        <v>1.4590000000000001</v>
      </c>
      <c r="J33" s="77"/>
      <c r="K33" s="35">
        <v>1.72</v>
      </c>
      <c r="L33" s="77"/>
      <c r="M33" s="35">
        <v>1.732</v>
      </c>
      <c r="N33" s="77"/>
      <c r="O33" s="35">
        <v>0.94289999999999996</v>
      </c>
      <c r="P33" s="77"/>
      <c r="Q33" s="35">
        <v>1.06</v>
      </c>
      <c r="R33" s="77"/>
      <c r="S33" s="35">
        <v>1.1479999999999999</v>
      </c>
      <c r="T33" s="77"/>
      <c r="U33" s="35">
        <v>1.2250000000000001</v>
      </c>
      <c r="V33" s="77"/>
      <c r="W33" s="35">
        <v>1.4239999999999999</v>
      </c>
      <c r="X33" s="77"/>
      <c r="Y33" s="35">
        <v>1.5049999999999999</v>
      </c>
      <c r="Z33" s="37"/>
    </row>
    <row r="34" spans="1:26" x14ac:dyDescent="0.2">
      <c r="A34" s="213" t="s">
        <v>40</v>
      </c>
      <c r="B34" s="214"/>
      <c r="C34" s="110">
        <v>0.23300000000000001</v>
      </c>
      <c r="D34" s="77"/>
      <c r="E34" s="35">
        <v>0.26240000000000002</v>
      </c>
      <c r="F34" s="77"/>
      <c r="G34" s="35">
        <v>0.38519999999999999</v>
      </c>
      <c r="H34" s="77"/>
      <c r="I34" s="35">
        <v>0.63759999999999994</v>
      </c>
      <c r="J34" s="77"/>
      <c r="K34" s="35">
        <v>0.7621</v>
      </c>
      <c r="L34" s="77"/>
      <c r="M34" s="35">
        <v>0.79179999999999995</v>
      </c>
      <c r="N34" s="77"/>
      <c r="O34" s="35">
        <v>0.44800000000000001</v>
      </c>
      <c r="P34" s="77"/>
      <c r="Q34" s="35">
        <v>0.45600000000000002</v>
      </c>
      <c r="R34" s="77"/>
      <c r="S34" s="35">
        <v>0.55769999999999997</v>
      </c>
      <c r="T34" s="77"/>
      <c r="U34" s="35">
        <v>0.55120000000000002</v>
      </c>
      <c r="V34" s="77"/>
      <c r="W34" s="35">
        <v>0.72219999999999995</v>
      </c>
      <c r="X34" s="77"/>
      <c r="Y34" s="35">
        <v>0.76</v>
      </c>
      <c r="Z34" s="37"/>
    </row>
    <row r="35" spans="1:26" ht="13.5" thickBot="1" x14ac:dyDescent="0.25">
      <c r="A35" s="160" t="s">
        <v>41</v>
      </c>
      <c r="B35" s="215"/>
      <c r="C35" s="41">
        <v>0.2505</v>
      </c>
      <c r="D35" s="93"/>
      <c r="E35" s="43">
        <v>0.25090000000000001</v>
      </c>
      <c r="F35" s="93"/>
      <c r="G35" s="43">
        <v>0.3402</v>
      </c>
      <c r="H35" s="93"/>
      <c r="I35" s="43">
        <v>0.55269999999999997</v>
      </c>
      <c r="J35" s="93"/>
      <c r="K35" s="43">
        <v>0.78300000000000003</v>
      </c>
      <c r="L35" s="93"/>
      <c r="M35" s="43">
        <v>0.78810000000000002</v>
      </c>
      <c r="N35" s="93"/>
      <c r="O35" s="43">
        <v>0.45350000000000001</v>
      </c>
      <c r="P35" s="93"/>
      <c r="Q35" s="43">
        <v>0.44190000000000002</v>
      </c>
      <c r="R35" s="93"/>
      <c r="S35" s="43">
        <v>0.55200000000000005</v>
      </c>
      <c r="T35" s="93"/>
      <c r="U35" s="43">
        <v>0.62929999999999997</v>
      </c>
      <c r="V35" s="93"/>
      <c r="W35" s="43">
        <v>0.88490000000000002</v>
      </c>
      <c r="X35" s="93"/>
      <c r="Y35" s="43">
        <v>0.93500000000000005</v>
      </c>
      <c r="Z35" s="44"/>
    </row>
    <row r="36" spans="1:26" x14ac:dyDescent="0.2">
      <c r="B36" s="49"/>
      <c r="C36" s="101"/>
      <c r="D36" s="103"/>
      <c r="E36" s="48"/>
      <c r="F36" s="47"/>
      <c r="G36" s="101"/>
    </row>
    <row r="37" spans="1:26" x14ac:dyDescent="0.2">
      <c r="B37" s="49"/>
      <c r="C37" s="101"/>
      <c r="D37" s="103"/>
      <c r="E37" s="48"/>
      <c r="F37" s="47"/>
      <c r="G37" s="101"/>
    </row>
    <row r="38" spans="1:26" x14ac:dyDescent="0.2">
      <c r="B38" s="49"/>
      <c r="C38" s="46"/>
      <c r="D38" s="46"/>
      <c r="E38" s="46"/>
      <c r="F38" s="46"/>
      <c r="G38" s="46"/>
      <c r="H38" s="45"/>
      <c r="I38" s="45"/>
      <c r="J38" s="45"/>
      <c r="K38" s="45"/>
      <c r="L38" s="45"/>
      <c r="M38" s="45"/>
      <c r="N38" s="45"/>
      <c r="O38" s="45"/>
    </row>
    <row r="39" spans="1:26" x14ac:dyDescent="0.2">
      <c r="B39" s="49"/>
      <c r="C39" s="46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1:26" x14ac:dyDescent="0.2">
      <c r="B40" s="49"/>
      <c r="C40" s="45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26" x14ac:dyDescent="0.2">
      <c r="C41" s="45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26" x14ac:dyDescent="0.2">
      <c r="C42" s="45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</sheetData>
  <mergeCells count="31">
    <mergeCell ref="C3:N3"/>
    <mergeCell ref="C2:N2"/>
    <mergeCell ref="A2:B4"/>
    <mergeCell ref="O5:P5"/>
    <mergeCell ref="O4:Z4"/>
    <mergeCell ref="O3:Z3"/>
    <mergeCell ref="O2:Z2"/>
    <mergeCell ref="B5:B6"/>
    <mergeCell ref="A5:A6"/>
    <mergeCell ref="C4:N4"/>
    <mergeCell ref="C5:D5"/>
    <mergeCell ref="E5:F5"/>
    <mergeCell ref="G5:H5"/>
    <mergeCell ref="I5:J5"/>
    <mergeCell ref="K5:L5"/>
    <mergeCell ref="M5:N5"/>
    <mergeCell ref="Q5:R5"/>
    <mergeCell ref="S5:T5"/>
    <mergeCell ref="U5:V5"/>
    <mergeCell ref="W5:X5"/>
    <mergeCell ref="Y5:Z5"/>
    <mergeCell ref="A7:A8"/>
    <mergeCell ref="A9:A10"/>
    <mergeCell ref="A11:A13"/>
    <mergeCell ref="A14:A16"/>
    <mergeCell ref="A17:A30"/>
    <mergeCell ref="A31:B31"/>
    <mergeCell ref="A32:B32"/>
    <mergeCell ref="A33:B33"/>
    <mergeCell ref="A34:B34"/>
    <mergeCell ref="A35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9"/>
  <sheetViews>
    <sheetView topLeftCell="E1" zoomScale="80" zoomScaleNormal="80" workbookViewId="0">
      <selection activeCell="E31" sqref="E31:O37"/>
    </sheetView>
  </sheetViews>
  <sheetFormatPr baseColWidth="10" defaultRowHeight="15" x14ac:dyDescent="0.25"/>
  <cols>
    <col min="5" max="5" width="17" customWidth="1"/>
    <col min="7" max="7" width="20.7109375" bestFit="1" customWidth="1"/>
    <col min="8" max="8" width="21.28515625" bestFit="1" customWidth="1"/>
    <col min="9" max="9" width="28.42578125" bestFit="1" customWidth="1"/>
    <col min="10" max="10" width="28.5703125" bestFit="1" customWidth="1"/>
    <col min="11" max="11" width="23" bestFit="1" customWidth="1"/>
  </cols>
  <sheetData>
    <row r="4" spans="2:11" x14ac:dyDescent="0.25">
      <c r="B4" s="241" t="s">
        <v>60</v>
      </c>
      <c r="C4" s="242"/>
      <c r="D4" s="242"/>
      <c r="E4" s="242"/>
      <c r="F4" s="243"/>
      <c r="G4" s="240" t="s">
        <v>37</v>
      </c>
      <c r="H4" s="240" t="s">
        <v>38</v>
      </c>
      <c r="I4" s="240" t="s">
        <v>39</v>
      </c>
      <c r="J4" s="240" t="s">
        <v>40</v>
      </c>
      <c r="K4" s="240" t="s">
        <v>41</v>
      </c>
    </row>
    <row r="5" spans="2:11" x14ac:dyDescent="0.25">
      <c r="B5" s="244"/>
      <c r="C5" s="245"/>
      <c r="D5" s="245"/>
      <c r="E5" s="245"/>
      <c r="F5" s="246"/>
      <c r="G5" s="240"/>
      <c r="H5" s="240"/>
      <c r="I5" s="240"/>
      <c r="J5" s="240"/>
      <c r="K5" s="240"/>
    </row>
    <row r="6" spans="2:11" x14ac:dyDescent="0.25">
      <c r="B6" s="247">
        <v>2012</v>
      </c>
      <c r="C6" s="247" t="s">
        <v>35</v>
      </c>
      <c r="D6" s="248">
        <v>41249</v>
      </c>
      <c r="E6" s="180" t="s">
        <v>61</v>
      </c>
      <c r="F6" s="125">
        <v>0</v>
      </c>
      <c r="G6" s="124">
        <v>15308</v>
      </c>
      <c r="H6" s="124">
        <v>4</v>
      </c>
      <c r="I6" s="124">
        <v>0.59219999999999995</v>
      </c>
      <c r="J6" s="124">
        <v>0.30840000000000001</v>
      </c>
      <c r="K6" s="124">
        <v>0.42720000000000002</v>
      </c>
    </row>
    <row r="7" spans="2:11" x14ac:dyDescent="0.25">
      <c r="B7" s="247"/>
      <c r="C7" s="247"/>
      <c r="D7" s="248"/>
      <c r="E7" s="180"/>
      <c r="F7" s="122">
        <v>10</v>
      </c>
      <c r="G7" s="124">
        <v>21627</v>
      </c>
      <c r="H7" s="124">
        <v>5</v>
      </c>
      <c r="I7" s="124">
        <v>0.89770000000000005</v>
      </c>
      <c r="J7" s="124">
        <v>0.44379999999999997</v>
      </c>
      <c r="K7" s="124">
        <v>0.55779999999999996</v>
      </c>
    </row>
    <row r="8" spans="2:11" x14ac:dyDescent="0.25">
      <c r="B8" s="247"/>
      <c r="C8" s="247"/>
      <c r="D8" s="248"/>
      <c r="E8" s="123" t="s">
        <v>62</v>
      </c>
      <c r="F8" s="122">
        <v>30</v>
      </c>
      <c r="G8" s="124">
        <v>38448</v>
      </c>
      <c r="H8" s="124">
        <v>10</v>
      </c>
      <c r="I8" s="124">
        <v>1.3360000000000001</v>
      </c>
      <c r="J8" s="124">
        <v>0.62050000000000005</v>
      </c>
      <c r="K8" s="124">
        <v>0.58020000000000005</v>
      </c>
    </row>
    <row r="9" spans="2:11" x14ac:dyDescent="0.25">
      <c r="B9" s="247"/>
      <c r="C9" s="247"/>
      <c r="D9" s="248"/>
      <c r="E9" s="180" t="s">
        <v>63</v>
      </c>
      <c r="F9" s="122">
        <v>50</v>
      </c>
      <c r="G9" s="124">
        <v>18156</v>
      </c>
      <c r="H9" s="124">
        <v>7</v>
      </c>
      <c r="I9" s="124">
        <v>1.595</v>
      </c>
      <c r="J9" s="124">
        <v>0.75780000000000003</v>
      </c>
      <c r="K9" s="124">
        <v>0.81969999999999998</v>
      </c>
    </row>
    <row r="10" spans="2:11" x14ac:dyDescent="0.25">
      <c r="B10" s="247"/>
      <c r="C10" s="247"/>
      <c r="D10" s="248"/>
      <c r="E10" s="180"/>
      <c r="F10" s="122">
        <v>80</v>
      </c>
      <c r="G10" s="124">
        <v>14329</v>
      </c>
      <c r="H10" s="124">
        <v>11</v>
      </c>
      <c r="I10" s="124">
        <v>1.786</v>
      </c>
      <c r="J10" s="124">
        <v>0.77690000000000003</v>
      </c>
      <c r="K10" s="124">
        <v>0.74480000000000002</v>
      </c>
    </row>
    <row r="11" spans="2:11" x14ac:dyDescent="0.25">
      <c r="B11" s="247"/>
      <c r="C11" s="247"/>
      <c r="D11" s="248"/>
      <c r="E11" s="180"/>
      <c r="F11" s="122">
        <v>100</v>
      </c>
      <c r="G11" s="124">
        <v>20381</v>
      </c>
      <c r="H11" s="124">
        <v>7</v>
      </c>
      <c r="I11" s="124">
        <v>1.675</v>
      </c>
      <c r="J11" s="124">
        <v>0.77280000000000004</v>
      </c>
      <c r="K11" s="124">
        <v>0.8609</v>
      </c>
    </row>
    <row r="12" spans="2:11" x14ac:dyDescent="0.25">
      <c r="B12" s="164">
        <v>2013</v>
      </c>
      <c r="C12" s="164" t="s">
        <v>34</v>
      </c>
      <c r="D12" s="180">
        <v>41342</v>
      </c>
      <c r="E12" s="249" t="s">
        <v>61</v>
      </c>
      <c r="F12" s="122">
        <v>0</v>
      </c>
      <c r="G12" s="124">
        <v>20292</v>
      </c>
      <c r="H12" s="124">
        <v>8</v>
      </c>
      <c r="I12" s="124">
        <v>1.256</v>
      </c>
      <c r="J12" s="124">
        <v>0.60580000000000001</v>
      </c>
      <c r="K12" s="124">
        <v>0.60399999999999998</v>
      </c>
    </row>
    <row r="13" spans="2:11" x14ac:dyDescent="0.25">
      <c r="B13" s="164"/>
      <c r="C13" s="164"/>
      <c r="D13" s="180"/>
      <c r="E13" s="248"/>
      <c r="F13" s="122">
        <v>10</v>
      </c>
      <c r="G13" s="124">
        <v>20203</v>
      </c>
      <c r="H13" s="124">
        <v>9</v>
      </c>
      <c r="I13" s="124">
        <v>1.4770000000000001</v>
      </c>
      <c r="J13" s="124">
        <v>0.64939999999999998</v>
      </c>
      <c r="K13" s="124">
        <v>0.67230000000000001</v>
      </c>
    </row>
    <row r="14" spans="2:11" x14ac:dyDescent="0.25">
      <c r="B14" s="164"/>
      <c r="C14" s="164"/>
      <c r="D14" s="180"/>
      <c r="E14" s="123" t="s">
        <v>62</v>
      </c>
      <c r="F14" s="122">
        <v>20</v>
      </c>
      <c r="G14" s="124">
        <v>11303</v>
      </c>
      <c r="H14" s="124">
        <v>9</v>
      </c>
      <c r="I14" s="124">
        <v>1.5840000000000001</v>
      </c>
      <c r="J14" s="124">
        <v>0.71450000000000002</v>
      </c>
      <c r="K14" s="124">
        <v>0.72089999999999999</v>
      </c>
    </row>
    <row r="15" spans="2:11" x14ac:dyDescent="0.25">
      <c r="B15" s="164"/>
      <c r="C15" s="164"/>
      <c r="D15" s="180"/>
      <c r="E15" s="180" t="s">
        <v>63</v>
      </c>
      <c r="F15" s="122">
        <v>50</v>
      </c>
      <c r="G15" s="124">
        <v>5963</v>
      </c>
      <c r="H15" s="124">
        <v>8</v>
      </c>
      <c r="I15" s="124">
        <v>1.53</v>
      </c>
      <c r="J15" s="124">
        <v>0.71599999999999997</v>
      </c>
      <c r="K15" s="124">
        <v>0.7359</v>
      </c>
    </row>
    <row r="16" spans="2:11" x14ac:dyDescent="0.25">
      <c r="B16" s="164"/>
      <c r="C16" s="164"/>
      <c r="D16" s="180"/>
      <c r="E16" s="180"/>
      <c r="F16" s="122">
        <v>80</v>
      </c>
      <c r="G16" s="124">
        <v>1602</v>
      </c>
      <c r="H16" s="124">
        <v>5</v>
      </c>
      <c r="I16" s="124">
        <v>1.365</v>
      </c>
      <c r="J16" s="124">
        <v>0.69750000000000001</v>
      </c>
      <c r="K16" s="124">
        <v>0.84819999999999995</v>
      </c>
    </row>
    <row r="17" spans="2:12" x14ac:dyDescent="0.25">
      <c r="B17" s="164"/>
      <c r="C17" s="164"/>
      <c r="D17" s="180"/>
      <c r="E17" s="180"/>
      <c r="F17" s="122">
        <v>100</v>
      </c>
      <c r="G17" s="124">
        <v>1246</v>
      </c>
      <c r="H17" s="124">
        <v>6</v>
      </c>
      <c r="I17" s="124">
        <v>1.593</v>
      </c>
      <c r="J17" s="124">
        <v>0.76529999999999998</v>
      </c>
      <c r="K17" s="124">
        <v>0.88929999999999998</v>
      </c>
    </row>
    <row r="21" spans="2:12" x14ac:dyDescent="0.25">
      <c r="E21" s="238" t="s">
        <v>64</v>
      </c>
      <c r="F21" s="238" t="s">
        <v>65</v>
      </c>
      <c r="G21" s="236" t="s">
        <v>66</v>
      </c>
      <c r="H21" s="238" t="s">
        <v>67</v>
      </c>
      <c r="I21" s="238" t="s">
        <v>68</v>
      </c>
      <c r="J21" s="238" t="s">
        <v>69</v>
      </c>
      <c r="K21" s="238" t="s">
        <v>70</v>
      </c>
      <c r="L21" s="126"/>
    </row>
    <row r="22" spans="2:12" x14ac:dyDescent="0.25">
      <c r="E22" s="239"/>
      <c r="F22" s="239"/>
      <c r="G22" s="237"/>
      <c r="H22" s="239"/>
      <c r="I22" s="239"/>
      <c r="J22" s="239"/>
      <c r="K22" s="239"/>
      <c r="L22" s="126"/>
    </row>
    <row r="23" spans="2:12" x14ac:dyDescent="0.25">
      <c r="E23" s="233" t="s">
        <v>61</v>
      </c>
      <c r="F23" s="127" t="s">
        <v>28</v>
      </c>
      <c r="G23" s="128">
        <f>+(G6+G12)/2</f>
        <v>17800</v>
      </c>
      <c r="H23" s="129">
        <f t="shared" ref="H23:K23" si="0">+(H6+H12)/2</f>
        <v>6</v>
      </c>
      <c r="I23" s="130">
        <f t="shared" si="0"/>
        <v>0.92409999999999992</v>
      </c>
      <c r="J23" s="130">
        <f t="shared" si="0"/>
        <v>0.45710000000000001</v>
      </c>
      <c r="K23" s="130">
        <f t="shared" si="0"/>
        <v>0.51560000000000006</v>
      </c>
      <c r="L23" s="126"/>
    </row>
    <row r="24" spans="2:12" x14ac:dyDescent="0.25">
      <c r="E24" s="233"/>
      <c r="F24" s="127" t="s">
        <v>29</v>
      </c>
      <c r="G24" s="131">
        <f>+(G7+G13)/2</f>
        <v>20915</v>
      </c>
      <c r="H24" s="131">
        <f t="shared" ref="H24:K24" si="1">+(H7+H13)/2</f>
        <v>7</v>
      </c>
      <c r="I24" s="132">
        <f t="shared" si="1"/>
        <v>1.1873500000000001</v>
      </c>
      <c r="J24" s="132">
        <f t="shared" si="1"/>
        <v>0.54659999999999997</v>
      </c>
      <c r="K24" s="132">
        <f t="shared" si="1"/>
        <v>0.61504999999999999</v>
      </c>
      <c r="L24" s="126"/>
    </row>
    <row r="25" spans="2:12" x14ac:dyDescent="0.25">
      <c r="E25" s="234" t="s">
        <v>62</v>
      </c>
      <c r="F25" s="133" t="s">
        <v>30</v>
      </c>
      <c r="G25" s="134">
        <v>11303</v>
      </c>
      <c r="H25" s="134">
        <v>9</v>
      </c>
      <c r="I25" s="134">
        <v>1.5840000000000001</v>
      </c>
      <c r="J25" s="134">
        <v>0.71450000000000002</v>
      </c>
      <c r="K25" s="134">
        <v>0.72089999999999999</v>
      </c>
      <c r="L25" s="126"/>
    </row>
    <row r="26" spans="2:12" x14ac:dyDescent="0.25">
      <c r="E26" s="235"/>
      <c r="F26" s="135" t="s">
        <v>71</v>
      </c>
      <c r="G26" s="136">
        <v>38448</v>
      </c>
      <c r="H26" s="136">
        <v>10</v>
      </c>
      <c r="I26" s="136">
        <v>1.3360000000000001</v>
      </c>
      <c r="J26" s="136">
        <v>0.62050000000000005</v>
      </c>
      <c r="K26" s="136">
        <v>0.58020000000000005</v>
      </c>
      <c r="L26" s="137" t="s">
        <v>72</v>
      </c>
    </row>
    <row r="27" spans="2:12" x14ac:dyDescent="0.25">
      <c r="E27" s="233" t="s">
        <v>63</v>
      </c>
      <c r="F27" s="138" t="s">
        <v>31</v>
      </c>
      <c r="G27" s="139">
        <f>+(G9+G15)/2</f>
        <v>12059.5</v>
      </c>
      <c r="H27" s="139">
        <f t="shared" ref="H27:K27" si="2">+(H9+H15)/2</f>
        <v>7.5</v>
      </c>
      <c r="I27" s="140">
        <f t="shared" si="2"/>
        <v>1.5625</v>
      </c>
      <c r="J27" s="140">
        <f t="shared" si="2"/>
        <v>0.7369</v>
      </c>
      <c r="K27" s="140">
        <f t="shared" si="2"/>
        <v>0.77780000000000005</v>
      </c>
      <c r="L27" s="126"/>
    </row>
    <row r="28" spans="2:12" x14ac:dyDescent="0.25">
      <c r="E28" s="233"/>
      <c r="F28" s="138" t="s">
        <v>32</v>
      </c>
      <c r="G28" s="139">
        <f t="shared" ref="G28:K29" si="3">+(G10+G16)/2</f>
        <v>7965.5</v>
      </c>
      <c r="H28" s="139">
        <f>+(H10+H16)/2</f>
        <v>8</v>
      </c>
      <c r="I28" s="140">
        <f t="shared" si="3"/>
        <v>1.5754999999999999</v>
      </c>
      <c r="J28" s="140">
        <f t="shared" si="3"/>
        <v>0.73720000000000008</v>
      </c>
      <c r="K28" s="140">
        <f t="shared" si="3"/>
        <v>0.79649999999999999</v>
      </c>
      <c r="L28" s="126"/>
    </row>
    <row r="29" spans="2:12" x14ac:dyDescent="0.25">
      <c r="E29" s="233"/>
      <c r="F29" s="138" t="s">
        <v>33</v>
      </c>
      <c r="G29" s="139">
        <f t="shared" si="3"/>
        <v>10813.5</v>
      </c>
      <c r="H29" s="139">
        <f t="shared" si="3"/>
        <v>6.5</v>
      </c>
      <c r="I29" s="140">
        <f t="shared" si="3"/>
        <v>1.6339999999999999</v>
      </c>
      <c r="J29" s="140">
        <f t="shared" si="3"/>
        <v>0.76905000000000001</v>
      </c>
      <c r="K29" s="140">
        <f t="shared" si="3"/>
        <v>0.87509999999999999</v>
      </c>
      <c r="L29" s="126"/>
    </row>
  </sheetData>
  <mergeCells count="26">
    <mergeCell ref="E6:E7"/>
    <mergeCell ref="E9:E11"/>
    <mergeCell ref="E12:E13"/>
    <mergeCell ref="E21:E22"/>
    <mergeCell ref="F21:F22"/>
    <mergeCell ref="I21:I22"/>
    <mergeCell ref="J21:J22"/>
    <mergeCell ref="K21:K22"/>
    <mergeCell ref="E15:E17"/>
    <mergeCell ref="K4:K5"/>
    <mergeCell ref="B4:F5"/>
    <mergeCell ref="C12:C17"/>
    <mergeCell ref="D12:D17"/>
    <mergeCell ref="G4:G5"/>
    <mergeCell ref="H4:H5"/>
    <mergeCell ref="I4:I5"/>
    <mergeCell ref="J4:J5"/>
    <mergeCell ref="B6:B11"/>
    <mergeCell ref="C6:C11"/>
    <mergeCell ref="D6:D11"/>
    <mergeCell ref="B12:B17"/>
    <mergeCell ref="E23:E24"/>
    <mergeCell ref="E25:E26"/>
    <mergeCell ref="E27:E29"/>
    <mergeCell ref="G21:G22"/>
    <mergeCell ref="H21:H2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9"/>
  <sheetViews>
    <sheetView tabSelected="1" workbookViewId="0">
      <selection activeCell="G47" sqref="G47"/>
    </sheetView>
  </sheetViews>
  <sheetFormatPr baseColWidth="10" defaultRowHeight="15" x14ac:dyDescent="0.25"/>
  <cols>
    <col min="1" max="1" width="11.42578125" style="145"/>
    <col min="2" max="2" width="19.85546875" style="145" bestFit="1" customWidth="1"/>
    <col min="3" max="3" width="22.28515625" style="145" bestFit="1" customWidth="1"/>
    <col min="4" max="4" width="7.7109375" style="145" customWidth="1"/>
    <col min="5" max="5" width="6.7109375" style="145" bestFit="1" customWidth="1"/>
    <col min="6" max="6" width="7" style="145" bestFit="1" customWidth="1"/>
    <col min="7" max="7" width="13.140625" style="151" bestFit="1" customWidth="1"/>
    <col min="8" max="8" width="14" style="151" customWidth="1"/>
    <col min="9" max="12" width="11.42578125" style="151"/>
    <col min="13" max="16384" width="11.42578125" style="145"/>
  </cols>
  <sheetData>
    <row r="4" spans="2:12" x14ac:dyDescent="0.25">
      <c r="B4" s="251" t="s">
        <v>87</v>
      </c>
      <c r="C4" s="251"/>
    </row>
    <row r="5" spans="2:12" ht="15.75" thickBot="1" x14ac:dyDescent="0.3">
      <c r="B5" s="251"/>
      <c r="C5" s="251"/>
    </row>
    <row r="6" spans="2:12" ht="30" x14ac:dyDescent="0.25">
      <c r="B6" s="146" t="s">
        <v>0</v>
      </c>
      <c r="C6" s="124" t="s">
        <v>13</v>
      </c>
      <c r="D6" s="144" t="s">
        <v>77</v>
      </c>
      <c r="E6" s="144" t="s">
        <v>78</v>
      </c>
      <c r="F6" s="144" t="s">
        <v>79</v>
      </c>
      <c r="G6" s="144" t="s">
        <v>80</v>
      </c>
      <c r="H6" s="144" t="s">
        <v>81</v>
      </c>
      <c r="I6" s="124" t="s">
        <v>82</v>
      </c>
      <c r="J6" s="124" t="s">
        <v>83</v>
      </c>
      <c r="K6" s="153" t="s">
        <v>84</v>
      </c>
      <c r="L6" s="154" t="s">
        <v>85</v>
      </c>
    </row>
    <row r="7" spans="2:12" ht="19.5" thickBot="1" x14ac:dyDescent="0.3">
      <c r="B7" s="256" t="s">
        <v>4</v>
      </c>
      <c r="C7" s="142" t="s">
        <v>51</v>
      </c>
      <c r="D7" s="124"/>
      <c r="E7" s="124"/>
      <c r="F7" s="141">
        <v>8217.6666666666661</v>
      </c>
      <c r="G7" s="147">
        <f>AVERAGE(D7:F7)</f>
        <v>8217.6666666666661</v>
      </c>
      <c r="H7" s="152">
        <f>G7/G$30</f>
        <v>6.6340495415355138E-2</v>
      </c>
      <c r="I7" s="124">
        <v>16</v>
      </c>
      <c r="J7" s="124">
        <v>0</v>
      </c>
      <c r="K7" s="153">
        <f>I7*J7</f>
        <v>0</v>
      </c>
      <c r="L7" s="155">
        <f>SUM(K7:K29)</f>
        <v>9</v>
      </c>
    </row>
    <row r="8" spans="2:12" x14ac:dyDescent="0.25">
      <c r="B8" s="256"/>
      <c r="C8" s="142" t="s">
        <v>8</v>
      </c>
      <c r="D8" s="141">
        <v>14.833333333333334</v>
      </c>
      <c r="E8" s="141">
        <v>50.857142857142854</v>
      </c>
      <c r="F8" s="141">
        <v>1883.8333333333333</v>
      </c>
      <c r="G8" s="147">
        <f t="shared" ref="G8:G29" si="0">AVERAGE(D8:F8)</f>
        <v>649.84126984126976</v>
      </c>
      <c r="H8" s="152">
        <f t="shared" ref="H8:H29" si="1">G8/G$30</f>
        <v>5.2461110350805161E-3</v>
      </c>
      <c r="I8" s="124">
        <v>16</v>
      </c>
      <c r="J8" s="124">
        <v>0</v>
      </c>
      <c r="K8" s="124">
        <f t="shared" ref="K8:K29" si="2">I8*J8</f>
        <v>0</v>
      </c>
    </row>
    <row r="9" spans="2:12" x14ac:dyDescent="0.25">
      <c r="B9" s="146" t="s">
        <v>3</v>
      </c>
      <c r="C9" s="142" t="s">
        <v>7</v>
      </c>
      <c r="D9" s="141">
        <v>370.83333333333331</v>
      </c>
      <c r="E9" s="147"/>
      <c r="F9" s="141">
        <v>1275.6666666666667</v>
      </c>
      <c r="G9" s="147">
        <f t="shared" si="0"/>
        <v>823.25</v>
      </c>
      <c r="H9" s="152">
        <f t="shared" si="1"/>
        <v>6.6460243602025453E-3</v>
      </c>
      <c r="I9" s="124">
        <v>5</v>
      </c>
      <c r="J9" s="124">
        <v>0</v>
      </c>
      <c r="K9" s="124">
        <f t="shared" si="2"/>
        <v>0</v>
      </c>
    </row>
    <row r="10" spans="2:12" x14ac:dyDescent="0.25">
      <c r="B10" s="256" t="s">
        <v>15</v>
      </c>
      <c r="C10" s="142" t="s">
        <v>73</v>
      </c>
      <c r="D10" s="143"/>
      <c r="E10" s="141">
        <v>25.428571428571427</v>
      </c>
      <c r="F10" s="141">
        <v>44.5</v>
      </c>
      <c r="G10" s="147">
        <f t="shared" si="0"/>
        <v>34.964285714285715</v>
      </c>
      <c r="H10" s="152">
        <f t="shared" si="1"/>
        <v>2.8226358286574519E-4</v>
      </c>
      <c r="I10" s="124">
        <v>9</v>
      </c>
      <c r="J10" s="124">
        <v>0</v>
      </c>
      <c r="K10" s="124">
        <f t="shared" si="2"/>
        <v>0</v>
      </c>
    </row>
    <row r="11" spans="2:12" x14ac:dyDescent="0.25">
      <c r="B11" s="256"/>
      <c r="C11" s="142" t="s">
        <v>42</v>
      </c>
      <c r="D11" s="143"/>
      <c r="E11" s="141">
        <v>12.714285714285714</v>
      </c>
      <c r="F11" s="141">
        <v>29.666666666666668</v>
      </c>
      <c r="G11" s="147">
        <f t="shared" si="0"/>
        <v>21.19047619047619</v>
      </c>
      <c r="H11" s="152">
        <f t="shared" si="1"/>
        <v>1.7106883810045161E-4</v>
      </c>
      <c r="I11" s="124">
        <v>9</v>
      </c>
      <c r="J11" s="124">
        <v>0</v>
      </c>
      <c r="K11" s="124">
        <f t="shared" si="2"/>
        <v>0</v>
      </c>
    </row>
    <row r="12" spans="2:12" x14ac:dyDescent="0.25">
      <c r="B12" s="256"/>
      <c r="C12" s="142" t="s">
        <v>43</v>
      </c>
      <c r="D12" s="124"/>
      <c r="E12" s="141">
        <v>12.714285714285714</v>
      </c>
      <c r="F12" s="141">
        <v>44.5</v>
      </c>
      <c r="G12" s="147">
        <f t="shared" si="0"/>
        <v>28.607142857142858</v>
      </c>
      <c r="H12" s="152">
        <f t="shared" si="1"/>
        <v>2.309429314356097E-4</v>
      </c>
      <c r="I12" s="124">
        <v>9</v>
      </c>
      <c r="J12" s="124">
        <v>0</v>
      </c>
      <c r="K12" s="124">
        <f t="shared" si="2"/>
        <v>0</v>
      </c>
    </row>
    <row r="13" spans="2:12" x14ac:dyDescent="0.25">
      <c r="B13" s="256" t="s">
        <v>17</v>
      </c>
      <c r="C13" s="142" t="s">
        <v>45</v>
      </c>
      <c r="D13" s="143"/>
      <c r="E13" s="141">
        <v>25.428571428571427</v>
      </c>
      <c r="F13" s="147"/>
      <c r="G13" s="147">
        <f t="shared" si="0"/>
        <v>25.428571428571427</v>
      </c>
      <c r="H13" s="152">
        <f t="shared" si="1"/>
        <v>2.0528260572054194E-4</v>
      </c>
      <c r="I13" s="124">
        <v>12</v>
      </c>
      <c r="J13" s="124">
        <v>0</v>
      </c>
      <c r="K13" s="124">
        <f t="shared" si="2"/>
        <v>0</v>
      </c>
    </row>
    <row r="14" spans="2:12" x14ac:dyDescent="0.25">
      <c r="B14" s="256"/>
      <c r="C14" s="142" t="s">
        <v>44</v>
      </c>
      <c r="D14" s="124"/>
      <c r="E14" s="141">
        <v>673.85714285714289</v>
      </c>
      <c r="F14" s="141">
        <v>578.5</v>
      </c>
      <c r="G14" s="147">
        <f t="shared" si="0"/>
        <v>626.17857142857144</v>
      </c>
      <c r="H14" s="152">
        <f t="shared" si="1"/>
        <v>5.0550841658683456E-3</v>
      </c>
      <c r="I14" s="124">
        <v>12</v>
      </c>
      <c r="J14" s="124">
        <v>0</v>
      </c>
      <c r="K14" s="124">
        <f t="shared" si="2"/>
        <v>0</v>
      </c>
    </row>
    <row r="15" spans="2:12" x14ac:dyDescent="0.25">
      <c r="B15" s="256" t="s">
        <v>86</v>
      </c>
      <c r="C15" s="142" t="s">
        <v>9</v>
      </c>
      <c r="D15" s="141">
        <v>2521.6666666666665</v>
      </c>
      <c r="E15" s="141">
        <v>2695.4285714285716</v>
      </c>
      <c r="F15" s="141">
        <v>12074.333333333334</v>
      </c>
      <c r="G15" s="147">
        <f t="shared" si="0"/>
        <v>5763.8095238095239</v>
      </c>
      <c r="H15" s="152">
        <f t="shared" si="1"/>
        <v>4.6530723963322841E-2</v>
      </c>
      <c r="I15" s="124">
        <v>3</v>
      </c>
      <c r="J15" s="124">
        <v>0</v>
      </c>
      <c r="K15" s="124">
        <f t="shared" si="2"/>
        <v>0</v>
      </c>
    </row>
    <row r="16" spans="2:12" x14ac:dyDescent="0.25">
      <c r="B16" s="256"/>
      <c r="C16" s="142" t="s">
        <v>25</v>
      </c>
      <c r="D16" s="147"/>
      <c r="E16" s="147"/>
      <c r="F16" s="141">
        <v>237.33333333333334</v>
      </c>
      <c r="G16" s="147">
        <f t="shared" si="0"/>
        <v>237.33333333333334</v>
      </c>
      <c r="H16" s="152">
        <f t="shared" si="1"/>
        <v>1.9159709867250583E-3</v>
      </c>
      <c r="I16" s="124">
        <v>3</v>
      </c>
      <c r="J16" s="124">
        <v>0</v>
      </c>
      <c r="K16" s="124">
        <f t="shared" si="2"/>
        <v>0</v>
      </c>
    </row>
    <row r="17" spans="2:11" x14ac:dyDescent="0.25">
      <c r="B17" s="256"/>
      <c r="C17" s="142" t="s">
        <v>10</v>
      </c>
      <c r="D17" s="141">
        <v>786.16666666666663</v>
      </c>
      <c r="E17" s="141">
        <v>1754.5714285714287</v>
      </c>
      <c r="F17" s="141">
        <v>1468.5</v>
      </c>
      <c r="G17" s="147">
        <f t="shared" si="0"/>
        <v>1336.4126984126985</v>
      </c>
      <c r="H17" s="152">
        <f t="shared" si="1"/>
        <v>1.078874138953515E-2</v>
      </c>
      <c r="I17" s="124">
        <v>3</v>
      </c>
      <c r="J17" s="124">
        <v>0</v>
      </c>
      <c r="K17" s="124">
        <f t="shared" si="2"/>
        <v>0</v>
      </c>
    </row>
    <row r="18" spans="2:11" x14ac:dyDescent="0.25">
      <c r="B18" s="256"/>
      <c r="C18" s="148" t="s">
        <v>26</v>
      </c>
      <c r="D18" s="147"/>
      <c r="E18" s="141">
        <v>534</v>
      </c>
      <c r="F18" s="141">
        <v>163.16666666666666</v>
      </c>
      <c r="G18" s="147">
        <f t="shared" si="0"/>
        <v>348.58333333333331</v>
      </c>
      <c r="H18" s="152">
        <f t="shared" si="1"/>
        <v>2.814082386752429E-3</v>
      </c>
      <c r="I18" s="124">
        <v>3</v>
      </c>
      <c r="J18" s="124">
        <v>0</v>
      </c>
      <c r="K18" s="124">
        <f t="shared" si="2"/>
        <v>0</v>
      </c>
    </row>
    <row r="19" spans="2:11" x14ac:dyDescent="0.25">
      <c r="B19" s="256"/>
      <c r="C19" s="148" t="s">
        <v>46</v>
      </c>
      <c r="D19" s="147"/>
      <c r="E19" s="141">
        <v>127.14285714285714</v>
      </c>
      <c r="F19" s="141">
        <v>192.83333333333334</v>
      </c>
      <c r="G19" s="147">
        <f t="shared" si="0"/>
        <v>159.98809523809524</v>
      </c>
      <c r="H19" s="152">
        <f t="shared" si="1"/>
        <v>1.2915697276584099E-3</v>
      </c>
      <c r="I19" s="124">
        <v>3</v>
      </c>
      <c r="J19" s="124">
        <v>0</v>
      </c>
      <c r="K19" s="124">
        <f t="shared" si="2"/>
        <v>0</v>
      </c>
    </row>
    <row r="20" spans="2:11" x14ac:dyDescent="0.25">
      <c r="B20" s="256"/>
      <c r="C20" s="149" t="s">
        <v>53</v>
      </c>
      <c r="D20" s="147"/>
      <c r="E20" s="147"/>
      <c r="F20" s="141">
        <v>11214</v>
      </c>
      <c r="G20" s="147">
        <f t="shared" si="0"/>
        <v>11214</v>
      </c>
      <c r="H20" s="152">
        <f t="shared" si="1"/>
        <v>9.0529629122758998E-2</v>
      </c>
      <c r="I20" s="124">
        <v>3</v>
      </c>
      <c r="J20" s="124">
        <v>0</v>
      </c>
      <c r="K20" s="124">
        <f t="shared" si="2"/>
        <v>0</v>
      </c>
    </row>
    <row r="21" spans="2:11" x14ac:dyDescent="0.25">
      <c r="B21" s="256"/>
      <c r="C21" s="142" t="s">
        <v>11</v>
      </c>
      <c r="D21" s="141">
        <v>8885.1666666666661</v>
      </c>
      <c r="E21" s="141">
        <v>8213.4285714285706</v>
      </c>
      <c r="F21" s="141">
        <v>236487.83333333334</v>
      </c>
      <c r="G21" s="147">
        <f t="shared" si="0"/>
        <v>84528.809523809527</v>
      </c>
      <c r="H21" s="152">
        <f t="shared" si="1"/>
        <v>0.6823935951827016</v>
      </c>
      <c r="I21" s="124">
        <v>3</v>
      </c>
      <c r="J21" s="124">
        <v>3</v>
      </c>
      <c r="K21" s="124">
        <f t="shared" si="2"/>
        <v>9</v>
      </c>
    </row>
    <row r="22" spans="2:11" x14ac:dyDescent="0.25">
      <c r="B22" s="256"/>
      <c r="C22" s="149" t="s">
        <v>54</v>
      </c>
      <c r="D22" s="141"/>
      <c r="E22" s="147"/>
      <c r="F22" s="141">
        <v>133.5</v>
      </c>
      <c r="G22" s="147">
        <f t="shared" si="0"/>
        <v>133.5</v>
      </c>
      <c r="H22" s="152">
        <f t="shared" si="1"/>
        <v>1.0777336800328451E-3</v>
      </c>
      <c r="I22" s="124">
        <v>3</v>
      </c>
      <c r="J22" s="124">
        <v>0</v>
      </c>
      <c r="K22" s="124">
        <f t="shared" si="2"/>
        <v>0</v>
      </c>
    </row>
    <row r="23" spans="2:11" x14ac:dyDescent="0.25">
      <c r="B23" s="256"/>
      <c r="C23" s="142" t="s">
        <v>12</v>
      </c>
      <c r="D23" s="141">
        <v>1394.3333333333333</v>
      </c>
      <c r="E23" s="141">
        <v>928.14285714285711</v>
      </c>
      <c r="F23" s="141">
        <v>415.33333333333331</v>
      </c>
      <c r="G23" s="147">
        <f t="shared" si="0"/>
        <v>912.60317460317458</v>
      </c>
      <c r="H23" s="152">
        <f t="shared" si="1"/>
        <v>7.3673646275261165E-3</v>
      </c>
      <c r="I23" s="124">
        <v>3</v>
      </c>
      <c r="J23" s="124">
        <v>0</v>
      </c>
      <c r="K23" s="124">
        <f t="shared" si="2"/>
        <v>0</v>
      </c>
    </row>
    <row r="24" spans="2:11" x14ac:dyDescent="0.25">
      <c r="B24" s="256"/>
      <c r="C24" s="148" t="s">
        <v>47</v>
      </c>
      <c r="D24" s="147"/>
      <c r="E24" s="141">
        <v>25.428571428571427</v>
      </c>
      <c r="F24" s="147"/>
      <c r="G24" s="147">
        <f t="shared" si="0"/>
        <v>25.428571428571427</v>
      </c>
      <c r="H24" s="152">
        <f t="shared" si="1"/>
        <v>2.0528260572054194E-4</v>
      </c>
      <c r="I24" s="124">
        <v>3</v>
      </c>
      <c r="J24" s="124">
        <v>0</v>
      </c>
      <c r="K24" s="124">
        <f t="shared" si="2"/>
        <v>0</v>
      </c>
    </row>
    <row r="25" spans="2:11" x14ac:dyDescent="0.25">
      <c r="B25" s="256"/>
      <c r="C25" s="142" t="s">
        <v>6</v>
      </c>
      <c r="D25" s="141">
        <v>1290.5</v>
      </c>
      <c r="E25" s="141">
        <v>2059.7142857142858</v>
      </c>
      <c r="F25" s="141">
        <v>9612</v>
      </c>
      <c r="G25" s="147">
        <f t="shared" si="0"/>
        <v>4320.7380952380954</v>
      </c>
      <c r="H25" s="152">
        <f t="shared" si="1"/>
        <v>3.4880936088682091E-2</v>
      </c>
      <c r="I25" s="124">
        <v>3</v>
      </c>
      <c r="J25" s="124">
        <v>0</v>
      </c>
      <c r="K25" s="124">
        <f t="shared" si="2"/>
        <v>0</v>
      </c>
    </row>
    <row r="26" spans="2:11" x14ac:dyDescent="0.25">
      <c r="B26" s="256"/>
      <c r="C26" s="149" t="s">
        <v>55</v>
      </c>
      <c r="D26" s="124"/>
      <c r="E26" s="147"/>
      <c r="F26" s="141">
        <v>356</v>
      </c>
      <c r="G26" s="147">
        <f t="shared" si="0"/>
        <v>356</v>
      </c>
      <c r="H26" s="152">
        <f t="shared" si="1"/>
        <v>2.8739564800875873E-3</v>
      </c>
      <c r="I26" s="124">
        <v>3</v>
      </c>
      <c r="J26" s="124">
        <v>0</v>
      </c>
      <c r="K26" s="124">
        <f t="shared" si="2"/>
        <v>0</v>
      </c>
    </row>
    <row r="27" spans="2:11" x14ac:dyDescent="0.25">
      <c r="B27" s="256"/>
      <c r="C27" s="149" t="s">
        <v>56</v>
      </c>
      <c r="D27" s="124"/>
      <c r="E27" s="147"/>
      <c r="F27" s="141">
        <v>2714.5</v>
      </c>
      <c r="G27" s="147">
        <f t="shared" si="0"/>
        <v>2714.5</v>
      </c>
      <c r="H27" s="152">
        <f t="shared" si="1"/>
        <v>2.1913918160667852E-2</v>
      </c>
      <c r="I27" s="124">
        <v>3</v>
      </c>
      <c r="J27" s="124">
        <v>0</v>
      </c>
      <c r="K27" s="124">
        <f t="shared" si="2"/>
        <v>0</v>
      </c>
    </row>
    <row r="28" spans="2:11" x14ac:dyDescent="0.25">
      <c r="B28" s="256"/>
      <c r="C28" s="149" t="s">
        <v>48</v>
      </c>
      <c r="D28" s="124"/>
      <c r="E28" s="141">
        <v>25.428571428571427</v>
      </c>
      <c r="F28" s="141">
        <v>445</v>
      </c>
      <c r="G28" s="147">
        <f t="shared" si="0"/>
        <v>235.21428571428572</v>
      </c>
      <c r="H28" s="152">
        <f t="shared" si="1"/>
        <v>1.898864102915013E-3</v>
      </c>
      <c r="I28" s="124">
        <v>3</v>
      </c>
      <c r="J28" s="124">
        <v>0</v>
      </c>
      <c r="K28" s="124">
        <f t="shared" si="2"/>
        <v>0</v>
      </c>
    </row>
    <row r="29" spans="2:11" x14ac:dyDescent="0.25">
      <c r="B29" s="256"/>
      <c r="C29" s="148" t="s">
        <v>49</v>
      </c>
      <c r="D29" s="124"/>
      <c r="E29" s="141">
        <v>1157</v>
      </c>
      <c r="F29" s="124"/>
      <c r="G29" s="147">
        <f t="shared" si="0"/>
        <v>1157</v>
      </c>
      <c r="H29" s="152">
        <f t="shared" si="1"/>
        <v>9.3403585602846589E-3</v>
      </c>
      <c r="I29" s="124">
        <v>3</v>
      </c>
      <c r="J29" s="124">
        <v>0</v>
      </c>
      <c r="K29" s="124">
        <f t="shared" si="2"/>
        <v>0</v>
      </c>
    </row>
    <row r="30" spans="2:11" x14ac:dyDescent="0.25">
      <c r="B30" s="255" t="s">
        <v>76</v>
      </c>
      <c r="C30" s="255"/>
      <c r="D30" s="255"/>
      <c r="E30" s="255"/>
      <c r="F30" s="255"/>
      <c r="G30" s="150">
        <f>SUM(G7:G29)</f>
        <v>123871.04761904762</v>
      </c>
      <c r="H30" s="152">
        <f>G30/G$30</f>
        <v>1</v>
      </c>
    </row>
    <row r="34" spans="2:12" x14ac:dyDescent="0.25">
      <c r="B34" s="251" t="s">
        <v>88</v>
      </c>
      <c r="C34" s="251"/>
    </row>
    <row r="35" spans="2:12" ht="15.75" thickBot="1" x14ac:dyDescent="0.3">
      <c r="B35" s="251"/>
      <c r="C35" s="251"/>
    </row>
    <row r="36" spans="2:12" ht="30" x14ac:dyDescent="0.25">
      <c r="B36" s="146" t="s">
        <v>0</v>
      </c>
      <c r="C36" s="124" t="s">
        <v>13</v>
      </c>
      <c r="D36" s="144" t="s">
        <v>77</v>
      </c>
      <c r="E36" s="144" t="s">
        <v>78</v>
      </c>
      <c r="F36" s="144" t="s">
        <v>79</v>
      </c>
      <c r="G36" s="144" t="s">
        <v>80</v>
      </c>
      <c r="H36" s="144" t="s">
        <v>81</v>
      </c>
      <c r="I36" s="124" t="s">
        <v>82</v>
      </c>
      <c r="J36" s="124" t="s">
        <v>83</v>
      </c>
      <c r="K36" s="153" t="s">
        <v>84</v>
      </c>
      <c r="L36" s="154" t="s">
        <v>85</v>
      </c>
    </row>
    <row r="37" spans="2:12" ht="19.5" thickBot="1" x14ac:dyDescent="0.3">
      <c r="B37" s="146" t="s">
        <v>4</v>
      </c>
      <c r="C37" s="142" t="s">
        <v>8</v>
      </c>
      <c r="D37" s="141">
        <v>551.79999999999995</v>
      </c>
      <c r="E37" s="141">
        <v>103.83333333333333</v>
      </c>
      <c r="F37" s="141">
        <v>133.5</v>
      </c>
      <c r="G37" s="147">
        <f>AVERAGE(D37:F37)</f>
        <v>263.04444444444442</v>
      </c>
      <c r="H37" s="152">
        <f>G37/G$59</f>
        <v>1.6152538256011661E-2</v>
      </c>
      <c r="I37" s="124">
        <v>16</v>
      </c>
      <c r="J37" s="124">
        <v>0</v>
      </c>
      <c r="K37" s="153">
        <f>I37*J37</f>
        <v>0</v>
      </c>
      <c r="L37" s="155">
        <f>SUM(K37:K58)</f>
        <v>39</v>
      </c>
    </row>
    <row r="38" spans="2:12" x14ac:dyDescent="0.25">
      <c r="B38" s="252" t="s">
        <v>3</v>
      </c>
      <c r="C38" s="142" t="s">
        <v>7</v>
      </c>
      <c r="D38" s="141">
        <v>605.20000000000005</v>
      </c>
      <c r="E38" s="147"/>
      <c r="F38" s="147"/>
      <c r="G38" s="147">
        <f t="shared" ref="G38:G58" si="3">AVERAGE(D38:F38)</f>
        <v>605.20000000000005</v>
      </c>
      <c r="H38" s="152">
        <f t="shared" ref="H38:H59" si="4">G38/G$59</f>
        <v>3.7162982754432847E-2</v>
      </c>
      <c r="I38" s="124">
        <v>5</v>
      </c>
      <c r="J38" s="124">
        <v>0</v>
      </c>
      <c r="K38" s="124">
        <f t="shared" ref="K38:K58" si="5">I38*J38</f>
        <v>0</v>
      </c>
    </row>
    <row r="39" spans="2:12" x14ac:dyDescent="0.25">
      <c r="B39" s="253"/>
      <c r="C39" s="142" t="s">
        <v>20</v>
      </c>
      <c r="D39" s="141">
        <v>71.2</v>
      </c>
      <c r="E39" s="141">
        <v>59.333333333333336</v>
      </c>
      <c r="F39" s="141">
        <v>14.833333333333334</v>
      </c>
      <c r="G39" s="147">
        <f t="shared" si="3"/>
        <v>48.455555555555556</v>
      </c>
      <c r="H39" s="152">
        <f t="shared" si="4"/>
        <v>2.9754675734758322E-3</v>
      </c>
      <c r="I39" s="124">
        <v>5</v>
      </c>
      <c r="J39" s="124">
        <v>0</v>
      </c>
      <c r="K39" s="124">
        <f t="shared" si="5"/>
        <v>0</v>
      </c>
    </row>
    <row r="40" spans="2:12" x14ac:dyDescent="0.25">
      <c r="B40" s="146" t="s">
        <v>89</v>
      </c>
      <c r="C40" s="142" t="s">
        <v>19</v>
      </c>
      <c r="D40" s="141">
        <v>142.4</v>
      </c>
      <c r="E40" s="147"/>
      <c r="F40" s="147"/>
      <c r="G40" s="147">
        <f t="shared" si="3"/>
        <v>142.4</v>
      </c>
      <c r="H40" s="152">
        <f t="shared" si="4"/>
        <v>8.7442312363371407E-3</v>
      </c>
      <c r="I40" s="124">
        <v>9</v>
      </c>
      <c r="J40" s="124">
        <v>0</v>
      </c>
      <c r="K40" s="124">
        <f t="shared" si="5"/>
        <v>0</v>
      </c>
    </row>
    <row r="41" spans="2:12" x14ac:dyDescent="0.25">
      <c r="B41" s="252" t="s">
        <v>15</v>
      </c>
      <c r="C41" s="142" t="s">
        <v>21</v>
      </c>
      <c r="D41" s="141">
        <v>338.2</v>
      </c>
      <c r="E41" s="141">
        <v>400.5</v>
      </c>
      <c r="F41" s="141">
        <v>415.33333333333331</v>
      </c>
      <c r="G41" s="147">
        <f t="shared" si="3"/>
        <v>384.67777777777775</v>
      </c>
      <c r="H41" s="152">
        <f t="shared" si="4"/>
        <v>2.3621569103716298E-2</v>
      </c>
      <c r="I41" s="124">
        <v>9</v>
      </c>
      <c r="J41" s="124">
        <v>0</v>
      </c>
      <c r="K41" s="124">
        <f t="shared" si="5"/>
        <v>0</v>
      </c>
    </row>
    <row r="42" spans="2:12" x14ac:dyDescent="0.25">
      <c r="B42" s="253"/>
      <c r="C42" s="142" t="s">
        <v>42</v>
      </c>
      <c r="D42" s="147"/>
      <c r="E42" s="141"/>
      <c r="F42" s="141">
        <v>29.666666666666668</v>
      </c>
      <c r="G42" s="147">
        <f t="shared" si="3"/>
        <v>29.666666666666668</v>
      </c>
      <c r="H42" s="152">
        <f t="shared" si="4"/>
        <v>1.8217148409035708E-3</v>
      </c>
      <c r="I42" s="124">
        <v>9</v>
      </c>
      <c r="J42" s="124">
        <v>0</v>
      </c>
      <c r="K42" s="124">
        <f t="shared" si="5"/>
        <v>0</v>
      </c>
    </row>
    <row r="43" spans="2:12" x14ac:dyDescent="0.25">
      <c r="B43" s="252" t="s">
        <v>17</v>
      </c>
      <c r="C43" s="156" t="s">
        <v>58</v>
      </c>
      <c r="D43" s="147"/>
      <c r="E43" s="141"/>
      <c r="F43" s="141">
        <v>44.5</v>
      </c>
      <c r="G43" s="147">
        <f t="shared" si="3"/>
        <v>44.5</v>
      </c>
      <c r="H43" s="152">
        <f t="shared" si="4"/>
        <v>2.7325722613553561E-3</v>
      </c>
      <c r="I43" s="124">
        <v>12</v>
      </c>
      <c r="J43" s="124">
        <v>0</v>
      </c>
      <c r="K43" s="124">
        <f t="shared" si="5"/>
        <v>0</v>
      </c>
    </row>
    <row r="44" spans="2:12" x14ac:dyDescent="0.25">
      <c r="B44" s="254"/>
      <c r="C44" s="142" t="s">
        <v>44</v>
      </c>
      <c r="D44" s="147"/>
      <c r="E44" s="141">
        <v>1468.5</v>
      </c>
      <c r="F44" s="141">
        <v>1023.5</v>
      </c>
      <c r="G44" s="147">
        <f t="shared" si="3"/>
        <v>1246</v>
      </c>
      <c r="H44" s="152">
        <f t="shared" si="4"/>
        <v>7.651202331794997E-2</v>
      </c>
      <c r="I44" s="124">
        <v>12</v>
      </c>
      <c r="J44" s="124">
        <v>0</v>
      </c>
      <c r="K44" s="124">
        <f t="shared" si="5"/>
        <v>0</v>
      </c>
    </row>
    <row r="45" spans="2:12" x14ac:dyDescent="0.25">
      <c r="B45" s="254"/>
      <c r="C45" s="142" t="s">
        <v>24</v>
      </c>
      <c r="D45" s="147"/>
      <c r="E45" s="141">
        <v>5087.833333333333</v>
      </c>
      <c r="F45" s="141">
        <v>7921</v>
      </c>
      <c r="G45" s="147">
        <f t="shared" si="3"/>
        <v>6504.4166666666661</v>
      </c>
      <c r="H45" s="152">
        <f t="shared" si="4"/>
        <v>0.39941097886810784</v>
      </c>
      <c r="I45" s="124">
        <v>12</v>
      </c>
      <c r="J45" s="124">
        <v>2</v>
      </c>
      <c r="K45" s="124">
        <f t="shared" si="5"/>
        <v>24</v>
      </c>
    </row>
    <row r="46" spans="2:12" x14ac:dyDescent="0.25">
      <c r="B46" s="254"/>
      <c r="C46" s="142" t="s">
        <v>18</v>
      </c>
      <c r="D46" s="141">
        <v>1691</v>
      </c>
      <c r="E46" s="147"/>
      <c r="F46" s="147"/>
      <c r="G46" s="147">
        <f t="shared" si="3"/>
        <v>1691</v>
      </c>
      <c r="H46" s="152">
        <f t="shared" si="4"/>
        <v>0.10383774593150354</v>
      </c>
      <c r="I46" s="124">
        <v>12</v>
      </c>
      <c r="J46" s="124">
        <v>1</v>
      </c>
      <c r="K46" s="124">
        <f t="shared" si="5"/>
        <v>12</v>
      </c>
    </row>
    <row r="47" spans="2:12" x14ac:dyDescent="0.25">
      <c r="B47" s="254"/>
      <c r="C47" s="142" t="s">
        <v>23</v>
      </c>
      <c r="D47" s="141">
        <v>534</v>
      </c>
      <c r="E47" s="141"/>
      <c r="F47" s="147"/>
      <c r="G47" s="147">
        <f t="shared" si="3"/>
        <v>534</v>
      </c>
      <c r="H47" s="152">
        <f t="shared" si="4"/>
        <v>3.2790867136264272E-2</v>
      </c>
      <c r="I47" s="124">
        <v>12</v>
      </c>
      <c r="J47" s="124">
        <v>0</v>
      </c>
      <c r="K47" s="124">
        <f t="shared" si="5"/>
        <v>0</v>
      </c>
    </row>
    <row r="48" spans="2:12" x14ac:dyDescent="0.25">
      <c r="B48" s="253"/>
      <c r="C48" s="142" t="s">
        <v>24</v>
      </c>
      <c r="D48" s="141">
        <v>1370.6</v>
      </c>
      <c r="E48" s="141"/>
      <c r="F48" s="147"/>
      <c r="G48" s="147">
        <f t="shared" si="3"/>
        <v>1370.6</v>
      </c>
      <c r="H48" s="152">
        <f t="shared" si="4"/>
        <v>8.416322564974496E-2</v>
      </c>
      <c r="I48" s="124">
        <v>12</v>
      </c>
      <c r="J48" s="124">
        <v>0</v>
      </c>
      <c r="K48" s="124">
        <f t="shared" si="5"/>
        <v>0</v>
      </c>
    </row>
    <row r="49" spans="2:11" x14ac:dyDescent="0.25">
      <c r="B49" s="252" t="s">
        <v>86</v>
      </c>
      <c r="C49" s="142" t="s">
        <v>25</v>
      </c>
      <c r="D49" s="141">
        <v>2385.1999999999998</v>
      </c>
      <c r="E49" s="141">
        <v>1171.8333333333333</v>
      </c>
      <c r="F49" s="141">
        <v>1765.1666666666667</v>
      </c>
      <c r="G49" s="147">
        <f t="shared" si="3"/>
        <v>1774.0666666666666</v>
      </c>
      <c r="H49" s="152">
        <f t="shared" si="4"/>
        <v>0.10893854748603353</v>
      </c>
      <c r="I49" s="124">
        <v>3</v>
      </c>
      <c r="J49" s="124">
        <v>1</v>
      </c>
      <c r="K49" s="124">
        <f t="shared" si="5"/>
        <v>3</v>
      </c>
    </row>
    <row r="50" spans="2:11" x14ac:dyDescent="0.25">
      <c r="B50" s="254"/>
      <c r="C50" s="142" t="s">
        <v>59</v>
      </c>
      <c r="D50" s="147"/>
      <c r="E50" s="141"/>
      <c r="F50" s="141">
        <v>44.5</v>
      </c>
      <c r="G50" s="147">
        <f t="shared" si="3"/>
        <v>44.5</v>
      </c>
      <c r="H50" s="152">
        <f t="shared" si="4"/>
        <v>2.7325722613553561E-3</v>
      </c>
      <c r="I50" s="124">
        <v>3</v>
      </c>
      <c r="J50" s="124">
        <v>0</v>
      </c>
      <c r="K50" s="124">
        <f t="shared" si="5"/>
        <v>0</v>
      </c>
    </row>
    <row r="51" spans="2:11" x14ac:dyDescent="0.25">
      <c r="B51" s="254"/>
      <c r="C51" s="142" t="s">
        <v>26</v>
      </c>
      <c r="D51" s="141">
        <v>17.8</v>
      </c>
      <c r="E51" s="141"/>
      <c r="F51" s="147"/>
      <c r="G51" s="147">
        <f t="shared" si="3"/>
        <v>17.8</v>
      </c>
      <c r="H51" s="152">
        <f t="shared" si="4"/>
        <v>1.0930289045421426E-3</v>
      </c>
      <c r="I51" s="124">
        <v>3</v>
      </c>
      <c r="J51" s="124">
        <v>0</v>
      </c>
      <c r="K51" s="124">
        <f t="shared" si="5"/>
        <v>0</v>
      </c>
    </row>
    <row r="52" spans="2:11" x14ac:dyDescent="0.25">
      <c r="B52" s="254"/>
      <c r="C52" s="142" t="s">
        <v>46</v>
      </c>
      <c r="D52" s="147"/>
      <c r="E52" s="141"/>
      <c r="F52" s="141">
        <v>74.166666666666671</v>
      </c>
      <c r="G52" s="147">
        <f t="shared" si="3"/>
        <v>74.166666666666671</v>
      </c>
      <c r="H52" s="152">
        <f t="shared" si="4"/>
        <v>4.5542871022589276E-3</v>
      </c>
      <c r="I52" s="124">
        <v>3</v>
      </c>
      <c r="J52" s="124">
        <v>0</v>
      </c>
      <c r="K52" s="124">
        <f t="shared" si="5"/>
        <v>0</v>
      </c>
    </row>
    <row r="53" spans="2:11" x14ac:dyDescent="0.25">
      <c r="B53" s="254"/>
      <c r="C53" s="149" t="s">
        <v>53</v>
      </c>
      <c r="D53" s="147"/>
      <c r="E53" s="141"/>
      <c r="F53" s="141">
        <v>237.33333333333334</v>
      </c>
      <c r="G53" s="147">
        <f t="shared" si="3"/>
        <v>237.33333333333334</v>
      </c>
      <c r="H53" s="152">
        <f t="shared" si="4"/>
        <v>1.4573718727228567E-2</v>
      </c>
      <c r="I53" s="124">
        <v>3</v>
      </c>
      <c r="J53" s="124">
        <v>0</v>
      </c>
      <c r="K53" s="124">
        <f t="shared" si="5"/>
        <v>0</v>
      </c>
    </row>
    <row r="54" spans="2:11" x14ac:dyDescent="0.25">
      <c r="B54" s="254"/>
      <c r="C54" s="142" t="s">
        <v>11</v>
      </c>
      <c r="D54" s="141">
        <v>480.6</v>
      </c>
      <c r="E54" s="141">
        <v>830.66666666666663</v>
      </c>
      <c r="F54" s="141">
        <v>163.16666666666666</v>
      </c>
      <c r="G54" s="147">
        <f t="shared" si="3"/>
        <v>491.47777777777782</v>
      </c>
      <c r="H54" s="152">
        <f t="shared" si="4"/>
        <v>3.017974253096916E-2</v>
      </c>
      <c r="I54" s="124">
        <v>3</v>
      </c>
      <c r="J54" s="124">
        <v>0</v>
      </c>
      <c r="K54" s="124">
        <f t="shared" si="5"/>
        <v>0</v>
      </c>
    </row>
    <row r="55" spans="2:11" x14ac:dyDescent="0.25">
      <c r="B55" s="254"/>
      <c r="C55" s="142" t="s">
        <v>27</v>
      </c>
      <c r="D55" s="141">
        <v>142.4</v>
      </c>
      <c r="E55" s="141">
        <v>252.16666666666666</v>
      </c>
      <c r="F55" s="141"/>
      <c r="G55" s="147">
        <f t="shared" si="3"/>
        <v>197.28333333333333</v>
      </c>
      <c r="H55" s="152">
        <f t="shared" si="4"/>
        <v>1.2114403692008746E-2</v>
      </c>
      <c r="I55" s="124">
        <v>3</v>
      </c>
      <c r="J55" s="124">
        <v>0</v>
      </c>
      <c r="K55" s="124">
        <f t="shared" si="5"/>
        <v>0</v>
      </c>
    </row>
    <row r="56" spans="2:11" x14ac:dyDescent="0.25">
      <c r="B56" s="254"/>
      <c r="C56" s="148" t="s">
        <v>12</v>
      </c>
      <c r="D56" s="141"/>
      <c r="E56" s="141">
        <v>178</v>
      </c>
      <c r="F56" s="141">
        <v>89</v>
      </c>
      <c r="G56" s="147">
        <f t="shared" si="3"/>
        <v>133.5</v>
      </c>
      <c r="H56" s="152">
        <f t="shared" si="4"/>
        <v>8.197716784066068E-3</v>
      </c>
      <c r="I56" s="124">
        <v>3</v>
      </c>
      <c r="J56" s="124">
        <v>0</v>
      </c>
      <c r="K56" s="124">
        <f t="shared" si="5"/>
        <v>0</v>
      </c>
    </row>
    <row r="57" spans="2:11" x14ac:dyDescent="0.25">
      <c r="B57" s="253"/>
      <c r="C57" s="142" t="s">
        <v>6</v>
      </c>
      <c r="D57" s="141">
        <v>409.4</v>
      </c>
      <c r="E57" s="141">
        <v>548.83333333333337</v>
      </c>
      <c r="F57" s="141">
        <v>341.16666666666669</v>
      </c>
      <c r="G57" s="147">
        <f t="shared" si="3"/>
        <v>433.13333333333338</v>
      </c>
      <c r="H57" s="152">
        <f t="shared" si="4"/>
        <v>2.6597036677192137E-2</v>
      </c>
      <c r="I57" s="124">
        <v>3</v>
      </c>
      <c r="J57" s="124">
        <v>0</v>
      </c>
      <c r="K57" s="124">
        <f t="shared" si="5"/>
        <v>0</v>
      </c>
    </row>
    <row r="58" spans="2:11" x14ac:dyDescent="0.25">
      <c r="B58" s="146" t="s">
        <v>16</v>
      </c>
      <c r="C58" s="142" t="s">
        <v>22</v>
      </c>
      <c r="D58" s="141">
        <v>17.8</v>
      </c>
      <c r="E58" s="141"/>
      <c r="F58" s="147"/>
      <c r="G58" s="147">
        <f t="shared" si="3"/>
        <v>17.8</v>
      </c>
      <c r="H58" s="152">
        <f t="shared" si="4"/>
        <v>1.0930289045421426E-3</v>
      </c>
      <c r="I58" s="124">
        <v>3</v>
      </c>
      <c r="J58" s="124">
        <v>0</v>
      </c>
      <c r="K58" s="124">
        <f t="shared" si="5"/>
        <v>0</v>
      </c>
    </row>
    <row r="59" spans="2:11" x14ac:dyDescent="0.25">
      <c r="B59" s="250" t="s">
        <v>90</v>
      </c>
      <c r="C59" s="250"/>
      <c r="D59" s="250"/>
      <c r="E59" s="250"/>
      <c r="F59" s="250"/>
      <c r="G59" s="150">
        <f>SUM(G37:G58)</f>
        <v>16285.02222222222</v>
      </c>
      <c r="H59" s="157">
        <f t="shared" si="4"/>
        <v>1</v>
      </c>
    </row>
  </sheetData>
  <mergeCells count="12">
    <mergeCell ref="B4:C5"/>
    <mergeCell ref="B30:F30"/>
    <mergeCell ref="B7:B8"/>
    <mergeCell ref="B10:B12"/>
    <mergeCell ref="B13:B14"/>
    <mergeCell ref="B15:B29"/>
    <mergeCell ref="B59:F59"/>
    <mergeCell ref="B34:C35"/>
    <mergeCell ref="B38:B39"/>
    <mergeCell ref="B41:B42"/>
    <mergeCell ref="B49:B57"/>
    <mergeCell ref="B43:B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Entre lagos</vt:lpstr>
      <vt:lpstr>Centro</vt:lpstr>
      <vt:lpstr>Caulle</vt:lpstr>
      <vt:lpstr>Parametros</vt:lpstr>
      <vt:lpstr>tabla calculo IPL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2014-10-16T15:52:51Z</dcterms:created>
  <dcterms:modified xsi:type="dcterms:W3CDTF">2014-11-12T19:13:14Z</dcterms:modified>
</cp:coreProperties>
</file>