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9315" windowHeight="8760" activeTab="3"/>
  </bookViews>
  <sheets>
    <sheet name="Riñiñahue" sheetId="1" r:id="rId1"/>
    <sheet name="Bahia Futrono" sheetId="2" r:id="rId2"/>
    <sheet name="Parametros" sheetId="3" r:id="rId3"/>
    <sheet name="tabla calculo IPL" sheetId="4" r:id="rId4"/>
  </sheets>
  <calcPr calcId="145621"/>
</workbook>
</file>

<file path=xl/calcChain.xml><?xml version="1.0" encoding="utf-8"?>
<calcChain xmlns="http://schemas.openxmlformats.org/spreadsheetml/2006/main">
  <c r="F64" i="4" l="1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63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39" i="4"/>
  <c r="G58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39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63" i="4"/>
  <c r="F58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39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4" i="4"/>
  <c r="K63" i="4" l="1"/>
  <c r="K39" i="4"/>
  <c r="F93" i="4"/>
  <c r="G66" i="4" s="1"/>
  <c r="G78" i="4"/>
  <c r="G93" i="4"/>
  <c r="G79" i="4"/>
  <c r="G64" i="4"/>
  <c r="G80" i="4"/>
  <c r="G65" i="4"/>
  <c r="G81" i="4"/>
  <c r="F33" i="4"/>
  <c r="G26" i="4" s="1"/>
  <c r="K4" i="4"/>
  <c r="G63" i="4" l="1"/>
  <c r="G77" i="4"/>
  <c r="G92" i="4"/>
  <c r="G76" i="4"/>
  <c r="G91" i="4"/>
  <c r="G75" i="4"/>
  <c r="G90" i="4"/>
  <c r="G74" i="4"/>
  <c r="G89" i="4"/>
  <c r="G73" i="4"/>
  <c r="G88" i="4"/>
  <c r="G72" i="4"/>
  <c r="G87" i="4"/>
  <c r="G71" i="4"/>
  <c r="G86" i="4"/>
  <c r="G70" i="4"/>
  <c r="G85" i="4"/>
  <c r="G69" i="4"/>
  <c r="G84" i="4"/>
  <c r="G68" i="4"/>
  <c r="G83" i="4"/>
  <c r="G67" i="4"/>
  <c r="G82" i="4"/>
  <c r="G20" i="4"/>
  <c r="G4" i="4"/>
  <c r="G32" i="4"/>
  <c r="G13" i="4"/>
  <c r="G31" i="4"/>
  <c r="G27" i="4"/>
  <c r="G14" i="4"/>
  <c r="G17" i="4"/>
  <c r="G23" i="4"/>
  <c r="G19" i="4"/>
  <c r="G30" i="4"/>
  <c r="G29" i="4"/>
  <c r="G28" i="4"/>
  <c r="G18" i="4"/>
  <c r="G5" i="4"/>
  <c r="G21" i="4"/>
  <c r="G24" i="4"/>
  <c r="G15" i="4"/>
  <c r="G12" i="4"/>
  <c r="G11" i="4"/>
  <c r="G6" i="4"/>
  <c r="G22" i="4"/>
  <c r="G9" i="4"/>
  <c r="G25" i="4"/>
  <c r="G16" i="4"/>
  <c r="G7" i="4"/>
  <c r="G8" i="4"/>
  <c r="G33" i="4"/>
  <c r="G10" i="4"/>
  <c r="AE8" i="2" l="1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7" i="2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8" i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C53" i="2"/>
  <c r="D44" i="1"/>
  <c r="E44" i="1"/>
  <c r="F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C44" i="1"/>
</calcChain>
</file>

<file path=xl/sharedStrings.xml><?xml version="1.0" encoding="utf-8"?>
<sst xmlns="http://schemas.openxmlformats.org/spreadsheetml/2006/main" count="382" uniqueCount="121">
  <si>
    <t>Cél/L</t>
  </si>
  <si>
    <t>CYANOPHYCEAE</t>
  </si>
  <si>
    <t>Anabaena spiroides (Fil/L)</t>
  </si>
  <si>
    <t>BACILLARIOPHYCEAE</t>
  </si>
  <si>
    <t>Fragilaria crotonensis</t>
  </si>
  <si>
    <t>Aulacoseira granulata</t>
  </si>
  <si>
    <t>Aulacoseira distans</t>
  </si>
  <si>
    <t>Cyclotella meneghiniana</t>
  </si>
  <si>
    <t>Asterionella formosa</t>
  </si>
  <si>
    <t>Rhizosolenia eriensis</t>
  </si>
  <si>
    <t>CHRYSOPHYCEAE</t>
  </si>
  <si>
    <t>Dinobryon cylindricum</t>
  </si>
  <si>
    <t>Dinobryon divergens</t>
  </si>
  <si>
    <t>CRYPTOPHYCEAE</t>
  </si>
  <si>
    <t>Cryptomonas erosa</t>
  </si>
  <si>
    <t>EUGLENOPHYCEAE</t>
  </si>
  <si>
    <t>Trachelomonas sp.</t>
  </si>
  <si>
    <t>DINOPHYCEAE</t>
  </si>
  <si>
    <t>Peridinium inconspicuum</t>
  </si>
  <si>
    <t>Ceratium hirundinella</t>
  </si>
  <si>
    <t>CHLOROPHYCEAE</t>
  </si>
  <si>
    <t>Cél Botryococcus braunii</t>
  </si>
  <si>
    <t>Scenesdesmus acuminatus</t>
  </si>
  <si>
    <t>Coelastrum cambricum</t>
  </si>
  <si>
    <t>Eudorina cylindrica (Col/L)</t>
  </si>
  <si>
    <t>Closterium acutum</t>
  </si>
  <si>
    <t>Eudorina elegans (Col/L)</t>
  </si>
  <si>
    <t>Sphaerocystis schroeteri</t>
  </si>
  <si>
    <t>Monoraphidium contortum</t>
  </si>
  <si>
    <t>Teilingia granulata</t>
  </si>
  <si>
    <t>Ankistrodesmus falcatus</t>
  </si>
  <si>
    <t>0m</t>
  </si>
  <si>
    <t>15m</t>
  </si>
  <si>
    <t>30m</t>
  </si>
  <si>
    <t>50m</t>
  </si>
  <si>
    <t>OTOÑO</t>
  </si>
  <si>
    <t>Taxa</t>
  </si>
  <si>
    <t>Clase</t>
  </si>
  <si>
    <t>Riñiñahue</t>
  </si>
  <si>
    <t>%</t>
  </si>
  <si>
    <t>Cel/L</t>
  </si>
  <si>
    <t>100m</t>
  </si>
  <si>
    <t>PRIMAVERA</t>
  </si>
  <si>
    <t>Gymnodinium spp.</t>
  </si>
  <si>
    <t>Closterium aciculare</t>
  </si>
  <si>
    <t>Cocconeis spp.</t>
  </si>
  <si>
    <t>Cyclotella spp.</t>
  </si>
  <si>
    <t>Diatoma spp.</t>
  </si>
  <si>
    <t>Fragilaria spp.</t>
  </si>
  <si>
    <t>Melosira hustedti</t>
  </si>
  <si>
    <t>Navicula dicephala</t>
  </si>
  <si>
    <t>Synedra spp.</t>
  </si>
  <si>
    <t>Otras diatomeas pennadas</t>
  </si>
  <si>
    <t>80m</t>
  </si>
  <si>
    <t>VERANO</t>
  </si>
  <si>
    <t>Monoraphidium sp.</t>
  </si>
  <si>
    <t>Oocystis spp.</t>
  </si>
  <si>
    <t>Gomphonema spp.</t>
  </si>
  <si>
    <t>ABUNDANCIA TOTAL</t>
  </si>
  <si>
    <t>RIQUEZA ESPECIFICA</t>
  </si>
  <si>
    <t>DIVERSIDAD DE SHANON (H')</t>
  </si>
  <si>
    <t>DIVERSIDAD DE SIMPSON (D)</t>
  </si>
  <si>
    <t>EQUIDAD DE PIELOU (J)</t>
  </si>
  <si>
    <t>No se informa nada</t>
  </si>
  <si>
    <t>Cryptomonas ovata</t>
  </si>
  <si>
    <t>Rhodomonas lacustris</t>
  </si>
  <si>
    <t>Elakatothrix gelatinosa</t>
  </si>
  <si>
    <t>Ankistrodesmus spiralis</t>
  </si>
  <si>
    <t>Crucigeniella apiculata</t>
  </si>
  <si>
    <t>Crucigeniella rectangularis</t>
  </si>
  <si>
    <t>Bahía Futrono</t>
  </si>
  <si>
    <t>Monoraphidium spp.</t>
  </si>
  <si>
    <t>Chlorella spp.</t>
  </si>
  <si>
    <t>Diatoma vulgare</t>
  </si>
  <si>
    <t>Crucigeniella quadrata</t>
  </si>
  <si>
    <t>Dinobryon cilindricum</t>
  </si>
  <si>
    <t>Anabaena spp.</t>
  </si>
  <si>
    <t>Amphidinium sphenoides</t>
  </si>
  <si>
    <t>Dictyosphaerium pulchellum</t>
  </si>
  <si>
    <t>Oocystis sp.</t>
  </si>
  <si>
    <t>Cruciginiella sp.</t>
  </si>
  <si>
    <t>Desmodesmus spp.</t>
  </si>
  <si>
    <t>Monoraphidium simplex</t>
  </si>
  <si>
    <t>Paulschulzia pseudovolvox</t>
  </si>
  <si>
    <t>Pectinodesmus spp.</t>
  </si>
  <si>
    <t>Staurastrum spp.</t>
  </si>
  <si>
    <t>Tetraedron trigonum</t>
  </si>
  <si>
    <t>Gomphonema acuminatum</t>
  </si>
  <si>
    <t>Nitzschia spp.</t>
  </si>
  <si>
    <t>FALTA INFORMACION</t>
  </si>
  <si>
    <t>RIÑIÑAHUE</t>
  </si>
  <si>
    <t>Epilimnion</t>
  </si>
  <si>
    <t>Metalimnion</t>
  </si>
  <si>
    <t>Hipolimnion</t>
  </si>
  <si>
    <t xml:space="preserve"> </t>
  </si>
  <si>
    <t>Estrato Hidrodinamico</t>
  </si>
  <si>
    <t>Profundidad</t>
  </si>
  <si>
    <t>Abundancia Total (Cel/L)</t>
  </si>
  <si>
    <t>Riqueza Especifica (N° Taxa)</t>
  </si>
  <si>
    <t>Shannon (H')</t>
  </si>
  <si>
    <t>Simpson (D)</t>
  </si>
  <si>
    <t>Equidad de Pielou (J)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</si>
  <si>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 44,5m</t>
    </r>
  </si>
  <si>
    <t>otoño</t>
  </si>
  <si>
    <t>primavera</t>
  </si>
  <si>
    <t>verano</t>
  </si>
  <si>
    <t>PROMEDIO ABUNDANCIA</t>
  </si>
  <si>
    <t>ABUNDANCIA RELATIVA</t>
  </si>
  <si>
    <t>Qi</t>
  </si>
  <si>
    <t>Aj</t>
  </si>
  <si>
    <t>Qi*Aj</t>
  </si>
  <si>
    <t>IPL</t>
  </si>
  <si>
    <t>riñiñahue</t>
  </si>
  <si>
    <t>futrono</t>
  </si>
  <si>
    <t>TOTAL</t>
  </si>
  <si>
    <t>BACILLIARIOPHYCEAE</t>
  </si>
  <si>
    <t>CHRYPTOPHYCEAE</t>
  </si>
  <si>
    <t>Botryococcus braunii</t>
  </si>
  <si>
    <t>Primavera</t>
  </si>
  <si>
    <t>Verano</t>
  </si>
  <si>
    <t>BACYLLIARIOPHYCEAE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</si>
</sst>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72" formatCode="0.000%"/>
    <numFmt numFmtId="173" formatCode="0.0000%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bscript"/>
      <sz val="8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Fill="1" applyBorder="1" applyAlignment="1">
      <alignment horizontal="center"/>
    </xf>
    <xf numFmtId="10" fontId="1" fillId="0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10" fontId="2" fillId="0" borderId="5" xfId="0" applyNumberFormat="1" applyFont="1" applyFill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vertical="center"/>
    </xf>
    <xf numFmtId="10" fontId="3" fillId="0" borderId="5" xfId="0" applyNumberFormat="1" applyFont="1" applyBorder="1" applyAlignment="1">
      <alignment vertical="center"/>
    </xf>
    <xf numFmtId="10" fontId="3" fillId="0" borderId="6" xfId="0" applyNumberFormat="1" applyFont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10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10" fontId="1" fillId="0" borderId="5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10" fontId="4" fillId="0" borderId="5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0" fontId="4" fillId="0" borderId="0" xfId="0" applyNumberFormat="1" applyFont="1" applyBorder="1" applyAlignment="1">
      <alignment vertical="center"/>
    </xf>
    <xf numFmtId="1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/>
    <xf numFmtId="0" fontId="4" fillId="0" borderId="3" xfId="0" applyFont="1" applyBorder="1"/>
    <xf numFmtId="0" fontId="4" fillId="0" borderId="6" xfId="0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3" fontId="10" fillId="3" borderId="19" xfId="0" applyNumberFormat="1" applyFont="1" applyFill="1" applyBorder="1" applyAlignment="1">
      <alignment horizontal="center"/>
    </xf>
    <xf numFmtId="3" fontId="10" fillId="4" borderId="29" xfId="0" applyNumberFormat="1" applyFont="1" applyFill="1" applyBorder="1" applyAlignment="1">
      <alignment horizontal="center"/>
    </xf>
    <xf numFmtId="3" fontId="10" fillId="4" borderId="1" xfId="0" applyNumberFormat="1" applyFont="1" applyFill="1" applyBorder="1" applyAlignment="1">
      <alignment horizontal="center"/>
    </xf>
    <xf numFmtId="0" fontId="5" fillId="0" borderId="0" xfId="0" applyFont="1"/>
    <xf numFmtId="1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64" fontId="5" fillId="3" borderId="19" xfId="0" applyNumberFormat="1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164" fontId="5" fillId="4" borderId="29" xfId="0" applyNumberFormat="1" applyFont="1" applyFill="1" applyBorder="1" applyAlignment="1">
      <alignment horizontal="center" vertical="center"/>
    </xf>
    <xf numFmtId="0" fontId="5" fillId="0" borderId="30" xfId="0" applyFont="1" applyBorder="1"/>
    <xf numFmtId="0" fontId="5" fillId="4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" fillId="0" borderId="1" xfId="0" applyFont="1" applyFill="1" applyBorder="1"/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4" fillId="0" borderId="1" xfId="0" applyFont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4"/>
  <sheetViews>
    <sheetView topLeftCell="D1" zoomScale="60" zoomScaleNormal="60" workbookViewId="0">
      <selection activeCell="AE8" activeCellId="1" sqref="B8:B43 AE8:AE43"/>
    </sheetView>
  </sheetViews>
  <sheetFormatPr baseColWidth="10" defaultRowHeight="12.75" x14ac:dyDescent="0.25"/>
  <cols>
    <col min="1" max="1" width="22.42578125" style="23" bestFit="1" customWidth="1"/>
    <col min="2" max="2" width="28.140625" style="26" bestFit="1" customWidth="1"/>
    <col min="3" max="3" width="11.42578125" style="26"/>
    <col min="4" max="4" width="11.42578125" style="27"/>
    <col min="5" max="5" width="11.42578125" style="26"/>
    <col min="6" max="6" width="11.42578125" style="27"/>
    <col min="7" max="7" width="11.42578125" style="26"/>
    <col min="8" max="8" width="11.42578125" style="27"/>
    <col min="9" max="9" width="11.42578125" style="26"/>
    <col min="10" max="10" width="11.42578125" style="27"/>
    <col min="11" max="11" width="11.42578125" style="26"/>
    <col min="12" max="12" width="11.42578125" style="27"/>
    <col min="13" max="13" width="11.42578125" style="26"/>
    <col min="14" max="14" width="11.42578125" style="27"/>
    <col min="15" max="15" width="11.42578125" style="26"/>
    <col min="16" max="16" width="11.42578125" style="27"/>
    <col min="17" max="17" width="11.42578125" style="26"/>
    <col min="18" max="18" width="11.42578125" style="27"/>
    <col min="19" max="19" width="11.42578125" style="26"/>
    <col min="20" max="20" width="11.42578125" style="27"/>
    <col min="21" max="21" width="11.42578125" style="26"/>
    <col min="22" max="22" width="11.42578125" style="27"/>
    <col min="23" max="23" width="11.42578125" style="26"/>
    <col min="24" max="24" width="11.42578125" style="27"/>
    <col min="25" max="25" width="11.42578125" style="26"/>
    <col min="26" max="26" width="11.42578125" style="27"/>
    <col min="27" max="27" width="11.42578125" style="26"/>
    <col min="28" max="28" width="11.42578125" style="27"/>
    <col min="29" max="29" width="14" style="26" bestFit="1" customWidth="1"/>
    <col min="30" max="16384" width="11.42578125" style="26"/>
  </cols>
  <sheetData>
    <row r="2" spans="1:31" ht="13.5" thickBot="1" x14ac:dyDescent="0.3"/>
    <row r="3" spans="1:31" x14ac:dyDescent="0.25">
      <c r="A3" s="147" t="s">
        <v>38</v>
      </c>
      <c r="B3" s="142"/>
      <c r="C3" s="142">
        <v>2012</v>
      </c>
      <c r="D3" s="142"/>
      <c r="E3" s="142"/>
      <c r="F3" s="142"/>
      <c r="G3" s="142"/>
      <c r="H3" s="142"/>
      <c r="I3" s="142"/>
      <c r="J3" s="142"/>
      <c r="K3" s="140">
        <v>2012</v>
      </c>
      <c r="L3" s="140"/>
      <c r="M3" s="140"/>
      <c r="N3" s="140"/>
      <c r="O3" s="140"/>
      <c r="P3" s="140"/>
      <c r="Q3" s="140">
        <v>2013</v>
      </c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</row>
    <row r="4" spans="1:31" x14ac:dyDescent="0.25">
      <c r="A4" s="148"/>
      <c r="B4" s="143"/>
      <c r="C4" s="143" t="s">
        <v>35</v>
      </c>
      <c r="D4" s="143"/>
      <c r="E4" s="143"/>
      <c r="F4" s="143"/>
      <c r="G4" s="143"/>
      <c r="H4" s="143"/>
      <c r="I4" s="143"/>
      <c r="J4" s="143"/>
      <c r="K4" s="138" t="s">
        <v>42</v>
      </c>
      <c r="L4" s="138"/>
      <c r="M4" s="138"/>
      <c r="N4" s="138"/>
      <c r="O4" s="138"/>
      <c r="P4" s="138"/>
      <c r="Q4" s="138" t="s">
        <v>54</v>
      </c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9"/>
    </row>
    <row r="5" spans="1:31" x14ac:dyDescent="0.25">
      <c r="A5" s="148"/>
      <c r="B5" s="143"/>
      <c r="C5" s="149">
        <v>40989</v>
      </c>
      <c r="D5" s="149"/>
      <c r="E5" s="149"/>
      <c r="F5" s="149"/>
      <c r="G5" s="149"/>
      <c r="H5" s="149"/>
      <c r="I5" s="149"/>
      <c r="J5" s="149"/>
      <c r="K5" s="137">
        <v>41179</v>
      </c>
      <c r="L5" s="138"/>
      <c r="M5" s="138"/>
      <c r="N5" s="138"/>
      <c r="O5" s="138"/>
      <c r="P5" s="138"/>
      <c r="Q5" s="137">
        <v>41289</v>
      </c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9"/>
    </row>
    <row r="6" spans="1:31" x14ac:dyDescent="0.25">
      <c r="A6" s="145" t="s">
        <v>37</v>
      </c>
      <c r="B6" s="143" t="s">
        <v>36</v>
      </c>
      <c r="C6" s="126" t="s">
        <v>31</v>
      </c>
      <c r="D6" s="126"/>
      <c r="E6" s="126" t="s">
        <v>32</v>
      </c>
      <c r="F6" s="126"/>
      <c r="G6" s="126" t="s">
        <v>33</v>
      </c>
      <c r="H6" s="126"/>
      <c r="I6" s="126" t="s">
        <v>34</v>
      </c>
      <c r="J6" s="126"/>
      <c r="K6" s="126" t="s">
        <v>31</v>
      </c>
      <c r="L6" s="126"/>
      <c r="M6" s="126" t="s">
        <v>33</v>
      </c>
      <c r="N6" s="126"/>
      <c r="O6" s="126" t="s">
        <v>41</v>
      </c>
      <c r="P6" s="126"/>
      <c r="Q6" s="126" t="s">
        <v>31</v>
      </c>
      <c r="R6" s="126"/>
      <c r="S6" s="126" t="s">
        <v>32</v>
      </c>
      <c r="T6" s="126"/>
      <c r="U6" s="126" t="s">
        <v>33</v>
      </c>
      <c r="V6" s="126"/>
      <c r="W6" s="126" t="s">
        <v>34</v>
      </c>
      <c r="X6" s="126"/>
      <c r="Y6" s="126" t="s">
        <v>53</v>
      </c>
      <c r="Z6" s="126"/>
      <c r="AA6" s="126" t="s">
        <v>41</v>
      </c>
      <c r="AB6" s="136"/>
    </row>
    <row r="7" spans="1:31" ht="13.5" thickBot="1" x14ac:dyDescent="0.3">
      <c r="A7" s="146"/>
      <c r="B7" s="144"/>
      <c r="C7" s="28" t="s">
        <v>0</v>
      </c>
      <c r="D7" s="29" t="s">
        <v>39</v>
      </c>
      <c r="E7" s="28" t="s">
        <v>0</v>
      </c>
      <c r="F7" s="29" t="s">
        <v>39</v>
      </c>
      <c r="G7" s="28" t="s">
        <v>0</v>
      </c>
      <c r="H7" s="29" t="s">
        <v>39</v>
      </c>
      <c r="I7" s="28" t="s">
        <v>0</v>
      </c>
      <c r="J7" s="29" t="s">
        <v>39</v>
      </c>
      <c r="K7" s="30" t="s">
        <v>40</v>
      </c>
      <c r="L7" s="31" t="s">
        <v>39</v>
      </c>
      <c r="M7" s="30" t="s">
        <v>40</v>
      </c>
      <c r="N7" s="31" t="s">
        <v>39</v>
      </c>
      <c r="O7" s="30" t="s">
        <v>40</v>
      </c>
      <c r="P7" s="31" t="s">
        <v>39</v>
      </c>
      <c r="Q7" s="32" t="s">
        <v>40</v>
      </c>
      <c r="R7" s="33" t="s">
        <v>39</v>
      </c>
      <c r="S7" s="32" t="s">
        <v>40</v>
      </c>
      <c r="T7" s="33" t="s">
        <v>39</v>
      </c>
      <c r="U7" s="32" t="s">
        <v>40</v>
      </c>
      <c r="V7" s="33" t="s">
        <v>39</v>
      </c>
      <c r="W7" s="32" t="s">
        <v>40</v>
      </c>
      <c r="X7" s="33" t="s">
        <v>39</v>
      </c>
      <c r="Y7" s="32" t="s">
        <v>40</v>
      </c>
      <c r="Z7" s="33" t="s">
        <v>39</v>
      </c>
      <c r="AA7" s="32" t="s">
        <v>40</v>
      </c>
      <c r="AB7" s="34" t="s">
        <v>39</v>
      </c>
      <c r="AC7" s="26" t="s">
        <v>103</v>
      </c>
      <c r="AD7" s="26" t="s">
        <v>104</v>
      </c>
      <c r="AE7" s="26" t="s">
        <v>105</v>
      </c>
    </row>
    <row r="8" spans="1:31" x14ac:dyDescent="0.25">
      <c r="A8" s="24" t="s">
        <v>1</v>
      </c>
      <c r="B8" s="35" t="s">
        <v>2</v>
      </c>
      <c r="C8" s="36">
        <v>167</v>
      </c>
      <c r="D8" s="37">
        <v>8.9548077129313855E-4</v>
      </c>
      <c r="E8" s="36">
        <v>0</v>
      </c>
      <c r="F8" s="37">
        <v>0</v>
      </c>
      <c r="G8" s="36">
        <v>0</v>
      </c>
      <c r="H8" s="37">
        <v>0</v>
      </c>
      <c r="I8" s="36">
        <v>0</v>
      </c>
      <c r="J8" s="37">
        <v>0</v>
      </c>
      <c r="K8" s="38">
        <v>0</v>
      </c>
      <c r="L8" s="39">
        <v>0</v>
      </c>
      <c r="M8" s="38">
        <v>0</v>
      </c>
      <c r="N8" s="39">
        <v>0</v>
      </c>
      <c r="O8" s="38">
        <v>0</v>
      </c>
      <c r="P8" s="39">
        <v>0</v>
      </c>
      <c r="Q8" s="40">
        <v>0</v>
      </c>
      <c r="R8" s="41">
        <v>0</v>
      </c>
      <c r="S8" s="40">
        <v>0</v>
      </c>
      <c r="T8" s="41">
        <v>0</v>
      </c>
      <c r="U8" s="40">
        <v>0</v>
      </c>
      <c r="V8" s="41">
        <v>0</v>
      </c>
      <c r="W8" s="40">
        <v>0</v>
      </c>
      <c r="X8" s="41">
        <v>0</v>
      </c>
      <c r="Y8" s="40">
        <v>0</v>
      </c>
      <c r="Z8" s="41">
        <v>0</v>
      </c>
      <c r="AA8" s="40">
        <v>0</v>
      </c>
      <c r="AB8" s="42">
        <v>0</v>
      </c>
      <c r="AC8" s="193">
        <f>AVERAGE(C8,E8,G8,I8)</f>
        <v>41.75</v>
      </c>
      <c r="AD8" s="26">
        <f>AVERAGE(K8,M8,O8)</f>
        <v>0</v>
      </c>
      <c r="AE8" s="26">
        <f>AVERAGE(Q8,S8,U8,W8,Y8,AA8)</f>
        <v>0</v>
      </c>
    </row>
    <row r="9" spans="1:31" x14ac:dyDescent="0.25">
      <c r="A9" s="130" t="s">
        <v>3</v>
      </c>
      <c r="B9" s="43" t="s">
        <v>8</v>
      </c>
      <c r="C9" s="44">
        <v>0</v>
      </c>
      <c r="D9" s="45">
        <v>0</v>
      </c>
      <c r="E9" s="44">
        <v>0</v>
      </c>
      <c r="F9" s="45">
        <v>0</v>
      </c>
      <c r="G9" s="44">
        <v>0</v>
      </c>
      <c r="H9" s="45">
        <v>0</v>
      </c>
      <c r="I9" s="44">
        <v>3818</v>
      </c>
      <c r="J9" s="45">
        <v>1.639485052259123E-2</v>
      </c>
      <c r="K9" s="46">
        <v>0</v>
      </c>
      <c r="L9" s="47">
        <v>0</v>
      </c>
      <c r="M9" s="46">
        <v>0</v>
      </c>
      <c r="N9" s="47">
        <v>0</v>
      </c>
      <c r="O9" s="46">
        <v>0</v>
      </c>
      <c r="P9" s="47">
        <v>0</v>
      </c>
      <c r="Q9" s="48">
        <v>0</v>
      </c>
      <c r="R9" s="49">
        <v>0</v>
      </c>
      <c r="S9" s="48">
        <v>608000</v>
      </c>
      <c r="T9" s="49">
        <v>3.2506415739948676E-2</v>
      </c>
      <c r="U9" s="48">
        <v>416000</v>
      </c>
      <c r="V9" s="49">
        <v>0.125</v>
      </c>
      <c r="W9" s="48">
        <v>320000</v>
      </c>
      <c r="X9" s="49">
        <v>4.807692307692308E-2</v>
      </c>
      <c r="Y9" s="48">
        <v>176000</v>
      </c>
      <c r="Z9" s="49">
        <v>0.1864406779661017</v>
      </c>
      <c r="AA9" s="48">
        <v>48000</v>
      </c>
      <c r="AB9" s="50">
        <v>5.1724137931034482E-2</v>
      </c>
      <c r="AC9" s="193">
        <f t="shared" ref="AC9:AC43" si="0">AVERAGE(C9,E9,G9,I9)</f>
        <v>954.5</v>
      </c>
      <c r="AD9" s="26">
        <f t="shared" ref="AD9:AD44" si="1">AVERAGE(K9,M9,O9)</f>
        <v>0</v>
      </c>
      <c r="AE9" s="26">
        <f t="shared" ref="AE9:AE43" si="2">AVERAGE(Q9,S9,U9,W9,Y9,AA9)</f>
        <v>261333.33333333334</v>
      </c>
    </row>
    <row r="10" spans="1:31" x14ac:dyDescent="0.25">
      <c r="A10" s="131"/>
      <c r="B10" s="43" t="s">
        <v>6</v>
      </c>
      <c r="C10" s="44">
        <v>0</v>
      </c>
      <c r="D10" s="45">
        <v>0</v>
      </c>
      <c r="E10" s="44">
        <v>0</v>
      </c>
      <c r="F10" s="45">
        <v>0</v>
      </c>
      <c r="G10" s="45">
        <v>0</v>
      </c>
      <c r="H10" s="45">
        <v>0</v>
      </c>
      <c r="I10" s="44">
        <v>3320</v>
      </c>
      <c r="J10" s="45">
        <v>1.4256391758774981E-2</v>
      </c>
      <c r="K10" s="46">
        <v>0</v>
      </c>
      <c r="L10" s="47">
        <v>0</v>
      </c>
      <c r="M10" s="46">
        <v>0</v>
      </c>
      <c r="N10" s="47">
        <v>0</v>
      </c>
      <c r="O10" s="46">
        <v>0</v>
      </c>
      <c r="P10" s="47">
        <v>0</v>
      </c>
      <c r="Q10" s="51">
        <v>0</v>
      </c>
      <c r="R10" s="49">
        <v>0</v>
      </c>
      <c r="S10" s="51">
        <v>0</v>
      </c>
      <c r="T10" s="49">
        <v>0</v>
      </c>
      <c r="U10" s="51">
        <v>0</v>
      </c>
      <c r="V10" s="49">
        <v>0</v>
      </c>
      <c r="W10" s="51">
        <v>0</v>
      </c>
      <c r="X10" s="49">
        <v>0</v>
      </c>
      <c r="Y10" s="51">
        <v>0</v>
      </c>
      <c r="Z10" s="49">
        <v>0</v>
      </c>
      <c r="AA10" s="51">
        <v>0</v>
      </c>
      <c r="AB10" s="50">
        <v>0</v>
      </c>
      <c r="AC10" s="193">
        <f t="shared" si="0"/>
        <v>830</v>
      </c>
      <c r="AD10" s="26">
        <f t="shared" si="1"/>
        <v>0</v>
      </c>
      <c r="AE10" s="26">
        <f t="shared" si="2"/>
        <v>0</v>
      </c>
    </row>
    <row r="11" spans="1:31" x14ac:dyDescent="0.25">
      <c r="A11" s="131"/>
      <c r="B11" s="43" t="s">
        <v>5</v>
      </c>
      <c r="C11" s="52">
        <v>0</v>
      </c>
      <c r="D11" s="45">
        <v>0</v>
      </c>
      <c r="E11" s="44">
        <v>0</v>
      </c>
      <c r="F11" s="45">
        <v>0</v>
      </c>
      <c r="G11" s="45">
        <v>0</v>
      </c>
      <c r="H11" s="45">
        <v>0</v>
      </c>
      <c r="I11" s="44">
        <v>1909</v>
      </c>
      <c r="J11" s="45">
        <v>8.1974252612956149E-3</v>
      </c>
      <c r="K11" s="53">
        <v>1072000</v>
      </c>
      <c r="L11" s="47">
        <v>0.65048543689320393</v>
      </c>
      <c r="M11" s="53">
        <v>3648000</v>
      </c>
      <c r="N11" s="47">
        <v>0.42696629213483145</v>
      </c>
      <c r="O11" s="53">
        <v>3168000</v>
      </c>
      <c r="P11" s="47">
        <v>0.46588235294117647</v>
      </c>
      <c r="Q11" s="48">
        <v>0</v>
      </c>
      <c r="R11" s="49">
        <v>0</v>
      </c>
      <c r="S11" s="48">
        <v>1184000</v>
      </c>
      <c r="T11" s="49">
        <v>6.3301967493584257E-2</v>
      </c>
      <c r="U11" s="48">
        <v>1168000</v>
      </c>
      <c r="V11" s="49">
        <v>0.35096153846153844</v>
      </c>
      <c r="W11" s="48">
        <v>4320000</v>
      </c>
      <c r="X11" s="49">
        <v>0.64903846153846156</v>
      </c>
      <c r="Y11" s="48">
        <v>416000</v>
      </c>
      <c r="Z11" s="49">
        <v>0.44067796610169491</v>
      </c>
      <c r="AA11" s="48">
        <v>480000</v>
      </c>
      <c r="AB11" s="50">
        <v>0.51724137931034486</v>
      </c>
      <c r="AC11" s="193">
        <f t="shared" si="0"/>
        <v>477.25</v>
      </c>
      <c r="AD11" s="26">
        <f t="shared" si="1"/>
        <v>2629333.3333333335</v>
      </c>
      <c r="AE11" s="26">
        <f t="shared" si="2"/>
        <v>1261333.3333333333</v>
      </c>
    </row>
    <row r="12" spans="1:31" x14ac:dyDescent="0.25">
      <c r="A12" s="131"/>
      <c r="B12" s="43" t="s">
        <v>45</v>
      </c>
      <c r="C12" s="52">
        <v>0</v>
      </c>
      <c r="D12" s="45">
        <v>0</v>
      </c>
      <c r="E12" s="44">
        <v>0</v>
      </c>
      <c r="F12" s="45">
        <v>0</v>
      </c>
      <c r="G12" s="45">
        <v>0</v>
      </c>
      <c r="H12" s="45">
        <v>0</v>
      </c>
      <c r="I12" s="44">
        <v>0</v>
      </c>
      <c r="J12" s="45">
        <v>0</v>
      </c>
      <c r="K12" s="53">
        <v>0</v>
      </c>
      <c r="L12" s="47">
        <v>0</v>
      </c>
      <c r="M12" s="53">
        <v>48000</v>
      </c>
      <c r="N12" s="47">
        <v>5.6179775280898875E-3</v>
      </c>
      <c r="O12" s="53">
        <v>16000</v>
      </c>
      <c r="P12" s="47">
        <v>2.352941176470588E-3</v>
      </c>
      <c r="Q12" s="51">
        <v>0</v>
      </c>
      <c r="R12" s="49">
        <v>0</v>
      </c>
      <c r="S12" s="51">
        <v>0</v>
      </c>
      <c r="T12" s="49">
        <v>0</v>
      </c>
      <c r="U12" s="51">
        <v>0</v>
      </c>
      <c r="V12" s="49">
        <v>0</v>
      </c>
      <c r="W12" s="51">
        <v>0</v>
      </c>
      <c r="X12" s="49">
        <v>0</v>
      </c>
      <c r="Y12" s="51">
        <v>0</v>
      </c>
      <c r="Z12" s="49">
        <v>0</v>
      </c>
      <c r="AA12" s="51">
        <v>0</v>
      </c>
      <c r="AB12" s="50">
        <v>0</v>
      </c>
      <c r="AC12" s="193">
        <f t="shared" si="0"/>
        <v>0</v>
      </c>
      <c r="AD12" s="26">
        <f t="shared" si="1"/>
        <v>21333.333333333332</v>
      </c>
      <c r="AE12" s="26">
        <f t="shared" si="2"/>
        <v>0</v>
      </c>
    </row>
    <row r="13" spans="1:31" x14ac:dyDescent="0.25">
      <c r="A13" s="131"/>
      <c r="B13" s="43" t="s">
        <v>7</v>
      </c>
      <c r="C13" s="44">
        <v>0</v>
      </c>
      <c r="D13" s="45">
        <v>0</v>
      </c>
      <c r="E13" s="44">
        <v>0</v>
      </c>
      <c r="F13" s="45">
        <v>0</v>
      </c>
      <c r="G13" s="44">
        <v>0</v>
      </c>
      <c r="H13" s="45">
        <v>0</v>
      </c>
      <c r="I13" s="44">
        <v>83</v>
      </c>
      <c r="J13" s="45">
        <v>3.5640979396937454E-4</v>
      </c>
      <c r="K13" s="46">
        <v>0</v>
      </c>
      <c r="L13" s="47">
        <v>0</v>
      </c>
      <c r="M13" s="46">
        <v>0</v>
      </c>
      <c r="N13" s="47">
        <v>0</v>
      </c>
      <c r="O13" s="46">
        <v>0</v>
      </c>
      <c r="P13" s="47">
        <v>0</v>
      </c>
      <c r="Q13" s="51">
        <v>0</v>
      </c>
      <c r="R13" s="49">
        <v>0</v>
      </c>
      <c r="S13" s="51">
        <v>0</v>
      </c>
      <c r="T13" s="49">
        <v>0</v>
      </c>
      <c r="U13" s="51">
        <v>0</v>
      </c>
      <c r="V13" s="49">
        <v>0</v>
      </c>
      <c r="W13" s="51">
        <v>0</v>
      </c>
      <c r="X13" s="49">
        <v>0</v>
      </c>
      <c r="Y13" s="51">
        <v>0</v>
      </c>
      <c r="Z13" s="49">
        <v>0</v>
      </c>
      <c r="AA13" s="51">
        <v>0</v>
      </c>
      <c r="AB13" s="50">
        <v>0</v>
      </c>
      <c r="AC13" s="193">
        <f t="shared" si="0"/>
        <v>20.75</v>
      </c>
      <c r="AD13" s="26">
        <f t="shared" si="1"/>
        <v>0</v>
      </c>
      <c r="AE13" s="26">
        <f t="shared" si="2"/>
        <v>0</v>
      </c>
    </row>
    <row r="14" spans="1:31" x14ac:dyDescent="0.25">
      <c r="A14" s="131"/>
      <c r="B14" s="43" t="s">
        <v>46</v>
      </c>
      <c r="C14" s="44">
        <v>0</v>
      </c>
      <c r="D14" s="45">
        <v>0</v>
      </c>
      <c r="E14" s="44">
        <v>0</v>
      </c>
      <c r="F14" s="45">
        <v>0</v>
      </c>
      <c r="G14" s="44">
        <v>0</v>
      </c>
      <c r="H14" s="45">
        <v>0</v>
      </c>
      <c r="I14" s="44">
        <v>0</v>
      </c>
      <c r="J14" s="45">
        <v>0</v>
      </c>
      <c r="K14" s="53">
        <v>0</v>
      </c>
      <c r="L14" s="47">
        <v>0</v>
      </c>
      <c r="M14" s="53">
        <v>768000</v>
      </c>
      <c r="N14" s="47">
        <v>8.98876404494382E-2</v>
      </c>
      <c r="O14" s="53">
        <v>176000</v>
      </c>
      <c r="P14" s="47">
        <v>2.5882352941176471E-2</v>
      </c>
      <c r="Q14" s="51">
        <v>0</v>
      </c>
      <c r="R14" s="49">
        <v>0</v>
      </c>
      <c r="S14" s="51">
        <v>0</v>
      </c>
      <c r="T14" s="49">
        <v>0</v>
      </c>
      <c r="U14" s="51">
        <v>0</v>
      </c>
      <c r="V14" s="49">
        <v>0</v>
      </c>
      <c r="W14" s="51">
        <v>0</v>
      </c>
      <c r="X14" s="49">
        <v>0</v>
      </c>
      <c r="Y14" s="51">
        <v>0</v>
      </c>
      <c r="Z14" s="49">
        <v>0</v>
      </c>
      <c r="AA14" s="51">
        <v>0</v>
      </c>
      <c r="AB14" s="50">
        <v>0</v>
      </c>
      <c r="AC14" s="193">
        <f t="shared" si="0"/>
        <v>0</v>
      </c>
      <c r="AD14" s="26">
        <f t="shared" si="1"/>
        <v>314666.66666666669</v>
      </c>
      <c r="AE14" s="26">
        <f t="shared" si="2"/>
        <v>0</v>
      </c>
    </row>
    <row r="15" spans="1:31" x14ac:dyDescent="0.25">
      <c r="A15" s="131"/>
      <c r="B15" s="43" t="s">
        <v>47</v>
      </c>
      <c r="C15" s="44">
        <v>0</v>
      </c>
      <c r="D15" s="45">
        <v>0</v>
      </c>
      <c r="E15" s="44">
        <v>0</v>
      </c>
      <c r="F15" s="45">
        <v>0</v>
      </c>
      <c r="G15" s="44">
        <v>0</v>
      </c>
      <c r="H15" s="45">
        <v>0</v>
      </c>
      <c r="I15" s="44">
        <v>0</v>
      </c>
      <c r="J15" s="45">
        <v>0</v>
      </c>
      <c r="K15" s="53">
        <v>0</v>
      </c>
      <c r="L15" s="47">
        <v>0</v>
      </c>
      <c r="M15" s="53">
        <v>16000</v>
      </c>
      <c r="N15" s="47">
        <v>1.8726591760299626E-3</v>
      </c>
      <c r="O15" s="53">
        <v>192000</v>
      </c>
      <c r="P15" s="47">
        <v>2.823529411764706E-2</v>
      </c>
      <c r="Q15" s="51">
        <v>0</v>
      </c>
      <c r="R15" s="49">
        <v>0</v>
      </c>
      <c r="S15" s="51">
        <v>0</v>
      </c>
      <c r="T15" s="49">
        <v>0</v>
      </c>
      <c r="U15" s="51">
        <v>0</v>
      </c>
      <c r="V15" s="49">
        <v>0</v>
      </c>
      <c r="W15" s="51">
        <v>0</v>
      </c>
      <c r="X15" s="49">
        <v>0</v>
      </c>
      <c r="Y15" s="51">
        <v>0</v>
      </c>
      <c r="Z15" s="49">
        <v>0</v>
      </c>
      <c r="AA15" s="51">
        <v>0</v>
      </c>
      <c r="AB15" s="50">
        <v>0</v>
      </c>
      <c r="AC15" s="193">
        <f t="shared" si="0"/>
        <v>0</v>
      </c>
      <c r="AD15" s="26">
        <f t="shared" si="1"/>
        <v>69333.333333333328</v>
      </c>
      <c r="AE15" s="26">
        <f t="shared" si="2"/>
        <v>0</v>
      </c>
    </row>
    <row r="16" spans="1:31" x14ac:dyDescent="0.25">
      <c r="A16" s="131"/>
      <c r="B16" s="43" t="s">
        <v>4</v>
      </c>
      <c r="C16" s="54">
        <v>180981</v>
      </c>
      <c r="D16" s="45">
        <v>0.9704491345473264</v>
      </c>
      <c r="E16" s="44">
        <v>0</v>
      </c>
      <c r="F16" s="45">
        <v>0</v>
      </c>
      <c r="G16" s="44">
        <v>0</v>
      </c>
      <c r="H16" s="45">
        <v>0</v>
      </c>
      <c r="I16" s="54">
        <v>221942</v>
      </c>
      <c r="J16" s="45">
        <v>0.95303978907410747</v>
      </c>
      <c r="K16" s="46">
        <v>0</v>
      </c>
      <c r="L16" s="47">
        <v>0</v>
      </c>
      <c r="M16" s="46">
        <v>0</v>
      </c>
      <c r="N16" s="47">
        <v>0</v>
      </c>
      <c r="O16" s="46">
        <v>0</v>
      </c>
      <c r="P16" s="47">
        <v>0</v>
      </c>
      <c r="Q16" s="51">
        <v>0</v>
      </c>
      <c r="R16" s="49">
        <v>0</v>
      </c>
      <c r="S16" s="51">
        <v>0</v>
      </c>
      <c r="T16" s="49">
        <v>0</v>
      </c>
      <c r="U16" s="51">
        <v>0</v>
      </c>
      <c r="V16" s="49">
        <v>0</v>
      </c>
      <c r="W16" s="51">
        <v>0</v>
      </c>
      <c r="X16" s="49">
        <v>0</v>
      </c>
      <c r="Y16" s="51">
        <v>0</v>
      </c>
      <c r="Z16" s="49">
        <v>0</v>
      </c>
      <c r="AA16" s="51">
        <v>0</v>
      </c>
      <c r="AB16" s="50">
        <v>0</v>
      </c>
      <c r="AC16" s="193">
        <f t="shared" si="0"/>
        <v>100730.75</v>
      </c>
      <c r="AD16" s="26">
        <f t="shared" si="1"/>
        <v>0</v>
      </c>
      <c r="AE16" s="26">
        <f t="shared" si="2"/>
        <v>0</v>
      </c>
    </row>
    <row r="17" spans="1:31" x14ac:dyDescent="0.25">
      <c r="A17" s="131"/>
      <c r="B17" s="43" t="s">
        <v>48</v>
      </c>
      <c r="C17" s="54">
        <v>0</v>
      </c>
      <c r="D17" s="45">
        <v>0</v>
      </c>
      <c r="E17" s="44">
        <v>0</v>
      </c>
      <c r="F17" s="45">
        <v>0</v>
      </c>
      <c r="G17" s="44">
        <v>0</v>
      </c>
      <c r="H17" s="45">
        <v>0</v>
      </c>
      <c r="I17" s="54">
        <v>0</v>
      </c>
      <c r="J17" s="45">
        <v>0</v>
      </c>
      <c r="K17" s="53">
        <v>32000</v>
      </c>
      <c r="L17" s="47">
        <v>1.9417475728155338E-2</v>
      </c>
      <c r="M17" s="53">
        <v>1456000</v>
      </c>
      <c r="N17" s="47">
        <v>0.17041198501872659</v>
      </c>
      <c r="O17" s="53">
        <v>192000</v>
      </c>
      <c r="P17" s="47">
        <v>2.823529411764706E-2</v>
      </c>
      <c r="Q17" s="48">
        <v>0</v>
      </c>
      <c r="R17" s="49">
        <v>0</v>
      </c>
      <c r="S17" s="48">
        <v>256000</v>
      </c>
      <c r="T17" s="49">
        <v>1.3686911890504704E-2</v>
      </c>
      <c r="U17" s="48">
        <v>80000</v>
      </c>
      <c r="V17" s="49">
        <v>2.403846153846154E-2</v>
      </c>
      <c r="W17" s="48">
        <v>32000</v>
      </c>
      <c r="X17" s="49">
        <v>4.807692307692308E-3</v>
      </c>
      <c r="Y17" s="48">
        <v>0</v>
      </c>
      <c r="Z17" s="49">
        <v>0</v>
      </c>
      <c r="AA17" s="48">
        <v>32000</v>
      </c>
      <c r="AB17" s="50">
        <v>3.4482758620689655E-2</v>
      </c>
      <c r="AC17" s="193">
        <f t="shared" si="0"/>
        <v>0</v>
      </c>
      <c r="AD17" s="26">
        <f t="shared" si="1"/>
        <v>560000</v>
      </c>
      <c r="AE17" s="26">
        <f t="shared" si="2"/>
        <v>66666.666666666672</v>
      </c>
    </row>
    <row r="18" spans="1:31" x14ac:dyDescent="0.25">
      <c r="A18" s="131"/>
      <c r="B18" s="43" t="s">
        <v>57</v>
      </c>
      <c r="C18" s="54">
        <v>0</v>
      </c>
      <c r="D18" s="45">
        <v>0</v>
      </c>
      <c r="E18" s="44">
        <v>0</v>
      </c>
      <c r="F18" s="45">
        <v>0</v>
      </c>
      <c r="G18" s="44">
        <v>0</v>
      </c>
      <c r="H18" s="45">
        <v>0</v>
      </c>
      <c r="I18" s="54">
        <v>0</v>
      </c>
      <c r="J18" s="45">
        <v>0</v>
      </c>
      <c r="K18" s="53">
        <v>0</v>
      </c>
      <c r="L18" s="47">
        <v>0</v>
      </c>
      <c r="M18" s="53">
        <v>0</v>
      </c>
      <c r="N18" s="47">
        <v>0</v>
      </c>
      <c r="O18" s="53">
        <v>0</v>
      </c>
      <c r="P18" s="47">
        <v>0</v>
      </c>
      <c r="Q18" s="48">
        <v>0</v>
      </c>
      <c r="R18" s="49">
        <v>0</v>
      </c>
      <c r="S18" s="48">
        <v>0</v>
      </c>
      <c r="T18" s="49">
        <v>0</v>
      </c>
      <c r="U18" s="48">
        <v>0</v>
      </c>
      <c r="V18" s="49">
        <v>0</v>
      </c>
      <c r="W18" s="48">
        <v>16000</v>
      </c>
      <c r="X18" s="49">
        <v>2.403846153846154E-3</v>
      </c>
      <c r="Y18" s="48">
        <v>0</v>
      </c>
      <c r="Z18" s="49">
        <v>0</v>
      </c>
      <c r="AA18" s="48">
        <v>0</v>
      </c>
      <c r="AB18" s="50">
        <v>0</v>
      </c>
      <c r="AC18" s="193">
        <f t="shared" si="0"/>
        <v>0</v>
      </c>
      <c r="AD18" s="26">
        <f t="shared" si="1"/>
        <v>0</v>
      </c>
      <c r="AE18" s="26">
        <f t="shared" si="2"/>
        <v>2666.6666666666665</v>
      </c>
    </row>
    <row r="19" spans="1:31" x14ac:dyDescent="0.25">
      <c r="A19" s="131"/>
      <c r="B19" s="43" t="s">
        <v>49</v>
      </c>
      <c r="C19" s="54">
        <v>0</v>
      </c>
      <c r="D19" s="45">
        <v>0</v>
      </c>
      <c r="E19" s="44">
        <v>0</v>
      </c>
      <c r="F19" s="45">
        <v>0</v>
      </c>
      <c r="G19" s="44">
        <v>0</v>
      </c>
      <c r="H19" s="45">
        <v>0</v>
      </c>
      <c r="I19" s="54">
        <v>0</v>
      </c>
      <c r="J19" s="45">
        <v>0</v>
      </c>
      <c r="K19" s="53">
        <v>32000</v>
      </c>
      <c r="L19" s="47">
        <v>1.9417475728155338E-2</v>
      </c>
      <c r="M19" s="53">
        <v>288000</v>
      </c>
      <c r="N19" s="47">
        <v>3.3707865168539325E-2</v>
      </c>
      <c r="O19" s="53">
        <v>0</v>
      </c>
      <c r="P19" s="47">
        <v>0</v>
      </c>
      <c r="Q19" s="51">
        <v>0</v>
      </c>
      <c r="R19" s="49">
        <v>0</v>
      </c>
      <c r="S19" s="51">
        <v>0</v>
      </c>
      <c r="T19" s="49">
        <v>0</v>
      </c>
      <c r="U19" s="51">
        <v>0</v>
      </c>
      <c r="V19" s="49">
        <v>0</v>
      </c>
      <c r="W19" s="51">
        <v>0</v>
      </c>
      <c r="X19" s="49">
        <v>0</v>
      </c>
      <c r="Y19" s="51">
        <v>0</v>
      </c>
      <c r="Z19" s="49">
        <v>0</v>
      </c>
      <c r="AA19" s="51">
        <v>0</v>
      </c>
      <c r="AB19" s="50">
        <v>0</v>
      </c>
      <c r="AC19" s="193">
        <f t="shared" si="0"/>
        <v>0</v>
      </c>
      <c r="AD19" s="26">
        <f t="shared" si="1"/>
        <v>106666.66666666667</v>
      </c>
      <c r="AE19" s="26">
        <f t="shared" si="2"/>
        <v>0</v>
      </c>
    </row>
    <row r="20" spans="1:31" x14ac:dyDescent="0.25">
      <c r="A20" s="131"/>
      <c r="B20" s="43" t="s">
        <v>50</v>
      </c>
      <c r="C20" s="54">
        <v>0</v>
      </c>
      <c r="D20" s="45">
        <v>0</v>
      </c>
      <c r="E20" s="44">
        <v>0</v>
      </c>
      <c r="F20" s="45">
        <v>0</v>
      </c>
      <c r="G20" s="44">
        <v>0</v>
      </c>
      <c r="H20" s="45">
        <v>0</v>
      </c>
      <c r="I20" s="54">
        <v>0</v>
      </c>
      <c r="J20" s="45">
        <v>0</v>
      </c>
      <c r="K20" s="53">
        <v>0</v>
      </c>
      <c r="L20" s="47">
        <v>0</v>
      </c>
      <c r="M20" s="53">
        <v>16000</v>
      </c>
      <c r="N20" s="47">
        <v>1.8726591760299626E-3</v>
      </c>
      <c r="O20" s="53">
        <v>0</v>
      </c>
      <c r="P20" s="47">
        <v>0</v>
      </c>
      <c r="Q20" s="51">
        <v>0</v>
      </c>
      <c r="R20" s="49">
        <v>0</v>
      </c>
      <c r="S20" s="51">
        <v>0</v>
      </c>
      <c r="T20" s="49">
        <v>0</v>
      </c>
      <c r="U20" s="51">
        <v>0</v>
      </c>
      <c r="V20" s="49">
        <v>0</v>
      </c>
      <c r="W20" s="51">
        <v>0</v>
      </c>
      <c r="X20" s="49">
        <v>0</v>
      </c>
      <c r="Y20" s="51">
        <v>0</v>
      </c>
      <c r="Z20" s="49">
        <v>0</v>
      </c>
      <c r="AA20" s="51">
        <v>0</v>
      </c>
      <c r="AB20" s="50">
        <v>0</v>
      </c>
      <c r="AC20" s="193">
        <f t="shared" si="0"/>
        <v>0</v>
      </c>
      <c r="AD20" s="26">
        <f t="shared" si="1"/>
        <v>5333.333333333333</v>
      </c>
      <c r="AE20" s="26">
        <f t="shared" si="2"/>
        <v>0</v>
      </c>
    </row>
    <row r="21" spans="1:31" x14ac:dyDescent="0.25">
      <c r="A21" s="131"/>
      <c r="B21" s="43" t="s">
        <v>52</v>
      </c>
      <c r="C21" s="44">
        <v>0</v>
      </c>
      <c r="D21" s="45">
        <v>0</v>
      </c>
      <c r="E21" s="44">
        <v>0</v>
      </c>
      <c r="F21" s="45">
        <v>0</v>
      </c>
      <c r="G21" s="44">
        <v>0</v>
      </c>
      <c r="H21" s="45">
        <v>0</v>
      </c>
      <c r="I21" s="54">
        <v>83</v>
      </c>
      <c r="J21" s="45">
        <v>3.5640979396937454E-4</v>
      </c>
      <c r="K21" s="53">
        <v>0</v>
      </c>
      <c r="L21" s="47">
        <v>0</v>
      </c>
      <c r="M21" s="53">
        <v>256000</v>
      </c>
      <c r="N21" s="47">
        <v>2.9962546816479401E-2</v>
      </c>
      <c r="O21" s="53">
        <v>512000</v>
      </c>
      <c r="P21" s="47">
        <v>7.5294117647058817E-2</v>
      </c>
      <c r="Q21" s="48">
        <v>192000</v>
      </c>
      <c r="R21" s="49">
        <v>1.4134275618374558E-2</v>
      </c>
      <c r="S21" s="48">
        <v>272000</v>
      </c>
      <c r="T21" s="49">
        <v>1.4542343883661249E-2</v>
      </c>
      <c r="U21" s="48">
        <v>144000</v>
      </c>
      <c r="V21" s="49">
        <v>4.3269230769230768E-2</v>
      </c>
      <c r="W21" s="48">
        <v>160000</v>
      </c>
      <c r="X21" s="49">
        <v>2.403846153846154E-2</v>
      </c>
      <c r="Y21" s="48">
        <v>112000</v>
      </c>
      <c r="Z21" s="49">
        <v>0.11864406779661017</v>
      </c>
      <c r="AA21" s="48">
        <v>128000</v>
      </c>
      <c r="AB21" s="50">
        <v>0.13793103448275862</v>
      </c>
      <c r="AC21" s="193">
        <f t="shared" si="0"/>
        <v>20.75</v>
      </c>
      <c r="AD21" s="26">
        <f t="shared" si="1"/>
        <v>256000</v>
      </c>
      <c r="AE21" s="26">
        <f t="shared" si="2"/>
        <v>168000</v>
      </c>
    </row>
    <row r="22" spans="1:31" x14ac:dyDescent="0.25">
      <c r="A22" s="131"/>
      <c r="B22" s="43" t="s">
        <v>9</v>
      </c>
      <c r="C22" s="44">
        <v>0</v>
      </c>
      <c r="D22" s="45">
        <v>0</v>
      </c>
      <c r="E22" s="44">
        <v>0</v>
      </c>
      <c r="F22" s="45">
        <v>0</v>
      </c>
      <c r="G22" s="44">
        <v>0</v>
      </c>
      <c r="H22" s="45">
        <v>0</v>
      </c>
      <c r="I22" s="54">
        <v>0</v>
      </c>
      <c r="J22" s="45">
        <v>0</v>
      </c>
      <c r="K22" s="53">
        <v>0</v>
      </c>
      <c r="L22" s="47">
        <v>0</v>
      </c>
      <c r="M22" s="53">
        <v>1856000</v>
      </c>
      <c r="N22" s="47">
        <v>0.21722846441947566</v>
      </c>
      <c r="O22" s="53">
        <v>2304000</v>
      </c>
      <c r="P22" s="47">
        <v>0.33882352941176469</v>
      </c>
      <c r="Q22" s="48">
        <v>0</v>
      </c>
      <c r="R22" s="49">
        <v>0</v>
      </c>
      <c r="S22" s="48">
        <v>48000</v>
      </c>
      <c r="T22" s="49">
        <v>2.5662959794696323E-3</v>
      </c>
      <c r="U22" s="48">
        <v>352000</v>
      </c>
      <c r="V22" s="49">
        <v>0.10576923076923077</v>
      </c>
      <c r="W22" s="48">
        <v>816000</v>
      </c>
      <c r="X22" s="49">
        <v>0.12259615384615384</v>
      </c>
      <c r="Y22" s="48">
        <v>0</v>
      </c>
      <c r="Z22" s="49">
        <v>0</v>
      </c>
      <c r="AA22" s="48">
        <v>64000</v>
      </c>
      <c r="AB22" s="50">
        <v>6.8965517241379309E-2</v>
      </c>
      <c r="AC22" s="193">
        <f t="shared" si="0"/>
        <v>0</v>
      </c>
      <c r="AD22" s="26">
        <f t="shared" si="1"/>
        <v>1386666.6666666667</v>
      </c>
      <c r="AE22" s="26">
        <f t="shared" si="2"/>
        <v>213333.33333333334</v>
      </c>
    </row>
    <row r="23" spans="1:31" x14ac:dyDescent="0.25">
      <c r="A23" s="132"/>
      <c r="B23" s="43" t="s">
        <v>51</v>
      </c>
      <c r="C23" s="44">
        <v>0</v>
      </c>
      <c r="D23" s="45">
        <v>0</v>
      </c>
      <c r="E23" s="44">
        <v>0</v>
      </c>
      <c r="F23" s="45">
        <v>0</v>
      </c>
      <c r="G23" s="44">
        <v>0</v>
      </c>
      <c r="H23" s="45">
        <v>0</v>
      </c>
      <c r="I23" s="54">
        <v>0</v>
      </c>
      <c r="J23" s="45">
        <v>0</v>
      </c>
      <c r="K23" s="53">
        <v>0</v>
      </c>
      <c r="L23" s="47">
        <v>0</v>
      </c>
      <c r="M23" s="53">
        <v>16000</v>
      </c>
      <c r="N23" s="47">
        <v>1.8726591760299626E-3</v>
      </c>
      <c r="O23" s="53">
        <v>0</v>
      </c>
      <c r="P23" s="47">
        <v>0</v>
      </c>
      <c r="Q23" s="51">
        <v>0</v>
      </c>
      <c r="R23" s="49">
        <v>0</v>
      </c>
      <c r="S23" s="51">
        <v>0</v>
      </c>
      <c r="T23" s="49">
        <v>0</v>
      </c>
      <c r="U23" s="51">
        <v>0</v>
      </c>
      <c r="V23" s="49">
        <v>0</v>
      </c>
      <c r="W23" s="51">
        <v>0</v>
      </c>
      <c r="X23" s="49">
        <v>0</v>
      </c>
      <c r="Y23" s="51">
        <v>0</v>
      </c>
      <c r="Z23" s="49">
        <v>0</v>
      </c>
      <c r="AA23" s="51">
        <v>0</v>
      </c>
      <c r="AB23" s="50">
        <v>0</v>
      </c>
      <c r="AC23" s="193">
        <f t="shared" si="0"/>
        <v>0</v>
      </c>
      <c r="AD23" s="26">
        <f t="shared" si="1"/>
        <v>5333.333333333333</v>
      </c>
      <c r="AE23" s="26">
        <f t="shared" si="2"/>
        <v>0</v>
      </c>
    </row>
    <row r="24" spans="1:31" x14ac:dyDescent="0.25">
      <c r="A24" s="130" t="s">
        <v>10</v>
      </c>
      <c r="B24" s="43" t="s">
        <v>11</v>
      </c>
      <c r="C24" s="54">
        <v>167</v>
      </c>
      <c r="D24" s="45">
        <v>8.9548077129313855E-4</v>
      </c>
      <c r="E24" s="44">
        <v>0</v>
      </c>
      <c r="F24" s="45">
        <v>0</v>
      </c>
      <c r="G24" s="44">
        <v>0</v>
      </c>
      <c r="H24" s="45">
        <v>0</v>
      </c>
      <c r="I24" s="44">
        <v>0</v>
      </c>
      <c r="J24" s="45">
        <v>0</v>
      </c>
      <c r="K24" s="46">
        <v>0</v>
      </c>
      <c r="L24" s="47">
        <v>0</v>
      </c>
      <c r="M24" s="46">
        <v>0</v>
      </c>
      <c r="N24" s="47">
        <v>0</v>
      </c>
      <c r="O24" s="46">
        <v>0</v>
      </c>
      <c r="P24" s="47">
        <v>0</v>
      </c>
      <c r="Q24" s="48">
        <v>12960000</v>
      </c>
      <c r="R24" s="49">
        <v>0.95406360424028269</v>
      </c>
      <c r="S24" s="48">
        <v>16032000</v>
      </c>
      <c r="T24" s="49">
        <v>0.8571428571428571</v>
      </c>
      <c r="U24" s="48">
        <v>1168000</v>
      </c>
      <c r="V24" s="49">
        <v>0.35096153846153844</v>
      </c>
      <c r="W24" s="48">
        <v>864000</v>
      </c>
      <c r="X24" s="49">
        <v>0.12980769230769232</v>
      </c>
      <c r="Y24" s="48">
        <v>240000</v>
      </c>
      <c r="Z24" s="49">
        <v>0.25423728813559321</v>
      </c>
      <c r="AA24" s="48">
        <v>176000</v>
      </c>
      <c r="AB24" s="50">
        <v>0.18965517241379309</v>
      </c>
      <c r="AC24" s="193">
        <f t="shared" si="0"/>
        <v>41.75</v>
      </c>
      <c r="AD24" s="26">
        <f t="shared" si="1"/>
        <v>0</v>
      </c>
      <c r="AE24" s="26">
        <f t="shared" si="2"/>
        <v>5240000</v>
      </c>
    </row>
    <row r="25" spans="1:31" x14ac:dyDescent="0.25">
      <c r="A25" s="132"/>
      <c r="B25" s="43" t="s">
        <v>12</v>
      </c>
      <c r="C25" s="44">
        <v>0</v>
      </c>
      <c r="D25" s="45">
        <v>0</v>
      </c>
      <c r="E25" s="44">
        <v>0</v>
      </c>
      <c r="F25" s="45">
        <v>0</v>
      </c>
      <c r="G25" s="45">
        <v>0</v>
      </c>
      <c r="H25" s="45">
        <v>0</v>
      </c>
      <c r="I25" s="54">
        <v>63</v>
      </c>
      <c r="J25" s="45">
        <v>2.7052791590446502E-4</v>
      </c>
      <c r="K25" s="46">
        <v>0</v>
      </c>
      <c r="L25" s="47">
        <v>0</v>
      </c>
      <c r="M25" s="46">
        <v>0</v>
      </c>
      <c r="N25" s="47">
        <v>0</v>
      </c>
      <c r="O25" s="46">
        <v>0</v>
      </c>
      <c r="P25" s="47">
        <v>0</v>
      </c>
      <c r="Q25" s="51">
        <v>0</v>
      </c>
      <c r="R25" s="49">
        <v>0</v>
      </c>
      <c r="S25" s="51">
        <v>0</v>
      </c>
      <c r="T25" s="49">
        <v>0</v>
      </c>
      <c r="U25" s="51">
        <v>0</v>
      </c>
      <c r="V25" s="49">
        <v>0</v>
      </c>
      <c r="W25" s="51">
        <v>0</v>
      </c>
      <c r="X25" s="49">
        <v>0</v>
      </c>
      <c r="Y25" s="51">
        <v>0</v>
      </c>
      <c r="Z25" s="49">
        <v>0</v>
      </c>
      <c r="AA25" s="51">
        <v>0</v>
      </c>
      <c r="AB25" s="50">
        <v>0</v>
      </c>
      <c r="AC25" s="193">
        <f t="shared" si="0"/>
        <v>15.75</v>
      </c>
      <c r="AD25" s="26">
        <f t="shared" si="1"/>
        <v>0</v>
      </c>
      <c r="AE25" s="26">
        <f t="shared" si="2"/>
        <v>0</v>
      </c>
    </row>
    <row r="26" spans="1:31" x14ac:dyDescent="0.25">
      <c r="A26" s="25" t="s">
        <v>13</v>
      </c>
      <c r="B26" s="43" t="s">
        <v>14</v>
      </c>
      <c r="C26" s="44">
        <v>0</v>
      </c>
      <c r="D26" s="45">
        <v>0</v>
      </c>
      <c r="E26" s="44">
        <v>0</v>
      </c>
      <c r="F26" s="45">
        <v>0</v>
      </c>
      <c r="G26" s="44">
        <v>0</v>
      </c>
      <c r="H26" s="45">
        <v>0</v>
      </c>
      <c r="I26" s="54">
        <v>249</v>
      </c>
      <c r="J26" s="45">
        <v>1.0692293819081235E-3</v>
      </c>
      <c r="K26" s="46">
        <v>0</v>
      </c>
      <c r="L26" s="47">
        <v>0</v>
      </c>
      <c r="M26" s="46">
        <v>0</v>
      </c>
      <c r="N26" s="47">
        <v>0</v>
      </c>
      <c r="O26" s="46">
        <v>0</v>
      </c>
      <c r="P26" s="47">
        <v>0</v>
      </c>
      <c r="Q26" s="51">
        <v>0</v>
      </c>
      <c r="R26" s="49">
        <v>0</v>
      </c>
      <c r="S26" s="51">
        <v>0</v>
      </c>
      <c r="T26" s="49">
        <v>0</v>
      </c>
      <c r="U26" s="51">
        <v>0</v>
      </c>
      <c r="V26" s="49">
        <v>0</v>
      </c>
      <c r="W26" s="51">
        <v>0</v>
      </c>
      <c r="X26" s="49">
        <v>0</v>
      </c>
      <c r="Y26" s="51">
        <v>0</v>
      </c>
      <c r="Z26" s="49">
        <v>0</v>
      </c>
      <c r="AA26" s="51">
        <v>0</v>
      </c>
      <c r="AB26" s="50">
        <v>0</v>
      </c>
      <c r="AC26" s="193">
        <f t="shared" si="0"/>
        <v>62.25</v>
      </c>
      <c r="AD26" s="26">
        <f t="shared" si="1"/>
        <v>0</v>
      </c>
      <c r="AE26" s="26">
        <f t="shared" si="2"/>
        <v>0</v>
      </c>
    </row>
    <row r="27" spans="1:31" x14ac:dyDescent="0.25">
      <c r="A27" s="25" t="s">
        <v>15</v>
      </c>
      <c r="B27" s="43" t="s">
        <v>16</v>
      </c>
      <c r="C27" s="44">
        <v>0</v>
      </c>
      <c r="D27" s="45">
        <v>0</v>
      </c>
      <c r="E27" s="54">
        <v>42</v>
      </c>
      <c r="F27" s="45">
        <v>0.33333333333333331</v>
      </c>
      <c r="G27" s="44">
        <v>0</v>
      </c>
      <c r="H27" s="45">
        <v>0</v>
      </c>
      <c r="I27" s="44">
        <v>0</v>
      </c>
      <c r="J27" s="45">
        <v>0</v>
      </c>
      <c r="K27" s="46">
        <v>0</v>
      </c>
      <c r="L27" s="47">
        <v>0</v>
      </c>
      <c r="M27" s="46">
        <v>0</v>
      </c>
      <c r="N27" s="47">
        <v>0</v>
      </c>
      <c r="O27" s="46">
        <v>0</v>
      </c>
      <c r="P27" s="47">
        <v>0</v>
      </c>
      <c r="Q27" s="48">
        <v>0</v>
      </c>
      <c r="R27" s="49">
        <v>0</v>
      </c>
      <c r="S27" s="48">
        <v>16000</v>
      </c>
      <c r="T27" s="49">
        <v>8.5543199315654401E-4</v>
      </c>
      <c r="U27" s="48">
        <v>0</v>
      </c>
      <c r="V27" s="49">
        <v>0</v>
      </c>
      <c r="W27" s="48">
        <v>0</v>
      </c>
      <c r="X27" s="49">
        <v>0</v>
      </c>
      <c r="Y27" s="48">
        <v>0</v>
      </c>
      <c r="Z27" s="49">
        <v>0</v>
      </c>
      <c r="AA27" s="48">
        <v>0</v>
      </c>
      <c r="AB27" s="50">
        <v>0</v>
      </c>
      <c r="AC27" s="193">
        <f t="shared" si="0"/>
        <v>10.5</v>
      </c>
      <c r="AD27" s="26">
        <f t="shared" si="1"/>
        <v>0</v>
      </c>
      <c r="AE27" s="26">
        <f t="shared" si="2"/>
        <v>2666.6666666666665</v>
      </c>
    </row>
    <row r="28" spans="1:31" x14ac:dyDescent="0.25">
      <c r="A28" s="130" t="s">
        <v>17</v>
      </c>
      <c r="B28" s="43" t="s">
        <v>19</v>
      </c>
      <c r="C28" s="44">
        <v>0</v>
      </c>
      <c r="D28" s="45">
        <v>0</v>
      </c>
      <c r="E28" s="54">
        <v>42</v>
      </c>
      <c r="F28" s="45">
        <v>0.33333333333333331</v>
      </c>
      <c r="G28" s="45">
        <v>0</v>
      </c>
      <c r="H28" s="45">
        <v>0</v>
      </c>
      <c r="I28" s="54">
        <v>415</v>
      </c>
      <c r="J28" s="45">
        <v>1.7820489698468726E-3</v>
      </c>
      <c r="K28" s="53">
        <v>0</v>
      </c>
      <c r="L28" s="47">
        <v>0</v>
      </c>
      <c r="M28" s="53">
        <v>16000</v>
      </c>
      <c r="N28" s="47">
        <v>1.8726591760299626E-3</v>
      </c>
      <c r="O28" s="53">
        <v>0</v>
      </c>
      <c r="P28" s="47">
        <v>0</v>
      </c>
      <c r="Q28" s="48">
        <v>0</v>
      </c>
      <c r="R28" s="49">
        <v>0</v>
      </c>
      <c r="S28" s="48">
        <v>80000</v>
      </c>
      <c r="T28" s="49">
        <v>4.2771599657827203E-3</v>
      </c>
      <c r="U28" s="48">
        <v>0</v>
      </c>
      <c r="V28" s="49">
        <v>0</v>
      </c>
      <c r="W28" s="48">
        <v>16000</v>
      </c>
      <c r="X28" s="49">
        <v>2.403846153846154E-3</v>
      </c>
      <c r="Y28" s="48">
        <v>0</v>
      </c>
      <c r="Z28" s="49">
        <v>0</v>
      </c>
      <c r="AA28" s="48">
        <v>0</v>
      </c>
      <c r="AB28" s="50">
        <v>0</v>
      </c>
      <c r="AC28" s="193">
        <f t="shared" si="0"/>
        <v>114.25</v>
      </c>
      <c r="AD28" s="26">
        <f t="shared" si="1"/>
        <v>5333.333333333333</v>
      </c>
      <c r="AE28" s="26">
        <f t="shared" si="2"/>
        <v>16000</v>
      </c>
    </row>
    <row r="29" spans="1:31" x14ac:dyDescent="0.25">
      <c r="A29" s="131"/>
      <c r="B29" s="43" t="s">
        <v>43</v>
      </c>
      <c r="C29" s="44">
        <v>0</v>
      </c>
      <c r="D29" s="45">
        <v>0</v>
      </c>
      <c r="E29" s="54">
        <v>0</v>
      </c>
      <c r="F29" s="45">
        <v>0</v>
      </c>
      <c r="G29" s="45">
        <v>0</v>
      </c>
      <c r="H29" s="45">
        <v>0</v>
      </c>
      <c r="I29" s="54">
        <v>0</v>
      </c>
      <c r="J29" s="45">
        <v>0</v>
      </c>
      <c r="K29" s="53">
        <v>16000</v>
      </c>
      <c r="L29" s="47">
        <v>9.7087378640776691E-3</v>
      </c>
      <c r="M29" s="53">
        <v>48000</v>
      </c>
      <c r="N29" s="47">
        <v>5.6179775280898875E-3</v>
      </c>
      <c r="O29" s="53">
        <v>32000</v>
      </c>
      <c r="P29" s="47">
        <v>4.7058823529411761E-3</v>
      </c>
      <c r="Q29" s="51">
        <v>0</v>
      </c>
      <c r="R29" s="49">
        <v>0</v>
      </c>
      <c r="S29" s="51">
        <v>0</v>
      </c>
      <c r="T29" s="49">
        <v>0</v>
      </c>
      <c r="U29" s="51">
        <v>0</v>
      </c>
      <c r="V29" s="49">
        <v>0</v>
      </c>
      <c r="W29" s="51">
        <v>0</v>
      </c>
      <c r="X29" s="49">
        <v>0</v>
      </c>
      <c r="Y29" s="51">
        <v>0</v>
      </c>
      <c r="Z29" s="49">
        <v>0</v>
      </c>
      <c r="AA29" s="51">
        <v>0</v>
      </c>
      <c r="AB29" s="50">
        <v>0</v>
      </c>
      <c r="AC29" s="193">
        <f t="shared" si="0"/>
        <v>0</v>
      </c>
      <c r="AD29" s="26">
        <f t="shared" si="1"/>
        <v>32000</v>
      </c>
      <c r="AE29" s="26">
        <f t="shared" si="2"/>
        <v>0</v>
      </c>
    </row>
    <row r="30" spans="1:31" x14ac:dyDescent="0.25">
      <c r="A30" s="132"/>
      <c r="B30" s="43" t="s">
        <v>18</v>
      </c>
      <c r="C30" s="54">
        <v>3507</v>
      </c>
      <c r="D30" s="45">
        <v>1.880509619715591E-2</v>
      </c>
      <c r="E30" s="55">
        <v>0</v>
      </c>
      <c r="F30" s="45">
        <v>0</v>
      </c>
      <c r="G30" s="56">
        <v>0</v>
      </c>
      <c r="H30" s="45">
        <v>0</v>
      </c>
      <c r="I30" s="54">
        <v>415</v>
      </c>
      <c r="J30" s="45">
        <v>1.7820489698468726E-3</v>
      </c>
      <c r="K30" s="46">
        <v>0</v>
      </c>
      <c r="L30" s="47">
        <v>0</v>
      </c>
      <c r="M30" s="46">
        <v>0</v>
      </c>
      <c r="N30" s="47">
        <v>0</v>
      </c>
      <c r="O30" s="46">
        <v>0</v>
      </c>
      <c r="P30" s="47">
        <v>0</v>
      </c>
      <c r="Q30" s="51">
        <v>0</v>
      </c>
      <c r="R30" s="49">
        <v>0</v>
      </c>
      <c r="S30" s="51">
        <v>0</v>
      </c>
      <c r="T30" s="49">
        <v>0</v>
      </c>
      <c r="U30" s="51">
        <v>0</v>
      </c>
      <c r="V30" s="49">
        <v>0</v>
      </c>
      <c r="W30" s="51">
        <v>0</v>
      </c>
      <c r="X30" s="49">
        <v>0</v>
      </c>
      <c r="Y30" s="51">
        <v>0</v>
      </c>
      <c r="Z30" s="49">
        <v>0</v>
      </c>
      <c r="AA30" s="51">
        <v>0</v>
      </c>
      <c r="AB30" s="50">
        <v>0</v>
      </c>
      <c r="AC30" s="193">
        <f t="shared" si="0"/>
        <v>980.5</v>
      </c>
      <c r="AD30" s="26">
        <f t="shared" si="1"/>
        <v>0</v>
      </c>
      <c r="AE30" s="26">
        <f t="shared" si="2"/>
        <v>0</v>
      </c>
    </row>
    <row r="31" spans="1:31" x14ac:dyDescent="0.25">
      <c r="A31" s="130" t="s">
        <v>20</v>
      </c>
      <c r="B31" s="43" t="s">
        <v>30</v>
      </c>
      <c r="C31" s="54">
        <v>167</v>
      </c>
      <c r="D31" s="45">
        <v>8.9548077129313855E-4</v>
      </c>
      <c r="E31" s="44">
        <v>0</v>
      </c>
      <c r="F31" s="45">
        <v>0</v>
      </c>
      <c r="G31" s="44">
        <v>0</v>
      </c>
      <c r="H31" s="45">
        <v>0</v>
      </c>
      <c r="I31" s="44">
        <v>0</v>
      </c>
      <c r="J31" s="45">
        <v>0</v>
      </c>
      <c r="K31" s="46">
        <v>0</v>
      </c>
      <c r="L31" s="47">
        <v>0</v>
      </c>
      <c r="M31" s="46">
        <v>0</v>
      </c>
      <c r="N31" s="47">
        <v>0</v>
      </c>
      <c r="O31" s="46">
        <v>0</v>
      </c>
      <c r="P31" s="47">
        <v>0</v>
      </c>
      <c r="Q31" s="51">
        <v>0</v>
      </c>
      <c r="R31" s="49">
        <v>0</v>
      </c>
      <c r="S31" s="51">
        <v>0</v>
      </c>
      <c r="T31" s="49">
        <v>0</v>
      </c>
      <c r="U31" s="51">
        <v>0</v>
      </c>
      <c r="V31" s="49">
        <v>0</v>
      </c>
      <c r="W31" s="51">
        <v>0</v>
      </c>
      <c r="X31" s="49">
        <v>0</v>
      </c>
      <c r="Y31" s="51">
        <v>0</v>
      </c>
      <c r="Z31" s="49">
        <v>0</v>
      </c>
      <c r="AA31" s="51">
        <v>0</v>
      </c>
      <c r="AB31" s="50">
        <v>0</v>
      </c>
      <c r="AC31" s="193">
        <f t="shared" si="0"/>
        <v>41.75</v>
      </c>
      <c r="AD31" s="26">
        <f t="shared" si="1"/>
        <v>0</v>
      </c>
      <c r="AE31" s="26">
        <f t="shared" si="2"/>
        <v>0</v>
      </c>
    </row>
    <row r="32" spans="1:31" ht="15" customHeight="1" x14ac:dyDescent="0.25">
      <c r="A32" s="131"/>
      <c r="B32" s="43" t="s">
        <v>21</v>
      </c>
      <c r="C32" s="54">
        <v>167</v>
      </c>
      <c r="D32" s="45">
        <v>8.9548077129313855E-4</v>
      </c>
      <c r="E32" s="44">
        <v>0</v>
      </c>
      <c r="F32" s="45">
        <v>0</v>
      </c>
      <c r="G32" s="44">
        <v>0</v>
      </c>
      <c r="H32" s="45">
        <v>0</v>
      </c>
      <c r="I32" s="44">
        <v>0</v>
      </c>
      <c r="J32" s="45">
        <v>0</v>
      </c>
      <c r="K32" s="53">
        <v>496000</v>
      </c>
      <c r="L32" s="47">
        <v>0.30097087378640774</v>
      </c>
      <c r="M32" s="53">
        <v>0</v>
      </c>
      <c r="N32" s="47">
        <v>0</v>
      </c>
      <c r="O32" s="53">
        <v>0</v>
      </c>
      <c r="P32" s="47">
        <v>0</v>
      </c>
      <c r="Q32" s="51">
        <v>0</v>
      </c>
      <c r="R32" s="49">
        <v>0</v>
      </c>
      <c r="S32" s="51">
        <v>0</v>
      </c>
      <c r="T32" s="49">
        <v>0</v>
      </c>
      <c r="U32" s="51">
        <v>0</v>
      </c>
      <c r="V32" s="49">
        <v>0</v>
      </c>
      <c r="W32" s="51">
        <v>0</v>
      </c>
      <c r="X32" s="49">
        <v>0</v>
      </c>
      <c r="Y32" s="51">
        <v>0</v>
      </c>
      <c r="Z32" s="49">
        <v>0</v>
      </c>
      <c r="AA32" s="51">
        <v>0</v>
      </c>
      <c r="AB32" s="50">
        <v>0</v>
      </c>
      <c r="AC32" s="193">
        <f t="shared" si="0"/>
        <v>41.75</v>
      </c>
      <c r="AD32" s="26">
        <f t="shared" si="1"/>
        <v>165333.33333333334</v>
      </c>
      <c r="AE32" s="26">
        <f t="shared" si="2"/>
        <v>0</v>
      </c>
    </row>
    <row r="33" spans="1:31" ht="15" customHeight="1" x14ac:dyDescent="0.25">
      <c r="A33" s="131"/>
      <c r="B33" s="43" t="s">
        <v>44</v>
      </c>
      <c r="C33" s="54">
        <v>0</v>
      </c>
      <c r="D33" s="45">
        <v>0</v>
      </c>
      <c r="E33" s="44">
        <v>0</v>
      </c>
      <c r="F33" s="45">
        <v>0</v>
      </c>
      <c r="G33" s="44">
        <v>0</v>
      </c>
      <c r="H33" s="45">
        <v>0</v>
      </c>
      <c r="I33" s="44">
        <v>0</v>
      </c>
      <c r="J33" s="45">
        <v>0</v>
      </c>
      <c r="K33" s="53">
        <v>0</v>
      </c>
      <c r="L33" s="47">
        <v>0</v>
      </c>
      <c r="M33" s="53">
        <v>112000</v>
      </c>
      <c r="N33" s="47">
        <v>1.3108614232209739E-2</v>
      </c>
      <c r="O33" s="53">
        <v>208000</v>
      </c>
      <c r="P33" s="47">
        <v>3.0588235294117649E-2</v>
      </c>
      <c r="Q33" s="51">
        <v>0</v>
      </c>
      <c r="R33" s="49">
        <v>0</v>
      </c>
      <c r="S33" s="51">
        <v>0</v>
      </c>
      <c r="T33" s="49">
        <v>0</v>
      </c>
      <c r="U33" s="51">
        <v>0</v>
      </c>
      <c r="V33" s="49">
        <v>0</v>
      </c>
      <c r="W33" s="51">
        <v>0</v>
      </c>
      <c r="X33" s="49">
        <v>0</v>
      </c>
      <c r="Y33" s="51">
        <v>0</v>
      </c>
      <c r="Z33" s="49">
        <v>0</v>
      </c>
      <c r="AA33" s="51">
        <v>0</v>
      </c>
      <c r="AB33" s="50">
        <v>0</v>
      </c>
      <c r="AC33" s="193">
        <f t="shared" si="0"/>
        <v>0</v>
      </c>
      <c r="AD33" s="26">
        <f t="shared" si="1"/>
        <v>106666.66666666667</v>
      </c>
      <c r="AE33" s="26">
        <f t="shared" si="2"/>
        <v>0</v>
      </c>
    </row>
    <row r="34" spans="1:31" ht="15" customHeight="1" x14ac:dyDescent="0.25">
      <c r="A34" s="131"/>
      <c r="B34" s="43" t="s">
        <v>25</v>
      </c>
      <c r="C34" s="44">
        <v>0</v>
      </c>
      <c r="D34" s="45">
        <v>0</v>
      </c>
      <c r="E34" s="44">
        <v>0</v>
      </c>
      <c r="F34" s="45">
        <v>0</v>
      </c>
      <c r="G34" s="44">
        <v>0</v>
      </c>
      <c r="H34" s="45">
        <v>0</v>
      </c>
      <c r="I34" s="54">
        <v>83</v>
      </c>
      <c r="J34" s="45">
        <v>3.5640979396937454E-4</v>
      </c>
      <c r="K34" s="46">
        <v>0</v>
      </c>
      <c r="L34" s="47">
        <v>0</v>
      </c>
      <c r="M34" s="46">
        <v>0</v>
      </c>
      <c r="N34" s="47">
        <v>0</v>
      </c>
      <c r="O34" s="46">
        <v>0</v>
      </c>
      <c r="P34" s="47">
        <v>0</v>
      </c>
      <c r="Q34" s="51">
        <v>0</v>
      </c>
      <c r="R34" s="49">
        <v>0</v>
      </c>
      <c r="S34" s="51">
        <v>0</v>
      </c>
      <c r="T34" s="49">
        <v>0</v>
      </c>
      <c r="U34" s="51">
        <v>0</v>
      </c>
      <c r="V34" s="49">
        <v>0</v>
      </c>
      <c r="W34" s="51">
        <v>0</v>
      </c>
      <c r="X34" s="49">
        <v>0</v>
      </c>
      <c r="Y34" s="51">
        <v>0</v>
      </c>
      <c r="Z34" s="49">
        <v>0</v>
      </c>
      <c r="AA34" s="51">
        <v>0</v>
      </c>
      <c r="AB34" s="50">
        <v>0</v>
      </c>
      <c r="AC34" s="193">
        <f t="shared" si="0"/>
        <v>20.75</v>
      </c>
      <c r="AD34" s="26">
        <f t="shared" si="1"/>
        <v>0</v>
      </c>
      <c r="AE34" s="26">
        <f t="shared" si="2"/>
        <v>0</v>
      </c>
    </row>
    <row r="35" spans="1:31" ht="15" customHeight="1" x14ac:dyDescent="0.25">
      <c r="A35" s="131"/>
      <c r="B35" s="43" t="s">
        <v>23</v>
      </c>
      <c r="C35" s="44">
        <v>0</v>
      </c>
      <c r="D35" s="45">
        <v>0</v>
      </c>
      <c r="E35" s="44">
        <v>0</v>
      </c>
      <c r="F35" s="45">
        <v>0</v>
      </c>
      <c r="G35" s="45">
        <v>0</v>
      </c>
      <c r="H35" s="45">
        <v>0</v>
      </c>
      <c r="I35" s="54">
        <v>83</v>
      </c>
      <c r="J35" s="45">
        <v>3.5640979396937454E-4</v>
      </c>
      <c r="K35" s="46">
        <v>0</v>
      </c>
      <c r="L35" s="47">
        <v>0</v>
      </c>
      <c r="M35" s="46">
        <v>0</v>
      </c>
      <c r="N35" s="47">
        <v>0</v>
      </c>
      <c r="O35" s="46">
        <v>0</v>
      </c>
      <c r="P35" s="47">
        <v>0</v>
      </c>
      <c r="Q35" s="51">
        <v>0</v>
      </c>
      <c r="R35" s="49">
        <v>0</v>
      </c>
      <c r="S35" s="51">
        <v>0</v>
      </c>
      <c r="T35" s="49">
        <v>0</v>
      </c>
      <c r="U35" s="51">
        <v>0</v>
      </c>
      <c r="V35" s="49">
        <v>0</v>
      </c>
      <c r="W35" s="51">
        <v>0</v>
      </c>
      <c r="X35" s="49">
        <v>0</v>
      </c>
      <c r="Y35" s="51">
        <v>0</v>
      </c>
      <c r="Z35" s="49">
        <v>0</v>
      </c>
      <c r="AA35" s="51">
        <v>0</v>
      </c>
      <c r="AB35" s="50">
        <v>0</v>
      </c>
      <c r="AC35" s="193">
        <f t="shared" si="0"/>
        <v>20.75</v>
      </c>
      <c r="AD35" s="26">
        <f t="shared" si="1"/>
        <v>0</v>
      </c>
      <c r="AE35" s="26">
        <f t="shared" si="2"/>
        <v>0</v>
      </c>
    </row>
    <row r="36" spans="1:31" ht="15" customHeight="1" x14ac:dyDescent="0.25">
      <c r="A36" s="131"/>
      <c r="B36" s="43" t="s">
        <v>24</v>
      </c>
      <c r="C36" s="54">
        <v>167</v>
      </c>
      <c r="D36" s="45">
        <v>8.9548077129313855E-4</v>
      </c>
      <c r="E36" s="44">
        <v>0</v>
      </c>
      <c r="F36" s="45">
        <v>0</v>
      </c>
      <c r="G36" s="56">
        <v>0</v>
      </c>
      <c r="H36" s="45">
        <v>0</v>
      </c>
      <c r="I36" s="44">
        <v>0</v>
      </c>
      <c r="J36" s="45">
        <v>0</v>
      </c>
      <c r="K36" s="46">
        <v>0</v>
      </c>
      <c r="L36" s="47">
        <v>0</v>
      </c>
      <c r="M36" s="46">
        <v>0</v>
      </c>
      <c r="N36" s="47">
        <v>0</v>
      </c>
      <c r="O36" s="46">
        <v>0</v>
      </c>
      <c r="P36" s="47">
        <v>0</v>
      </c>
      <c r="Q36" s="51">
        <v>0</v>
      </c>
      <c r="R36" s="49">
        <v>0</v>
      </c>
      <c r="S36" s="51">
        <v>0</v>
      </c>
      <c r="T36" s="49">
        <v>0</v>
      </c>
      <c r="U36" s="51">
        <v>0</v>
      </c>
      <c r="V36" s="49">
        <v>0</v>
      </c>
      <c r="W36" s="51">
        <v>0</v>
      </c>
      <c r="X36" s="49">
        <v>0</v>
      </c>
      <c r="Y36" s="51">
        <v>0</v>
      </c>
      <c r="Z36" s="49">
        <v>0</v>
      </c>
      <c r="AA36" s="51">
        <v>0</v>
      </c>
      <c r="AB36" s="50">
        <v>0</v>
      </c>
      <c r="AC36" s="193">
        <f t="shared" si="0"/>
        <v>41.75</v>
      </c>
      <c r="AD36" s="26">
        <f t="shared" si="1"/>
        <v>0</v>
      </c>
      <c r="AE36" s="26">
        <f t="shared" si="2"/>
        <v>0</v>
      </c>
    </row>
    <row r="37" spans="1:31" ht="15" customHeight="1" x14ac:dyDescent="0.25">
      <c r="A37" s="131"/>
      <c r="B37" s="43" t="s">
        <v>26</v>
      </c>
      <c r="C37" s="54">
        <v>334</v>
      </c>
      <c r="D37" s="45">
        <v>1.7909615425862771E-3</v>
      </c>
      <c r="E37" s="44">
        <v>0</v>
      </c>
      <c r="F37" s="45">
        <v>0</v>
      </c>
      <c r="G37" s="44">
        <v>0</v>
      </c>
      <c r="H37" s="45">
        <v>0</v>
      </c>
      <c r="I37" s="44">
        <v>0</v>
      </c>
      <c r="J37" s="45">
        <v>0</v>
      </c>
      <c r="K37" s="46">
        <v>0</v>
      </c>
      <c r="L37" s="47">
        <v>0</v>
      </c>
      <c r="M37" s="46">
        <v>0</v>
      </c>
      <c r="N37" s="47">
        <v>0</v>
      </c>
      <c r="O37" s="46">
        <v>0</v>
      </c>
      <c r="P37" s="47">
        <v>0</v>
      </c>
      <c r="Q37" s="51">
        <v>0</v>
      </c>
      <c r="R37" s="49">
        <v>0</v>
      </c>
      <c r="S37" s="51">
        <v>0</v>
      </c>
      <c r="T37" s="49">
        <v>0</v>
      </c>
      <c r="U37" s="51">
        <v>0</v>
      </c>
      <c r="V37" s="49">
        <v>0</v>
      </c>
      <c r="W37" s="51">
        <v>0</v>
      </c>
      <c r="X37" s="49">
        <v>0</v>
      </c>
      <c r="Y37" s="51">
        <v>0</v>
      </c>
      <c r="Z37" s="49">
        <v>0</v>
      </c>
      <c r="AA37" s="51">
        <v>0</v>
      </c>
      <c r="AB37" s="50">
        <v>0</v>
      </c>
      <c r="AC37" s="193">
        <f t="shared" si="0"/>
        <v>83.5</v>
      </c>
      <c r="AD37" s="26">
        <f t="shared" si="1"/>
        <v>0</v>
      </c>
      <c r="AE37" s="26">
        <f t="shared" si="2"/>
        <v>0</v>
      </c>
    </row>
    <row r="38" spans="1:31" ht="15" customHeight="1" x14ac:dyDescent="0.25">
      <c r="A38" s="131"/>
      <c r="B38" s="43" t="s">
        <v>28</v>
      </c>
      <c r="C38" s="54">
        <v>835</v>
      </c>
      <c r="D38" s="45">
        <v>4.4774038564656931E-3</v>
      </c>
      <c r="E38" s="44">
        <v>0</v>
      </c>
      <c r="F38" s="45">
        <v>0</v>
      </c>
      <c r="G38" s="44">
        <v>0</v>
      </c>
      <c r="H38" s="45">
        <v>0</v>
      </c>
      <c r="I38" s="44">
        <v>0</v>
      </c>
      <c r="J38" s="45">
        <v>0</v>
      </c>
      <c r="K38" s="46">
        <v>0</v>
      </c>
      <c r="L38" s="47">
        <v>0</v>
      </c>
      <c r="M38" s="46">
        <v>0</v>
      </c>
      <c r="N38" s="47">
        <v>0</v>
      </c>
      <c r="O38" s="46">
        <v>0</v>
      </c>
      <c r="P38" s="47">
        <v>0</v>
      </c>
      <c r="Q38" s="51">
        <v>0</v>
      </c>
      <c r="R38" s="49">
        <v>0</v>
      </c>
      <c r="S38" s="51">
        <v>0</v>
      </c>
      <c r="T38" s="49">
        <v>0</v>
      </c>
      <c r="U38" s="51">
        <v>0</v>
      </c>
      <c r="V38" s="49">
        <v>0</v>
      </c>
      <c r="W38" s="51">
        <v>0</v>
      </c>
      <c r="X38" s="49">
        <v>0</v>
      </c>
      <c r="Y38" s="51">
        <v>0</v>
      </c>
      <c r="Z38" s="49">
        <v>0</v>
      </c>
      <c r="AA38" s="51">
        <v>0</v>
      </c>
      <c r="AB38" s="50">
        <v>0</v>
      </c>
      <c r="AC38" s="193">
        <f t="shared" si="0"/>
        <v>208.75</v>
      </c>
      <c r="AD38" s="26">
        <f t="shared" si="1"/>
        <v>0</v>
      </c>
      <c r="AE38" s="26">
        <f t="shared" si="2"/>
        <v>0</v>
      </c>
    </row>
    <row r="39" spans="1:31" ht="15" customHeight="1" x14ac:dyDescent="0.25">
      <c r="A39" s="131"/>
      <c r="B39" s="43" t="s">
        <v>55</v>
      </c>
      <c r="C39" s="54">
        <v>0</v>
      </c>
      <c r="D39" s="45">
        <v>0</v>
      </c>
      <c r="E39" s="44">
        <v>0</v>
      </c>
      <c r="F39" s="45">
        <v>0</v>
      </c>
      <c r="G39" s="44">
        <v>0</v>
      </c>
      <c r="H39" s="45">
        <v>0</v>
      </c>
      <c r="I39" s="44">
        <v>0</v>
      </c>
      <c r="J39" s="45">
        <v>0</v>
      </c>
      <c r="K39" s="46">
        <v>0</v>
      </c>
      <c r="L39" s="47">
        <v>0</v>
      </c>
      <c r="M39" s="46">
        <v>0</v>
      </c>
      <c r="N39" s="47">
        <v>0</v>
      </c>
      <c r="O39" s="46">
        <v>0</v>
      </c>
      <c r="P39" s="47">
        <v>0</v>
      </c>
      <c r="Q39" s="48">
        <v>48000</v>
      </c>
      <c r="R39" s="49">
        <v>3.5335689045936395E-3</v>
      </c>
      <c r="S39" s="48">
        <v>0</v>
      </c>
      <c r="T39" s="49">
        <v>0</v>
      </c>
      <c r="U39" s="48">
        <v>0</v>
      </c>
      <c r="V39" s="49">
        <v>0</v>
      </c>
      <c r="W39" s="48">
        <v>0</v>
      </c>
      <c r="X39" s="49">
        <v>0</v>
      </c>
      <c r="Y39" s="48">
        <v>0</v>
      </c>
      <c r="Z39" s="49">
        <v>0</v>
      </c>
      <c r="AA39" s="48">
        <v>0</v>
      </c>
      <c r="AB39" s="50">
        <v>0</v>
      </c>
      <c r="AC39" s="193">
        <f t="shared" si="0"/>
        <v>0</v>
      </c>
      <c r="AD39" s="26">
        <f t="shared" si="1"/>
        <v>0</v>
      </c>
      <c r="AE39" s="26">
        <f t="shared" si="2"/>
        <v>8000</v>
      </c>
    </row>
    <row r="40" spans="1:31" ht="15" customHeight="1" x14ac:dyDescent="0.25">
      <c r="A40" s="131"/>
      <c r="B40" s="43" t="s">
        <v>56</v>
      </c>
      <c r="C40" s="54">
        <v>0</v>
      </c>
      <c r="D40" s="45">
        <v>0</v>
      </c>
      <c r="E40" s="44">
        <v>0</v>
      </c>
      <c r="F40" s="45">
        <v>0</v>
      </c>
      <c r="G40" s="44">
        <v>0</v>
      </c>
      <c r="H40" s="45">
        <v>0</v>
      </c>
      <c r="I40" s="44">
        <v>0</v>
      </c>
      <c r="J40" s="45">
        <v>0</v>
      </c>
      <c r="K40" s="46">
        <v>0</v>
      </c>
      <c r="L40" s="47">
        <v>0</v>
      </c>
      <c r="M40" s="46">
        <v>0</v>
      </c>
      <c r="N40" s="47">
        <v>0</v>
      </c>
      <c r="O40" s="46">
        <v>0</v>
      </c>
      <c r="P40" s="47">
        <v>0</v>
      </c>
      <c r="Q40" s="48">
        <v>384000</v>
      </c>
      <c r="R40" s="49">
        <v>2.8268551236749116E-2</v>
      </c>
      <c r="S40" s="48">
        <v>208000</v>
      </c>
      <c r="T40" s="49">
        <v>1.1120615911035072E-2</v>
      </c>
      <c r="U40" s="48">
        <v>0</v>
      </c>
      <c r="V40" s="49">
        <v>0</v>
      </c>
      <c r="W40" s="48">
        <v>0</v>
      </c>
      <c r="X40" s="49">
        <v>0</v>
      </c>
      <c r="Y40" s="48">
        <v>0</v>
      </c>
      <c r="Z40" s="49">
        <v>0</v>
      </c>
      <c r="AA40" s="48">
        <v>0</v>
      </c>
      <c r="AB40" s="50">
        <v>0</v>
      </c>
      <c r="AC40" s="193">
        <f t="shared" si="0"/>
        <v>0</v>
      </c>
      <c r="AD40" s="26">
        <f t="shared" si="1"/>
        <v>0</v>
      </c>
      <c r="AE40" s="26">
        <f t="shared" si="2"/>
        <v>98666.666666666672</v>
      </c>
    </row>
    <row r="41" spans="1:31" ht="15" customHeight="1" x14ac:dyDescent="0.25">
      <c r="A41" s="131"/>
      <c r="B41" s="43" t="s">
        <v>22</v>
      </c>
      <c r="C41" s="54">
        <v>0</v>
      </c>
      <c r="D41" s="45">
        <v>0</v>
      </c>
      <c r="E41" s="54">
        <v>42</v>
      </c>
      <c r="F41" s="45">
        <v>0.33333333333333331</v>
      </c>
      <c r="G41" s="54">
        <v>0</v>
      </c>
      <c r="H41" s="45">
        <v>0</v>
      </c>
      <c r="I41" s="44">
        <v>0</v>
      </c>
      <c r="J41" s="45">
        <v>0</v>
      </c>
      <c r="K41" s="46">
        <v>0</v>
      </c>
      <c r="L41" s="47">
        <v>0</v>
      </c>
      <c r="M41" s="46">
        <v>0</v>
      </c>
      <c r="N41" s="47">
        <v>0</v>
      </c>
      <c r="O41" s="46">
        <v>0</v>
      </c>
      <c r="P41" s="47">
        <v>0</v>
      </c>
      <c r="Q41" s="51">
        <v>0</v>
      </c>
      <c r="R41" s="49">
        <v>0</v>
      </c>
      <c r="S41" s="51">
        <v>0</v>
      </c>
      <c r="T41" s="49">
        <v>0</v>
      </c>
      <c r="U41" s="51">
        <v>0</v>
      </c>
      <c r="V41" s="49">
        <v>0</v>
      </c>
      <c r="W41" s="51">
        <v>0</v>
      </c>
      <c r="X41" s="49">
        <v>0</v>
      </c>
      <c r="Y41" s="51">
        <v>0</v>
      </c>
      <c r="Z41" s="49">
        <v>0</v>
      </c>
      <c r="AA41" s="51">
        <v>0</v>
      </c>
      <c r="AB41" s="50">
        <v>0</v>
      </c>
      <c r="AC41" s="193">
        <f t="shared" si="0"/>
        <v>10.5</v>
      </c>
      <c r="AD41" s="26">
        <f t="shared" si="1"/>
        <v>0</v>
      </c>
      <c r="AE41" s="26">
        <f t="shared" si="2"/>
        <v>0</v>
      </c>
    </row>
    <row r="42" spans="1:31" ht="15" customHeight="1" x14ac:dyDescent="0.25">
      <c r="A42" s="131"/>
      <c r="B42" s="43" t="s">
        <v>27</v>
      </c>
      <c r="C42" s="44">
        <v>0</v>
      </c>
      <c r="D42" s="45">
        <v>0</v>
      </c>
      <c r="E42" s="44">
        <v>0</v>
      </c>
      <c r="F42" s="45">
        <v>0</v>
      </c>
      <c r="G42" s="44">
        <v>0</v>
      </c>
      <c r="H42" s="45">
        <v>0</v>
      </c>
      <c r="I42" s="54">
        <v>332</v>
      </c>
      <c r="J42" s="45">
        <v>1.4256391758774981E-3</v>
      </c>
      <c r="K42" s="46">
        <v>0</v>
      </c>
      <c r="L42" s="47">
        <v>0</v>
      </c>
      <c r="M42" s="46">
        <v>0</v>
      </c>
      <c r="N42" s="47">
        <v>0</v>
      </c>
      <c r="O42" s="46">
        <v>0</v>
      </c>
      <c r="P42" s="47">
        <v>0</v>
      </c>
      <c r="Q42" s="48">
        <v>0</v>
      </c>
      <c r="R42" s="49">
        <v>0</v>
      </c>
      <c r="S42" s="48">
        <v>0</v>
      </c>
      <c r="T42" s="49">
        <v>0</v>
      </c>
      <c r="U42" s="48">
        <v>0</v>
      </c>
      <c r="V42" s="49">
        <v>0</v>
      </c>
      <c r="W42" s="48">
        <v>112000</v>
      </c>
      <c r="X42" s="49">
        <v>1.6826923076923076E-2</v>
      </c>
      <c r="Y42" s="48">
        <v>0</v>
      </c>
      <c r="Z42" s="49">
        <v>0</v>
      </c>
      <c r="AA42" s="48">
        <v>0</v>
      </c>
      <c r="AB42" s="50">
        <v>0</v>
      </c>
      <c r="AC42" s="193">
        <f t="shared" si="0"/>
        <v>83</v>
      </c>
      <c r="AD42" s="26">
        <f t="shared" si="1"/>
        <v>0</v>
      </c>
      <c r="AE42" s="26">
        <f t="shared" si="2"/>
        <v>18666.666666666668</v>
      </c>
    </row>
    <row r="43" spans="1:31" ht="15.75" customHeight="1" thickBot="1" x14ac:dyDescent="0.3">
      <c r="A43" s="133"/>
      <c r="B43" s="57" t="s">
        <v>29</v>
      </c>
      <c r="C43" s="58">
        <v>0</v>
      </c>
      <c r="D43" s="59">
        <v>0</v>
      </c>
      <c r="E43" s="58">
        <v>0</v>
      </c>
      <c r="F43" s="59">
        <v>0</v>
      </c>
      <c r="G43" s="58">
        <v>0</v>
      </c>
      <c r="H43" s="59">
        <v>0</v>
      </c>
      <c r="I43" s="60">
        <v>83</v>
      </c>
      <c r="J43" s="59">
        <v>3.5640979396937454E-4</v>
      </c>
      <c r="K43" s="61">
        <v>0</v>
      </c>
      <c r="L43" s="62">
        <v>0</v>
      </c>
      <c r="M43" s="61">
        <v>0</v>
      </c>
      <c r="N43" s="62">
        <v>0</v>
      </c>
      <c r="O43" s="61">
        <v>0</v>
      </c>
      <c r="P43" s="62">
        <v>0</v>
      </c>
      <c r="Q43" s="63">
        <v>0</v>
      </c>
      <c r="R43" s="64">
        <v>0</v>
      </c>
      <c r="S43" s="63">
        <v>0</v>
      </c>
      <c r="T43" s="64">
        <v>0</v>
      </c>
      <c r="U43" s="63">
        <v>0</v>
      </c>
      <c r="V43" s="64">
        <v>0</v>
      </c>
      <c r="W43" s="63">
        <v>0</v>
      </c>
      <c r="X43" s="64">
        <v>0</v>
      </c>
      <c r="Y43" s="63">
        <v>0</v>
      </c>
      <c r="Z43" s="64">
        <v>0</v>
      </c>
      <c r="AA43" s="63">
        <v>0</v>
      </c>
      <c r="AB43" s="65">
        <v>0</v>
      </c>
      <c r="AC43" s="193">
        <f t="shared" si="0"/>
        <v>20.75</v>
      </c>
      <c r="AD43" s="26">
        <f t="shared" si="1"/>
        <v>0</v>
      </c>
      <c r="AE43" s="26">
        <f t="shared" si="2"/>
        <v>0</v>
      </c>
    </row>
    <row r="44" spans="1:31" x14ac:dyDescent="0.25">
      <c r="A44" s="134" t="s">
        <v>58</v>
      </c>
      <c r="B44" s="135"/>
      <c r="C44" s="66">
        <f>SUM(C8:C43)</f>
        <v>186492</v>
      </c>
      <c r="D44" s="67">
        <f t="shared" ref="D44:AB44" si="3">SUM(D8:D43)</f>
        <v>0.99999999999999967</v>
      </c>
      <c r="E44" s="66">
        <f t="shared" si="3"/>
        <v>126</v>
      </c>
      <c r="F44" s="67">
        <f t="shared" si="3"/>
        <v>1</v>
      </c>
      <c r="G44" s="127" t="s">
        <v>63</v>
      </c>
      <c r="H44" s="127"/>
      <c r="I44" s="66">
        <f t="shared" si="3"/>
        <v>232878</v>
      </c>
      <c r="J44" s="67">
        <f t="shared" si="3"/>
        <v>0.99999999999999978</v>
      </c>
      <c r="K44" s="66">
        <f t="shared" si="3"/>
        <v>1648000</v>
      </c>
      <c r="L44" s="67">
        <f t="shared" si="3"/>
        <v>1</v>
      </c>
      <c r="M44" s="66">
        <f t="shared" si="3"/>
        <v>8544000</v>
      </c>
      <c r="N44" s="67">
        <f t="shared" si="3"/>
        <v>1</v>
      </c>
      <c r="O44" s="66">
        <f t="shared" si="3"/>
        <v>6800000</v>
      </c>
      <c r="P44" s="67">
        <f t="shared" si="3"/>
        <v>1</v>
      </c>
      <c r="Q44" s="66">
        <f t="shared" si="3"/>
        <v>13584000</v>
      </c>
      <c r="R44" s="67">
        <f t="shared" si="3"/>
        <v>1</v>
      </c>
      <c r="S44" s="66">
        <f t="shared" si="3"/>
        <v>18704000</v>
      </c>
      <c r="T44" s="67">
        <f t="shared" si="3"/>
        <v>0.99999999999999989</v>
      </c>
      <c r="U44" s="66">
        <f t="shared" si="3"/>
        <v>3328000</v>
      </c>
      <c r="V44" s="67">
        <f t="shared" si="3"/>
        <v>0.99999999999999989</v>
      </c>
      <c r="W44" s="66">
        <f t="shared" si="3"/>
        <v>6656000</v>
      </c>
      <c r="X44" s="67">
        <f t="shared" si="3"/>
        <v>1</v>
      </c>
      <c r="Y44" s="66">
        <f t="shared" si="3"/>
        <v>944000</v>
      </c>
      <c r="Z44" s="67">
        <f t="shared" si="3"/>
        <v>1</v>
      </c>
      <c r="AA44" s="66">
        <f t="shared" si="3"/>
        <v>928000</v>
      </c>
      <c r="AB44" s="68">
        <f t="shared" si="3"/>
        <v>1</v>
      </c>
    </row>
    <row r="45" spans="1:31" x14ac:dyDescent="0.25">
      <c r="A45" s="122" t="s">
        <v>59</v>
      </c>
      <c r="B45" s="123"/>
      <c r="C45" s="48">
        <v>9</v>
      </c>
      <c r="D45" s="49"/>
      <c r="E45" s="48">
        <v>3</v>
      </c>
      <c r="F45" s="49"/>
      <c r="G45" s="128"/>
      <c r="H45" s="128"/>
      <c r="I45" s="48">
        <v>14</v>
      </c>
      <c r="J45" s="49"/>
      <c r="K45" s="48">
        <v>5</v>
      </c>
      <c r="L45" s="49"/>
      <c r="M45" s="48">
        <v>13</v>
      </c>
      <c r="N45" s="49"/>
      <c r="O45" s="48">
        <v>9</v>
      </c>
      <c r="P45" s="49"/>
      <c r="Q45" s="48">
        <v>4</v>
      </c>
      <c r="R45" s="49"/>
      <c r="S45" s="48">
        <v>9</v>
      </c>
      <c r="T45" s="49"/>
      <c r="U45" s="48">
        <v>6</v>
      </c>
      <c r="V45" s="49"/>
      <c r="W45" s="48">
        <v>9</v>
      </c>
      <c r="X45" s="49"/>
      <c r="Y45" s="48">
        <v>4</v>
      </c>
      <c r="Z45" s="49"/>
      <c r="AA45" s="48">
        <v>6</v>
      </c>
      <c r="AB45" s="50"/>
    </row>
    <row r="46" spans="1:31" x14ac:dyDescent="0.25">
      <c r="A46" s="122" t="s">
        <v>60</v>
      </c>
      <c r="B46" s="123"/>
      <c r="C46" s="48">
        <v>0.17080000000000001</v>
      </c>
      <c r="D46" s="69"/>
      <c r="E46" s="48">
        <v>1.099</v>
      </c>
      <c r="F46" s="49"/>
      <c r="G46" s="128"/>
      <c r="H46" s="128"/>
      <c r="I46" s="48">
        <v>0.26879999999999998</v>
      </c>
      <c r="J46" s="49"/>
      <c r="K46" s="48">
        <v>0.83919999999999995</v>
      </c>
      <c r="L46" s="49"/>
      <c r="M46" s="48">
        <v>1.595</v>
      </c>
      <c r="N46" s="49"/>
      <c r="O46" s="48">
        <v>1.359</v>
      </c>
      <c r="P46" s="49"/>
      <c r="Q46" s="48">
        <v>0.2258</v>
      </c>
      <c r="R46" s="49"/>
      <c r="S46" s="48">
        <v>0.63319999999999999</v>
      </c>
      <c r="T46" s="49"/>
      <c r="U46" s="48">
        <v>1.458</v>
      </c>
      <c r="V46" s="49"/>
      <c r="W46" s="48">
        <v>1.1619999999999999</v>
      </c>
      <c r="X46" s="49"/>
      <c r="Y46" s="48">
        <v>1.2749999999999999</v>
      </c>
      <c r="Z46" s="49"/>
      <c r="AA46" s="48">
        <v>1.383</v>
      </c>
      <c r="AB46" s="50"/>
    </row>
    <row r="47" spans="1:31" x14ac:dyDescent="0.25">
      <c r="A47" s="122" t="s">
        <v>61</v>
      </c>
      <c r="B47" s="123"/>
      <c r="C47" s="48">
        <v>5.7849999999999999E-2</v>
      </c>
      <c r="D47" s="69"/>
      <c r="E47" s="48">
        <v>0.66669999999999996</v>
      </c>
      <c r="F47" s="49"/>
      <c r="G47" s="128"/>
      <c r="H47" s="128"/>
      <c r="I47" s="48">
        <v>9.1170000000000001E-2</v>
      </c>
      <c r="J47" s="49"/>
      <c r="K47" s="48">
        <v>0.4854</v>
      </c>
      <c r="L47" s="49"/>
      <c r="M47" s="48">
        <v>0.73109999999999997</v>
      </c>
      <c r="N47" s="49"/>
      <c r="O47" s="48">
        <v>0.6593</v>
      </c>
      <c r="P47" s="49"/>
      <c r="Q47" s="48">
        <v>8.8749999999999996E-2</v>
      </c>
      <c r="R47" s="49"/>
      <c r="S47" s="48">
        <v>0.25969999999999999</v>
      </c>
      <c r="T47" s="49"/>
      <c r="U47" s="48">
        <v>0.72440000000000004</v>
      </c>
      <c r="V47" s="49"/>
      <c r="W47" s="48">
        <v>0.54369999999999996</v>
      </c>
      <c r="X47" s="49"/>
      <c r="Y47" s="48">
        <v>0.69230000000000003</v>
      </c>
      <c r="Z47" s="49"/>
      <c r="AA47" s="48">
        <v>0.66879999999999995</v>
      </c>
      <c r="AB47" s="50"/>
    </row>
    <row r="48" spans="1:31" ht="13.5" thickBot="1" x14ac:dyDescent="0.3">
      <c r="A48" s="124" t="s">
        <v>62</v>
      </c>
      <c r="B48" s="125"/>
      <c r="C48" s="70">
        <v>7.7740000000000004E-2</v>
      </c>
      <c r="D48" s="71"/>
      <c r="E48" s="70">
        <v>1</v>
      </c>
      <c r="F48" s="64"/>
      <c r="G48" s="129"/>
      <c r="H48" s="129"/>
      <c r="I48" s="70">
        <v>0.1019</v>
      </c>
      <c r="J48" s="64"/>
      <c r="K48" s="70">
        <v>0.52139999999999997</v>
      </c>
      <c r="L48" s="64"/>
      <c r="M48" s="70">
        <v>0.62170000000000003</v>
      </c>
      <c r="N48" s="64"/>
      <c r="O48" s="70">
        <v>0.61870000000000003</v>
      </c>
      <c r="P48" s="64"/>
      <c r="Q48" s="70">
        <v>0.16289999999999999</v>
      </c>
      <c r="R48" s="64"/>
      <c r="S48" s="70">
        <v>0.28820000000000001</v>
      </c>
      <c r="T48" s="64"/>
      <c r="U48" s="70">
        <v>0.81369999999999998</v>
      </c>
      <c r="V48" s="64"/>
      <c r="W48" s="70">
        <v>0.52880000000000005</v>
      </c>
      <c r="X48" s="64"/>
      <c r="Y48" s="70">
        <v>0.92</v>
      </c>
      <c r="Z48" s="64"/>
      <c r="AA48" s="70">
        <v>0.77200000000000002</v>
      </c>
      <c r="AB48" s="65"/>
    </row>
    <row r="49" spans="2:16" x14ac:dyDescent="0.25">
      <c r="B49" s="72"/>
      <c r="C49" s="73"/>
      <c r="D49" s="74"/>
      <c r="E49" s="72"/>
      <c r="F49" s="75"/>
      <c r="G49" s="72"/>
    </row>
    <row r="50" spans="2:16" x14ac:dyDescent="0.25">
      <c r="B50" s="72"/>
      <c r="C50" s="76"/>
      <c r="D50" s="76"/>
      <c r="E50" s="76"/>
      <c r="F50" s="76"/>
      <c r="G50" s="77"/>
      <c r="H50" s="77"/>
      <c r="I50" s="77"/>
      <c r="J50" s="77"/>
      <c r="K50" s="77"/>
      <c r="L50" s="77"/>
      <c r="M50" s="77"/>
      <c r="N50" s="77"/>
      <c r="O50" s="77"/>
      <c r="P50" s="26"/>
    </row>
    <row r="51" spans="2:16" x14ac:dyDescent="0.25">
      <c r="B51" s="72"/>
      <c r="C51" s="76"/>
      <c r="D51" s="26"/>
      <c r="F51" s="26"/>
      <c r="H51" s="26"/>
      <c r="J51" s="26"/>
      <c r="L51" s="26"/>
      <c r="N51" s="26"/>
      <c r="P51" s="26"/>
    </row>
    <row r="52" spans="2:16" x14ac:dyDescent="0.25">
      <c r="B52" s="72"/>
      <c r="C52" s="77"/>
      <c r="D52" s="26"/>
      <c r="F52" s="26"/>
      <c r="H52" s="26"/>
      <c r="J52" s="26"/>
      <c r="L52" s="26"/>
      <c r="N52" s="26"/>
      <c r="P52" s="26"/>
    </row>
    <row r="53" spans="2:16" x14ac:dyDescent="0.25">
      <c r="B53" s="72"/>
      <c r="C53" s="77"/>
      <c r="D53" s="26"/>
      <c r="F53" s="26"/>
      <c r="H53" s="26"/>
      <c r="J53" s="26"/>
      <c r="L53" s="26"/>
      <c r="N53" s="26"/>
      <c r="P53" s="26"/>
    </row>
    <row r="54" spans="2:16" x14ac:dyDescent="0.25">
      <c r="C54" s="77"/>
      <c r="D54" s="26"/>
      <c r="F54" s="26"/>
      <c r="H54" s="26"/>
      <c r="J54" s="26"/>
      <c r="L54" s="26"/>
      <c r="N54" s="26"/>
    </row>
  </sheetData>
  <mergeCells count="35">
    <mergeCell ref="K3:P3"/>
    <mergeCell ref="K6:L6"/>
    <mergeCell ref="M6:N6"/>
    <mergeCell ref="O6:P6"/>
    <mergeCell ref="K5:P5"/>
    <mergeCell ref="K4:P4"/>
    <mergeCell ref="C3:J3"/>
    <mergeCell ref="B6:B7"/>
    <mergeCell ref="A6:A7"/>
    <mergeCell ref="A3:B5"/>
    <mergeCell ref="C6:D6"/>
    <mergeCell ref="E6:F6"/>
    <mergeCell ref="G6:H6"/>
    <mergeCell ref="I6:J6"/>
    <mergeCell ref="C5:J5"/>
    <mergeCell ref="C4:J4"/>
    <mergeCell ref="AA6:AB6"/>
    <mergeCell ref="Q5:AB5"/>
    <mergeCell ref="Q4:AB4"/>
    <mergeCell ref="Q3:AB3"/>
    <mergeCell ref="Q6:R6"/>
    <mergeCell ref="S6:T6"/>
    <mergeCell ref="U6:V6"/>
    <mergeCell ref="W6:X6"/>
    <mergeCell ref="A45:B45"/>
    <mergeCell ref="A46:B46"/>
    <mergeCell ref="A47:B47"/>
    <mergeCell ref="A48:B48"/>
    <mergeCell ref="Y6:Z6"/>
    <mergeCell ref="G44:H48"/>
    <mergeCell ref="A9:A23"/>
    <mergeCell ref="A24:A25"/>
    <mergeCell ref="A28:A30"/>
    <mergeCell ref="A31:A43"/>
    <mergeCell ref="A44:B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topLeftCell="A3" zoomScale="70" zoomScaleNormal="70" workbookViewId="0">
      <selection activeCell="AE7" activeCellId="1" sqref="B7:B52 AE7:AE52"/>
    </sheetView>
  </sheetViews>
  <sheetFormatPr baseColWidth="10" defaultRowHeight="12.75" x14ac:dyDescent="0.2"/>
  <cols>
    <col min="1" max="1" width="22.42578125" style="1" bestFit="1" customWidth="1"/>
    <col min="2" max="2" width="28.140625" style="1" bestFit="1" customWidth="1"/>
    <col min="3" max="3" width="7.7109375" style="9" customWidth="1"/>
    <col min="4" max="4" width="7.7109375" style="11" customWidth="1"/>
    <col min="5" max="5" width="7.7109375" style="9" customWidth="1"/>
    <col min="6" max="6" width="7.7109375" style="11" customWidth="1"/>
    <col min="7" max="7" width="7.7109375" style="9" customWidth="1"/>
    <col min="8" max="8" width="7.7109375" style="11" customWidth="1"/>
    <col min="9" max="9" width="7.7109375" style="9" customWidth="1"/>
    <col min="10" max="10" width="7.7109375" style="11" customWidth="1"/>
    <col min="11" max="11" width="7.7109375" style="9" customWidth="1"/>
    <col min="12" max="12" width="7.7109375" style="11" customWidth="1"/>
    <col min="13" max="13" width="7.7109375" style="9" customWidth="1"/>
    <col min="14" max="14" width="7.7109375" style="11" customWidth="1"/>
    <col min="15" max="15" width="7.7109375" style="9" customWidth="1"/>
    <col min="16" max="16" width="7.7109375" style="11" customWidth="1"/>
    <col min="17" max="17" width="7.7109375" style="9" customWidth="1"/>
    <col min="18" max="18" width="7.7109375" style="11" customWidth="1"/>
    <col min="19" max="19" width="7.7109375" style="9" customWidth="1"/>
    <col min="20" max="20" width="7.7109375" style="11" customWidth="1"/>
    <col min="21" max="21" width="7.7109375" style="9" customWidth="1"/>
    <col min="22" max="22" width="7.7109375" style="11" customWidth="1"/>
    <col min="23" max="23" width="7.7109375" style="9" customWidth="1"/>
    <col min="24" max="24" width="7.7109375" style="11" customWidth="1"/>
    <col min="25" max="25" width="7.7109375" style="9" customWidth="1"/>
    <col min="26" max="26" width="7.7109375" style="11" customWidth="1"/>
    <col min="27" max="27" width="7.7109375" style="9" customWidth="1"/>
    <col min="28" max="28" width="7.7109375" style="11" customWidth="1"/>
    <col min="29" max="30" width="7.7109375" style="1" customWidth="1"/>
    <col min="31" max="16384" width="11.42578125" style="1"/>
  </cols>
  <sheetData>
    <row r="1" spans="1:31" ht="13.5" thickBot="1" x14ac:dyDescent="0.25"/>
    <row r="2" spans="1:31" x14ac:dyDescent="0.2">
      <c r="A2" s="168" t="s">
        <v>70</v>
      </c>
      <c r="B2" s="141"/>
      <c r="C2" s="170">
        <v>2012</v>
      </c>
      <c r="D2" s="159"/>
      <c r="E2" s="159"/>
      <c r="F2" s="159"/>
      <c r="G2" s="159"/>
      <c r="H2" s="159"/>
      <c r="I2" s="159"/>
      <c r="J2" s="159"/>
      <c r="K2" s="159"/>
      <c r="L2" s="159"/>
      <c r="M2" s="159">
        <v>2012</v>
      </c>
      <c r="N2" s="159"/>
      <c r="O2" s="159"/>
      <c r="P2" s="159"/>
      <c r="Q2" s="159"/>
      <c r="R2" s="159"/>
      <c r="S2" s="159">
        <v>2013</v>
      </c>
      <c r="T2" s="159"/>
      <c r="U2" s="159"/>
      <c r="V2" s="159"/>
      <c r="W2" s="159"/>
      <c r="X2" s="159"/>
      <c r="Y2" s="159"/>
      <c r="Z2" s="159"/>
      <c r="AA2" s="159"/>
      <c r="AB2" s="160"/>
    </row>
    <row r="3" spans="1:31" x14ac:dyDescent="0.2">
      <c r="A3" s="169"/>
      <c r="B3" s="139"/>
      <c r="C3" s="165" t="s">
        <v>35</v>
      </c>
      <c r="D3" s="157"/>
      <c r="E3" s="157"/>
      <c r="F3" s="157"/>
      <c r="G3" s="157"/>
      <c r="H3" s="157"/>
      <c r="I3" s="157"/>
      <c r="J3" s="157"/>
      <c r="K3" s="157"/>
      <c r="L3" s="157"/>
      <c r="M3" s="157" t="s">
        <v>42</v>
      </c>
      <c r="N3" s="157"/>
      <c r="O3" s="157"/>
      <c r="P3" s="157"/>
      <c r="Q3" s="157"/>
      <c r="R3" s="157"/>
      <c r="S3" s="157" t="s">
        <v>54</v>
      </c>
      <c r="T3" s="157"/>
      <c r="U3" s="157"/>
      <c r="V3" s="157"/>
      <c r="W3" s="157"/>
      <c r="X3" s="157"/>
      <c r="Y3" s="157"/>
      <c r="Z3" s="157"/>
      <c r="AA3" s="157"/>
      <c r="AB3" s="158"/>
    </row>
    <row r="4" spans="1:31" x14ac:dyDescent="0.2">
      <c r="A4" s="169"/>
      <c r="B4" s="139"/>
      <c r="C4" s="162">
        <v>40989</v>
      </c>
      <c r="D4" s="163"/>
      <c r="E4" s="163"/>
      <c r="F4" s="163"/>
      <c r="G4" s="163"/>
      <c r="H4" s="163"/>
      <c r="I4" s="163"/>
      <c r="J4" s="163"/>
      <c r="K4" s="163"/>
      <c r="L4" s="163"/>
      <c r="M4" s="163">
        <v>41179</v>
      </c>
      <c r="N4" s="157"/>
      <c r="O4" s="157"/>
      <c r="P4" s="157"/>
      <c r="Q4" s="157"/>
      <c r="R4" s="157"/>
      <c r="S4" s="163">
        <v>41290</v>
      </c>
      <c r="T4" s="157"/>
      <c r="U4" s="157"/>
      <c r="V4" s="157"/>
      <c r="W4" s="157"/>
      <c r="X4" s="157"/>
      <c r="Y4" s="157"/>
      <c r="Z4" s="157"/>
      <c r="AA4" s="157"/>
      <c r="AB4" s="158"/>
    </row>
    <row r="5" spans="1:31" x14ac:dyDescent="0.2">
      <c r="A5" s="165" t="s">
        <v>37</v>
      </c>
      <c r="B5" s="158" t="s">
        <v>36</v>
      </c>
      <c r="C5" s="171" t="s">
        <v>31</v>
      </c>
      <c r="D5" s="161"/>
      <c r="E5" s="161" t="s">
        <v>32</v>
      </c>
      <c r="F5" s="161"/>
      <c r="G5" s="161" t="s">
        <v>33</v>
      </c>
      <c r="H5" s="161"/>
      <c r="I5" s="161" t="s">
        <v>34</v>
      </c>
      <c r="J5" s="161"/>
      <c r="K5" s="161" t="s">
        <v>53</v>
      </c>
      <c r="L5" s="161"/>
      <c r="M5" s="161" t="s">
        <v>31</v>
      </c>
      <c r="N5" s="161"/>
      <c r="O5" s="161" t="s">
        <v>33</v>
      </c>
      <c r="P5" s="161"/>
      <c r="Q5" s="161" t="s">
        <v>41</v>
      </c>
      <c r="R5" s="161"/>
      <c r="S5" s="161" t="s">
        <v>31</v>
      </c>
      <c r="T5" s="161"/>
      <c r="U5" s="161" t="s">
        <v>32</v>
      </c>
      <c r="V5" s="161"/>
      <c r="W5" s="161" t="s">
        <v>33</v>
      </c>
      <c r="X5" s="161"/>
      <c r="Y5" s="161" t="s">
        <v>34</v>
      </c>
      <c r="Z5" s="161"/>
      <c r="AA5" s="161" t="s">
        <v>53</v>
      </c>
      <c r="AB5" s="164"/>
    </row>
    <row r="6" spans="1:31" ht="13.5" thickBot="1" x14ac:dyDescent="0.25">
      <c r="A6" s="167"/>
      <c r="B6" s="166"/>
      <c r="C6" s="97" t="s">
        <v>0</v>
      </c>
      <c r="D6" s="98" t="s">
        <v>39</v>
      </c>
      <c r="E6" s="99" t="s">
        <v>0</v>
      </c>
      <c r="F6" s="98" t="s">
        <v>39</v>
      </c>
      <c r="G6" s="99" t="s">
        <v>0</v>
      </c>
      <c r="H6" s="98" t="s">
        <v>39</v>
      </c>
      <c r="I6" s="99" t="s">
        <v>0</v>
      </c>
      <c r="J6" s="98" t="s">
        <v>39</v>
      </c>
      <c r="K6" s="99" t="s">
        <v>0</v>
      </c>
      <c r="L6" s="98" t="s">
        <v>39</v>
      </c>
      <c r="M6" s="19" t="s">
        <v>40</v>
      </c>
      <c r="N6" s="20" t="s">
        <v>39</v>
      </c>
      <c r="O6" s="19" t="s">
        <v>40</v>
      </c>
      <c r="P6" s="20" t="s">
        <v>39</v>
      </c>
      <c r="Q6" s="19" t="s">
        <v>40</v>
      </c>
      <c r="R6" s="20" t="s">
        <v>39</v>
      </c>
      <c r="S6" s="19" t="s">
        <v>40</v>
      </c>
      <c r="T6" s="20" t="s">
        <v>39</v>
      </c>
      <c r="U6" s="19" t="s">
        <v>40</v>
      </c>
      <c r="V6" s="20" t="s">
        <v>39</v>
      </c>
      <c r="W6" s="19" t="s">
        <v>40</v>
      </c>
      <c r="X6" s="20" t="s">
        <v>39</v>
      </c>
      <c r="Y6" s="19" t="s">
        <v>40</v>
      </c>
      <c r="Z6" s="20" t="s">
        <v>39</v>
      </c>
      <c r="AA6" s="19" t="s">
        <v>40</v>
      </c>
      <c r="AB6" s="100" t="s">
        <v>39</v>
      </c>
      <c r="AC6" s="1" t="s">
        <v>103</v>
      </c>
      <c r="AD6" s="1" t="s">
        <v>104</v>
      </c>
      <c r="AE6" s="1" t="s">
        <v>105</v>
      </c>
    </row>
    <row r="7" spans="1:31" x14ac:dyDescent="0.2">
      <c r="A7" s="151" t="s">
        <v>1</v>
      </c>
      <c r="B7" s="95" t="s">
        <v>2</v>
      </c>
      <c r="C7" s="22">
        <v>334</v>
      </c>
      <c r="D7" s="16">
        <v>2.1231422505307855E-3</v>
      </c>
      <c r="E7" s="15">
        <v>167</v>
      </c>
      <c r="F7" s="16">
        <v>7.7579519006982156E-4</v>
      </c>
      <c r="G7" s="15">
        <v>501</v>
      </c>
      <c r="H7" s="16">
        <v>2.717391304347826E-3</v>
      </c>
      <c r="I7" s="15">
        <v>0</v>
      </c>
      <c r="J7" s="16">
        <v>0</v>
      </c>
      <c r="K7" s="15">
        <v>334</v>
      </c>
      <c r="L7" s="16">
        <v>1.2682308180088776E-3</v>
      </c>
      <c r="M7" s="17">
        <v>0</v>
      </c>
      <c r="N7" s="18">
        <v>0</v>
      </c>
      <c r="O7" s="17">
        <v>0</v>
      </c>
      <c r="P7" s="18">
        <v>0</v>
      </c>
      <c r="Q7" s="17">
        <v>0</v>
      </c>
      <c r="R7" s="18">
        <v>0</v>
      </c>
      <c r="S7" s="17">
        <v>0</v>
      </c>
      <c r="T7" s="18">
        <v>0</v>
      </c>
      <c r="U7" s="17">
        <v>0</v>
      </c>
      <c r="V7" s="18">
        <v>0</v>
      </c>
      <c r="W7" s="17">
        <v>0</v>
      </c>
      <c r="X7" s="18">
        <v>0</v>
      </c>
      <c r="Y7" s="17">
        <v>0</v>
      </c>
      <c r="Z7" s="18">
        <v>0</v>
      </c>
      <c r="AA7" s="17">
        <v>0</v>
      </c>
      <c r="AB7" s="96">
        <v>0</v>
      </c>
      <c r="AC7" s="1">
        <f>AVERAGE(C7,E7,G7,I7,K7)</f>
        <v>267.2</v>
      </c>
      <c r="AD7" s="1">
        <f>AVERAGE(M7,O7,Q7)</f>
        <v>0</v>
      </c>
      <c r="AE7" s="1">
        <f>AVERAGE(S7,U7,W7,Y7,AA7)</f>
        <v>0</v>
      </c>
    </row>
    <row r="8" spans="1:31" x14ac:dyDescent="0.2">
      <c r="A8" s="153"/>
      <c r="B8" s="91" t="s">
        <v>76</v>
      </c>
      <c r="C8" s="21">
        <v>0</v>
      </c>
      <c r="D8" s="3">
        <v>0</v>
      </c>
      <c r="E8" s="2">
        <v>0</v>
      </c>
      <c r="F8" s="3">
        <v>0</v>
      </c>
      <c r="G8" s="2">
        <v>0</v>
      </c>
      <c r="H8" s="3">
        <v>0</v>
      </c>
      <c r="I8" s="2">
        <v>0</v>
      </c>
      <c r="J8" s="3">
        <v>0</v>
      </c>
      <c r="K8" s="2">
        <v>0</v>
      </c>
      <c r="L8" s="3">
        <v>0</v>
      </c>
      <c r="M8" s="4">
        <v>0</v>
      </c>
      <c r="N8" s="10">
        <v>0</v>
      </c>
      <c r="O8" s="4">
        <v>0</v>
      </c>
      <c r="P8" s="10">
        <v>0</v>
      </c>
      <c r="Q8" s="4">
        <v>0</v>
      </c>
      <c r="R8" s="10">
        <v>0</v>
      </c>
      <c r="S8" s="7">
        <v>0</v>
      </c>
      <c r="T8" s="10">
        <v>0</v>
      </c>
      <c r="U8" s="7">
        <v>0</v>
      </c>
      <c r="V8" s="10">
        <v>0</v>
      </c>
      <c r="W8" s="7">
        <v>0</v>
      </c>
      <c r="X8" s="10">
        <v>0</v>
      </c>
      <c r="Y8" s="7">
        <v>187.5</v>
      </c>
      <c r="Z8" s="10">
        <v>3.22234156820623E-3</v>
      </c>
      <c r="AA8" s="7">
        <v>3375</v>
      </c>
      <c r="AB8" s="84">
        <v>3.9881831610044313E-2</v>
      </c>
      <c r="AC8" s="1">
        <f t="shared" ref="AC8:AC52" si="0">AVERAGE(C8,E8,G8,I8,K8)</f>
        <v>0</v>
      </c>
      <c r="AD8" s="1">
        <f t="shared" ref="AD8:AD52" si="1">AVERAGE(M8,O8,Q8)</f>
        <v>0</v>
      </c>
      <c r="AE8" s="1">
        <f t="shared" ref="AE8:AE52" si="2">AVERAGE(S8,U8,W8,Y8,AA8)</f>
        <v>712.5</v>
      </c>
    </row>
    <row r="9" spans="1:31" x14ac:dyDescent="0.2">
      <c r="A9" s="150" t="s">
        <v>3</v>
      </c>
      <c r="B9" s="91" t="s">
        <v>8</v>
      </c>
      <c r="C9" s="21">
        <v>835</v>
      </c>
      <c r="D9" s="3">
        <v>5.3078556263269636E-3</v>
      </c>
      <c r="E9" s="2">
        <v>3340</v>
      </c>
      <c r="F9" s="3">
        <v>1.5515903801396431E-2</v>
      </c>
      <c r="G9" s="2">
        <v>0</v>
      </c>
      <c r="H9" s="3">
        <v>0</v>
      </c>
      <c r="I9" s="2">
        <v>1169</v>
      </c>
      <c r="J9" s="3">
        <v>3.7273695420660278E-3</v>
      </c>
      <c r="K9" s="2">
        <v>1002</v>
      </c>
      <c r="L9" s="3">
        <v>3.8046924540266328E-3</v>
      </c>
      <c r="M9" s="7">
        <v>0</v>
      </c>
      <c r="N9" s="10">
        <v>0</v>
      </c>
      <c r="O9" s="7">
        <v>125</v>
      </c>
      <c r="P9" s="10">
        <v>5.9347181008902079E-3</v>
      </c>
      <c r="Q9" s="7">
        <v>0</v>
      </c>
      <c r="R9" s="10">
        <v>0</v>
      </c>
      <c r="S9" s="7">
        <v>0</v>
      </c>
      <c r="T9" s="10">
        <v>0</v>
      </c>
      <c r="U9" s="7">
        <v>0</v>
      </c>
      <c r="V9" s="10">
        <v>0</v>
      </c>
      <c r="W9" s="7">
        <v>1312.5</v>
      </c>
      <c r="X9" s="10">
        <v>1.6746411483253589E-2</v>
      </c>
      <c r="Y9" s="7">
        <v>187.5</v>
      </c>
      <c r="Z9" s="10">
        <v>3.22234156820623E-3</v>
      </c>
      <c r="AA9" s="7">
        <v>0</v>
      </c>
      <c r="AB9" s="84">
        <v>0</v>
      </c>
      <c r="AC9" s="1">
        <f t="shared" si="0"/>
        <v>1269.2</v>
      </c>
      <c r="AD9" s="1">
        <f t="shared" si="1"/>
        <v>41.666666666666664</v>
      </c>
      <c r="AE9" s="1">
        <f t="shared" si="2"/>
        <v>300</v>
      </c>
    </row>
    <row r="10" spans="1:31" x14ac:dyDescent="0.2">
      <c r="A10" s="151"/>
      <c r="B10" s="91" t="s">
        <v>6</v>
      </c>
      <c r="C10" s="21">
        <v>334</v>
      </c>
      <c r="D10" s="3">
        <v>1.0649627263045794E-3</v>
      </c>
      <c r="E10" s="2">
        <v>0</v>
      </c>
      <c r="F10" s="3">
        <v>0</v>
      </c>
      <c r="G10" s="2">
        <v>0</v>
      </c>
      <c r="H10" s="3">
        <v>0</v>
      </c>
      <c r="I10" s="2">
        <v>334</v>
      </c>
      <c r="J10" s="3">
        <v>1.0649627263045794E-3</v>
      </c>
      <c r="K10" s="2">
        <v>0</v>
      </c>
      <c r="L10" s="3">
        <v>0</v>
      </c>
      <c r="M10" s="4">
        <v>0</v>
      </c>
      <c r="N10" s="10">
        <v>0</v>
      </c>
      <c r="O10" s="4">
        <v>0</v>
      </c>
      <c r="P10" s="10">
        <v>0</v>
      </c>
      <c r="Q10" s="4">
        <v>0</v>
      </c>
      <c r="R10" s="10">
        <v>0</v>
      </c>
      <c r="S10" s="4">
        <v>0</v>
      </c>
      <c r="T10" s="10">
        <v>0</v>
      </c>
      <c r="U10" s="4">
        <v>0</v>
      </c>
      <c r="V10" s="10">
        <v>0</v>
      </c>
      <c r="W10" s="4">
        <v>0</v>
      </c>
      <c r="X10" s="10">
        <v>0</v>
      </c>
      <c r="Y10" s="4">
        <v>0</v>
      </c>
      <c r="Z10" s="10">
        <v>0</v>
      </c>
      <c r="AA10" s="4">
        <v>0</v>
      </c>
      <c r="AB10" s="84">
        <v>0</v>
      </c>
      <c r="AC10" s="1">
        <f t="shared" si="0"/>
        <v>133.6</v>
      </c>
      <c r="AD10" s="1">
        <f t="shared" si="1"/>
        <v>0</v>
      </c>
      <c r="AE10" s="1">
        <f t="shared" si="2"/>
        <v>0</v>
      </c>
    </row>
    <row r="11" spans="1:31" x14ac:dyDescent="0.2">
      <c r="A11" s="151"/>
      <c r="B11" s="91" t="s">
        <v>5</v>
      </c>
      <c r="C11" s="21">
        <v>668</v>
      </c>
      <c r="D11" s="3">
        <v>2.1299254526091589E-3</v>
      </c>
      <c r="E11" s="2">
        <v>0</v>
      </c>
      <c r="F11" s="3">
        <v>0</v>
      </c>
      <c r="G11" s="6">
        <v>0</v>
      </c>
      <c r="H11" s="3">
        <v>0</v>
      </c>
      <c r="I11" s="2">
        <v>668</v>
      </c>
      <c r="J11" s="3">
        <v>2.1299254526091589E-3</v>
      </c>
      <c r="K11" s="2">
        <v>0</v>
      </c>
      <c r="L11" s="3">
        <v>0</v>
      </c>
      <c r="M11" s="7">
        <v>1500</v>
      </c>
      <c r="N11" s="10">
        <v>0.2857142857142857</v>
      </c>
      <c r="O11" s="7">
        <v>3000</v>
      </c>
      <c r="P11" s="10">
        <v>0.14243323442136499</v>
      </c>
      <c r="Q11" s="7">
        <v>3875</v>
      </c>
      <c r="R11" s="10">
        <v>0.14318706697459585</v>
      </c>
      <c r="S11" s="7">
        <v>1312.5</v>
      </c>
      <c r="T11" s="10">
        <v>1.1777902411665733E-2</v>
      </c>
      <c r="U11" s="7">
        <v>1250</v>
      </c>
      <c r="V11" s="10">
        <v>7.331378299120235E-3</v>
      </c>
      <c r="W11" s="7">
        <v>9375</v>
      </c>
      <c r="X11" s="10">
        <v>0.11961722488038277</v>
      </c>
      <c r="Y11" s="7">
        <v>10125</v>
      </c>
      <c r="Z11" s="10">
        <v>0.17400644468313642</v>
      </c>
      <c r="AA11" s="7">
        <v>20062.5</v>
      </c>
      <c r="AB11" s="84">
        <v>0.23707533234859676</v>
      </c>
      <c r="AC11" s="1">
        <f t="shared" si="0"/>
        <v>267.2</v>
      </c>
      <c r="AD11" s="1">
        <f t="shared" si="1"/>
        <v>2791.6666666666665</v>
      </c>
      <c r="AE11" s="1">
        <f t="shared" si="2"/>
        <v>8425</v>
      </c>
    </row>
    <row r="12" spans="1:31" x14ac:dyDescent="0.2">
      <c r="A12" s="151"/>
      <c r="B12" s="91" t="s">
        <v>45</v>
      </c>
      <c r="C12" s="21">
        <v>0</v>
      </c>
      <c r="D12" s="3">
        <v>0</v>
      </c>
      <c r="E12" s="2">
        <v>0</v>
      </c>
      <c r="F12" s="3">
        <v>0</v>
      </c>
      <c r="G12" s="6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7">
        <v>0</v>
      </c>
      <c r="N12" s="10">
        <v>0</v>
      </c>
      <c r="O12" s="7">
        <v>0</v>
      </c>
      <c r="P12" s="10">
        <v>0</v>
      </c>
      <c r="Q12" s="7">
        <v>0</v>
      </c>
      <c r="R12" s="10">
        <v>0</v>
      </c>
      <c r="S12" s="7">
        <v>0</v>
      </c>
      <c r="T12" s="10">
        <v>0</v>
      </c>
      <c r="U12" s="7">
        <v>0</v>
      </c>
      <c r="V12" s="10">
        <v>0</v>
      </c>
      <c r="W12" s="7">
        <v>187.5</v>
      </c>
      <c r="X12" s="10">
        <v>2.3923444976076554E-3</v>
      </c>
      <c r="Y12" s="7">
        <v>62.5</v>
      </c>
      <c r="Z12" s="10">
        <v>1.0741138560687433E-3</v>
      </c>
      <c r="AA12" s="7">
        <v>0</v>
      </c>
      <c r="AB12" s="84">
        <v>0</v>
      </c>
      <c r="AC12" s="1">
        <f t="shared" si="0"/>
        <v>0</v>
      </c>
      <c r="AD12" s="1">
        <f t="shared" si="1"/>
        <v>0</v>
      </c>
      <c r="AE12" s="1">
        <f t="shared" si="2"/>
        <v>50</v>
      </c>
    </row>
    <row r="13" spans="1:31" x14ac:dyDescent="0.2">
      <c r="A13" s="151"/>
      <c r="B13" s="91" t="s">
        <v>46</v>
      </c>
      <c r="C13" s="21">
        <v>0</v>
      </c>
      <c r="D13" s="3">
        <v>0</v>
      </c>
      <c r="E13" s="2">
        <v>0</v>
      </c>
      <c r="F13" s="3">
        <v>0</v>
      </c>
      <c r="G13" s="6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7">
        <v>0</v>
      </c>
      <c r="N13" s="10">
        <v>0</v>
      </c>
      <c r="O13" s="7">
        <v>562.5</v>
      </c>
      <c r="P13" s="10">
        <v>2.6706231454005934E-2</v>
      </c>
      <c r="Q13" s="7">
        <v>750</v>
      </c>
      <c r="R13" s="10">
        <v>2.771362586605081E-2</v>
      </c>
      <c r="S13" s="7">
        <v>0</v>
      </c>
      <c r="T13" s="10">
        <v>0</v>
      </c>
      <c r="U13" s="7">
        <v>0</v>
      </c>
      <c r="V13" s="10">
        <v>0</v>
      </c>
      <c r="W13" s="7">
        <v>0</v>
      </c>
      <c r="X13" s="10">
        <v>0</v>
      </c>
      <c r="Y13" s="7">
        <v>62.5</v>
      </c>
      <c r="Z13" s="10">
        <v>1.0741138560687433E-3</v>
      </c>
      <c r="AA13" s="7">
        <v>0</v>
      </c>
      <c r="AB13" s="84">
        <v>0</v>
      </c>
      <c r="AC13" s="1">
        <f t="shared" si="0"/>
        <v>0</v>
      </c>
      <c r="AD13" s="1">
        <f t="shared" si="1"/>
        <v>437.5</v>
      </c>
      <c r="AE13" s="1">
        <f t="shared" si="2"/>
        <v>12.5</v>
      </c>
    </row>
    <row r="14" spans="1:31" x14ac:dyDescent="0.2">
      <c r="A14" s="151"/>
      <c r="B14" s="91" t="s">
        <v>73</v>
      </c>
      <c r="C14" s="21">
        <v>0</v>
      </c>
      <c r="D14" s="3">
        <v>0</v>
      </c>
      <c r="E14" s="2">
        <v>0</v>
      </c>
      <c r="F14" s="3">
        <v>0</v>
      </c>
      <c r="G14" s="6">
        <v>0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7">
        <v>937.5</v>
      </c>
      <c r="N14" s="10">
        <v>0.17857142857142858</v>
      </c>
      <c r="O14" s="7">
        <v>1812.5</v>
      </c>
      <c r="P14" s="10">
        <v>8.6053412462908013E-2</v>
      </c>
      <c r="Q14" s="7">
        <v>2250</v>
      </c>
      <c r="R14" s="10">
        <v>8.3140877598152418E-2</v>
      </c>
      <c r="S14" s="4">
        <v>0</v>
      </c>
      <c r="T14" s="10">
        <v>0</v>
      </c>
      <c r="U14" s="4">
        <v>0</v>
      </c>
      <c r="V14" s="10">
        <v>0</v>
      </c>
      <c r="W14" s="4">
        <v>0</v>
      </c>
      <c r="X14" s="10">
        <v>0</v>
      </c>
      <c r="Y14" s="4">
        <v>0</v>
      </c>
      <c r="Z14" s="10">
        <v>0</v>
      </c>
      <c r="AA14" s="4">
        <v>0</v>
      </c>
      <c r="AB14" s="84">
        <v>0</v>
      </c>
      <c r="AC14" s="1">
        <f t="shared" si="0"/>
        <v>0</v>
      </c>
      <c r="AD14" s="1">
        <f t="shared" si="1"/>
        <v>1666.6666666666667</v>
      </c>
      <c r="AE14" s="1">
        <f t="shared" si="2"/>
        <v>0</v>
      </c>
    </row>
    <row r="15" spans="1:31" x14ac:dyDescent="0.2">
      <c r="A15" s="151"/>
      <c r="B15" s="91" t="s">
        <v>47</v>
      </c>
      <c r="C15" s="21">
        <v>0</v>
      </c>
      <c r="D15" s="3">
        <v>0</v>
      </c>
      <c r="E15" s="2">
        <v>0</v>
      </c>
      <c r="F15" s="3">
        <v>0</v>
      </c>
      <c r="G15" s="6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7">
        <v>0</v>
      </c>
      <c r="N15" s="10">
        <v>0</v>
      </c>
      <c r="O15" s="7">
        <v>0</v>
      </c>
      <c r="P15" s="10">
        <v>0</v>
      </c>
      <c r="Q15" s="7">
        <v>0</v>
      </c>
      <c r="R15" s="10">
        <v>0</v>
      </c>
      <c r="S15" s="7">
        <v>187.5</v>
      </c>
      <c r="T15" s="10">
        <v>1.6825574873808188E-3</v>
      </c>
      <c r="U15" s="7">
        <v>312.5</v>
      </c>
      <c r="V15" s="10">
        <v>1.8328445747800588E-3</v>
      </c>
      <c r="W15" s="7">
        <v>250</v>
      </c>
      <c r="X15" s="10">
        <v>3.189792663476874E-3</v>
      </c>
      <c r="Y15" s="7">
        <v>125</v>
      </c>
      <c r="Z15" s="10">
        <v>2.1482277121374865E-3</v>
      </c>
      <c r="AA15" s="7">
        <v>0</v>
      </c>
      <c r="AB15" s="84">
        <v>0</v>
      </c>
      <c r="AC15" s="1">
        <f t="shared" si="0"/>
        <v>0</v>
      </c>
      <c r="AD15" s="1">
        <f t="shared" si="1"/>
        <v>0</v>
      </c>
      <c r="AE15" s="1">
        <f t="shared" si="2"/>
        <v>175</v>
      </c>
    </row>
    <row r="16" spans="1:31" x14ac:dyDescent="0.2">
      <c r="A16" s="151"/>
      <c r="B16" s="91" t="s">
        <v>4</v>
      </c>
      <c r="C16" s="88">
        <v>149799</v>
      </c>
      <c r="D16" s="3">
        <v>0.95222929936305734</v>
      </c>
      <c r="E16" s="8">
        <v>207581</v>
      </c>
      <c r="F16" s="3">
        <v>0.96431342125678821</v>
      </c>
      <c r="G16" s="8">
        <v>179525</v>
      </c>
      <c r="H16" s="3">
        <v>0.97373188405797106</v>
      </c>
      <c r="I16" s="8">
        <v>309284</v>
      </c>
      <c r="J16" s="3">
        <v>0.98615548455804047</v>
      </c>
      <c r="K16" s="8">
        <v>259017</v>
      </c>
      <c r="L16" s="3">
        <v>0.98351299936588454</v>
      </c>
      <c r="M16" s="4">
        <v>0</v>
      </c>
      <c r="N16" s="10">
        <v>0</v>
      </c>
      <c r="O16" s="4">
        <v>0</v>
      </c>
      <c r="P16" s="10">
        <v>0</v>
      </c>
      <c r="Q16" s="4">
        <v>0</v>
      </c>
      <c r="R16" s="10">
        <v>0</v>
      </c>
      <c r="S16" s="7">
        <v>0</v>
      </c>
      <c r="T16" s="10">
        <v>0</v>
      </c>
      <c r="U16" s="7">
        <v>0</v>
      </c>
      <c r="V16" s="10">
        <v>0</v>
      </c>
      <c r="W16" s="7">
        <v>1937.5</v>
      </c>
      <c r="X16" s="10">
        <v>2.4720893141945772E-2</v>
      </c>
      <c r="Y16" s="7">
        <v>1687.5</v>
      </c>
      <c r="Z16" s="10">
        <v>2.9001074113856069E-2</v>
      </c>
      <c r="AA16" s="7">
        <v>375</v>
      </c>
      <c r="AB16" s="84">
        <v>4.4313146233382573E-3</v>
      </c>
      <c r="AC16" s="1">
        <f t="shared" si="0"/>
        <v>221041.2</v>
      </c>
      <c r="AD16" s="1">
        <f t="shared" si="1"/>
        <v>0</v>
      </c>
      <c r="AE16" s="1">
        <f t="shared" si="2"/>
        <v>800</v>
      </c>
    </row>
    <row r="17" spans="1:31" x14ac:dyDescent="0.2">
      <c r="A17" s="151"/>
      <c r="B17" s="91" t="s">
        <v>48</v>
      </c>
      <c r="C17" s="88">
        <v>0</v>
      </c>
      <c r="D17" s="3">
        <v>0</v>
      </c>
      <c r="E17" s="8">
        <v>0</v>
      </c>
      <c r="F17" s="3">
        <v>0</v>
      </c>
      <c r="G17" s="8">
        <v>0</v>
      </c>
      <c r="H17" s="3">
        <v>0</v>
      </c>
      <c r="I17" s="8">
        <v>0</v>
      </c>
      <c r="J17" s="3">
        <v>0</v>
      </c>
      <c r="K17" s="8">
        <v>0</v>
      </c>
      <c r="L17" s="3">
        <v>0</v>
      </c>
      <c r="M17" s="7">
        <v>375</v>
      </c>
      <c r="N17" s="10">
        <v>7.1428571428571425E-2</v>
      </c>
      <c r="O17" s="7">
        <v>1500</v>
      </c>
      <c r="P17" s="10">
        <v>7.1216617210682495E-2</v>
      </c>
      <c r="Q17" s="7">
        <v>1562.5</v>
      </c>
      <c r="R17" s="10">
        <v>5.7736720554272515E-2</v>
      </c>
      <c r="S17" s="7">
        <v>0</v>
      </c>
      <c r="T17" s="10">
        <v>0</v>
      </c>
      <c r="U17" s="7">
        <v>0</v>
      </c>
      <c r="V17" s="10">
        <v>0</v>
      </c>
      <c r="W17" s="7">
        <v>1625</v>
      </c>
      <c r="X17" s="10">
        <v>2.0733652312599681E-2</v>
      </c>
      <c r="Y17" s="7">
        <v>1187.5</v>
      </c>
      <c r="Z17" s="10">
        <v>2.0408163265306121E-2</v>
      </c>
      <c r="AA17" s="7">
        <v>0</v>
      </c>
      <c r="AB17" s="84">
        <v>0</v>
      </c>
      <c r="AC17" s="1">
        <f t="shared" si="0"/>
        <v>0</v>
      </c>
      <c r="AD17" s="1">
        <f t="shared" si="1"/>
        <v>1145.8333333333333</v>
      </c>
      <c r="AE17" s="1">
        <f t="shared" si="2"/>
        <v>562.5</v>
      </c>
    </row>
    <row r="18" spans="1:31" x14ac:dyDescent="0.2">
      <c r="A18" s="151"/>
      <c r="B18" s="91" t="s">
        <v>87</v>
      </c>
      <c r="C18" s="88">
        <v>0</v>
      </c>
      <c r="D18" s="3">
        <v>0</v>
      </c>
      <c r="E18" s="8">
        <v>0</v>
      </c>
      <c r="F18" s="3">
        <v>0</v>
      </c>
      <c r="G18" s="8">
        <v>0</v>
      </c>
      <c r="H18" s="3">
        <v>0</v>
      </c>
      <c r="I18" s="8">
        <v>0</v>
      </c>
      <c r="J18" s="3">
        <v>0</v>
      </c>
      <c r="K18" s="8">
        <v>0</v>
      </c>
      <c r="L18" s="3">
        <v>0</v>
      </c>
      <c r="M18" s="7">
        <v>0</v>
      </c>
      <c r="N18" s="10">
        <v>0</v>
      </c>
      <c r="O18" s="7">
        <v>0</v>
      </c>
      <c r="P18" s="10">
        <v>0</v>
      </c>
      <c r="Q18" s="7">
        <v>0</v>
      </c>
      <c r="R18" s="10">
        <v>0</v>
      </c>
      <c r="S18" s="7">
        <v>0</v>
      </c>
      <c r="T18" s="10">
        <v>0</v>
      </c>
      <c r="U18" s="7">
        <v>0</v>
      </c>
      <c r="V18" s="10">
        <v>0</v>
      </c>
      <c r="W18" s="7">
        <v>62.5</v>
      </c>
      <c r="X18" s="10">
        <v>7.9744816586921851E-4</v>
      </c>
      <c r="Y18" s="7">
        <v>0</v>
      </c>
      <c r="Z18" s="10">
        <v>0</v>
      </c>
      <c r="AA18" s="7">
        <v>0</v>
      </c>
      <c r="AB18" s="84">
        <v>0</v>
      </c>
      <c r="AC18" s="1">
        <f t="shared" si="0"/>
        <v>0</v>
      </c>
      <c r="AD18" s="1">
        <f t="shared" si="1"/>
        <v>0</v>
      </c>
      <c r="AE18" s="1">
        <f t="shared" si="2"/>
        <v>12.5</v>
      </c>
    </row>
    <row r="19" spans="1:31" x14ac:dyDescent="0.2">
      <c r="A19" s="151"/>
      <c r="B19" s="91" t="s">
        <v>49</v>
      </c>
      <c r="C19" s="88">
        <v>0</v>
      </c>
      <c r="D19" s="3">
        <v>0</v>
      </c>
      <c r="E19" s="8">
        <v>0</v>
      </c>
      <c r="F19" s="3">
        <v>0</v>
      </c>
      <c r="G19" s="8">
        <v>0</v>
      </c>
      <c r="H19" s="3">
        <v>0</v>
      </c>
      <c r="I19" s="8">
        <v>0</v>
      </c>
      <c r="J19" s="3">
        <v>0</v>
      </c>
      <c r="K19" s="8">
        <v>0</v>
      </c>
      <c r="L19" s="3">
        <v>0</v>
      </c>
      <c r="M19" s="7">
        <v>0</v>
      </c>
      <c r="N19" s="10">
        <v>0</v>
      </c>
      <c r="O19" s="7">
        <v>0</v>
      </c>
      <c r="P19" s="10">
        <v>0</v>
      </c>
      <c r="Q19" s="7">
        <v>937.5</v>
      </c>
      <c r="R19" s="10">
        <v>3.4642032332563508E-2</v>
      </c>
      <c r="S19" s="4">
        <v>0</v>
      </c>
      <c r="T19" s="10">
        <v>0</v>
      </c>
      <c r="U19" s="4">
        <v>0</v>
      </c>
      <c r="V19" s="10">
        <v>0</v>
      </c>
      <c r="W19" s="4">
        <v>0</v>
      </c>
      <c r="X19" s="10">
        <v>0</v>
      </c>
      <c r="Y19" s="4">
        <v>0</v>
      </c>
      <c r="Z19" s="10">
        <v>0</v>
      </c>
      <c r="AA19" s="4">
        <v>0</v>
      </c>
      <c r="AB19" s="84">
        <v>0</v>
      </c>
      <c r="AC19" s="1">
        <f t="shared" si="0"/>
        <v>0</v>
      </c>
      <c r="AD19" s="1">
        <f t="shared" si="1"/>
        <v>312.5</v>
      </c>
      <c r="AE19" s="1">
        <f t="shared" si="2"/>
        <v>0</v>
      </c>
    </row>
    <row r="20" spans="1:31" x14ac:dyDescent="0.2">
      <c r="A20" s="151"/>
      <c r="B20" s="91" t="s">
        <v>50</v>
      </c>
      <c r="C20" s="88">
        <v>0</v>
      </c>
      <c r="D20" s="3">
        <v>0</v>
      </c>
      <c r="E20" s="8">
        <v>0</v>
      </c>
      <c r="F20" s="3">
        <v>0</v>
      </c>
      <c r="G20" s="8">
        <v>0</v>
      </c>
      <c r="H20" s="3">
        <v>0</v>
      </c>
      <c r="I20" s="8">
        <v>0</v>
      </c>
      <c r="J20" s="3">
        <v>0</v>
      </c>
      <c r="K20" s="8">
        <v>0</v>
      </c>
      <c r="L20" s="3">
        <v>0</v>
      </c>
      <c r="M20" s="7">
        <v>0</v>
      </c>
      <c r="N20" s="10">
        <v>0</v>
      </c>
      <c r="O20" s="7">
        <v>0</v>
      </c>
      <c r="P20" s="10">
        <v>0</v>
      </c>
      <c r="Q20" s="7">
        <v>0</v>
      </c>
      <c r="R20" s="10">
        <v>0</v>
      </c>
      <c r="S20" s="7">
        <v>0</v>
      </c>
      <c r="T20" s="10">
        <v>0</v>
      </c>
      <c r="U20" s="7">
        <v>250</v>
      </c>
      <c r="V20" s="10">
        <v>1.4662756598240469E-3</v>
      </c>
      <c r="W20" s="7">
        <v>312.5</v>
      </c>
      <c r="X20" s="10">
        <v>3.9872408293460922E-3</v>
      </c>
      <c r="Y20" s="7">
        <v>0</v>
      </c>
      <c r="Z20" s="10">
        <v>0</v>
      </c>
      <c r="AA20" s="7">
        <v>62.5</v>
      </c>
      <c r="AB20" s="84">
        <v>7.3855243722304289E-4</v>
      </c>
      <c r="AC20" s="1">
        <f t="shared" si="0"/>
        <v>0</v>
      </c>
      <c r="AD20" s="1">
        <f t="shared" si="1"/>
        <v>0</v>
      </c>
      <c r="AE20" s="1">
        <f t="shared" si="2"/>
        <v>125</v>
      </c>
    </row>
    <row r="21" spans="1:31" x14ac:dyDescent="0.2">
      <c r="A21" s="151"/>
      <c r="B21" s="91" t="s">
        <v>88</v>
      </c>
      <c r="C21" s="88">
        <v>0</v>
      </c>
      <c r="D21" s="3">
        <v>0</v>
      </c>
      <c r="E21" s="8">
        <v>0</v>
      </c>
      <c r="F21" s="3">
        <v>0</v>
      </c>
      <c r="G21" s="8">
        <v>0</v>
      </c>
      <c r="H21" s="3">
        <v>0</v>
      </c>
      <c r="I21" s="8">
        <v>0</v>
      </c>
      <c r="J21" s="3">
        <v>0</v>
      </c>
      <c r="K21" s="8">
        <v>0</v>
      </c>
      <c r="L21" s="3">
        <v>0</v>
      </c>
      <c r="M21" s="7">
        <v>0</v>
      </c>
      <c r="N21" s="10">
        <v>0</v>
      </c>
      <c r="O21" s="7">
        <v>0</v>
      </c>
      <c r="P21" s="10">
        <v>0</v>
      </c>
      <c r="Q21" s="7">
        <v>0</v>
      </c>
      <c r="R21" s="10">
        <v>0</v>
      </c>
      <c r="S21" s="7">
        <v>0</v>
      </c>
      <c r="T21" s="10">
        <v>0</v>
      </c>
      <c r="U21" s="7">
        <v>0</v>
      </c>
      <c r="V21" s="10">
        <v>0</v>
      </c>
      <c r="W21" s="7">
        <v>1062.5</v>
      </c>
      <c r="X21" s="10">
        <v>1.3556618819776715E-2</v>
      </c>
      <c r="Y21" s="7">
        <v>312.5</v>
      </c>
      <c r="Z21" s="10">
        <v>5.3705692803437165E-3</v>
      </c>
      <c r="AA21" s="7">
        <v>125</v>
      </c>
      <c r="AB21" s="84">
        <v>1.4771048744460858E-3</v>
      </c>
      <c r="AC21" s="1">
        <f t="shared" si="0"/>
        <v>0</v>
      </c>
      <c r="AD21" s="1">
        <f t="shared" si="1"/>
        <v>0</v>
      </c>
      <c r="AE21" s="1">
        <f t="shared" si="2"/>
        <v>300</v>
      </c>
    </row>
    <row r="22" spans="1:31" x14ac:dyDescent="0.2">
      <c r="A22" s="151"/>
      <c r="B22" s="91" t="s">
        <v>52</v>
      </c>
      <c r="C22" s="88">
        <v>0</v>
      </c>
      <c r="D22" s="3">
        <v>0</v>
      </c>
      <c r="E22" s="8">
        <v>0</v>
      </c>
      <c r="F22" s="3">
        <v>0</v>
      </c>
      <c r="G22" s="8">
        <v>0</v>
      </c>
      <c r="H22" s="3">
        <v>0</v>
      </c>
      <c r="I22" s="8">
        <v>0</v>
      </c>
      <c r="J22" s="3">
        <v>0</v>
      </c>
      <c r="K22" s="8">
        <v>0</v>
      </c>
      <c r="L22" s="3">
        <v>0</v>
      </c>
      <c r="M22" s="7">
        <v>187.5</v>
      </c>
      <c r="N22" s="10">
        <v>3.5714285714285712E-2</v>
      </c>
      <c r="O22" s="7">
        <v>562.5</v>
      </c>
      <c r="P22" s="10">
        <v>2.6706231454005934E-2</v>
      </c>
      <c r="Q22" s="7">
        <v>750</v>
      </c>
      <c r="R22" s="10">
        <v>2.771362586605081E-2</v>
      </c>
      <c r="S22" s="7">
        <v>1625</v>
      </c>
      <c r="T22" s="10">
        <v>1.4582164890633763E-2</v>
      </c>
      <c r="U22" s="7">
        <v>2000</v>
      </c>
      <c r="V22" s="10">
        <v>1.1730205278592375E-2</v>
      </c>
      <c r="W22" s="7">
        <v>1625</v>
      </c>
      <c r="X22" s="10">
        <v>2.0733652312599681E-2</v>
      </c>
      <c r="Y22" s="7">
        <v>1937.5</v>
      </c>
      <c r="Z22" s="10">
        <v>3.3297529538131039E-2</v>
      </c>
      <c r="AA22" s="7">
        <v>3625</v>
      </c>
      <c r="AB22" s="84">
        <v>4.2836041358936483E-2</v>
      </c>
      <c r="AC22" s="1">
        <f t="shared" si="0"/>
        <v>0</v>
      </c>
      <c r="AD22" s="1">
        <f t="shared" si="1"/>
        <v>500</v>
      </c>
      <c r="AE22" s="1">
        <f t="shared" si="2"/>
        <v>2162.5</v>
      </c>
    </row>
    <row r="23" spans="1:31" x14ac:dyDescent="0.2">
      <c r="A23" s="153"/>
      <c r="B23" s="91" t="s">
        <v>9</v>
      </c>
      <c r="C23" s="88">
        <v>0</v>
      </c>
      <c r="D23" s="3">
        <v>0</v>
      </c>
      <c r="E23" s="8">
        <v>0</v>
      </c>
      <c r="F23" s="3">
        <v>0</v>
      </c>
      <c r="G23" s="8">
        <v>0</v>
      </c>
      <c r="H23" s="3">
        <v>0</v>
      </c>
      <c r="I23" s="8">
        <v>0</v>
      </c>
      <c r="J23" s="3">
        <v>0</v>
      </c>
      <c r="K23" s="8">
        <v>0</v>
      </c>
      <c r="L23" s="3">
        <v>0</v>
      </c>
      <c r="M23" s="7">
        <v>2250</v>
      </c>
      <c r="N23" s="10">
        <v>0.42857142857142855</v>
      </c>
      <c r="O23" s="7">
        <v>6750</v>
      </c>
      <c r="P23" s="10">
        <v>0.32047477744807124</v>
      </c>
      <c r="Q23" s="7">
        <v>13250</v>
      </c>
      <c r="R23" s="10">
        <v>0.48960739030023093</v>
      </c>
      <c r="S23" s="7">
        <v>375</v>
      </c>
      <c r="T23" s="10">
        <v>3.3651149747616375E-3</v>
      </c>
      <c r="U23" s="7">
        <v>187.5</v>
      </c>
      <c r="V23" s="10">
        <v>1.0997067448680353E-3</v>
      </c>
      <c r="W23" s="7">
        <v>1125</v>
      </c>
      <c r="X23" s="10">
        <v>1.4354066985645933E-2</v>
      </c>
      <c r="Y23" s="7">
        <v>437.5</v>
      </c>
      <c r="Z23" s="10">
        <v>7.5187969924812026E-3</v>
      </c>
      <c r="AA23" s="7">
        <v>187.5</v>
      </c>
      <c r="AB23" s="84">
        <v>2.2156573116691287E-3</v>
      </c>
      <c r="AC23" s="1">
        <f t="shared" si="0"/>
        <v>0</v>
      </c>
      <c r="AD23" s="1">
        <f t="shared" si="1"/>
        <v>7416.666666666667</v>
      </c>
      <c r="AE23" s="1">
        <f t="shared" si="2"/>
        <v>462.5</v>
      </c>
    </row>
    <row r="24" spans="1:31" x14ac:dyDescent="0.2">
      <c r="A24" s="150" t="s">
        <v>10</v>
      </c>
      <c r="B24" s="91" t="s">
        <v>75</v>
      </c>
      <c r="C24" s="88">
        <v>0</v>
      </c>
      <c r="D24" s="3">
        <v>0</v>
      </c>
      <c r="E24" s="8">
        <v>0</v>
      </c>
      <c r="F24" s="3">
        <v>0</v>
      </c>
      <c r="G24" s="8">
        <v>0</v>
      </c>
      <c r="H24" s="3">
        <v>0</v>
      </c>
      <c r="I24" s="8">
        <v>0</v>
      </c>
      <c r="J24" s="3">
        <v>0</v>
      </c>
      <c r="K24" s="8">
        <v>0</v>
      </c>
      <c r="L24" s="3">
        <v>0</v>
      </c>
      <c r="M24" s="7">
        <v>0</v>
      </c>
      <c r="N24" s="10">
        <v>0</v>
      </c>
      <c r="O24" s="7">
        <v>0</v>
      </c>
      <c r="P24" s="10">
        <v>0</v>
      </c>
      <c r="Q24" s="7">
        <v>0</v>
      </c>
      <c r="R24" s="10">
        <v>0</v>
      </c>
      <c r="S24" s="7">
        <v>106250</v>
      </c>
      <c r="T24" s="10">
        <v>0.95344924284913068</v>
      </c>
      <c r="U24" s="7">
        <v>165000</v>
      </c>
      <c r="V24" s="10">
        <v>0.967741935483871</v>
      </c>
      <c r="W24" s="7">
        <v>55687.5</v>
      </c>
      <c r="X24" s="10">
        <v>0.71052631578947367</v>
      </c>
      <c r="Y24" s="7">
        <v>32187.5</v>
      </c>
      <c r="Z24" s="10">
        <v>0.55316863587540277</v>
      </c>
      <c r="AA24" s="7">
        <v>6625</v>
      </c>
      <c r="AB24" s="84">
        <v>7.8286558345642535E-2</v>
      </c>
      <c r="AC24" s="1">
        <f t="shared" si="0"/>
        <v>0</v>
      </c>
      <c r="AD24" s="1">
        <f t="shared" si="1"/>
        <v>0</v>
      </c>
      <c r="AE24" s="1">
        <f t="shared" si="2"/>
        <v>73150</v>
      </c>
    </row>
    <row r="25" spans="1:31" x14ac:dyDescent="0.2">
      <c r="A25" s="153"/>
      <c r="B25" s="91" t="s">
        <v>12</v>
      </c>
      <c r="C25" s="88">
        <v>167</v>
      </c>
      <c r="D25" s="3">
        <v>1.0615711252653928E-3</v>
      </c>
      <c r="E25" s="2">
        <v>0</v>
      </c>
      <c r="F25" s="3">
        <v>0</v>
      </c>
      <c r="G25" s="2">
        <v>0</v>
      </c>
      <c r="H25" s="3">
        <v>0</v>
      </c>
      <c r="I25" s="8">
        <v>167</v>
      </c>
      <c r="J25" s="3">
        <v>5.3248136315228972E-4</v>
      </c>
      <c r="K25" s="2">
        <v>0</v>
      </c>
      <c r="L25" s="3">
        <v>0</v>
      </c>
      <c r="M25" s="4">
        <v>0</v>
      </c>
      <c r="N25" s="10">
        <v>0</v>
      </c>
      <c r="O25" s="4">
        <v>0</v>
      </c>
      <c r="P25" s="10">
        <v>0</v>
      </c>
      <c r="Q25" s="4">
        <v>0</v>
      </c>
      <c r="R25" s="10">
        <v>0</v>
      </c>
      <c r="S25" s="4">
        <v>0</v>
      </c>
      <c r="T25" s="10">
        <v>0</v>
      </c>
      <c r="U25" s="4">
        <v>0</v>
      </c>
      <c r="V25" s="10">
        <v>0</v>
      </c>
      <c r="W25" s="4">
        <v>0</v>
      </c>
      <c r="X25" s="10">
        <v>0</v>
      </c>
      <c r="Y25" s="4">
        <v>0</v>
      </c>
      <c r="Z25" s="10">
        <v>0</v>
      </c>
      <c r="AA25" s="4">
        <v>0</v>
      </c>
      <c r="AB25" s="84">
        <v>0</v>
      </c>
      <c r="AC25" s="1">
        <f t="shared" si="0"/>
        <v>66.8</v>
      </c>
      <c r="AD25" s="1">
        <f t="shared" si="1"/>
        <v>0</v>
      </c>
      <c r="AE25" s="1">
        <f t="shared" si="2"/>
        <v>0</v>
      </c>
    </row>
    <row r="26" spans="1:31" x14ac:dyDescent="0.2">
      <c r="A26" s="150" t="s">
        <v>13</v>
      </c>
      <c r="B26" s="91" t="s">
        <v>14</v>
      </c>
      <c r="C26" s="21">
        <v>0</v>
      </c>
      <c r="D26" s="3">
        <v>0</v>
      </c>
      <c r="E26" s="8">
        <v>167</v>
      </c>
      <c r="F26" s="3">
        <v>7.7579519006982156E-4</v>
      </c>
      <c r="G26" s="2">
        <v>0</v>
      </c>
      <c r="H26" s="3">
        <v>0</v>
      </c>
      <c r="I26" s="2">
        <v>0</v>
      </c>
      <c r="J26" s="3">
        <v>0</v>
      </c>
      <c r="K26" s="8">
        <v>167</v>
      </c>
      <c r="L26" s="3">
        <v>6.3411540900443881E-4</v>
      </c>
      <c r="M26" s="4">
        <v>0</v>
      </c>
      <c r="N26" s="10">
        <v>0</v>
      </c>
      <c r="O26" s="4">
        <v>0</v>
      </c>
      <c r="P26" s="10">
        <v>0</v>
      </c>
      <c r="Q26" s="4">
        <v>0</v>
      </c>
      <c r="R26" s="10">
        <v>0</v>
      </c>
      <c r="S26" s="4">
        <v>0</v>
      </c>
      <c r="T26" s="10">
        <v>0</v>
      </c>
      <c r="U26" s="4">
        <v>0</v>
      </c>
      <c r="V26" s="10">
        <v>0</v>
      </c>
      <c r="W26" s="4">
        <v>0</v>
      </c>
      <c r="X26" s="10">
        <v>0</v>
      </c>
      <c r="Y26" s="4">
        <v>0</v>
      </c>
      <c r="Z26" s="10">
        <v>0</v>
      </c>
      <c r="AA26" s="4">
        <v>0</v>
      </c>
      <c r="AB26" s="84">
        <v>0</v>
      </c>
      <c r="AC26" s="1">
        <f t="shared" si="0"/>
        <v>66.8</v>
      </c>
      <c r="AD26" s="1">
        <f t="shared" si="1"/>
        <v>0</v>
      </c>
      <c r="AE26" s="1">
        <f t="shared" si="2"/>
        <v>0</v>
      </c>
    </row>
    <row r="27" spans="1:31" x14ac:dyDescent="0.2">
      <c r="A27" s="151"/>
      <c r="B27" s="91" t="s">
        <v>64</v>
      </c>
      <c r="C27" s="88">
        <v>167</v>
      </c>
      <c r="D27" s="3">
        <v>1.0615711252653928E-3</v>
      </c>
      <c r="E27" s="2">
        <v>0</v>
      </c>
      <c r="F27" s="3">
        <v>0</v>
      </c>
      <c r="G27" s="2">
        <v>0</v>
      </c>
      <c r="H27" s="3">
        <v>0</v>
      </c>
      <c r="I27" s="2">
        <v>0</v>
      </c>
      <c r="J27" s="3">
        <v>0</v>
      </c>
      <c r="K27" s="2">
        <v>0</v>
      </c>
      <c r="L27" s="3">
        <v>0</v>
      </c>
      <c r="M27" s="4">
        <v>0</v>
      </c>
      <c r="N27" s="10">
        <v>0</v>
      </c>
      <c r="O27" s="4">
        <v>0</v>
      </c>
      <c r="P27" s="10">
        <v>0</v>
      </c>
      <c r="Q27" s="4">
        <v>0</v>
      </c>
      <c r="R27" s="10">
        <v>0</v>
      </c>
      <c r="S27" s="4">
        <v>0</v>
      </c>
      <c r="T27" s="10">
        <v>0</v>
      </c>
      <c r="U27" s="4">
        <v>0</v>
      </c>
      <c r="V27" s="10">
        <v>0</v>
      </c>
      <c r="W27" s="4">
        <v>0</v>
      </c>
      <c r="X27" s="10">
        <v>0</v>
      </c>
      <c r="Y27" s="4">
        <v>0</v>
      </c>
      <c r="Z27" s="10">
        <v>0</v>
      </c>
      <c r="AA27" s="4">
        <v>0</v>
      </c>
      <c r="AB27" s="84">
        <v>0</v>
      </c>
      <c r="AC27" s="1">
        <f t="shared" si="0"/>
        <v>33.4</v>
      </c>
      <c r="AD27" s="1">
        <f t="shared" si="1"/>
        <v>0</v>
      </c>
      <c r="AE27" s="1">
        <f t="shared" si="2"/>
        <v>0</v>
      </c>
    </row>
    <row r="28" spans="1:31" x14ac:dyDescent="0.2">
      <c r="A28" s="153"/>
      <c r="B28" s="91" t="s">
        <v>65</v>
      </c>
      <c r="C28" s="21">
        <v>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  <c r="I28" s="8">
        <v>167</v>
      </c>
      <c r="J28" s="3">
        <v>5.3248136315228972E-4</v>
      </c>
      <c r="K28" s="2">
        <v>0</v>
      </c>
      <c r="L28" s="3">
        <v>0</v>
      </c>
      <c r="M28" s="4">
        <v>0</v>
      </c>
      <c r="N28" s="10">
        <v>0</v>
      </c>
      <c r="O28" s="4">
        <v>0</v>
      </c>
      <c r="P28" s="10">
        <v>0</v>
      </c>
      <c r="Q28" s="4">
        <v>0</v>
      </c>
      <c r="R28" s="10">
        <v>0</v>
      </c>
      <c r="S28" s="4">
        <v>0</v>
      </c>
      <c r="T28" s="10">
        <v>0</v>
      </c>
      <c r="U28" s="4">
        <v>0</v>
      </c>
      <c r="V28" s="10">
        <v>0</v>
      </c>
      <c r="W28" s="4">
        <v>0</v>
      </c>
      <c r="X28" s="10">
        <v>0</v>
      </c>
      <c r="Y28" s="4">
        <v>0</v>
      </c>
      <c r="Z28" s="10">
        <v>0</v>
      </c>
      <c r="AA28" s="4">
        <v>0</v>
      </c>
      <c r="AB28" s="84">
        <v>0</v>
      </c>
      <c r="AC28" s="1">
        <f t="shared" si="0"/>
        <v>33.4</v>
      </c>
      <c r="AD28" s="1">
        <f t="shared" si="1"/>
        <v>0</v>
      </c>
      <c r="AE28" s="1">
        <f t="shared" si="2"/>
        <v>0</v>
      </c>
    </row>
    <row r="29" spans="1:31" x14ac:dyDescent="0.2">
      <c r="A29" s="150" t="s">
        <v>17</v>
      </c>
      <c r="B29" s="91" t="s">
        <v>77</v>
      </c>
      <c r="C29" s="21">
        <v>0</v>
      </c>
      <c r="D29" s="3">
        <v>0</v>
      </c>
      <c r="E29" s="2">
        <v>0</v>
      </c>
      <c r="F29" s="3">
        <v>0</v>
      </c>
      <c r="G29" s="2">
        <v>0</v>
      </c>
      <c r="H29" s="3">
        <v>0</v>
      </c>
      <c r="I29" s="8">
        <v>0</v>
      </c>
      <c r="J29" s="3">
        <v>0</v>
      </c>
      <c r="K29" s="2">
        <v>0</v>
      </c>
      <c r="L29" s="3">
        <v>0</v>
      </c>
      <c r="M29" s="4">
        <v>0</v>
      </c>
      <c r="N29" s="10">
        <v>0</v>
      </c>
      <c r="O29" s="4">
        <v>0</v>
      </c>
      <c r="P29" s="10">
        <v>0</v>
      </c>
      <c r="Q29" s="4">
        <v>0</v>
      </c>
      <c r="R29" s="10">
        <v>0</v>
      </c>
      <c r="S29" s="7">
        <v>0</v>
      </c>
      <c r="T29" s="10">
        <v>0</v>
      </c>
      <c r="U29" s="7">
        <v>0</v>
      </c>
      <c r="V29" s="10">
        <v>0</v>
      </c>
      <c r="W29" s="7">
        <v>0</v>
      </c>
      <c r="X29" s="10">
        <v>0</v>
      </c>
      <c r="Y29" s="7">
        <v>0</v>
      </c>
      <c r="Z29" s="10">
        <v>0</v>
      </c>
      <c r="AA29" s="7">
        <v>1500</v>
      </c>
      <c r="AB29" s="84">
        <v>1.7725258493353029E-2</v>
      </c>
      <c r="AC29" s="1">
        <f t="shared" si="0"/>
        <v>0</v>
      </c>
      <c r="AD29" s="1">
        <f t="shared" si="1"/>
        <v>0</v>
      </c>
      <c r="AE29" s="1">
        <f t="shared" si="2"/>
        <v>300</v>
      </c>
    </row>
    <row r="30" spans="1:31" x14ac:dyDescent="0.2">
      <c r="A30" s="151"/>
      <c r="B30" s="91" t="s">
        <v>19</v>
      </c>
      <c r="C30" s="88">
        <v>334</v>
      </c>
      <c r="D30" s="3">
        <v>2.1231422505307855E-3</v>
      </c>
      <c r="E30" s="8">
        <v>668</v>
      </c>
      <c r="F30" s="3">
        <v>3.1031807602792862E-3</v>
      </c>
      <c r="G30" s="8">
        <v>1169</v>
      </c>
      <c r="H30" s="3">
        <v>6.3405797101449279E-3</v>
      </c>
      <c r="I30" s="8">
        <v>1002</v>
      </c>
      <c r="J30" s="3">
        <v>3.1948881789137379E-3</v>
      </c>
      <c r="K30" s="8">
        <v>668</v>
      </c>
      <c r="L30" s="3">
        <v>2.5364616360177552E-3</v>
      </c>
      <c r="M30" s="4">
        <v>0</v>
      </c>
      <c r="N30" s="10">
        <v>0</v>
      </c>
      <c r="O30" s="4">
        <v>0</v>
      </c>
      <c r="P30" s="10">
        <v>0</v>
      </c>
      <c r="Q30" s="4">
        <v>0</v>
      </c>
      <c r="R30" s="10">
        <v>0</v>
      </c>
      <c r="S30" s="7">
        <v>0</v>
      </c>
      <c r="T30" s="10">
        <v>0</v>
      </c>
      <c r="U30" s="7">
        <v>0</v>
      </c>
      <c r="V30" s="10">
        <v>0</v>
      </c>
      <c r="W30" s="7">
        <v>312.5</v>
      </c>
      <c r="X30" s="10">
        <v>3.9872408293460922E-3</v>
      </c>
      <c r="Y30" s="7">
        <v>250</v>
      </c>
      <c r="Z30" s="10">
        <v>4.296455424274973E-3</v>
      </c>
      <c r="AA30" s="7">
        <v>62.5</v>
      </c>
      <c r="AB30" s="84">
        <v>7.3855243722304289E-4</v>
      </c>
      <c r="AC30" s="1">
        <f t="shared" si="0"/>
        <v>768.2</v>
      </c>
      <c r="AD30" s="1">
        <f t="shared" si="1"/>
        <v>0</v>
      </c>
      <c r="AE30" s="1">
        <f t="shared" si="2"/>
        <v>125</v>
      </c>
    </row>
    <row r="31" spans="1:31" x14ac:dyDescent="0.2">
      <c r="A31" s="153"/>
      <c r="B31" s="91" t="s">
        <v>18</v>
      </c>
      <c r="C31" s="88">
        <v>4843</v>
      </c>
      <c r="D31" s="3">
        <v>3.0785562632696391E-2</v>
      </c>
      <c r="E31" s="8">
        <v>2338</v>
      </c>
      <c r="F31" s="3">
        <v>1.0861132660977503E-2</v>
      </c>
      <c r="G31" s="8">
        <v>1670</v>
      </c>
      <c r="H31" s="3">
        <v>9.057971014492754E-3</v>
      </c>
      <c r="I31" s="8">
        <v>334</v>
      </c>
      <c r="J31" s="3">
        <v>1.0649627263045794E-3</v>
      </c>
      <c r="K31" s="8">
        <v>2171</v>
      </c>
      <c r="L31" s="3">
        <v>8.2435003170577038E-3</v>
      </c>
      <c r="M31" s="4">
        <v>0</v>
      </c>
      <c r="N31" s="10">
        <v>0</v>
      </c>
      <c r="O31" s="4">
        <v>0</v>
      </c>
      <c r="P31" s="10">
        <v>0</v>
      </c>
      <c r="Q31" s="4">
        <v>0</v>
      </c>
      <c r="R31" s="10">
        <v>0</v>
      </c>
      <c r="S31" s="7">
        <v>62.5</v>
      </c>
      <c r="T31" s="10">
        <v>5.6085249579360629E-4</v>
      </c>
      <c r="U31" s="7">
        <v>125</v>
      </c>
      <c r="V31" s="10">
        <v>7.3313782991202346E-4</v>
      </c>
      <c r="W31" s="7">
        <v>187.5</v>
      </c>
      <c r="X31" s="10">
        <v>2.3923444976076554E-3</v>
      </c>
      <c r="Y31" s="7">
        <v>125</v>
      </c>
      <c r="Z31" s="10">
        <v>2.1482277121374865E-3</v>
      </c>
      <c r="AA31" s="7">
        <v>125</v>
      </c>
      <c r="AB31" s="84">
        <v>1.4771048744460858E-3</v>
      </c>
      <c r="AC31" s="1">
        <f t="shared" si="0"/>
        <v>2271.1999999999998</v>
      </c>
      <c r="AD31" s="1">
        <f t="shared" si="1"/>
        <v>0</v>
      </c>
      <c r="AE31" s="1">
        <f t="shared" si="2"/>
        <v>125</v>
      </c>
    </row>
    <row r="32" spans="1:31" x14ac:dyDescent="0.2">
      <c r="A32" s="150" t="s">
        <v>20</v>
      </c>
      <c r="B32" s="91" t="s">
        <v>30</v>
      </c>
      <c r="C32" s="88">
        <v>334</v>
      </c>
      <c r="D32" s="3">
        <v>2.1231422505307855E-3</v>
      </c>
      <c r="E32" s="8">
        <v>167</v>
      </c>
      <c r="F32" s="3">
        <v>7.7579519006982156E-4</v>
      </c>
      <c r="G32" s="2">
        <v>0</v>
      </c>
      <c r="H32" s="3">
        <v>0</v>
      </c>
      <c r="I32" s="8">
        <v>334</v>
      </c>
      <c r="J32" s="3">
        <v>1.0649627263045794E-3</v>
      </c>
      <c r="K32" s="2">
        <v>0</v>
      </c>
      <c r="L32" s="3">
        <v>0</v>
      </c>
      <c r="M32" s="4">
        <v>0</v>
      </c>
      <c r="N32" s="10">
        <v>0</v>
      </c>
      <c r="O32" s="4">
        <v>0</v>
      </c>
      <c r="P32" s="10">
        <v>0</v>
      </c>
      <c r="Q32" s="4">
        <v>0</v>
      </c>
      <c r="R32" s="10">
        <v>0</v>
      </c>
      <c r="S32" s="4">
        <v>0</v>
      </c>
      <c r="T32" s="10">
        <v>0</v>
      </c>
      <c r="U32" s="4">
        <v>0</v>
      </c>
      <c r="V32" s="10">
        <v>0</v>
      </c>
      <c r="W32" s="4">
        <v>0</v>
      </c>
      <c r="X32" s="10">
        <v>0</v>
      </c>
      <c r="Y32" s="4">
        <v>0</v>
      </c>
      <c r="Z32" s="10">
        <v>0</v>
      </c>
      <c r="AA32" s="4">
        <v>0</v>
      </c>
      <c r="AB32" s="84">
        <v>0</v>
      </c>
      <c r="AC32" s="1">
        <f t="shared" si="0"/>
        <v>167</v>
      </c>
      <c r="AD32" s="1">
        <f t="shared" si="1"/>
        <v>0</v>
      </c>
      <c r="AE32" s="1">
        <f t="shared" si="2"/>
        <v>0</v>
      </c>
    </row>
    <row r="33" spans="1:31" x14ac:dyDescent="0.2">
      <c r="A33" s="151"/>
      <c r="B33" s="91" t="s">
        <v>67</v>
      </c>
      <c r="C33" s="21">
        <v>0</v>
      </c>
      <c r="D33" s="3">
        <v>0</v>
      </c>
      <c r="E33" s="8">
        <v>334</v>
      </c>
      <c r="F33" s="3">
        <v>1.5515903801396431E-3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4">
        <v>0</v>
      </c>
      <c r="N33" s="10">
        <v>0</v>
      </c>
      <c r="O33" s="4">
        <v>0</v>
      </c>
      <c r="P33" s="10">
        <v>0</v>
      </c>
      <c r="Q33" s="4">
        <v>0</v>
      </c>
      <c r="R33" s="10">
        <v>0</v>
      </c>
      <c r="S33" s="4">
        <v>0</v>
      </c>
      <c r="T33" s="10">
        <v>0</v>
      </c>
      <c r="U33" s="4">
        <v>0</v>
      </c>
      <c r="V33" s="10">
        <v>0</v>
      </c>
      <c r="W33" s="4">
        <v>0</v>
      </c>
      <c r="X33" s="10">
        <v>0</v>
      </c>
      <c r="Y33" s="4">
        <v>0</v>
      </c>
      <c r="Z33" s="10">
        <v>0</v>
      </c>
      <c r="AA33" s="4">
        <v>0</v>
      </c>
      <c r="AB33" s="84">
        <v>0</v>
      </c>
      <c r="AC33" s="1">
        <f t="shared" si="0"/>
        <v>66.8</v>
      </c>
      <c r="AD33" s="1">
        <f t="shared" si="1"/>
        <v>0</v>
      </c>
      <c r="AE33" s="1">
        <f t="shared" si="2"/>
        <v>0</v>
      </c>
    </row>
    <row r="34" spans="1:31" x14ac:dyDescent="0.2">
      <c r="A34" s="151"/>
      <c r="B34" s="91" t="s">
        <v>72</v>
      </c>
      <c r="C34" s="21">
        <v>0</v>
      </c>
      <c r="D34" s="3">
        <v>0</v>
      </c>
      <c r="E34" s="8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7">
        <v>0</v>
      </c>
      <c r="N34" s="10">
        <v>0</v>
      </c>
      <c r="O34" s="7">
        <v>3812.5</v>
      </c>
      <c r="P34" s="10">
        <v>0.18100890207715134</v>
      </c>
      <c r="Q34" s="7">
        <v>3312.5</v>
      </c>
      <c r="R34" s="10">
        <v>0.12240184757505773</v>
      </c>
      <c r="S34" s="4">
        <v>0</v>
      </c>
      <c r="T34" s="10">
        <v>0</v>
      </c>
      <c r="U34" s="4">
        <v>0</v>
      </c>
      <c r="V34" s="10">
        <v>0</v>
      </c>
      <c r="W34" s="4">
        <v>0</v>
      </c>
      <c r="X34" s="10">
        <v>0</v>
      </c>
      <c r="Y34" s="4">
        <v>0</v>
      </c>
      <c r="Z34" s="10">
        <v>0</v>
      </c>
      <c r="AA34" s="4">
        <v>0</v>
      </c>
      <c r="AB34" s="84">
        <v>0</v>
      </c>
      <c r="AC34" s="1">
        <f t="shared" si="0"/>
        <v>0</v>
      </c>
      <c r="AD34" s="1">
        <f t="shared" si="1"/>
        <v>2375</v>
      </c>
      <c r="AE34" s="1">
        <f t="shared" si="2"/>
        <v>0</v>
      </c>
    </row>
    <row r="35" spans="1:31" x14ac:dyDescent="0.2">
      <c r="A35" s="151"/>
      <c r="B35" s="91" t="s">
        <v>44</v>
      </c>
      <c r="C35" s="21">
        <v>0</v>
      </c>
      <c r="D35" s="3">
        <v>0</v>
      </c>
      <c r="E35" s="8">
        <v>0</v>
      </c>
      <c r="F35" s="3">
        <v>0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7">
        <v>0</v>
      </c>
      <c r="N35" s="10">
        <v>0</v>
      </c>
      <c r="O35" s="7">
        <v>1625</v>
      </c>
      <c r="P35" s="10">
        <v>7.71513353115727E-2</v>
      </c>
      <c r="Q35" s="7">
        <v>0</v>
      </c>
      <c r="R35" s="10">
        <v>0</v>
      </c>
      <c r="S35" s="4">
        <v>0</v>
      </c>
      <c r="T35" s="10">
        <v>0</v>
      </c>
      <c r="U35" s="4">
        <v>0</v>
      </c>
      <c r="V35" s="10">
        <v>0</v>
      </c>
      <c r="W35" s="4">
        <v>0</v>
      </c>
      <c r="X35" s="10">
        <v>0</v>
      </c>
      <c r="Y35" s="4">
        <v>0</v>
      </c>
      <c r="Z35" s="10">
        <v>0</v>
      </c>
      <c r="AA35" s="4">
        <v>0</v>
      </c>
      <c r="AB35" s="84">
        <v>0</v>
      </c>
      <c r="AC35" s="1">
        <f t="shared" si="0"/>
        <v>0</v>
      </c>
      <c r="AD35" s="1">
        <f t="shared" si="1"/>
        <v>541.66666666666663</v>
      </c>
      <c r="AE35" s="1">
        <f t="shared" si="2"/>
        <v>0</v>
      </c>
    </row>
    <row r="36" spans="1:31" x14ac:dyDescent="0.2">
      <c r="A36" s="151"/>
      <c r="B36" s="91" t="s">
        <v>68</v>
      </c>
      <c r="C36" s="21">
        <v>0</v>
      </c>
      <c r="D36" s="3">
        <v>0</v>
      </c>
      <c r="E36" s="8">
        <v>0</v>
      </c>
      <c r="F36" s="3">
        <v>0</v>
      </c>
      <c r="G36" s="8">
        <v>334</v>
      </c>
      <c r="H36" s="3">
        <v>1.8115942028985507E-3</v>
      </c>
      <c r="I36" s="2">
        <v>0</v>
      </c>
      <c r="J36" s="3">
        <v>0</v>
      </c>
      <c r="K36" s="2">
        <v>0</v>
      </c>
      <c r="L36" s="3">
        <v>0</v>
      </c>
      <c r="M36" s="4">
        <v>0</v>
      </c>
      <c r="N36" s="10">
        <v>0</v>
      </c>
      <c r="O36" s="4">
        <v>0</v>
      </c>
      <c r="P36" s="10">
        <v>0</v>
      </c>
      <c r="Q36" s="4">
        <v>0</v>
      </c>
      <c r="R36" s="10">
        <v>0</v>
      </c>
      <c r="S36" s="4">
        <v>0</v>
      </c>
      <c r="T36" s="10">
        <v>0</v>
      </c>
      <c r="U36" s="4">
        <v>0</v>
      </c>
      <c r="V36" s="10">
        <v>0</v>
      </c>
      <c r="W36" s="4">
        <v>0</v>
      </c>
      <c r="X36" s="10">
        <v>0</v>
      </c>
      <c r="Y36" s="4">
        <v>0</v>
      </c>
      <c r="Z36" s="10">
        <v>0</v>
      </c>
      <c r="AA36" s="4">
        <v>0</v>
      </c>
      <c r="AB36" s="84">
        <v>0</v>
      </c>
      <c r="AC36" s="1">
        <f t="shared" si="0"/>
        <v>66.8</v>
      </c>
      <c r="AD36" s="1">
        <f t="shared" si="1"/>
        <v>0</v>
      </c>
      <c r="AE36" s="1">
        <f t="shared" si="2"/>
        <v>0</v>
      </c>
    </row>
    <row r="37" spans="1:31" x14ac:dyDescent="0.2">
      <c r="A37" s="151"/>
      <c r="B37" s="91" t="s">
        <v>74</v>
      </c>
      <c r="C37" s="21">
        <v>0</v>
      </c>
      <c r="D37" s="3">
        <v>0</v>
      </c>
      <c r="E37" s="8">
        <v>0</v>
      </c>
      <c r="F37" s="3">
        <v>0</v>
      </c>
      <c r="G37" s="8">
        <v>0</v>
      </c>
      <c r="H37" s="3">
        <v>0</v>
      </c>
      <c r="I37" s="2">
        <v>0</v>
      </c>
      <c r="J37" s="3">
        <v>0</v>
      </c>
      <c r="K37" s="2">
        <v>0</v>
      </c>
      <c r="L37" s="3">
        <v>0</v>
      </c>
      <c r="M37" s="7">
        <v>0</v>
      </c>
      <c r="N37" s="10">
        <v>0</v>
      </c>
      <c r="O37" s="7">
        <v>500</v>
      </c>
      <c r="P37" s="10">
        <v>2.3738872403560832E-2</v>
      </c>
      <c r="Q37" s="7">
        <v>0</v>
      </c>
      <c r="R37" s="10">
        <v>0</v>
      </c>
      <c r="S37" s="4">
        <v>0</v>
      </c>
      <c r="T37" s="10">
        <v>0</v>
      </c>
      <c r="U37" s="4">
        <v>0</v>
      </c>
      <c r="V37" s="10">
        <v>0</v>
      </c>
      <c r="W37" s="4">
        <v>0</v>
      </c>
      <c r="X37" s="10">
        <v>0</v>
      </c>
      <c r="Y37" s="4">
        <v>0</v>
      </c>
      <c r="Z37" s="10">
        <v>0</v>
      </c>
      <c r="AA37" s="4">
        <v>0</v>
      </c>
      <c r="AB37" s="84">
        <v>0</v>
      </c>
      <c r="AC37" s="1">
        <f t="shared" si="0"/>
        <v>0</v>
      </c>
      <c r="AD37" s="1">
        <f t="shared" si="1"/>
        <v>166.66666666666666</v>
      </c>
      <c r="AE37" s="1">
        <f t="shared" si="2"/>
        <v>0</v>
      </c>
    </row>
    <row r="38" spans="1:31" x14ac:dyDescent="0.2">
      <c r="A38" s="151"/>
      <c r="B38" s="91" t="s">
        <v>69</v>
      </c>
      <c r="C38" s="88">
        <v>167</v>
      </c>
      <c r="D38" s="3">
        <v>1.0615711252653928E-3</v>
      </c>
      <c r="E38" s="8">
        <v>334</v>
      </c>
      <c r="F38" s="3">
        <v>1.5515903801396431E-3</v>
      </c>
      <c r="G38" s="8">
        <v>334</v>
      </c>
      <c r="H38" s="3">
        <v>1.8115942028985507E-3</v>
      </c>
      <c r="I38" s="2">
        <v>0</v>
      </c>
      <c r="J38" s="3">
        <v>0</v>
      </c>
      <c r="K38" s="2">
        <v>0</v>
      </c>
      <c r="L38" s="3">
        <v>0</v>
      </c>
      <c r="M38" s="4">
        <v>0</v>
      </c>
      <c r="N38" s="10">
        <v>0</v>
      </c>
      <c r="O38" s="4">
        <v>0</v>
      </c>
      <c r="P38" s="10">
        <v>0</v>
      </c>
      <c r="Q38" s="4">
        <v>0</v>
      </c>
      <c r="R38" s="10">
        <v>0</v>
      </c>
      <c r="S38" s="4">
        <v>0</v>
      </c>
      <c r="T38" s="10">
        <v>0</v>
      </c>
      <c r="U38" s="4">
        <v>0</v>
      </c>
      <c r="V38" s="10">
        <v>0</v>
      </c>
      <c r="W38" s="4">
        <v>0</v>
      </c>
      <c r="X38" s="10">
        <v>0</v>
      </c>
      <c r="Y38" s="4">
        <v>0</v>
      </c>
      <c r="Z38" s="10">
        <v>0</v>
      </c>
      <c r="AA38" s="4">
        <v>0</v>
      </c>
      <c r="AB38" s="84">
        <v>0</v>
      </c>
      <c r="AC38" s="1">
        <f t="shared" si="0"/>
        <v>167</v>
      </c>
      <c r="AD38" s="1">
        <f t="shared" si="1"/>
        <v>0</v>
      </c>
      <c r="AE38" s="1">
        <f t="shared" si="2"/>
        <v>0</v>
      </c>
    </row>
    <row r="39" spans="1:31" x14ac:dyDescent="0.2">
      <c r="A39" s="151"/>
      <c r="B39" s="91" t="s">
        <v>80</v>
      </c>
      <c r="C39" s="88">
        <v>0</v>
      </c>
      <c r="D39" s="3">
        <v>0</v>
      </c>
      <c r="E39" s="8">
        <v>0</v>
      </c>
      <c r="F39" s="3">
        <v>0</v>
      </c>
      <c r="G39" s="8">
        <v>0</v>
      </c>
      <c r="H39" s="3">
        <v>0</v>
      </c>
      <c r="I39" s="2">
        <v>0</v>
      </c>
      <c r="J39" s="3">
        <v>0</v>
      </c>
      <c r="K39" s="2">
        <v>0</v>
      </c>
      <c r="L39" s="3">
        <v>0</v>
      </c>
      <c r="M39" s="4">
        <v>0</v>
      </c>
      <c r="N39" s="10">
        <v>0</v>
      </c>
      <c r="O39" s="4">
        <v>0</v>
      </c>
      <c r="P39" s="10">
        <v>0</v>
      </c>
      <c r="Q39" s="4">
        <v>0</v>
      </c>
      <c r="R39" s="10">
        <v>0</v>
      </c>
      <c r="S39" s="7">
        <v>250</v>
      </c>
      <c r="T39" s="10">
        <v>2.2434099831744251E-3</v>
      </c>
      <c r="U39" s="7">
        <v>0</v>
      </c>
      <c r="V39" s="10">
        <v>0</v>
      </c>
      <c r="W39" s="7">
        <v>0</v>
      </c>
      <c r="X39" s="10">
        <v>0</v>
      </c>
      <c r="Y39" s="7">
        <v>0</v>
      </c>
      <c r="Z39" s="10">
        <v>0</v>
      </c>
      <c r="AA39" s="7">
        <v>0</v>
      </c>
      <c r="AB39" s="84">
        <v>0</v>
      </c>
      <c r="AC39" s="1">
        <f t="shared" si="0"/>
        <v>0</v>
      </c>
      <c r="AD39" s="1">
        <f t="shared" si="1"/>
        <v>0</v>
      </c>
      <c r="AE39" s="1">
        <f t="shared" si="2"/>
        <v>50</v>
      </c>
    </row>
    <row r="40" spans="1:31" x14ac:dyDescent="0.2">
      <c r="A40" s="151"/>
      <c r="B40" s="91" t="s">
        <v>81</v>
      </c>
      <c r="C40" s="88">
        <v>0</v>
      </c>
      <c r="D40" s="3">
        <v>0</v>
      </c>
      <c r="E40" s="8">
        <v>0</v>
      </c>
      <c r="F40" s="3">
        <v>0</v>
      </c>
      <c r="G40" s="8">
        <v>0</v>
      </c>
      <c r="H40" s="3">
        <v>0</v>
      </c>
      <c r="I40" s="2">
        <v>0</v>
      </c>
      <c r="J40" s="3">
        <v>0</v>
      </c>
      <c r="K40" s="2">
        <v>0</v>
      </c>
      <c r="L40" s="3">
        <v>0</v>
      </c>
      <c r="M40" s="4">
        <v>0</v>
      </c>
      <c r="N40" s="10">
        <v>0</v>
      </c>
      <c r="O40" s="4">
        <v>0</v>
      </c>
      <c r="P40" s="10">
        <v>0</v>
      </c>
      <c r="Q40" s="4">
        <v>0</v>
      </c>
      <c r="R40" s="10">
        <v>0</v>
      </c>
      <c r="S40" s="7">
        <v>0</v>
      </c>
      <c r="T40" s="10">
        <v>0</v>
      </c>
      <c r="U40" s="7">
        <v>0</v>
      </c>
      <c r="V40" s="10">
        <v>0</v>
      </c>
      <c r="W40" s="7">
        <v>0</v>
      </c>
      <c r="X40" s="10">
        <v>0</v>
      </c>
      <c r="Y40" s="7">
        <v>5750</v>
      </c>
      <c r="Z40" s="10">
        <v>9.8818474758324379E-2</v>
      </c>
      <c r="AA40" s="7">
        <v>23000</v>
      </c>
      <c r="AB40" s="84">
        <v>0.27178729689807979</v>
      </c>
      <c r="AC40" s="1">
        <f t="shared" si="0"/>
        <v>0</v>
      </c>
      <c r="AD40" s="1">
        <f t="shared" si="1"/>
        <v>0</v>
      </c>
      <c r="AE40" s="1">
        <f t="shared" si="2"/>
        <v>5750</v>
      </c>
    </row>
    <row r="41" spans="1:31" x14ac:dyDescent="0.2">
      <c r="A41" s="151"/>
      <c r="B41" s="91" t="s">
        <v>78</v>
      </c>
      <c r="C41" s="88">
        <v>0</v>
      </c>
      <c r="D41" s="3">
        <v>0</v>
      </c>
      <c r="E41" s="8">
        <v>0</v>
      </c>
      <c r="F41" s="3">
        <v>0</v>
      </c>
      <c r="G41" s="8">
        <v>0</v>
      </c>
      <c r="H41" s="3">
        <v>0</v>
      </c>
      <c r="I41" s="2">
        <v>0</v>
      </c>
      <c r="J41" s="3">
        <v>0</v>
      </c>
      <c r="K41" s="2">
        <v>0</v>
      </c>
      <c r="L41" s="3">
        <v>0</v>
      </c>
      <c r="M41" s="4">
        <v>0</v>
      </c>
      <c r="N41" s="10">
        <v>0</v>
      </c>
      <c r="O41" s="4">
        <v>0</v>
      </c>
      <c r="P41" s="10">
        <v>0</v>
      </c>
      <c r="Q41" s="4">
        <v>0</v>
      </c>
      <c r="R41" s="10">
        <v>0</v>
      </c>
      <c r="S41" s="7">
        <v>0</v>
      </c>
      <c r="T41" s="10">
        <v>0</v>
      </c>
      <c r="U41" s="7">
        <v>0</v>
      </c>
      <c r="V41" s="10">
        <v>0</v>
      </c>
      <c r="W41" s="7">
        <v>1562.5</v>
      </c>
      <c r="X41" s="10">
        <v>1.9936204146730464E-2</v>
      </c>
      <c r="Y41" s="7">
        <v>0</v>
      </c>
      <c r="Z41" s="10">
        <v>0</v>
      </c>
      <c r="AA41" s="7">
        <v>0</v>
      </c>
      <c r="AB41" s="84">
        <v>0</v>
      </c>
      <c r="AC41" s="1">
        <f t="shared" si="0"/>
        <v>0</v>
      </c>
      <c r="AD41" s="1">
        <f t="shared" si="1"/>
        <v>0</v>
      </c>
      <c r="AE41" s="1">
        <f t="shared" si="2"/>
        <v>312.5</v>
      </c>
    </row>
    <row r="42" spans="1:31" x14ac:dyDescent="0.2">
      <c r="A42" s="151"/>
      <c r="B42" s="91" t="s">
        <v>66</v>
      </c>
      <c r="C42" s="88">
        <v>167</v>
      </c>
      <c r="D42" s="3">
        <v>1.0615711252653928E-3</v>
      </c>
      <c r="E42" s="2">
        <v>0</v>
      </c>
      <c r="F42" s="3">
        <v>0</v>
      </c>
      <c r="G42" s="8">
        <v>501</v>
      </c>
      <c r="H42" s="3">
        <v>2.717391304347826E-3</v>
      </c>
      <c r="I42" s="2">
        <v>0</v>
      </c>
      <c r="J42" s="3">
        <v>0</v>
      </c>
      <c r="K42" s="2">
        <v>0</v>
      </c>
      <c r="L42" s="3">
        <v>0</v>
      </c>
      <c r="M42" s="4">
        <v>0</v>
      </c>
      <c r="N42" s="10">
        <v>0</v>
      </c>
      <c r="O42" s="4">
        <v>0</v>
      </c>
      <c r="P42" s="10">
        <v>0</v>
      </c>
      <c r="Q42" s="4">
        <v>0</v>
      </c>
      <c r="R42" s="10">
        <v>0</v>
      </c>
      <c r="S42" s="4">
        <v>0</v>
      </c>
      <c r="T42" s="10">
        <v>0</v>
      </c>
      <c r="U42" s="4">
        <v>0</v>
      </c>
      <c r="V42" s="10">
        <v>0</v>
      </c>
      <c r="W42" s="4">
        <v>0</v>
      </c>
      <c r="X42" s="10">
        <v>0</v>
      </c>
      <c r="Y42" s="4">
        <v>0</v>
      </c>
      <c r="Z42" s="10">
        <v>0</v>
      </c>
      <c r="AA42" s="4">
        <v>0</v>
      </c>
      <c r="AB42" s="84">
        <v>0</v>
      </c>
      <c r="AC42" s="1">
        <f t="shared" si="0"/>
        <v>133.6</v>
      </c>
      <c r="AD42" s="1">
        <f t="shared" si="1"/>
        <v>0</v>
      </c>
      <c r="AE42" s="1">
        <f t="shared" si="2"/>
        <v>0</v>
      </c>
    </row>
    <row r="43" spans="1:31" x14ac:dyDescent="0.2">
      <c r="A43" s="151"/>
      <c r="B43" s="91" t="s">
        <v>26</v>
      </c>
      <c r="C43" s="88">
        <v>167</v>
      </c>
      <c r="D43" s="3">
        <v>1.0615711252653928E-3</v>
      </c>
      <c r="E43" s="8">
        <v>167</v>
      </c>
      <c r="F43" s="3">
        <v>7.7579519006982156E-4</v>
      </c>
      <c r="G43" s="2">
        <v>0</v>
      </c>
      <c r="H43" s="3">
        <v>0</v>
      </c>
      <c r="I43" s="2">
        <v>0</v>
      </c>
      <c r="J43" s="3">
        <v>0</v>
      </c>
      <c r="K43" s="2">
        <v>0</v>
      </c>
      <c r="L43" s="3">
        <v>0</v>
      </c>
      <c r="M43" s="4">
        <v>0</v>
      </c>
      <c r="N43" s="10">
        <v>0</v>
      </c>
      <c r="O43" s="4">
        <v>0</v>
      </c>
      <c r="P43" s="10">
        <v>0</v>
      </c>
      <c r="Q43" s="4">
        <v>0</v>
      </c>
      <c r="R43" s="10">
        <v>0</v>
      </c>
      <c r="S43" s="4">
        <v>0</v>
      </c>
      <c r="T43" s="10">
        <v>0</v>
      </c>
      <c r="U43" s="4">
        <v>0</v>
      </c>
      <c r="V43" s="10">
        <v>0</v>
      </c>
      <c r="W43" s="4">
        <v>0</v>
      </c>
      <c r="X43" s="10">
        <v>0</v>
      </c>
      <c r="Y43" s="4">
        <v>0</v>
      </c>
      <c r="Z43" s="10">
        <v>0</v>
      </c>
      <c r="AA43" s="4">
        <v>0</v>
      </c>
      <c r="AB43" s="84">
        <v>0</v>
      </c>
      <c r="AC43" s="1">
        <f t="shared" si="0"/>
        <v>66.8</v>
      </c>
      <c r="AD43" s="1">
        <f t="shared" si="1"/>
        <v>0</v>
      </c>
      <c r="AE43" s="1">
        <f t="shared" si="2"/>
        <v>0</v>
      </c>
    </row>
    <row r="44" spans="1:31" x14ac:dyDescent="0.2">
      <c r="A44" s="151"/>
      <c r="B44" s="91" t="s">
        <v>28</v>
      </c>
      <c r="C44" s="21">
        <v>0</v>
      </c>
      <c r="D44" s="3">
        <v>0</v>
      </c>
      <c r="E44" s="2">
        <v>0</v>
      </c>
      <c r="F44" s="3">
        <v>0</v>
      </c>
      <c r="G44" s="8">
        <v>334</v>
      </c>
      <c r="H44" s="3">
        <v>1.8115942028985507E-3</v>
      </c>
      <c r="I44" s="2">
        <v>0</v>
      </c>
      <c r="J44" s="3">
        <v>0</v>
      </c>
      <c r="K44" s="2">
        <v>0</v>
      </c>
      <c r="L44" s="3">
        <v>0</v>
      </c>
      <c r="M44" s="4">
        <v>0</v>
      </c>
      <c r="N44" s="10">
        <v>0</v>
      </c>
      <c r="O44" s="4">
        <v>0</v>
      </c>
      <c r="P44" s="10">
        <v>0</v>
      </c>
      <c r="Q44" s="4">
        <v>0</v>
      </c>
      <c r="R44" s="10">
        <v>0</v>
      </c>
      <c r="S44" s="4">
        <v>0</v>
      </c>
      <c r="T44" s="10">
        <v>0</v>
      </c>
      <c r="U44" s="4">
        <v>0</v>
      </c>
      <c r="V44" s="10">
        <v>0</v>
      </c>
      <c r="W44" s="4">
        <v>0</v>
      </c>
      <c r="X44" s="10">
        <v>0</v>
      </c>
      <c r="Y44" s="4">
        <v>0</v>
      </c>
      <c r="Z44" s="10">
        <v>0</v>
      </c>
      <c r="AA44" s="4">
        <v>0</v>
      </c>
      <c r="AB44" s="84">
        <v>0</v>
      </c>
      <c r="AC44" s="1">
        <f t="shared" si="0"/>
        <v>66.8</v>
      </c>
      <c r="AD44" s="1">
        <f t="shared" si="1"/>
        <v>0</v>
      </c>
      <c r="AE44" s="1">
        <f t="shared" si="2"/>
        <v>0</v>
      </c>
    </row>
    <row r="45" spans="1:31" x14ac:dyDescent="0.2">
      <c r="A45" s="151"/>
      <c r="B45" s="91" t="s">
        <v>82</v>
      </c>
      <c r="C45" s="21">
        <v>0</v>
      </c>
      <c r="D45" s="3">
        <v>0</v>
      </c>
      <c r="E45" s="2">
        <v>0</v>
      </c>
      <c r="F45" s="3">
        <v>0</v>
      </c>
      <c r="G45" s="8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4">
        <v>0</v>
      </c>
      <c r="N45" s="10">
        <v>0</v>
      </c>
      <c r="O45" s="4">
        <v>0</v>
      </c>
      <c r="P45" s="10">
        <v>0</v>
      </c>
      <c r="Q45" s="4">
        <v>0</v>
      </c>
      <c r="R45" s="10">
        <v>0</v>
      </c>
      <c r="S45" s="7">
        <v>0</v>
      </c>
      <c r="T45" s="10">
        <v>0</v>
      </c>
      <c r="U45" s="7">
        <v>0</v>
      </c>
      <c r="V45" s="10">
        <v>0</v>
      </c>
      <c r="W45" s="7">
        <v>0</v>
      </c>
      <c r="X45" s="10">
        <v>0</v>
      </c>
      <c r="Y45" s="7">
        <v>1625</v>
      </c>
      <c r="Z45" s="10">
        <v>2.7926960257787327E-2</v>
      </c>
      <c r="AA45" s="7">
        <v>18062.5</v>
      </c>
      <c r="AB45" s="84">
        <v>0.21344165435745938</v>
      </c>
      <c r="AC45" s="1">
        <f t="shared" si="0"/>
        <v>0</v>
      </c>
      <c r="AD45" s="1">
        <f t="shared" si="1"/>
        <v>0</v>
      </c>
      <c r="AE45" s="1">
        <f t="shared" si="2"/>
        <v>3937.5</v>
      </c>
    </row>
    <row r="46" spans="1:31" x14ac:dyDescent="0.2">
      <c r="A46" s="151"/>
      <c r="B46" s="92" t="s">
        <v>71</v>
      </c>
      <c r="C46" s="89">
        <v>0</v>
      </c>
      <c r="D46" s="10">
        <v>0</v>
      </c>
      <c r="E46" s="4">
        <v>0</v>
      </c>
      <c r="F46" s="10">
        <v>0</v>
      </c>
      <c r="G46" s="4">
        <v>0</v>
      </c>
      <c r="H46" s="10">
        <v>0</v>
      </c>
      <c r="I46" s="4">
        <v>0</v>
      </c>
      <c r="J46" s="10">
        <v>0</v>
      </c>
      <c r="K46" s="4">
        <v>0</v>
      </c>
      <c r="L46" s="10">
        <v>0</v>
      </c>
      <c r="M46" s="7">
        <v>0</v>
      </c>
      <c r="N46" s="10">
        <v>0</v>
      </c>
      <c r="O46" s="7">
        <v>812.5</v>
      </c>
      <c r="P46" s="10">
        <v>3.857566765578635E-2</v>
      </c>
      <c r="Q46" s="7">
        <v>375</v>
      </c>
      <c r="R46" s="10">
        <v>1.3856812933025405E-2</v>
      </c>
      <c r="S46" s="7">
        <v>0</v>
      </c>
      <c r="T46" s="10">
        <v>0</v>
      </c>
      <c r="U46" s="7">
        <v>0</v>
      </c>
      <c r="V46" s="10">
        <v>0</v>
      </c>
      <c r="W46" s="7">
        <v>62.5</v>
      </c>
      <c r="X46" s="10">
        <v>7.9744816586921851E-4</v>
      </c>
      <c r="Y46" s="7">
        <v>0</v>
      </c>
      <c r="Z46" s="10">
        <v>0</v>
      </c>
      <c r="AA46" s="7">
        <v>0</v>
      </c>
      <c r="AB46" s="84">
        <v>0</v>
      </c>
      <c r="AC46" s="1">
        <f t="shared" si="0"/>
        <v>0</v>
      </c>
      <c r="AD46" s="1">
        <f t="shared" si="1"/>
        <v>395.83333333333331</v>
      </c>
      <c r="AE46" s="1">
        <f t="shared" si="2"/>
        <v>12.5</v>
      </c>
    </row>
    <row r="47" spans="1:31" x14ac:dyDescent="0.2">
      <c r="A47" s="151"/>
      <c r="B47" s="92" t="s">
        <v>79</v>
      </c>
      <c r="C47" s="89">
        <v>0</v>
      </c>
      <c r="D47" s="10">
        <v>0</v>
      </c>
      <c r="E47" s="4">
        <v>0</v>
      </c>
      <c r="F47" s="10">
        <v>0</v>
      </c>
      <c r="G47" s="4">
        <v>0</v>
      </c>
      <c r="H47" s="10">
        <v>0</v>
      </c>
      <c r="I47" s="4">
        <v>0</v>
      </c>
      <c r="J47" s="10">
        <v>0</v>
      </c>
      <c r="K47" s="4">
        <v>0</v>
      </c>
      <c r="L47" s="10">
        <v>0</v>
      </c>
      <c r="M47" s="4">
        <v>0</v>
      </c>
      <c r="N47" s="10">
        <v>0</v>
      </c>
      <c r="O47" s="4">
        <v>0</v>
      </c>
      <c r="P47" s="10">
        <v>0</v>
      </c>
      <c r="Q47" s="4">
        <v>0</v>
      </c>
      <c r="R47" s="10">
        <v>0</v>
      </c>
      <c r="S47" s="7">
        <v>250</v>
      </c>
      <c r="T47" s="10">
        <v>2.2434099831744251E-3</v>
      </c>
      <c r="U47" s="7">
        <v>375</v>
      </c>
      <c r="V47" s="10">
        <v>2.1994134897360706E-3</v>
      </c>
      <c r="W47" s="7">
        <v>0</v>
      </c>
      <c r="X47" s="10">
        <v>0</v>
      </c>
      <c r="Y47" s="7">
        <v>0</v>
      </c>
      <c r="Z47" s="10">
        <v>0</v>
      </c>
      <c r="AA47" s="7">
        <v>250</v>
      </c>
      <c r="AB47" s="84">
        <v>2.9542097488921715E-3</v>
      </c>
      <c r="AC47" s="1">
        <f t="shared" si="0"/>
        <v>0</v>
      </c>
      <c r="AD47" s="1">
        <f t="shared" si="1"/>
        <v>0</v>
      </c>
      <c r="AE47" s="1">
        <f t="shared" si="2"/>
        <v>175</v>
      </c>
    </row>
    <row r="48" spans="1:31" x14ac:dyDescent="0.2">
      <c r="A48" s="151"/>
      <c r="B48" s="92" t="s">
        <v>27</v>
      </c>
      <c r="C48" s="89">
        <v>0</v>
      </c>
      <c r="D48" s="10">
        <v>0</v>
      </c>
      <c r="E48" s="4">
        <v>0</v>
      </c>
      <c r="F48" s="10">
        <v>0</v>
      </c>
      <c r="G48" s="4">
        <v>0</v>
      </c>
      <c r="H48" s="10">
        <v>0</v>
      </c>
      <c r="I48" s="4">
        <v>0</v>
      </c>
      <c r="J48" s="10">
        <v>0</v>
      </c>
      <c r="K48" s="4">
        <v>0</v>
      </c>
      <c r="L48" s="10">
        <v>0</v>
      </c>
      <c r="M48" s="4">
        <v>0</v>
      </c>
      <c r="N48" s="10">
        <v>0</v>
      </c>
      <c r="O48" s="4">
        <v>0</v>
      </c>
      <c r="P48" s="10">
        <v>0</v>
      </c>
      <c r="Q48" s="4">
        <v>0</v>
      </c>
      <c r="R48" s="10">
        <v>0</v>
      </c>
      <c r="S48" s="7">
        <v>1125</v>
      </c>
      <c r="T48" s="10">
        <v>1.0095344924284913E-2</v>
      </c>
      <c r="U48" s="7">
        <v>1000</v>
      </c>
      <c r="V48" s="10">
        <v>5.8651026392961877E-3</v>
      </c>
      <c r="W48" s="7">
        <v>687.5</v>
      </c>
      <c r="X48" s="10">
        <v>8.771929824561403E-3</v>
      </c>
      <c r="Y48" s="7">
        <v>0</v>
      </c>
      <c r="Z48" s="10">
        <v>0</v>
      </c>
      <c r="AA48" s="7">
        <v>0</v>
      </c>
      <c r="AB48" s="84">
        <v>0</v>
      </c>
      <c r="AC48" s="1">
        <f t="shared" si="0"/>
        <v>0</v>
      </c>
      <c r="AD48" s="1">
        <f t="shared" si="1"/>
        <v>0</v>
      </c>
      <c r="AE48" s="1">
        <f t="shared" si="2"/>
        <v>562.5</v>
      </c>
    </row>
    <row r="49" spans="1:31" x14ac:dyDescent="0.2">
      <c r="A49" s="151"/>
      <c r="B49" s="93" t="s">
        <v>83</v>
      </c>
      <c r="C49" s="89">
        <v>0</v>
      </c>
      <c r="D49" s="10">
        <v>0</v>
      </c>
      <c r="E49" s="4">
        <v>0</v>
      </c>
      <c r="F49" s="10">
        <v>0</v>
      </c>
      <c r="G49" s="4">
        <v>0</v>
      </c>
      <c r="H49" s="10">
        <v>0</v>
      </c>
      <c r="I49" s="4">
        <v>0</v>
      </c>
      <c r="J49" s="10">
        <v>0</v>
      </c>
      <c r="K49" s="4">
        <v>0</v>
      </c>
      <c r="L49" s="10">
        <v>0</v>
      </c>
      <c r="M49" s="4">
        <v>0</v>
      </c>
      <c r="N49" s="10">
        <v>0</v>
      </c>
      <c r="O49" s="4">
        <v>0</v>
      </c>
      <c r="P49" s="10">
        <v>0</v>
      </c>
      <c r="Q49" s="4">
        <v>0</v>
      </c>
      <c r="R49" s="10">
        <v>0</v>
      </c>
      <c r="S49" s="7">
        <v>0</v>
      </c>
      <c r="T49" s="10">
        <v>0</v>
      </c>
      <c r="U49" s="7">
        <v>0</v>
      </c>
      <c r="V49" s="10">
        <v>0</v>
      </c>
      <c r="W49" s="7">
        <v>1000</v>
      </c>
      <c r="X49" s="10">
        <v>1.2759170653907496E-2</v>
      </c>
      <c r="Y49" s="7">
        <v>250</v>
      </c>
      <c r="Z49" s="10">
        <v>4.296455424274973E-3</v>
      </c>
      <c r="AA49" s="7">
        <v>0</v>
      </c>
      <c r="AB49" s="84">
        <v>0</v>
      </c>
      <c r="AC49" s="1">
        <f t="shared" si="0"/>
        <v>0</v>
      </c>
      <c r="AD49" s="1">
        <f t="shared" si="1"/>
        <v>0</v>
      </c>
      <c r="AE49" s="1">
        <f t="shared" si="2"/>
        <v>250</v>
      </c>
    </row>
    <row r="50" spans="1:31" x14ac:dyDescent="0.2">
      <c r="A50" s="151"/>
      <c r="B50" s="93" t="s">
        <v>84</v>
      </c>
      <c r="C50" s="89">
        <v>0</v>
      </c>
      <c r="D50" s="10">
        <v>0</v>
      </c>
      <c r="E50" s="4">
        <v>0</v>
      </c>
      <c r="F50" s="10">
        <v>0</v>
      </c>
      <c r="G50" s="4">
        <v>0</v>
      </c>
      <c r="H50" s="10">
        <v>0</v>
      </c>
      <c r="I50" s="4">
        <v>0</v>
      </c>
      <c r="J50" s="10">
        <v>0</v>
      </c>
      <c r="K50" s="4">
        <v>0</v>
      </c>
      <c r="L50" s="10">
        <v>0</v>
      </c>
      <c r="M50" s="4">
        <v>0</v>
      </c>
      <c r="N50" s="10">
        <v>0</v>
      </c>
      <c r="O50" s="4">
        <v>0</v>
      </c>
      <c r="P50" s="10">
        <v>0</v>
      </c>
      <c r="Q50" s="4">
        <v>0</v>
      </c>
      <c r="R50" s="10">
        <v>0</v>
      </c>
      <c r="S50" s="7">
        <v>0</v>
      </c>
      <c r="T50" s="10">
        <v>0</v>
      </c>
      <c r="U50" s="7">
        <v>0</v>
      </c>
      <c r="V50" s="10">
        <v>0</v>
      </c>
      <c r="W50" s="7">
        <v>0</v>
      </c>
      <c r="X50" s="10">
        <v>0</v>
      </c>
      <c r="Y50" s="7">
        <v>312.5</v>
      </c>
      <c r="Z50" s="10">
        <v>5.3705692803437165E-3</v>
      </c>
      <c r="AA50" s="7">
        <v>2250</v>
      </c>
      <c r="AB50" s="84">
        <v>2.6587887740029542E-2</v>
      </c>
      <c r="AC50" s="1">
        <f t="shared" si="0"/>
        <v>0</v>
      </c>
      <c r="AD50" s="1">
        <f t="shared" si="1"/>
        <v>0</v>
      </c>
      <c r="AE50" s="1">
        <f t="shared" si="2"/>
        <v>512.5</v>
      </c>
    </row>
    <row r="51" spans="1:31" x14ac:dyDescent="0.2">
      <c r="A51" s="151"/>
      <c r="B51" s="93" t="s">
        <v>85</v>
      </c>
      <c r="C51" s="89">
        <v>0</v>
      </c>
      <c r="D51" s="10">
        <v>0</v>
      </c>
      <c r="E51" s="4">
        <v>0</v>
      </c>
      <c r="F51" s="10">
        <v>0</v>
      </c>
      <c r="G51" s="4">
        <v>0</v>
      </c>
      <c r="H51" s="10">
        <v>0</v>
      </c>
      <c r="I51" s="4">
        <v>0</v>
      </c>
      <c r="J51" s="10">
        <v>0</v>
      </c>
      <c r="K51" s="4">
        <v>0</v>
      </c>
      <c r="L51" s="10">
        <v>0</v>
      </c>
      <c r="M51" s="4">
        <v>0</v>
      </c>
      <c r="N51" s="10">
        <v>0</v>
      </c>
      <c r="O51" s="4">
        <v>0</v>
      </c>
      <c r="P51" s="10">
        <v>0</v>
      </c>
      <c r="Q51" s="4">
        <v>0</v>
      </c>
      <c r="R51" s="10">
        <v>0</v>
      </c>
      <c r="S51" s="7">
        <v>0</v>
      </c>
      <c r="T51" s="10">
        <v>0</v>
      </c>
      <c r="U51" s="7">
        <v>0</v>
      </c>
      <c r="V51" s="10">
        <v>0</v>
      </c>
      <c r="W51" s="7">
        <v>0</v>
      </c>
      <c r="X51" s="10">
        <v>0</v>
      </c>
      <c r="Y51" s="7">
        <v>1312.5</v>
      </c>
      <c r="Z51" s="10">
        <v>2.2556390977443608E-2</v>
      </c>
      <c r="AA51" s="7">
        <v>4937.5</v>
      </c>
      <c r="AB51" s="84">
        <v>5.8345642540620385E-2</v>
      </c>
      <c r="AC51" s="1">
        <f t="shared" si="0"/>
        <v>0</v>
      </c>
      <c r="AD51" s="1">
        <f t="shared" si="1"/>
        <v>0</v>
      </c>
      <c r="AE51" s="1">
        <f t="shared" si="2"/>
        <v>1250</v>
      </c>
    </row>
    <row r="52" spans="1:31" ht="13.5" thickBot="1" x14ac:dyDescent="0.25">
      <c r="A52" s="152"/>
      <c r="B52" s="94" t="s">
        <v>86</v>
      </c>
      <c r="C52" s="90">
        <v>0</v>
      </c>
      <c r="D52" s="13">
        <v>0</v>
      </c>
      <c r="E52" s="12">
        <v>0</v>
      </c>
      <c r="F52" s="13">
        <v>0</v>
      </c>
      <c r="G52" s="12">
        <v>0</v>
      </c>
      <c r="H52" s="13">
        <v>0</v>
      </c>
      <c r="I52" s="12">
        <v>0</v>
      </c>
      <c r="J52" s="13">
        <v>0</v>
      </c>
      <c r="K52" s="12">
        <v>0</v>
      </c>
      <c r="L52" s="13">
        <v>0</v>
      </c>
      <c r="M52" s="12">
        <v>0</v>
      </c>
      <c r="N52" s="13">
        <v>0</v>
      </c>
      <c r="O52" s="12">
        <v>0</v>
      </c>
      <c r="P52" s="13">
        <v>0</v>
      </c>
      <c r="Q52" s="12">
        <v>0</v>
      </c>
      <c r="R52" s="13">
        <v>0</v>
      </c>
      <c r="S52" s="86">
        <v>0</v>
      </c>
      <c r="T52" s="13">
        <v>0</v>
      </c>
      <c r="U52" s="86">
        <v>0</v>
      </c>
      <c r="V52" s="13">
        <v>0</v>
      </c>
      <c r="W52" s="86">
        <v>0</v>
      </c>
      <c r="X52" s="13">
        <v>0</v>
      </c>
      <c r="Y52" s="86">
        <v>62.5</v>
      </c>
      <c r="Z52" s="13">
        <v>1.0741138560687433E-3</v>
      </c>
      <c r="AA52" s="86">
        <v>0</v>
      </c>
      <c r="AB52" s="87">
        <v>0</v>
      </c>
      <c r="AC52" s="1">
        <f t="shared" si="0"/>
        <v>0</v>
      </c>
      <c r="AD52" s="1">
        <f t="shared" si="1"/>
        <v>0</v>
      </c>
      <c r="AE52" s="1">
        <f t="shared" si="2"/>
        <v>12.5</v>
      </c>
    </row>
    <row r="53" spans="1:31" x14ac:dyDescent="0.2">
      <c r="A53" s="134" t="s">
        <v>58</v>
      </c>
      <c r="B53" s="154"/>
      <c r="C53" s="79">
        <f>SUM(C7:C52)</f>
        <v>158316</v>
      </c>
      <c r="D53" s="80">
        <f t="shared" ref="D53:AB53" si="3">SUM(D7:D52)</f>
        <v>1.0031948881789141</v>
      </c>
      <c r="E53" s="81">
        <f t="shared" si="3"/>
        <v>215263</v>
      </c>
      <c r="F53" s="80">
        <f t="shared" si="3"/>
        <v>1</v>
      </c>
      <c r="G53" s="81">
        <f t="shared" si="3"/>
        <v>184368</v>
      </c>
      <c r="H53" s="80">
        <f t="shared" si="3"/>
        <v>1</v>
      </c>
      <c r="I53" s="81">
        <f t="shared" si="3"/>
        <v>313459</v>
      </c>
      <c r="J53" s="80">
        <f t="shared" si="3"/>
        <v>0.99946751863684791</v>
      </c>
      <c r="K53" s="81">
        <f t="shared" si="3"/>
        <v>263359</v>
      </c>
      <c r="L53" s="80">
        <f t="shared" si="3"/>
        <v>0.99999999999999989</v>
      </c>
      <c r="M53" s="81">
        <f t="shared" si="3"/>
        <v>5250</v>
      </c>
      <c r="N53" s="80">
        <f t="shared" si="3"/>
        <v>1</v>
      </c>
      <c r="O53" s="81">
        <f t="shared" si="3"/>
        <v>21062.5</v>
      </c>
      <c r="P53" s="80">
        <f t="shared" si="3"/>
        <v>1</v>
      </c>
      <c r="Q53" s="81">
        <f t="shared" si="3"/>
        <v>27062.5</v>
      </c>
      <c r="R53" s="80">
        <f t="shared" si="3"/>
        <v>1</v>
      </c>
      <c r="S53" s="81">
        <f t="shared" si="3"/>
        <v>111437.5</v>
      </c>
      <c r="T53" s="80">
        <f t="shared" si="3"/>
        <v>1</v>
      </c>
      <c r="U53" s="81">
        <f t="shared" si="3"/>
        <v>170500</v>
      </c>
      <c r="V53" s="80">
        <f t="shared" si="3"/>
        <v>1</v>
      </c>
      <c r="W53" s="81">
        <f t="shared" si="3"/>
        <v>78375</v>
      </c>
      <c r="X53" s="80">
        <f t="shared" si="3"/>
        <v>1</v>
      </c>
      <c r="Y53" s="81">
        <f t="shared" si="3"/>
        <v>58187.5</v>
      </c>
      <c r="Z53" s="80">
        <f t="shared" si="3"/>
        <v>0.99999999999999989</v>
      </c>
      <c r="AA53" s="81">
        <f t="shared" si="3"/>
        <v>84625</v>
      </c>
      <c r="AB53" s="82">
        <f t="shared" si="3"/>
        <v>0.99999999999999989</v>
      </c>
    </row>
    <row r="54" spans="1:31" x14ac:dyDescent="0.2">
      <c r="A54" s="122" t="s">
        <v>59</v>
      </c>
      <c r="B54" s="155"/>
      <c r="C54" s="83">
        <v>13</v>
      </c>
      <c r="D54" s="5"/>
      <c r="E54" s="7">
        <v>10</v>
      </c>
      <c r="F54" s="5"/>
      <c r="G54" s="7">
        <v>8</v>
      </c>
      <c r="H54" s="5"/>
      <c r="I54" s="7">
        <v>9</v>
      </c>
      <c r="J54" s="5"/>
      <c r="K54" s="7">
        <v>6</v>
      </c>
      <c r="L54" s="5"/>
      <c r="M54" s="7">
        <v>5</v>
      </c>
      <c r="N54" s="5"/>
      <c r="O54" s="7">
        <v>11</v>
      </c>
      <c r="P54" s="5"/>
      <c r="Q54" s="7">
        <v>9</v>
      </c>
      <c r="R54" s="5"/>
      <c r="S54" s="7">
        <v>9</v>
      </c>
      <c r="T54" s="5"/>
      <c r="U54" s="7">
        <v>9</v>
      </c>
      <c r="V54" s="5"/>
      <c r="W54" s="7">
        <v>18</v>
      </c>
      <c r="X54" s="5"/>
      <c r="Y54" s="7">
        <v>20</v>
      </c>
      <c r="Z54" s="5"/>
      <c r="AA54" s="7">
        <v>16</v>
      </c>
      <c r="AB54" s="84"/>
    </row>
    <row r="55" spans="1:31" x14ac:dyDescent="0.2">
      <c r="A55" s="122" t="s">
        <v>60</v>
      </c>
      <c r="B55" s="155"/>
      <c r="C55" s="83">
        <v>0.2979</v>
      </c>
      <c r="D55" s="5"/>
      <c r="E55" s="7">
        <v>0.20899999999999999</v>
      </c>
      <c r="F55" s="5"/>
      <c r="G55" s="7">
        <v>0.16700000000000001</v>
      </c>
      <c r="H55" s="5"/>
      <c r="I55" s="7">
        <v>9.5469999999999999E-2</v>
      </c>
      <c r="J55" s="5"/>
      <c r="K55" s="7">
        <v>0.10539999999999999</v>
      </c>
      <c r="L55" s="5"/>
      <c r="M55" s="7">
        <v>1.3360000000000001</v>
      </c>
      <c r="N55" s="5"/>
      <c r="O55" s="7">
        <v>1.9870000000000001</v>
      </c>
      <c r="P55" s="5"/>
      <c r="Q55" s="7">
        <v>1.631</v>
      </c>
      <c r="R55" s="5"/>
      <c r="S55" s="7">
        <v>0.26729999999999998</v>
      </c>
      <c r="T55" s="5"/>
      <c r="U55" s="7">
        <v>0.19739999999999999</v>
      </c>
      <c r="V55" s="5"/>
      <c r="W55" s="7">
        <v>1.2150000000000001</v>
      </c>
      <c r="X55" s="5"/>
      <c r="Y55" s="7">
        <v>1.5669999999999999</v>
      </c>
      <c r="Z55" s="5"/>
      <c r="AA55" s="7">
        <v>1.9059999999999999</v>
      </c>
      <c r="AB55" s="84"/>
    </row>
    <row r="56" spans="1:31" x14ac:dyDescent="0.2">
      <c r="A56" s="122" t="s">
        <v>61</v>
      </c>
      <c r="B56" s="155"/>
      <c r="C56" s="83">
        <v>0.1037</v>
      </c>
      <c r="D56" s="5"/>
      <c r="E56" s="7">
        <v>6.9720000000000004E-2</v>
      </c>
      <c r="F56" s="5"/>
      <c r="G56" s="7">
        <v>5.1700000000000003E-2</v>
      </c>
      <c r="H56" s="5"/>
      <c r="I56" s="7">
        <v>2.6429999999999999E-2</v>
      </c>
      <c r="J56" s="5"/>
      <c r="K56" s="7">
        <v>3.261E-2</v>
      </c>
      <c r="L56" s="5"/>
      <c r="M56" s="7">
        <v>0.69640000000000002</v>
      </c>
      <c r="N56" s="5"/>
      <c r="O56" s="7">
        <v>0.82230000000000003</v>
      </c>
      <c r="P56" s="5"/>
      <c r="Q56" s="7">
        <v>0.71160000000000001</v>
      </c>
      <c r="R56" s="5"/>
      <c r="S56" s="7">
        <v>9.0459999999999999E-2</v>
      </c>
      <c r="T56" s="5"/>
      <c r="U56" s="7">
        <v>6.3240000000000005E-2</v>
      </c>
      <c r="V56" s="5"/>
      <c r="W56" s="7">
        <v>0.47799999999999998</v>
      </c>
      <c r="X56" s="5"/>
      <c r="Y56" s="7">
        <v>0.65010000000000001</v>
      </c>
      <c r="Z56" s="5"/>
      <c r="AA56" s="7">
        <v>0.81040000000000001</v>
      </c>
      <c r="AB56" s="84"/>
    </row>
    <row r="57" spans="1:31" ht="13.5" thickBot="1" x14ac:dyDescent="0.25">
      <c r="A57" s="124" t="s">
        <v>62</v>
      </c>
      <c r="B57" s="156"/>
      <c r="C57" s="85">
        <v>0.11609999999999999</v>
      </c>
      <c r="D57" s="14"/>
      <c r="E57" s="86">
        <v>9.078E-2</v>
      </c>
      <c r="F57" s="14"/>
      <c r="G57" s="86">
        <v>8.0329999999999999E-2</v>
      </c>
      <c r="H57" s="14"/>
      <c r="I57" s="86">
        <v>4.3450000000000003E-2</v>
      </c>
      <c r="J57" s="14"/>
      <c r="K57" s="86">
        <v>5.8819999999999997E-2</v>
      </c>
      <c r="L57" s="14"/>
      <c r="M57" s="86">
        <v>0.83020000000000005</v>
      </c>
      <c r="N57" s="14"/>
      <c r="O57" s="86">
        <v>0.8286</v>
      </c>
      <c r="P57" s="14"/>
      <c r="Q57" s="86">
        <v>0.74229999999999996</v>
      </c>
      <c r="R57" s="14"/>
      <c r="S57" s="86">
        <v>0.1216</v>
      </c>
      <c r="T57" s="14"/>
      <c r="U57" s="86">
        <v>8.9849999999999999E-2</v>
      </c>
      <c r="V57" s="14"/>
      <c r="W57" s="86">
        <v>0.42020000000000002</v>
      </c>
      <c r="X57" s="14"/>
      <c r="Y57" s="86">
        <v>0.52290000000000003</v>
      </c>
      <c r="Z57" s="14"/>
      <c r="AA57" s="86">
        <v>0.6875</v>
      </c>
      <c r="AB57" s="87"/>
    </row>
    <row r="61" spans="1:31" x14ac:dyDescent="0.2"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</row>
    <row r="62" spans="1:31" x14ac:dyDescent="0.2">
      <c r="C62" s="7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31" x14ac:dyDescent="0.2">
      <c r="C63" s="7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31" x14ac:dyDescent="0.2">
      <c r="C64" s="7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">
      <c r="C65" s="7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"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spans="3:16" x14ac:dyDescent="0.2"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spans="3:16" x14ac:dyDescent="0.2"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</row>
  </sheetData>
  <sortState ref="C50:N61">
    <sortCondition ref="C50"/>
  </sortState>
  <mergeCells count="36">
    <mergeCell ref="C3:L3"/>
    <mergeCell ref="M3:R3"/>
    <mergeCell ref="B5:B6"/>
    <mergeCell ref="A5:A6"/>
    <mergeCell ref="A2:B4"/>
    <mergeCell ref="C2:L2"/>
    <mergeCell ref="C5:D5"/>
    <mergeCell ref="E5:F5"/>
    <mergeCell ref="G5:H5"/>
    <mergeCell ref="I5:J5"/>
    <mergeCell ref="K5:L5"/>
    <mergeCell ref="M2:R2"/>
    <mergeCell ref="M4:R4"/>
    <mergeCell ref="M5:N5"/>
    <mergeCell ref="O5:P5"/>
    <mergeCell ref="Q5:R5"/>
    <mergeCell ref="A7:A8"/>
    <mergeCell ref="C4:L4"/>
    <mergeCell ref="Y5:Z5"/>
    <mergeCell ref="AA5:AB5"/>
    <mergeCell ref="S4:AB4"/>
    <mergeCell ref="S3:AB3"/>
    <mergeCell ref="S2:AB2"/>
    <mergeCell ref="S5:T5"/>
    <mergeCell ref="U5:V5"/>
    <mergeCell ref="W5:X5"/>
    <mergeCell ref="A53:B53"/>
    <mergeCell ref="A54:B54"/>
    <mergeCell ref="A55:B55"/>
    <mergeCell ref="A56:B56"/>
    <mergeCell ref="A57:B57"/>
    <mergeCell ref="A32:A52"/>
    <mergeCell ref="A29:A31"/>
    <mergeCell ref="A26:A28"/>
    <mergeCell ref="A24:A25"/>
    <mergeCell ref="A9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0"/>
  <sheetViews>
    <sheetView topLeftCell="C1" zoomScale="80" zoomScaleNormal="80" workbookViewId="0">
      <selection activeCell="F31" sqref="F31"/>
    </sheetView>
  </sheetViews>
  <sheetFormatPr baseColWidth="10" defaultRowHeight="15" x14ac:dyDescent="0.25"/>
  <cols>
    <col min="6" max="6" width="13.85546875" customWidth="1"/>
    <col min="8" max="8" width="18.7109375" bestFit="1" customWidth="1"/>
    <col min="9" max="9" width="19.140625" bestFit="1" customWidth="1"/>
    <col min="10" max="10" width="25.140625" bestFit="1" customWidth="1"/>
    <col min="11" max="11" width="25.28515625" bestFit="1" customWidth="1"/>
    <col min="12" max="12" width="20.140625" bestFit="1" customWidth="1"/>
  </cols>
  <sheetData>
    <row r="2" spans="3:12" x14ac:dyDescent="0.25">
      <c r="C2" s="183" t="s">
        <v>90</v>
      </c>
      <c r="D2" s="184"/>
      <c r="E2" s="184"/>
      <c r="F2" s="184"/>
      <c r="G2" s="185"/>
      <c r="H2" s="189" t="s">
        <v>58</v>
      </c>
      <c r="I2" s="189" t="s">
        <v>59</v>
      </c>
      <c r="J2" s="189" t="s">
        <v>60</v>
      </c>
      <c r="K2" s="189" t="s">
        <v>61</v>
      </c>
      <c r="L2" s="189" t="s">
        <v>62</v>
      </c>
    </row>
    <row r="3" spans="3:12" x14ac:dyDescent="0.25">
      <c r="C3" s="186"/>
      <c r="D3" s="187"/>
      <c r="E3" s="187"/>
      <c r="F3" s="187"/>
      <c r="G3" s="188"/>
      <c r="H3" s="189"/>
      <c r="I3" s="189"/>
      <c r="J3" s="189"/>
      <c r="K3" s="189"/>
      <c r="L3" s="189"/>
    </row>
    <row r="4" spans="3:12" x14ac:dyDescent="0.25">
      <c r="C4" s="175">
        <v>2012</v>
      </c>
      <c r="D4" s="175" t="s">
        <v>35</v>
      </c>
      <c r="E4" s="172">
        <v>40989</v>
      </c>
      <c r="F4" s="137" t="s">
        <v>91</v>
      </c>
      <c r="G4" s="101" t="s">
        <v>31</v>
      </c>
      <c r="H4" s="102">
        <v>186492</v>
      </c>
      <c r="I4" s="102">
        <v>9</v>
      </c>
      <c r="J4" s="102">
        <v>0.17080000000000001</v>
      </c>
      <c r="K4" s="102">
        <v>5.7849999999999999E-2</v>
      </c>
      <c r="L4" s="102">
        <v>7.7740000000000004E-2</v>
      </c>
    </row>
    <row r="5" spans="3:12" x14ac:dyDescent="0.25">
      <c r="C5" s="176"/>
      <c r="D5" s="176"/>
      <c r="E5" s="173"/>
      <c r="F5" s="137"/>
      <c r="G5" s="101" t="s">
        <v>32</v>
      </c>
      <c r="H5" s="102">
        <v>126</v>
      </c>
      <c r="I5" s="102">
        <v>3</v>
      </c>
      <c r="J5" s="102">
        <v>1.099</v>
      </c>
      <c r="K5" s="102">
        <v>0.66669999999999996</v>
      </c>
      <c r="L5" s="102">
        <v>1</v>
      </c>
    </row>
    <row r="6" spans="3:12" ht="15.75" x14ac:dyDescent="0.25">
      <c r="C6" s="176"/>
      <c r="D6" s="176"/>
      <c r="E6" s="173"/>
      <c r="F6" s="103" t="s">
        <v>92</v>
      </c>
      <c r="G6" s="101" t="s">
        <v>33</v>
      </c>
      <c r="H6" s="180" t="s">
        <v>89</v>
      </c>
      <c r="I6" s="181"/>
      <c r="J6" s="181"/>
      <c r="K6" s="181"/>
      <c r="L6" s="182"/>
    </row>
    <row r="7" spans="3:12" x14ac:dyDescent="0.25">
      <c r="C7" s="176"/>
      <c r="D7" s="176"/>
      <c r="E7" s="173"/>
      <c r="F7" s="137" t="s">
        <v>93</v>
      </c>
      <c r="G7" s="101" t="s">
        <v>34</v>
      </c>
      <c r="H7" s="102">
        <v>232878</v>
      </c>
      <c r="I7" s="102">
        <v>14</v>
      </c>
      <c r="J7" s="102">
        <v>0.26879999999999998</v>
      </c>
      <c r="K7" s="102">
        <v>9.1170000000000001E-2</v>
      </c>
      <c r="L7" s="102">
        <v>0.1019</v>
      </c>
    </row>
    <row r="8" spans="3:12" x14ac:dyDescent="0.25">
      <c r="C8" s="176"/>
      <c r="D8" s="177"/>
      <c r="E8" s="174"/>
      <c r="F8" s="137"/>
      <c r="G8" s="101" t="s">
        <v>53</v>
      </c>
      <c r="H8" s="102">
        <v>1648000</v>
      </c>
      <c r="I8" s="102">
        <v>5</v>
      </c>
      <c r="J8" s="102">
        <v>0.83919999999999995</v>
      </c>
      <c r="K8" s="102">
        <v>0.4854</v>
      </c>
      <c r="L8" s="102">
        <v>0.52139999999999997</v>
      </c>
    </row>
    <row r="9" spans="3:12" x14ac:dyDescent="0.25">
      <c r="C9" s="176"/>
      <c r="D9" s="175" t="s">
        <v>42</v>
      </c>
      <c r="E9" s="172">
        <v>41179</v>
      </c>
      <c r="F9" s="103" t="s">
        <v>91</v>
      </c>
      <c r="G9" s="101" t="s">
        <v>31</v>
      </c>
      <c r="H9" s="102">
        <v>8544000</v>
      </c>
      <c r="I9" s="102">
        <v>13</v>
      </c>
      <c r="J9" s="102">
        <v>1.595</v>
      </c>
      <c r="K9" s="102">
        <v>0.73109999999999997</v>
      </c>
      <c r="L9" s="102">
        <v>0.62170000000000003</v>
      </c>
    </row>
    <row r="10" spans="3:12" x14ac:dyDescent="0.25">
      <c r="C10" s="176"/>
      <c r="D10" s="176"/>
      <c r="E10" s="173"/>
      <c r="F10" s="103" t="s">
        <v>92</v>
      </c>
      <c r="G10" s="101" t="s">
        <v>33</v>
      </c>
      <c r="H10" s="102">
        <v>6800000</v>
      </c>
      <c r="I10" s="102">
        <v>9</v>
      </c>
      <c r="J10" s="102">
        <v>1.359</v>
      </c>
      <c r="K10" s="102">
        <v>0.6593</v>
      </c>
      <c r="L10" s="102">
        <v>0.61870000000000003</v>
      </c>
    </row>
    <row r="11" spans="3:12" x14ac:dyDescent="0.25">
      <c r="C11" s="177"/>
      <c r="D11" s="177"/>
      <c r="E11" s="174"/>
      <c r="F11" s="103" t="s">
        <v>93</v>
      </c>
      <c r="G11" s="101" t="s">
        <v>41</v>
      </c>
      <c r="H11" s="102">
        <v>13584000</v>
      </c>
      <c r="I11" s="102">
        <v>4</v>
      </c>
      <c r="J11" s="102">
        <v>0.2258</v>
      </c>
      <c r="K11" s="102">
        <v>8.8749999999999996E-2</v>
      </c>
      <c r="L11" s="102">
        <v>0.16289999999999999</v>
      </c>
    </row>
    <row r="12" spans="3:12" x14ac:dyDescent="0.25">
      <c r="C12" s="175">
        <v>2013</v>
      </c>
      <c r="D12" s="175" t="s">
        <v>54</v>
      </c>
      <c r="E12" s="172">
        <v>41290</v>
      </c>
      <c r="F12" s="137" t="s">
        <v>91</v>
      </c>
      <c r="G12" s="101" t="s">
        <v>31</v>
      </c>
      <c r="H12" s="102">
        <v>18704000</v>
      </c>
      <c r="I12" s="102">
        <v>9</v>
      </c>
      <c r="J12" s="102">
        <v>0.63319999999999999</v>
      </c>
      <c r="K12" s="102">
        <v>0.25969999999999999</v>
      </c>
      <c r="L12" s="102">
        <v>0.28820000000000001</v>
      </c>
    </row>
    <row r="13" spans="3:12" x14ac:dyDescent="0.25">
      <c r="C13" s="176"/>
      <c r="D13" s="176"/>
      <c r="E13" s="173"/>
      <c r="F13" s="137"/>
      <c r="G13" s="101" t="s">
        <v>32</v>
      </c>
      <c r="H13" s="102">
        <v>3328000</v>
      </c>
      <c r="I13" s="102">
        <v>6</v>
      </c>
      <c r="J13" s="102">
        <v>1.458</v>
      </c>
      <c r="K13" s="102">
        <v>0.72440000000000004</v>
      </c>
      <c r="L13" s="102">
        <v>0.81369999999999998</v>
      </c>
    </row>
    <row r="14" spans="3:12" x14ac:dyDescent="0.25">
      <c r="C14" s="176"/>
      <c r="D14" s="176"/>
      <c r="E14" s="173"/>
      <c r="F14" s="103" t="s">
        <v>92</v>
      </c>
      <c r="G14" s="101" t="s">
        <v>33</v>
      </c>
      <c r="H14" s="102">
        <v>6656000</v>
      </c>
      <c r="I14" s="102">
        <v>9</v>
      </c>
      <c r="J14" s="102">
        <v>1.1619999999999999</v>
      </c>
      <c r="K14" s="102">
        <v>0.54369999999999996</v>
      </c>
      <c r="L14" s="102">
        <v>0.52880000000000005</v>
      </c>
    </row>
    <row r="15" spans="3:12" x14ac:dyDescent="0.25">
      <c r="C15" s="176"/>
      <c r="D15" s="176"/>
      <c r="E15" s="173"/>
      <c r="F15" s="137" t="s">
        <v>93</v>
      </c>
      <c r="G15" s="101" t="s">
        <v>34</v>
      </c>
      <c r="H15" s="102">
        <v>944000</v>
      </c>
      <c r="I15" s="102">
        <v>4</v>
      </c>
      <c r="J15" s="102">
        <v>1.2749999999999999</v>
      </c>
      <c r="K15" s="102">
        <v>0.69230000000000003</v>
      </c>
      <c r="L15" s="102">
        <v>0.92</v>
      </c>
    </row>
    <row r="16" spans="3:12" x14ac:dyDescent="0.25">
      <c r="C16" s="177"/>
      <c r="D16" s="177"/>
      <c r="E16" s="174"/>
      <c r="F16" s="137"/>
      <c r="G16" s="101" t="s">
        <v>53</v>
      </c>
      <c r="H16" s="102">
        <v>928000</v>
      </c>
      <c r="I16" s="102">
        <v>6</v>
      </c>
      <c r="J16" s="102">
        <v>1.383</v>
      </c>
      <c r="K16" s="102">
        <v>0.66879999999999995</v>
      </c>
      <c r="L16" s="102">
        <v>0.77200000000000002</v>
      </c>
    </row>
    <row r="20" spans="6:13" x14ac:dyDescent="0.25">
      <c r="F20" s="178" t="s">
        <v>95</v>
      </c>
      <c r="G20" s="178" t="s">
        <v>96</v>
      </c>
      <c r="H20" s="191" t="s">
        <v>97</v>
      </c>
      <c r="I20" s="178" t="s">
        <v>98</v>
      </c>
      <c r="J20" s="178" t="s">
        <v>99</v>
      </c>
      <c r="K20" s="178" t="s">
        <v>100</v>
      </c>
      <c r="L20" s="178" t="s">
        <v>101</v>
      </c>
      <c r="M20" s="109"/>
    </row>
    <row r="21" spans="6:13" x14ac:dyDescent="0.25">
      <c r="F21" s="179"/>
      <c r="G21" s="179"/>
      <c r="H21" s="192"/>
      <c r="I21" s="179"/>
      <c r="J21" s="179"/>
      <c r="K21" s="179"/>
      <c r="L21" s="179"/>
      <c r="M21" s="109"/>
    </row>
    <row r="22" spans="6:13" x14ac:dyDescent="0.25">
      <c r="F22" s="190" t="s">
        <v>91</v>
      </c>
      <c r="G22" s="104" t="s">
        <v>31</v>
      </c>
      <c r="H22" s="110">
        <v>9144830.666666666</v>
      </c>
      <c r="I22" s="110">
        <v>10.333333333333334</v>
      </c>
      <c r="J22" s="111">
        <v>0.79966666666666664</v>
      </c>
      <c r="K22" s="111">
        <v>0.34954999999999997</v>
      </c>
      <c r="L22" s="111">
        <v>0.32921333333333336</v>
      </c>
      <c r="M22" s="109"/>
    </row>
    <row r="23" spans="6:13" x14ac:dyDescent="0.25">
      <c r="F23" s="190"/>
      <c r="G23" s="104" t="s">
        <v>32</v>
      </c>
      <c r="H23" s="112">
        <v>1664063</v>
      </c>
      <c r="I23" s="110">
        <v>4.5</v>
      </c>
      <c r="J23" s="111">
        <v>1.2785</v>
      </c>
      <c r="K23" s="111">
        <v>0.69555</v>
      </c>
      <c r="L23" s="111">
        <v>0.90684999999999993</v>
      </c>
      <c r="M23" s="109"/>
    </row>
    <row r="24" spans="6:13" x14ac:dyDescent="0.25">
      <c r="F24" s="105" t="s">
        <v>92</v>
      </c>
      <c r="G24" s="106" t="s">
        <v>33</v>
      </c>
      <c r="H24" s="113">
        <v>6728000</v>
      </c>
      <c r="I24" s="113">
        <v>9</v>
      </c>
      <c r="J24" s="114">
        <v>1.2605</v>
      </c>
      <c r="K24" s="114">
        <v>0.60149999999999992</v>
      </c>
      <c r="L24" s="114">
        <v>0.57374999999999998</v>
      </c>
      <c r="M24" s="109"/>
    </row>
    <row r="25" spans="6:13" x14ac:dyDescent="0.25">
      <c r="F25" s="190" t="s">
        <v>93</v>
      </c>
      <c r="G25" s="107" t="s">
        <v>34</v>
      </c>
      <c r="H25" s="115">
        <v>588439</v>
      </c>
      <c r="I25" s="115">
        <v>9</v>
      </c>
      <c r="J25" s="116">
        <v>0.77189999999999992</v>
      </c>
      <c r="K25" s="116">
        <v>0.391735</v>
      </c>
      <c r="L25" s="116">
        <v>0.51095000000000002</v>
      </c>
      <c r="M25" s="117" t="s">
        <v>102</v>
      </c>
    </row>
    <row r="26" spans="6:13" x14ac:dyDescent="0.25">
      <c r="F26" s="190"/>
      <c r="G26" s="108" t="s">
        <v>53</v>
      </c>
      <c r="H26" s="118">
        <v>1288000</v>
      </c>
      <c r="I26" s="119">
        <v>5.5</v>
      </c>
      <c r="J26" s="120">
        <v>1.1111</v>
      </c>
      <c r="K26" s="120">
        <v>0.57709999999999995</v>
      </c>
      <c r="L26" s="120">
        <v>0.64670000000000005</v>
      </c>
      <c r="M26" s="109"/>
    </row>
    <row r="27" spans="6:13" x14ac:dyDescent="0.25">
      <c r="F27" s="190"/>
      <c r="G27" s="108" t="s">
        <v>41</v>
      </c>
      <c r="H27" s="118">
        <v>13584000</v>
      </c>
      <c r="I27" s="118">
        <v>4</v>
      </c>
      <c r="J27" s="120">
        <v>0.2258</v>
      </c>
      <c r="K27" s="120">
        <v>8.8749999999999996E-2</v>
      </c>
      <c r="L27" s="120">
        <v>0.16289999999999999</v>
      </c>
      <c r="M27" s="109"/>
    </row>
    <row r="30" spans="6:13" x14ac:dyDescent="0.25">
      <c r="G30" t="s">
        <v>94</v>
      </c>
    </row>
  </sheetData>
  <mergeCells count="28">
    <mergeCell ref="F22:F23"/>
    <mergeCell ref="F25:F27"/>
    <mergeCell ref="H20:H21"/>
    <mergeCell ref="I20:I21"/>
    <mergeCell ref="J20:J21"/>
    <mergeCell ref="F20:F21"/>
    <mergeCell ref="G20:G21"/>
    <mergeCell ref="K20:K21"/>
    <mergeCell ref="L20:L21"/>
    <mergeCell ref="H6:L6"/>
    <mergeCell ref="C2:G3"/>
    <mergeCell ref="H2:H3"/>
    <mergeCell ref="I2:I3"/>
    <mergeCell ref="J2:J3"/>
    <mergeCell ref="K2:K3"/>
    <mergeCell ref="L2:L3"/>
    <mergeCell ref="E4:E8"/>
    <mergeCell ref="D4:D8"/>
    <mergeCell ref="F4:F5"/>
    <mergeCell ref="F7:F8"/>
    <mergeCell ref="F12:F13"/>
    <mergeCell ref="F15:F16"/>
    <mergeCell ref="D9:D11"/>
    <mergeCell ref="E9:E11"/>
    <mergeCell ref="C12:C16"/>
    <mergeCell ref="D12:D16"/>
    <mergeCell ref="E12:E16"/>
    <mergeCell ref="C4:C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tabSelected="1" topLeftCell="A48" workbookViewId="0">
      <selection activeCell="L55" sqref="L55"/>
    </sheetView>
  </sheetViews>
  <sheetFormatPr baseColWidth="10" defaultRowHeight="15" x14ac:dyDescent="0.25"/>
  <cols>
    <col min="1" max="1" width="11.42578125" style="196"/>
    <col min="2" max="2" width="19.85546875" style="204" bestFit="1" customWidth="1"/>
    <col min="3" max="3" width="24.28515625" style="196" bestFit="1" customWidth="1"/>
    <col min="4" max="5" width="12.5703125" style="198" bestFit="1" customWidth="1"/>
    <col min="6" max="6" width="15.140625" style="198" customWidth="1"/>
    <col min="7" max="7" width="13.85546875" style="198" customWidth="1"/>
    <col min="8" max="11" width="11.42578125" style="198"/>
    <col min="12" max="16384" width="11.42578125" style="196"/>
  </cols>
  <sheetData>
    <row r="1" spans="2:11" x14ac:dyDescent="0.25">
      <c r="B1" s="197" t="s">
        <v>103</v>
      </c>
      <c r="C1" s="197"/>
    </row>
    <row r="2" spans="2:11" ht="15.75" thickBot="1" x14ac:dyDescent="0.3">
      <c r="B2" s="197"/>
      <c r="C2" s="197"/>
    </row>
    <row r="3" spans="2:11" ht="30" x14ac:dyDescent="0.25">
      <c r="B3" s="202" t="s">
        <v>37</v>
      </c>
      <c r="C3" s="102" t="s">
        <v>36</v>
      </c>
      <c r="D3" s="102" t="s">
        <v>112</v>
      </c>
      <c r="E3" s="102" t="s">
        <v>113</v>
      </c>
      <c r="F3" s="194" t="s">
        <v>106</v>
      </c>
      <c r="G3" s="194" t="s">
        <v>107</v>
      </c>
      <c r="H3" s="102" t="s">
        <v>108</v>
      </c>
      <c r="I3" s="102" t="s">
        <v>109</v>
      </c>
      <c r="J3" s="205" t="s">
        <v>110</v>
      </c>
      <c r="K3" s="206" t="s">
        <v>111</v>
      </c>
    </row>
    <row r="4" spans="2:11" ht="19.5" thickBot="1" x14ac:dyDescent="0.3">
      <c r="B4" s="202" t="s">
        <v>1</v>
      </c>
      <c r="C4" s="43" t="s">
        <v>2</v>
      </c>
      <c r="D4" s="195">
        <v>41.75</v>
      </c>
      <c r="E4" s="195">
        <v>267.2</v>
      </c>
      <c r="F4" s="199">
        <f>AVERAGE(D4:E4)</f>
        <v>154.47499999999999</v>
      </c>
      <c r="G4" s="200">
        <f>F4/F$33</f>
        <v>9.2872323476452011E-4</v>
      </c>
      <c r="H4" s="102">
        <v>16</v>
      </c>
      <c r="I4" s="102">
        <v>0</v>
      </c>
      <c r="J4" s="205">
        <f>H4*I4</f>
        <v>0</v>
      </c>
      <c r="K4" s="207">
        <f>SUM(J4:J32)</f>
        <v>15</v>
      </c>
    </row>
    <row r="5" spans="2:11" x14ac:dyDescent="0.25">
      <c r="B5" s="203" t="s">
        <v>115</v>
      </c>
      <c r="C5" s="43" t="s">
        <v>8</v>
      </c>
      <c r="D5" s="195">
        <v>954.5</v>
      </c>
      <c r="E5" s="195">
        <v>1269.2</v>
      </c>
      <c r="F5" s="199">
        <f t="shared" ref="F5:F32" si="0">AVERAGE(D5:E5)</f>
        <v>1111.8499999999999</v>
      </c>
      <c r="G5" s="200">
        <f t="shared" ref="G5:G33" si="1">F5/F$33</f>
        <v>6.6845828035146894E-3</v>
      </c>
      <c r="H5" s="102">
        <v>3</v>
      </c>
      <c r="I5" s="102">
        <v>0</v>
      </c>
      <c r="J5" s="102">
        <f t="shared" ref="J5:J32" si="2">H5*I5</f>
        <v>0</v>
      </c>
    </row>
    <row r="6" spans="2:11" x14ac:dyDescent="0.25">
      <c r="B6" s="203"/>
      <c r="C6" s="43" t="s">
        <v>6</v>
      </c>
      <c r="D6" s="195">
        <v>830</v>
      </c>
      <c r="E6" s="195">
        <v>133.6</v>
      </c>
      <c r="F6" s="199">
        <f t="shared" si="0"/>
        <v>481.8</v>
      </c>
      <c r="G6" s="200">
        <f t="shared" si="1"/>
        <v>2.8966425279789341E-3</v>
      </c>
      <c r="H6" s="102">
        <v>3</v>
      </c>
      <c r="I6" s="102">
        <v>0</v>
      </c>
      <c r="J6" s="102">
        <f t="shared" si="2"/>
        <v>0</v>
      </c>
    </row>
    <row r="7" spans="2:11" x14ac:dyDescent="0.25">
      <c r="B7" s="203"/>
      <c r="C7" s="43" t="s">
        <v>5</v>
      </c>
      <c r="D7" s="195">
        <v>477.25</v>
      </c>
      <c r="E7" s="195">
        <v>267.2</v>
      </c>
      <c r="F7" s="199">
        <f t="shared" si="0"/>
        <v>372.22500000000002</v>
      </c>
      <c r="G7" s="200">
        <f t="shared" si="1"/>
        <v>2.2378637712265645E-3</v>
      </c>
      <c r="H7" s="102">
        <v>3</v>
      </c>
      <c r="I7" s="102">
        <v>0</v>
      </c>
      <c r="J7" s="102">
        <f t="shared" si="2"/>
        <v>0</v>
      </c>
    </row>
    <row r="8" spans="2:11" x14ac:dyDescent="0.25">
      <c r="B8" s="203"/>
      <c r="C8" s="43" t="s">
        <v>7</v>
      </c>
      <c r="D8" s="195">
        <v>20.75</v>
      </c>
      <c r="E8" s="199"/>
      <c r="F8" s="199">
        <f t="shared" si="0"/>
        <v>20.75</v>
      </c>
      <c r="G8" s="200">
        <f t="shared" si="1"/>
        <v>1.2475162402565977E-4</v>
      </c>
      <c r="H8" s="102">
        <v>3</v>
      </c>
      <c r="I8" s="102">
        <v>0</v>
      </c>
      <c r="J8" s="102">
        <f t="shared" si="2"/>
        <v>0</v>
      </c>
    </row>
    <row r="9" spans="2:11" x14ac:dyDescent="0.25">
      <c r="B9" s="203"/>
      <c r="C9" s="43" t="s">
        <v>4</v>
      </c>
      <c r="D9" s="195">
        <v>100730.75</v>
      </c>
      <c r="E9" s="195">
        <v>221041.2</v>
      </c>
      <c r="F9" s="199">
        <f t="shared" si="0"/>
        <v>160885.97500000001</v>
      </c>
      <c r="G9" s="200">
        <f t="shared" si="1"/>
        <v>0.96726682719044332</v>
      </c>
      <c r="H9" s="102">
        <v>3</v>
      </c>
      <c r="I9" s="102">
        <v>5</v>
      </c>
      <c r="J9" s="102">
        <f t="shared" si="2"/>
        <v>15</v>
      </c>
    </row>
    <row r="10" spans="2:11" x14ac:dyDescent="0.25">
      <c r="B10" s="203"/>
      <c r="C10" s="43" t="s">
        <v>52</v>
      </c>
      <c r="D10" s="195">
        <v>20.75</v>
      </c>
      <c r="E10" s="195"/>
      <c r="F10" s="199">
        <f t="shared" si="0"/>
        <v>20.75</v>
      </c>
      <c r="G10" s="200">
        <f t="shared" si="1"/>
        <v>1.2475162402565977E-4</v>
      </c>
      <c r="H10" s="102">
        <v>3</v>
      </c>
      <c r="I10" s="102">
        <v>0</v>
      </c>
      <c r="J10" s="102">
        <f t="shared" si="2"/>
        <v>0</v>
      </c>
    </row>
    <row r="11" spans="2:11" x14ac:dyDescent="0.25">
      <c r="B11" s="203" t="s">
        <v>10</v>
      </c>
      <c r="C11" s="43" t="s">
        <v>11</v>
      </c>
      <c r="D11" s="195">
        <v>41.75</v>
      </c>
      <c r="E11" s="195"/>
      <c r="F11" s="199">
        <f t="shared" si="0"/>
        <v>41.75</v>
      </c>
      <c r="G11" s="200">
        <f t="shared" si="1"/>
        <v>2.5100627966608653E-4</v>
      </c>
      <c r="H11" s="102">
        <v>5</v>
      </c>
      <c r="I11" s="102">
        <v>0</v>
      </c>
      <c r="J11" s="102">
        <f t="shared" si="2"/>
        <v>0</v>
      </c>
    </row>
    <row r="12" spans="2:11" x14ac:dyDescent="0.25">
      <c r="B12" s="203"/>
      <c r="C12" s="43" t="s">
        <v>12</v>
      </c>
      <c r="D12" s="195">
        <v>15.75</v>
      </c>
      <c r="E12" s="195">
        <v>66.8</v>
      </c>
      <c r="F12" s="199">
        <f t="shared" si="0"/>
        <v>41.274999999999999</v>
      </c>
      <c r="G12" s="200">
        <f t="shared" si="1"/>
        <v>2.4815051959802925E-4</v>
      </c>
      <c r="H12" s="102">
        <v>5</v>
      </c>
      <c r="I12" s="102">
        <v>0</v>
      </c>
      <c r="J12" s="102">
        <f t="shared" si="2"/>
        <v>0</v>
      </c>
    </row>
    <row r="13" spans="2:11" x14ac:dyDescent="0.25">
      <c r="B13" s="203" t="s">
        <v>116</v>
      </c>
      <c r="C13" s="43" t="s">
        <v>14</v>
      </c>
      <c r="D13" s="195">
        <v>62.25</v>
      </c>
      <c r="E13" s="195">
        <v>66.8</v>
      </c>
      <c r="F13" s="199">
        <f t="shared" si="0"/>
        <v>64.525000000000006</v>
      </c>
      <c r="G13" s="200">
        <f t="shared" si="1"/>
        <v>3.8793245977135891E-4</v>
      </c>
      <c r="H13" s="102">
        <v>9</v>
      </c>
      <c r="I13" s="102">
        <v>0</v>
      </c>
      <c r="J13" s="102">
        <f t="shared" si="2"/>
        <v>0</v>
      </c>
    </row>
    <row r="14" spans="2:11" x14ac:dyDescent="0.25">
      <c r="B14" s="203"/>
      <c r="C14" s="51" t="s">
        <v>64</v>
      </c>
      <c r="D14" s="195"/>
      <c r="E14" s="195">
        <v>33.4</v>
      </c>
      <c r="F14" s="199">
        <f t="shared" si="0"/>
        <v>33.4</v>
      </c>
      <c r="G14" s="200">
        <f t="shared" si="1"/>
        <v>2.0080502373286921E-4</v>
      </c>
      <c r="H14" s="102">
        <v>9</v>
      </c>
      <c r="I14" s="102">
        <v>0</v>
      </c>
      <c r="J14" s="102">
        <f t="shared" si="2"/>
        <v>0</v>
      </c>
    </row>
    <row r="15" spans="2:11" x14ac:dyDescent="0.25">
      <c r="B15" s="203"/>
      <c r="C15" s="51" t="s">
        <v>65</v>
      </c>
      <c r="D15" s="199"/>
      <c r="E15" s="195">
        <v>33.4</v>
      </c>
      <c r="F15" s="199">
        <f t="shared" si="0"/>
        <v>33.4</v>
      </c>
      <c r="G15" s="200">
        <f t="shared" si="1"/>
        <v>2.0080502373286921E-4</v>
      </c>
      <c r="H15" s="102">
        <v>9</v>
      </c>
      <c r="I15" s="102">
        <v>0</v>
      </c>
      <c r="J15" s="102">
        <f t="shared" si="2"/>
        <v>0</v>
      </c>
    </row>
    <row r="16" spans="2:11" x14ac:dyDescent="0.25">
      <c r="B16" s="202" t="s">
        <v>15</v>
      </c>
      <c r="C16" s="43" t="s">
        <v>16</v>
      </c>
      <c r="D16" s="195">
        <v>10.5</v>
      </c>
      <c r="E16" s="195"/>
      <c r="F16" s="199">
        <f t="shared" si="0"/>
        <v>10.5</v>
      </c>
      <c r="G16" s="200">
        <f t="shared" si="1"/>
        <v>6.3127327820213379E-5</v>
      </c>
      <c r="H16" s="102">
        <v>20</v>
      </c>
      <c r="I16" s="102">
        <v>0</v>
      </c>
      <c r="J16" s="102">
        <f t="shared" si="2"/>
        <v>0</v>
      </c>
    </row>
    <row r="17" spans="2:10" x14ac:dyDescent="0.25">
      <c r="B17" s="203" t="s">
        <v>17</v>
      </c>
      <c r="C17" s="43" t="s">
        <v>19</v>
      </c>
      <c r="D17" s="195">
        <v>114.25</v>
      </c>
      <c r="E17" s="195">
        <v>768.2</v>
      </c>
      <c r="F17" s="199">
        <f t="shared" si="0"/>
        <v>441.22500000000002</v>
      </c>
      <c r="G17" s="200">
        <f t="shared" si="1"/>
        <v>2.6527004969022524E-3</v>
      </c>
      <c r="H17" s="102">
        <v>9</v>
      </c>
      <c r="I17" s="102">
        <v>0</v>
      </c>
      <c r="J17" s="102">
        <f t="shared" si="2"/>
        <v>0</v>
      </c>
    </row>
    <row r="18" spans="2:10" x14ac:dyDescent="0.25">
      <c r="B18" s="203"/>
      <c r="C18" s="43" t="s">
        <v>18</v>
      </c>
      <c r="D18" s="195">
        <v>980.5</v>
      </c>
      <c r="E18" s="195">
        <v>2271.1999999999998</v>
      </c>
      <c r="F18" s="199">
        <f t="shared" si="0"/>
        <v>1625.85</v>
      </c>
      <c r="G18" s="200">
        <f t="shared" si="1"/>
        <v>9.7748158034756116E-3</v>
      </c>
      <c r="H18" s="102">
        <v>9</v>
      </c>
      <c r="I18" s="102">
        <v>0</v>
      </c>
      <c r="J18" s="102">
        <f t="shared" si="2"/>
        <v>0</v>
      </c>
    </row>
    <row r="19" spans="2:10" x14ac:dyDescent="0.25">
      <c r="B19" s="203" t="s">
        <v>20</v>
      </c>
      <c r="C19" s="43" t="s">
        <v>30</v>
      </c>
      <c r="D19" s="195">
        <v>41.75</v>
      </c>
      <c r="E19" s="195">
        <v>167</v>
      </c>
      <c r="F19" s="199">
        <f t="shared" si="0"/>
        <v>104.375</v>
      </c>
      <c r="G19" s="200">
        <f t="shared" si="1"/>
        <v>6.2751569916521632E-4</v>
      </c>
      <c r="H19" s="102">
        <v>12</v>
      </c>
      <c r="I19" s="102">
        <v>0</v>
      </c>
      <c r="J19" s="102">
        <f t="shared" si="2"/>
        <v>0</v>
      </c>
    </row>
    <row r="20" spans="2:10" x14ac:dyDescent="0.25">
      <c r="B20" s="203"/>
      <c r="C20" s="51" t="s">
        <v>67</v>
      </c>
      <c r="D20" s="199"/>
      <c r="E20" s="195">
        <v>66.8</v>
      </c>
      <c r="F20" s="199">
        <f t="shared" si="0"/>
        <v>66.8</v>
      </c>
      <c r="G20" s="200">
        <f t="shared" si="1"/>
        <v>4.0161004746573842E-4</v>
      </c>
      <c r="H20" s="102">
        <v>12</v>
      </c>
      <c r="I20" s="102">
        <v>0</v>
      </c>
      <c r="J20" s="102">
        <f t="shared" si="2"/>
        <v>0</v>
      </c>
    </row>
    <row r="21" spans="2:10" x14ac:dyDescent="0.25">
      <c r="B21" s="203"/>
      <c r="C21" s="43" t="s">
        <v>21</v>
      </c>
      <c r="D21" s="195">
        <v>41.75</v>
      </c>
      <c r="E21" s="195"/>
      <c r="F21" s="199">
        <f t="shared" si="0"/>
        <v>41.75</v>
      </c>
      <c r="G21" s="200">
        <f t="shared" si="1"/>
        <v>2.5100627966608653E-4</v>
      </c>
      <c r="H21" s="102">
        <v>12</v>
      </c>
      <c r="I21" s="102">
        <v>0</v>
      </c>
      <c r="J21" s="102">
        <f t="shared" si="2"/>
        <v>0</v>
      </c>
    </row>
    <row r="22" spans="2:10" x14ac:dyDescent="0.25">
      <c r="B22" s="203"/>
      <c r="C22" s="43" t="s">
        <v>25</v>
      </c>
      <c r="D22" s="195">
        <v>20.75</v>
      </c>
      <c r="E22" s="199"/>
      <c r="F22" s="199">
        <f t="shared" si="0"/>
        <v>20.75</v>
      </c>
      <c r="G22" s="200">
        <f t="shared" si="1"/>
        <v>1.2475162402565977E-4</v>
      </c>
      <c r="H22" s="102">
        <v>12</v>
      </c>
      <c r="I22" s="102">
        <v>0</v>
      </c>
      <c r="J22" s="102">
        <f t="shared" si="2"/>
        <v>0</v>
      </c>
    </row>
    <row r="23" spans="2:10" x14ac:dyDescent="0.25">
      <c r="B23" s="203"/>
      <c r="C23" s="43" t="s">
        <v>23</v>
      </c>
      <c r="D23" s="195">
        <v>20.75</v>
      </c>
      <c r="E23" s="199"/>
      <c r="F23" s="199">
        <f t="shared" si="0"/>
        <v>20.75</v>
      </c>
      <c r="G23" s="200">
        <f t="shared" si="1"/>
        <v>1.2475162402565977E-4</v>
      </c>
      <c r="H23" s="102">
        <v>12</v>
      </c>
      <c r="I23" s="102">
        <v>0</v>
      </c>
      <c r="J23" s="102">
        <f t="shared" si="2"/>
        <v>0</v>
      </c>
    </row>
    <row r="24" spans="2:10" x14ac:dyDescent="0.25">
      <c r="B24" s="203"/>
      <c r="C24" s="51" t="s">
        <v>68</v>
      </c>
      <c r="D24" s="199"/>
      <c r="E24" s="195">
        <v>66.8</v>
      </c>
      <c r="F24" s="199">
        <f t="shared" si="0"/>
        <v>66.8</v>
      </c>
      <c r="G24" s="200">
        <f t="shared" si="1"/>
        <v>4.0161004746573842E-4</v>
      </c>
      <c r="H24" s="102">
        <v>12</v>
      </c>
      <c r="I24" s="102">
        <v>0</v>
      </c>
      <c r="J24" s="102">
        <f t="shared" si="2"/>
        <v>0</v>
      </c>
    </row>
    <row r="25" spans="2:10" x14ac:dyDescent="0.25">
      <c r="B25" s="203"/>
      <c r="C25" s="51" t="s">
        <v>69</v>
      </c>
      <c r="D25" s="195"/>
      <c r="E25" s="195">
        <v>167</v>
      </c>
      <c r="F25" s="199">
        <f t="shared" si="0"/>
        <v>167</v>
      </c>
      <c r="G25" s="200">
        <f t="shared" si="1"/>
        <v>1.0040251186643461E-3</v>
      </c>
      <c r="H25" s="102">
        <v>12</v>
      </c>
      <c r="I25" s="102">
        <v>0</v>
      </c>
      <c r="J25" s="102">
        <f t="shared" si="2"/>
        <v>0</v>
      </c>
    </row>
    <row r="26" spans="2:10" x14ac:dyDescent="0.25">
      <c r="B26" s="203"/>
      <c r="C26" s="51" t="s">
        <v>66</v>
      </c>
      <c r="D26" s="199"/>
      <c r="E26" s="195">
        <v>133.6</v>
      </c>
      <c r="F26" s="199">
        <f t="shared" si="0"/>
        <v>133.6</v>
      </c>
      <c r="G26" s="200">
        <f t="shared" si="1"/>
        <v>8.0322009493147685E-4</v>
      </c>
      <c r="H26" s="102">
        <v>12</v>
      </c>
      <c r="I26" s="102">
        <v>0</v>
      </c>
      <c r="J26" s="102">
        <f t="shared" si="2"/>
        <v>0</v>
      </c>
    </row>
    <row r="27" spans="2:10" x14ac:dyDescent="0.25">
      <c r="B27" s="203"/>
      <c r="C27" s="43" t="s">
        <v>24</v>
      </c>
      <c r="D27" s="195">
        <v>41.75</v>
      </c>
      <c r="E27" s="199"/>
      <c r="F27" s="199">
        <f t="shared" si="0"/>
        <v>41.75</v>
      </c>
      <c r="G27" s="200">
        <f t="shared" si="1"/>
        <v>2.5100627966608653E-4</v>
      </c>
      <c r="H27" s="102">
        <v>12</v>
      </c>
      <c r="I27" s="102">
        <v>0</v>
      </c>
      <c r="J27" s="102">
        <f t="shared" si="2"/>
        <v>0</v>
      </c>
    </row>
    <row r="28" spans="2:10" x14ac:dyDescent="0.25">
      <c r="B28" s="203"/>
      <c r="C28" s="43" t="s">
        <v>26</v>
      </c>
      <c r="D28" s="195">
        <v>83.5</v>
      </c>
      <c r="E28" s="195">
        <v>66.8</v>
      </c>
      <c r="F28" s="199">
        <f t="shared" si="0"/>
        <v>75.150000000000006</v>
      </c>
      <c r="G28" s="200">
        <f t="shared" si="1"/>
        <v>4.5181130339895579E-4</v>
      </c>
      <c r="H28" s="102">
        <v>12</v>
      </c>
      <c r="I28" s="102">
        <v>0</v>
      </c>
      <c r="J28" s="102">
        <f t="shared" si="2"/>
        <v>0</v>
      </c>
    </row>
    <row r="29" spans="2:10" x14ac:dyDescent="0.25">
      <c r="B29" s="203"/>
      <c r="C29" s="43" t="s">
        <v>28</v>
      </c>
      <c r="D29" s="195">
        <v>208.75</v>
      </c>
      <c r="E29" s="195">
        <v>66.8</v>
      </c>
      <c r="F29" s="199">
        <f t="shared" si="0"/>
        <v>137.77500000000001</v>
      </c>
      <c r="G29" s="200">
        <f t="shared" si="1"/>
        <v>8.2832072289808559E-4</v>
      </c>
      <c r="H29" s="102">
        <v>12</v>
      </c>
      <c r="I29" s="102">
        <v>0</v>
      </c>
      <c r="J29" s="102">
        <f t="shared" si="2"/>
        <v>0</v>
      </c>
    </row>
    <row r="30" spans="2:10" x14ac:dyDescent="0.25">
      <c r="B30" s="203"/>
      <c r="C30" s="43" t="s">
        <v>22</v>
      </c>
      <c r="D30" s="195">
        <v>10.5</v>
      </c>
      <c r="E30" s="199"/>
      <c r="F30" s="199">
        <f t="shared" si="0"/>
        <v>10.5</v>
      </c>
      <c r="G30" s="200">
        <f t="shared" si="1"/>
        <v>6.3127327820213379E-5</v>
      </c>
      <c r="H30" s="102">
        <v>12</v>
      </c>
      <c r="I30" s="102">
        <v>0</v>
      </c>
      <c r="J30" s="102">
        <f t="shared" si="2"/>
        <v>0</v>
      </c>
    </row>
    <row r="31" spans="2:10" x14ac:dyDescent="0.25">
      <c r="B31" s="203"/>
      <c r="C31" s="43" t="s">
        <v>27</v>
      </c>
      <c r="D31" s="195">
        <v>83</v>
      </c>
      <c r="E31" s="195"/>
      <c r="F31" s="199">
        <f t="shared" si="0"/>
        <v>83</v>
      </c>
      <c r="G31" s="200">
        <f t="shared" si="1"/>
        <v>4.9900649610263908E-4</v>
      </c>
      <c r="H31" s="102">
        <v>12</v>
      </c>
      <c r="I31" s="102">
        <v>0</v>
      </c>
      <c r="J31" s="102">
        <f t="shared" si="2"/>
        <v>0</v>
      </c>
    </row>
    <row r="32" spans="2:10" x14ac:dyDescent="0.25">
      <c r="B32" s="203"/>
      <c r="C32" s="43" t="s">
        <v>29</v>
      </c>
      <c r="D32" s="195">
        <v>20.75</v>
      </c>
      <c r="E32" s="195"/>
      <c r="F32" s="199">
        <f t="shared" si="0"/>
        <v>20.75</v>
      </c>
      <c r="G32" s="200">
        <f t="shared" si="1"/>
        <v>1.2475162402565977E-4</v>
      </c>
      <c r="H32" s="102">
        <v>12</v>
      </c>
      <c r="I32" s="102">
        <v>0</v>
      </c>
      <c r="J32" s="102">
        <f t="shared" si="2"/>
        <v>0</v>
      </c>
    </row>
    <row r="33" spans="2:11" x14ac:dyDescent="0.25">
      <c r="B33" s="201" t="s">
        <v>114</v>
      </c>
      <c r="C33" s="201"/>
      <c r="D33" s="201"/>
      <c r="E33" s="201"/>
      <c r="F33" s="199">
        <f>SUM(F4:F32)</f>
        <v>166330.49999999997</v>
      </c>
      <c r="G33" s="200">
        <f t="shared" si="1"/>
        <v>1</v>
      </c>
    </row>
    <row r="36" spans="2:11" x14ac:dyDescent="0.25">
      <c r="B36" s="209" t="s">
        <v>118</v>
      </c>
      <c r="C36" s="210"/>
    </row>
    <row r="37" spans="2:11" ht="15.75" thickBot="1" x14ac:dyDescent="0.3">
      <c r="B37" s="211"/>
      <c r="C37" s="212"/>
    </row>
    <row r="38" spans="2:11" ht="30" x14ac:dyDescent="0.25">
      <c r="B38" s="202" t="s">
        <v>37</v>
      </c>
      <c r="C38" s="102" t="s">
        <v>36</v>
      </c>
      <c r="D38" s="102" t="s">
        <v>112</v>
      </c>
      <c r="E38" s="102" t="s">
        <v>113</v>
      </c>
      <c r="F38" s="194" t="s">
        <v>106</v>
      </c>
      <c r="G38" s="194" t="s">
        <v>107</v>
      </c>
      <c r="H38" s="102" t="s">
        <v>108</v>
      </c>
      <c r="I38" s="102" t="s">
        <v>109</v>
      </c>
      <c r="J38" s="205" t="s">
        <v>110</v>
      </c>
      <c r="K38" s="206" t="s">
        <v>111</v>
      </c>
    </row>
    <row r="39" spans="2:11" ht="19.5" thickBot="1" x14ac:dyDescent="0.25">
      <c r="B39" s="218" t="s">
        <v>120</v>
      </c>
      <c r="C39" s="5" t="s">
        <v>8</v>
      </c>
      <c r="D39" s="121"/>
      <c r="E39" s="195">
        <v>41.666666666666664</v>
      </c>
      <c r="F39" s="199">
        <f>AVERAGE(D39:E39)</f>
        <v>41.666666666666664</v>
      </c>
      <c r="G39" s="200">
        <f>F39/F$58</f>
        <v>1.3911059640190442E-5</v>
      </c>
      <c r="H39" s="102">
        <v>3</v>
      </c>
      <c r="I39" s="102">
        <v>0</v>
      </c>
      <c r="J39" s="205">
        <f>H39*I39</f>
        <v>0</v>
      </c>
      <c r="K39" s="207">
        <f>SUM(J39:J57)</f>
        <v>9</v>
      </c>
    </row>
    <row r="40" spans="2:11" x14ac:dyDescent="0.25">
      <c r="B40" s="219"/>
      <c r="C40" s="43" t="s">
        <v>5</v>
      </c>
      <c r="D40" s="195">
        <v>2629333.3333333335</v>
      </c>
      <c r="E40" s="195">
        <v>2791.6666666666665</v>
      </c>
      <c r="F40" s="199">
        <f t="shared" ref="F40:F57" si="3">AVERAGE(D40:E40)</f>
        <v>1316062.5</v>
      </c>
      <c r="G40" s="200">
        <f t="shared" ref="G40:G58" si="4">F40/F$58</f>
        <v>0.43938777426523523</v>
      </c>
      <c r="H40" s="102">
        <v>3</v>
      </c>
      <c r="I40" s="102">
        <v>2</v>
      </c>
      <c r="J40" s="102">
        <f t="shared" ref="J40:J57" si="5">H40*I40</f>
        <v>6</v>
      </c>
    </row>
    <row r="41" spans="2:11" x14ac:dyDescent="0.25">
      <c r="B41" s="219"/>
      <c r="C41" s="43" t="s">
        <v>45</v>
      </c>
      <c r="D41" s="195">
        <v>21333.333333333332</v>
      </c>
      <c r="E41" s="199"/>
      <c r="F41" s="199">
        <f t="shared" si="3"/>
        <v>21333.333333333332</v>
      </c>
      <c r="G41" s="200">
        <f t="shared" si="4"/>
        <v>7.1224625357775061E-3</v>
      </c>
      <c r="H41" s="102">
        <v>3</v>
      </c>
      <c r="I41" s="102">
        <v>0</v>
      </c>
      <c r="J41" s="102">
        <f t="shared" si="5"/>
        <v>0</v>
      </c>
    </row>
    <row r="42" spans="2:11" x14ac:dyDescent="0.25">
      <c r="B42" s="219"/>
      <c r="C42" s="43" t="s">
        <v>46</v>
      </c>
      <c r="D42" s="195">
        <v>314666.66666666669</v>
      </c>
      <c r="E42" s="195">
        <v>437.5</v>
      </c>
      <c r="F42" s="199">
        <f t="shared" si="3"/>
        <v>157552.08333333334</v>
      </c>
      <c r="G42" s="200">
        <f t="shared" si="4"/>
        <v>5.2601194264470116E-2</v>
      </c>
      <c r="H42" s="102">
        <v>3</v>
      </c>
      <c r="I42" s="102">
        <v>0</v>
      </c>
      <c r="J42" s="102">
        <f t="shared" si="5"/>
        <v>0</v>
      </c>
    </row>
    <row r="43" spans="2:11" x14ac:dyDescent="0.25">
      <c r="B43" s="219"/>
      <c r="C43" s="43" t="s">
        <v>47</v>
      </c>
      <c r="D43" s="195">
        <v>69333.333333333328</v>
      </c>
      <c r="E43" s="199"/>
      <c r="F43" s="199">
        <f t="shared" si="3"/>
        <v>69333.333333333328</v>
      </c>
      <c r="G43" s="200">
        <f t="shared" si="4"/>
        <v>2.3148003241276895E-2</v>
      </c>
      <c r="H43" s="102">
        <v>3</v>
      </c>
      <c r="I43" s="102">
        <v>0</v>
      </c>
      <c r="J43" s="102">
        <f t="shared" si="5"/>
        <v>0</v>
      </c>
    </row>
    <row r="44" spans="2:11" x14ac:dyDescent="0.2">
      <c r="B44" s="219"/>
      <c r="C44" s="5" t="s">
        <v>73</v>
      </c>
      <c r="D44" s="199"/>
      <c r="E44" s="195">
        <v>1666.6666666666667</v>
      </c>
      <c r="F44" s="199">
        <f t="shared" si="3"/>
        <v>1666.6666666666667</v>
      </c>
      <c r="G44" s="200">
        <f t="shared" si="4"/>
        <v>5.5644238560761776E-4</v>
      </c>
      <c r="H44" s="102">
        <v>3</v>
      </c>
      <c r="I44" s="102">
        <v>0</v>
      </c>
      <c r="J44" s="102">
        <f t="shared" si="5"/>
        <v>0</v>
      </c>
    </row>
    <row r="45" spans="2:11" x14ac:dyDescent="0.25">
      <c r="B45" s="219"/>
      <c r="C45" s="43" t="s">
        <v>48</v>
      </c>
      <c r="D45" s="195">
        <v>560000</v>
      </c>
      <c r="E45" s="195">
        <v>1145.8333333333333</v>
      </c>
      <c r="F45" s="199">
        <f t="shared" si="3"/>
        <v>280572.91666666669</v>
      </c>
      <c r="G45" s="200">
        <f t="shared" si="4"/>
        <v>9.3673597852132404E-2</v>
      </c>
      <c r="H45" s="102">
        <v>3</v>
      </c>
      <c r="I45" s="102">
        <v>0</v>
      </c>
      <c r="J45" s="102">
        <f t="shared" si="5"/>
        <v>0</v>
      </c>
    </row>
    <row r="46" spans="2:11" x14ac:dyDescent="0.25">
      <c r="B46" s="219"/>
      <c r="C46" s="43" t="s">
        <v>49</v>
      </c>
      <c r="D46" s="195">
        <v>106666.66666666667</v>
      </c>
      <c r="E46" s="195">
        <v>312.5</v>
      </c>
      <c r="F46" s="199">
        <f t="shared" si="3"/>
        <v>53489.583333333336</v>
      </c>
      <c r="G46" s="200">
        <f t="shared" si="4"/>
        <v>1.785832281309448E-2</v>
      </c>
      <c r="H46" s="102">
        <v>3</v>
      </c>
      <c r="I46" s="102">
        <v>0</v>
      </c>
      <c r="J46" s="102">
        <f t="shared" si="5"/>
        <v>0</v>
      </c>
    </row>
    <row r="47" spans="2:11" x14ac:dyDescent="0.25">
      <c r="B47" s="219"/>
      <c r="C47" s="43" t="s">
        <v>50</v>
      </c>
      <c r="D47" s="195">
        <v>5333.333333333333</v>
      </c>
      <c r="E47" s="199"/>
      <c r="F47" s="199">
        <f t="shared" si="3"/>
        <v>5333.333333333333</v>
      </c>
      <c r="G47" s="200">
        <f t="shared" si="4"/>
        <v>1.7806156339443765E-3</v>
      </c>
      <c r="H47" s="102">
        <v>3</v>
      </c>
      <c r="I47" s="102">
        <v>0</v>
      </c>
      <c r="J47" s="102">
        <f t="shared" si="5"/>
        <v>0</v>
      </c>
    </row>
    <row r="48" spans="2:11" x14ac:dyDescent="0.25">
      <c r="B48" s="219"/>
      <c r="C48" s="43" t="s">
        <v>52</v>
      </c>
      <c r="D48" s="195">
        <v>256000</v>
      </c>
      <c r="E48" s="195">
        <v>500</v>
      </c>
      <c r="F48" s="199">
        <f t="shared" si="3"/>
        <v>128250</v>
      </c>
      <c r="G48" s="200">
        <f t="shared" si="4"/>
        <v>4.2818241572506181E-2</v>
      </c>
      <c r="H48" s="102">
        <v>3</v>
      </c>
      <c r="I48" s="102">
        <v>0</v>
      </c>
      <c r="J48" s="102">
        <f t="shared" si="5"/>
        <v>0</v>
      </c>
    </row>
    <row r="49" spans="2:11" x14ac:dyDescent="0.25">
      <c r="B49" s="219"/>
      <c r="C49" s="43" t="s">
        <v>9</v>
      </c>
      <c r="D49" s="195">
        <v>1386666.6666666667</v>
      </c>
      <c r="E49" s="195">
        <v>7416.666666666667</v>
      </c>
      <c r="F49" s="199">
        <f t="shared" si="3"/>
        <v>697041.66666666674</v>
      </c>
      <c r="G49" s="200">
        <f t="shared" si="4"/>
        <v>0.23271811672074594</v>
      </c>
      <c r="H49" s="102">
        <v>3</v>
      </c>
      <c r="I49" s="102">
        <v>1</v>
      </c>
      <c r="J49" s="102">
        <f t="shared" si="5"/>
        <v>3</v>
      </c>
    </row>
    <row r="50" spans="2:11" x14ac:dyDescent="0.25">
      <c r="B50" s="220"/>
      <c r="C50" s="43" t="s">
        <v>51</v>
      </c>
      <c r="D50" s="195">
        <v>5333.333333333333</v>
      </c>
      <c r="E50" s="195"/>
      <c r="F50" s="199">
        <f t="shared" si="3"/>
        <v>5333.333333333333</v>
      </c>
      <c r="G50" s="200">
        <f t="shared" si="4"/>
        <v>1.7806156339443765E-3</v>
      </c>
      <c r="H50" s="102">
        <v>3</v>
      </c>
      <c r="I50" s="102">
        <v>0</v>
      </c>
      <c r="J50" s="102">
        <f t="shared" si="5"/>
        <v>0</v>
      </c>
    </row>
    <row r="51" spans="2:11" x14ac:dyDescent="0.25">
      <c r="B51" s="218" t="s">
        <v>17</v>
      </c>
      <c r="C51" s="43" t="s">
        <v>19</v>
      </c>
      <c r="D51" s="195">
        <v>5333.333333333333</v>
      </c>
      <c r="E51" s="195"/>
      <c r="F51" s="199">
        <f t="shared" si="3"/>
        <v>5333.333333333333</v>
      </c>
      <c r="G51" s="200">
        <f t="shared" si="4"/>
        <v>1.7806156339443765E-3</v>
      </c>
      <c r="H51" s="102">
        <v>9</v>
      </c>
      <c r="I51" s="102">
        <v>0</v>
      </c>
      <c r="J51" s="102">
        <f t="shared" si="5"/>
        <v>0</v>
      </c>
    </row>
    <row r="52" spans="2:11" x14ac:dyDescent="0.25">
      <c r="B52" s="220"/>
      <c r="C52" s="43" t="s">
        <v>43</v>
      </c>
      <c r="D52" s="195">
        <v>32000</v>
      </c>
      <c r="E52" s="199"/>
      <c r="F52" s="199">
        <f t="shared" si="3"/>
        <v>32000</v>
      </c>
      <c r="G52" s="200">
        <f t="shared" si="4"/>
        <v>1.068369380366626E-2</v>
      </c>
      <c r="H52" s="102">
        <v>9</v>
      </c>
      <c r="I52" s="102">
        <v>0</v>
      </c>
      <c r="J52" s="102">
        <f t="shared" si="5"/>
        <v>0</v>
      </c>
    </row>
    <row r="53" spans="2:11" x14ac:dyDescent="0.25">
      <c r="B53" s="218" t="s">
        <v>20</v>
      </c>
      <c r="C53" s="43" t="s">
        <v>117</v>
      </c>
      <c r="D53" s="195">
        <v>165333.33333333334</v>
      </c>
      <c r="E53" s="199"/>
      <c r="F53" s="199">
        <f t="shared" si="3"/>
        <v>165333.33333333334</v>
      </c>
      <c r="G53" s="200">
        <f t="shared" si="4"/>
        <v>5.519908465227568E-2</v>
      </c>
      <c r="H53" s="102">
        <v>12</v>
      </c>
      <c r="I53" s="102">
        <v>0</v>
      </c>
      <c r="J53" s="102">
        <f t="shared" si="5"/>
        <v>0</v>
      </c>
    </row>
    <row r="54" spans="2:11" x14ac:dyDescent="0.2">
      <c r="B54" s="219"/>
      <c r="C54" s="5" t="s">
        <v>72</v>
      </c>
      <c r="D54" s="199"/>
      <c r="E54" s="195">
        <v>2375</v>
      </c>
      <c r="F54" s="199">
        <f t="shared" si="3"/>
        <v>2375</v>
      </c>
      <c r="G54" s="200">
        <f t="shared" si="4"/>
        <v>7.9293039949085518E-4</v>
      </c>
      <c r="H54" s="102">
        <v>12</v>
      </c>
      <c r="I54" s="102">
        <v>0</v>
      </c>
      <c r="J54" s="102">
        <f t="shared" si="5"/>
        <v>0</v>
      </c>
    </row>
    <row r="55" spans="2:11" x14ac:dyDescent="0.25">
      <c r="B55" s="219"/>
      <c r="C55" s="43" t="s">
        <v>44</v>
      </c>
      <c r="D55" s="195">
        <v>106666.66666666667</v>
      </c>
      <c r="E55" s="195">
        <v>541.66666666666663</v>
      </c>
      <c r="F55" s="199">
        <f t="shared" si="3"/>
        <v>53604.166666666672</v>
      </c>
      <c r="G55" s="200">
        <f t="shared" si="4"/>
        <v>1.7896578227105005E-2</v>
      </c>
      <c r="H55" s="102">
        <v>12</v>
      </c>
      <c r="I55" s="102">
        <v>0</v>
      </c>
      <c r="J55" s="102">
        <f t="shared" si="5"/>
        <v>0</v>
      </c>
    </row>
    <row r="56" spans="2:11" x14ac:dyDescent="0.2">
      <c r="B56" s="219"/>
      <c r="C56" s="5" t="s">
        <v>74</v>
      </c>
      <c r="D56" s="121"/>
      <c r="E56" s="195">
        <v>166.66666666666666</v>
      </c>
      <c r="F56" s="199">
        <f t="shared" si="3"/>
        <v>166.66666666666666</v>
      </c>
      <c r="G56" s="200">
        <f t="shared" si="4"/>
        <v>5.5644238560761766E-5</v>
      </c>
      <c r="H56" s="102">
        <v>12</v>
      </c>
      <c r="I56" s="102">
        <v>0</v>
      </c>
      <c r="J56" s="102">
        <f t="shared" si="5"/>
        <v>0</v>
      </c>
    </row>
    <row r="57" spans="2:11" x14ac:dyDescent="0.2">
      <c r="B57" s="220"/>
      <c r="C57" s="208" t="s">
        <v>71</v>
      </c>
      <c r="D57" s="102"/>
      <c r="E57" s="195">
        <v>395.83333333333331</v>
      </c>
      <c r="F57" s="199">
        <f t="shared" si="3"/>
        <v>395.83333333333331</v>
      </c>
      <c r="G57" s="200">
        <f t="shared" si="4"/>
        <v>1.321550665818092E-4</v>
      </c>
      <c r="H57" s="102">
        <v>12</v>
      </c>
      <c r="I57" s="102">
        <v>0</v>
      </c>
      <c r="J57" s="102">
        <f t="shared" si="5"/>
        <v>0</v>
      </c>
    </row>
    <row r="58" spans="2:11" x14ac:dyDescent="0.25">
      <c r="B58" s="201" t="s">
        <v>114</v>
      </c>
      <c r="C58" s="201"/>
      <c r="D58" s="201"/>
      <c r="E58" s="201"/>
      <c r="F58" s="199">
        <f>SUM(F39:F57)</f>
        <v>2995218.75</v>
      </c>
      <c r="G58" s="200">
        <f t="shared" si="4"/>
        <v>1</v>
      </c>
    </row>
    <row r="60" spans="2:11" x14ac:dyDescent="0.25">
      <c r="B60" s="213" t="s">
        <v>119</v>
      </c>
      <c r="C60" s="214"/>
    </row>
    <row r="61" spans="2:11" ht="15.75" thickBot="1" x14ac:dyDescent="0.3">
      <c r="B61" s="215"/>
      <c r="C61" s="216"/>
    </row>
    <row r="62" spans="2:11" ht="30" x14ac:dyDescent="0.25">
      <c r="B62" s="202" t="s">
        <v>37</v>
      </c>
      <c r="C62" s="102" t="s">
        <v>36</v>
      </c>
      <c r="D62" s="102" t="s">
        <v>112</v>
      </c>
      <c r="E62" s="102" t="s">
        <v>113</v>
      </c>
      <c r="F62" s="194" t="s">
        <v>106</v>
      </c>
      <c r="G62" s="194" t="s">
        <v>107</v>
      </c>
      <c r="H62" s="102" t="s">
        <v>108</v>
      </c>
      <c r="I62" s="102" t="s">
        <v>109</v>
      </c>
      <c r="J62" s="205" t="s">
        <v>110</v>
      </c>
      <c r="K62" s="206" t="s">
        <v>111</v>
      </c>
    </row>
    <row r="63" spans="2:11" ht="19.5" thickBot="1" x14ac:dyDescent="0.25">
      <c r="B63" s="202" t="s">
        <v>1</v>
      </c>
      <c r="C63" s="5" t="s">
        <v>76</v>
      </c>
      <c r="D63" s="121"/>
      <c r="E63" s="195">
        <v>712.5</v>
      </c>
      <c r="F63" s="199">
        <f>AVERAGE(D63:E63)</f>
        <v>712.5</v>
      </c>
      <c r="G63" s="221">
        <f>F63/F$93</f>
        <v>1.9055950387666007E-4</v>
      </c>
      <c r="H63" s="102">
        <v>16</v>
      </c>
      <c r="I63" s="102">
        <v>0</v>
      </c>
      <c r="J63" s="205">
        <f>H63*I63</f>
        <v>0</v>
      </c>
      <c r="K63" s="223">
        <f>SUM(J63:J92)</f>
        <v>23</v>
      </c>
    </row>
    <row r="64" spans="2:11" x14ac:dyDescent="0.25">
      <c r="B64" s="218" t="s">
        <v>115</v>
      </c>
      <c r="C64" s="43" t="s">
        <v>8</v>
      </c>
      <c r="D64" s="195">
        <v>261333.33333333334</v>
      </c>
      <c r="E64" s="195">
        <v>300</v>
      </c>
      <c r="F64" s="199">
        <f t="shared" ref="F64:F92" si="6">AVERAGE(D64:E64)</f>
        <v>130816.66666666667</v>
      </c>
      <c r="G64" s="221">
        <f t="shared" ref="G64:G92" si="7">F64/F$93</f>
        <v>3.4987170664980236E-2</v>
      </c>
      <c r="H64" s="102">
        <v>3</v>
      </c>
      <c r="I64" s="102">
        <v>0</v>
      </c>
      <c r="J64" s="102">
        <f t="shared" ref="J64:J92" si="8">H64*I64</f>
        <v>0</v>
      </c>
    </row>
    <row r="65" spans="2:10" x14ac:dyDescent="0.25">
      <c r="B65" s="219"/>
      <c r="C65" s="43" t="s">
        <v>5</v>
      </c>
      <c r="D65" s="195">
        <v>1261333.3333333333</v>
      </c>
      <c r="E65" s="195">
        <v>8425</v>
      </c>
      <c r="F65" s="199">
        <f t="shared" si="6"/>
        <v>634879.16666666663</v>
      </c>
      <c r="G65" s="221">
        <f t="shared" si="7"/>
        <v>0.16979966178474018</v>
      </c>
      <c r="H65" s="102">
        <v>3</v>
      </c>
      <c r="I65" s="102">
        <v>1</v>
      </c>
      <c r="J65" s="102">
        <f t="shared" si="8"/>
        <v>3</v>
      </c>
    </row>
    <row r="66" spans="2:10" x14ac:dyDescent="0.2">
      <c r="B66" s="219"/>
      <c r="C66" s="5" t="s">
        <v>45</v>
      </c>
      <c r="D66" s="199"/>
      <c r="E66" s="195">
        <v>50</v>
      </c>
      <c r="F66" s="199">
        <f t="shared" si="6"/>
        <v>50</v>
      </c>
      <c r="G66" s="221">
        <f t="shared" si="7"/>
        <v>1.3372596763274391E-5</v>
      </c>
      <c r="H66" s="102">
        <v>3</v>
      </c>
      <c r="I66" s="102">
        <v>0</v>
      </c>
      <c r="J66" s="102">
        <f t="shared" si="8"/>
        <v>0</v>
      </c>
    </row>
    <row r="67" spans="2:10" x14ac:dyDescent="0.2">
      <c r="B67" s="219"/>
      <c r="C67" s="5" t="s">
        <v>46</v>
      </c>
      <c r="D67" s="195"/>
      <c r="E67" s="195">
        <v>12.5</v>
      </c>
      <c r="F67" s="199">
        <f t="shared" si="6"/>
        <v>12.5</v>
      </c>
      <c r="G67" s="222">
        <f t="shared" si="7"/>
        <v>3.3431491908185978E-6</v>
      </c>
      <c r="H67" s="102">
        <v>3</v>
      </c>
      <c r="I67" s="102">
        <v>0</v>
      </c>
      <c r="J67" s="102">
        <f t="shared" si="8"/>
        <v>0</v>
      </c>
    </row>
    <row r="68" spans="2:10" x14ac:dyDescent="0.2">
      <c r="B68" s="219"/>
      <c r="C68" s="5" t="s">
        <v>47</v>
      </c>
      <c r="D68" s="195"/>
      <c r="E68" s="195">
        <v>175</v>
      </c>
      <c r="F68" s="199">
        <f t="shared" si="6"/>
        <v>175</v>
      </c>
      <c r="G68" s="221">
        <f t="shared" si="7"/>
        <v>4.6804088671460366E-5</v>
      </c>
      <c r="H68" s="102">
        <v>3</v>
      </c>
      <c r="I68" s="102">
        <v>0</v>
      </c>
      <c r="J68" s="102">
        <f t="shared" si="8"/>
        <v>0</v>
      </c>
    </row>
    <row r="69" spans="2:10" x14ac:dyDescent="0.2">
      <c r="B69" s="219"/>
      <c r="C69" s="5" t="s">
        <v>4</v>
      </c>
      <c r="D69" s="195"/>
      <c r="E69" s="195">
        <v>800</v>
      </c>
      <c r="F69" s="199">
        <f t="shared" si="6"/>
        <v>800</v>
      </c>
      <c r="G69" s="221">
        <f t="shared" si="7"/>
        <v>2.1396154821239026E-4</v>
      </c>
      <c r="H69" s="102">
        <v>3</v>
      </c>
      <c r="I69" s="102">
        <v>0</v>
      </c>
      <c r="J69" s="102">
        <f t="shared" si="8"/>
        <v>0</v>
      </c>
    </row>
    <row r="70" spans="2:10" x14ac:dyDescent="0.25">
      <c r="B70" s="219"/>
      <c r="C70" s="43" t="s">
        <v>48</v>
      </c>
      <c r="D70" s="195">
        <v>66666.666666666672</v>
      </c>
      <c r="E70" s="195">
        <v>562.5</v>
      </c>
      <c r="F70" s="199">
        <f t="shared" si="6"/>
        <v>33614.583333333336</v>
      </c>
      <c r="G70" s="221">
        <f t="shared" si="7"/>
        <v>8.990285365643013E-3</v>
      </c>
      <c r="H70" s="102">
        <v>3</v>
      </c>
      <c r="I70" s="102">
        <v>0</v>
      </c>
      <c r="J70" s="102">
        <f t="shared" si="8"/>
        <v>0</v>
      </c>
    </row>
    <row r="71" spans="2:10" x14ac:dyDescent="0.2">
      <c r="B71" s="219"/>
      <c r="C71" s="5" t="s">
        <v>87</v>
      </c>
      <c r="D71" s="199"/>
      <c r="E71" s="195">
        <v>12.5</v>
      </c>
      <c r="F71" s="199">
        <f t="shared" si="6"/>
        <v>12.5</v>
      </c>
      <c r="G71" s="221">
        <f t="shared" si="7"/>
        <v>3.3431491908185978E-6</v>
      </c>
      <c r="H71" s="102">
        <v>3</v>
      </c>
      <c r="I71" s="102">
        <v>0</v>
      </c>
      <c r="J71" s="102">
        <f t="shared" si="8"/>
        <v>0</v>
      </c>
    </row>
    <row r="72" spans="2:10" x14ac:dyDescent="0.25">
      <c r="B72" s="219"/>
      <c r="C72" s="43" t="s">
        <v>57</v>
      </c>
      <c r="D72" s="195">
        <v>2666.6666666666665</v>
      </c>
      <c r="E72" s="199"/>
      <c r="F72" s="199">
        <f t="shared" si="6"/>
        <v>2666.6666666666665</v>
      </c>
      <c r="G72" s="221">
        <f t="shared" si="7"/>
        <v>7.1320516070796751E-4</v>
      </c>
      <c r="H72" s="102">
        <v>3</v>
      </c>
      <c r="I72" s="102">
        <v>0</v>
      </c>
      <c r="J72" s="102">
        <f t="shared" si="8"/>
        <v>0</v>
      </c>
    </row>
    <row r="73" spans="2:10" x14ac:dyDescent="0.2">
      <c r="B73" s="219"/>
      <c r="C73" s="5" t="s">
        <v>50</v>
      </c>
      <c r="D73" s="199"/>
      <c r="E73" s="195">
        <v>125</v>
      </c>
      <c r="F73" s="199">
        <f t="shared" si="6"/>
        <v>125</v>
      </c>
      <c r="G73" s="221">
        <f t="shared" si="7"/>
        <v>3.3431491908185977E-5</v>
      </c>
      <c r="H73" s="102">
        <v>3</v>
      </c>
      <c r="I73" s="102">
        <v>0</v>
      </c>
      <c r="J73" s="102">
        <f t="shared" si="8"/>
        <v>0</v>
      </c>
    </row>
    <row r="74" spans="2:10" x14ac:dyDescent="0.2">
      <c r="B74" s="219"/>
      <c r="C74" s="5" t="s">
        <v>88</v>
      </c>
      <c r="D74" s="195"/>
      <c r="E74" s="195">
        <v>300</v>
      </c>
      <c r="F74" s="199">
        <f t="shared" si="6"/>
        <v>300</v>
      </c>
      <c r="G74" s="221">
        <f t="shared" si="7"/>
        <v>8.023558057964635E-5</v>
      </c>
      <c r="H74" s="102">
        <v>3</v>
      </c>
      <c r="I74" s="102">
        <v>0</v>
      </c>
      <c r="J74" s="102">
        <f t="shared" si="8"/>
        <v>0</v>
      </c>
    </row>
    <row r="75" spans="2:10" x14ac:dyDescent="0.25">
      <c r="B75" s="219"/>
      <c r="C75" s="43" t="s">
        <v>52</v>
      </c>
      <c r="D75" s="195">
        <v>168000</v>
      </c>
      <c r="E75" s="195">
        <v>2162.5</v>
      </c>
      <c r="F75" s="199">
        <f t="shared" si="6"/>
        <v>85081.25</v>
      </c>
      <c r="G75" s="221">
        <f t="shared" si="7"/>
        <v>2.2755144967306785E-2</v>
      </c>
      <c r="H75" s="102">
        <v>3</v>
      </c>
      <c r="I75" s="102">
        <v>0</v>
      </c>
      <c r="J75" s="102">
        <f t="shared" si="8"/>
        <v>0</v>
      </c>
    </row>
    <row r="76" spans="2:10" x14ac:dyDescent="0.25">
      <c r="B76" s="220"/>
      <c r="C76" s="43" t="s">
        <v>9</v>
      </c>
      <c r="D76" s="195">
        <v>213333.33333333334</v>
      </c>
      <c r="E76" s="195">
        <v>462.5</v>
      </c>
      <c r="F76" s="199">
        <f t="shared" si="6"/>
        <v>106897.91666666667</v>
      </c>
      <c r="G76" s="221">
        <f t="shared" si="7"/>
        <v>2.8590054688348847E-2</v>
      </c>
      <c r="H76" s="102">
        <v>3</v>
      </c>
      <c r="I76" s="102">
        <v>0</v>
      </c>
      <c r="J76" s="102">
        <f t="shared" si="8"/>
        <v>0</v>
      </c>
    </row>
    <row r="77" spans="2:10" x14ac:dyDescent="0.25">
      <c r="B77" s="202" t="s">
        <v>10</v>
      </c>
      <c r="C77" s="43" t="s">
        <v>11</v>
      </c>
      <c r="D77" s="195">
        <v>5240000</v>
      </c>
      <c r="E77" s="195">
        <v>73150</v>
      </c>
      <c r="F77" s="199">
        <f t="shared" si="6"/>
        <v>2656575</v>
      </c>
      <c r="G77" s="221">
        <f t="shared" si="7"/>
        <v>0.71050612492791332</v>
      </c>
      <c r="H77" s="102">
        <v>5</v>
      </c>
      <c r="I77" s="102">
        <v>4</v>
      </c>
      <c r="J77" s="102">
        <f t="shared" si="8"/>
        <v>20</v>
      </c>
    </row>
    <row r="78" spans="2:10" x14ac:dyDescent="0.2">
      <c r="B78" s="218" t="s">
        <v>17</v>
      </c>
      <c r="C78" s="5" t="s">
        <v>77</v>
      </c>
      <c r="D78" s="195"/>
      <c r="E78" s="195">
        <v>300</v>
      </c>
      <c r="F78" s="199">
        <f t="shared" si="6"/>
        <v>300</v>
      </c>
      <c r="G78" s="221">
        <f t="shared" si="7"/>
        <v>8.023558057964635E-5</v>
      </c>
      <c r="H78" s="102">
        <v>9</v>
      </c>
      <c r="I78" s="102">
        <v>0</v>
      </c>
      <c r="J78" s="102">
        <f t="shared" si="8"/>
        <v>0</v>
      </c>
    </row>
    <row r="79" spans="2:10" x14ac:dyDescent="0.25">
      <c r="B79" s="219"/>
      <c r="C79" s="43" t="s">
        <v>19</v>
      </c>
      <c r="D79" s="195">
        <v>16000</v>
      </c>
      <c r="E79" s="195">
        <v>125</v>
      </c>
      <c r="F79" s="199">
        <f t="shared" si="6"/>
        <v>8062.5</v>
      </c>
      <c r="G79" s="221">
        <f t="shared" si="7"/>
        <v>2.1563312280779958E-3</v>
      </c>
      <c r="H79" s="102">
        <v>9</v>
      </c>
      <c r="I79" s="102">
        <v>0</v>
      </c>
      <c r="J79" s="102">
        <f t="shared" si="8"/>
        <v>0</v>
      </c>
    </row>
    <row r="80" spans="2:10" x14ac:dyDescent="0.2">
      <c r="B80" s="220"/>
      <c r="C80" s="5" t="s">
        <v>18</v>
      </c>
      <c r="D80" s="195"/>
      <c r="E80" s="195">
        <v>125</v>
      </c>
      <c r="F80" s="199">
        <f t="shared" si="6"/>
        <v>125</v>
      </c>
      <c r="G80" s="221">
        <f t="shared" si="7"/>
        <v>3.3431491908185977E-5</v>
      </c>
      <c r="H80" s="102">
        <v>9</v>
      </c>
      <c r="I80" s="102">
        <v>0</v>
      </c>
      <c r="J80" s="102">
        <f t="shared" si="8"/>
        <v>0</v>
      </c>
    </row>
    <row r="81" spans="2:10" x14ac:dyDescent="0.25">
      <c r="B81" s="202" t="s">
        <v>15</v>
      </c>
      <c r="C81" s="43" t="s">
        <v>16</v>
      </c>
      <c r="D81" s="195">
        <v>2666.6666666666665</v>
      </c>
      <c r="E81" s="195"/>
      <c r="F81" s="199">
        <f t="shared" si="6"/>
        <v>2666.6666666666665</v>
      </c>
      <c r="G81" s="221">
        <f t="shared" si="7"/>
        <v>7.1320516070796751E-4</v>
      </c>
      <c r="H81" s="102">
        <v>20</v>
      </c>
      <c r="I81" s="102">
        <v>0</v>
      </c>
      <c r="J81" s="102">
        <f t="shared" si="8"/>
        <v>0</v>
      </c>
    </row>
    <row r="82" spans="2:10" x14ac:dyDescent="0.2">
      <c r="B82" s="218" t="s">
        <v>20</v>
      </c>
      <c r="C82" s="5" t="s">
        <v>80</v>
      </c>
      <c r="D82" s="199"/>
      <c r="E82" s="195">
        <v>50</v>
      </c>
      <c r="F82" s="199">
        <f t="shared" si="6"/>
        <v>50</v>
      </c>
      <c r="G82" s="221">
        <f t="shared" si="7"/>
        <v>1.3372596763274391E-5</v>
      </c>
      <c r="H82" s="102">
        <v>12</v>
      </c>
      <c r="I82" s="102">
        <v>0</v>
      </c>
      <c r="J82" s="102">
        <f t="shared" si="8"/>
        <v>0</v>
      </c>
    </row>
    <row r="83" spans="2:10" x14ac:dyDescent="0.2">
      <c r="B83" s="219"/>
      <c r="C83" s="5" t="s">
        <v>81</v>
      </c>
      <c r="D83" s="199"/>
      <c r="E83" s="195">
        <v>5750</v>
      </c>
      <c r="F83" s="199">
        <f t="shared" si="6"/>
        <v>5750</v>
      </c>
      <c r="G83" s="221">
        <f t="shared" si="7"/>
        <v>1.537848627776555E-3</v>
      </c>
      <c r="H83" s="102">
        <v>12</v>
      </c>
      <c r="I83" s="102">
        <v>0</v>
      </c>
      <c r="J83" s="102">
        <f t="shared" si="8"/>
        <v>0</v>
      </c>
    </row>
    <row r="84" spans="2:10" x14ac:dyDescent="0.2">
      <c r="B84" s="219"/>
      <c r="C84" s="5" t="s">
        <v>78</v>
      </c>
      <c r="D84" s="195"/>
      <c r="E84" s="195">
        <v>312.5</v>
      </c>
      <c r="F84" s="199">
        <f t="shared" si="6"/>
        <v>312.5</v>
      </c>
      <c r="G84" s="221">
        <f t="shared" si="7"/>
        <v>8.3578729770464942E-5</v>
      </c>
      <c r="H84" s="102">
        <v>12</v>
      </c>
      <c r="I84" s="102">
        <v>0</v>
      </c>
      <c r="J84" s="102">
        <f t="shared" si="8"/>
        <v>0</v>
      </c>
    </row>
    <row r="85" spans="2:10" x14ac:dyDescent="0.2">
      <c r="B85" s="219"/>
      <c r="C85" s="5" t="s">
        <v>82</v>
      </c>
      <c r="D85" s="195"/>
      <c r="E85" s="195">
        <v>3937.5</v>
      </c>
      <c r="F85" s="199">
        <f t="shared" si="6"/>
        <v>3937.5</v>
      </c>
      <c r="G85" s="221">
        <f t="shared" si="7"/>
        <v>1.0530919951078582E-3</v>
      </c>
      <c r="H85" s="102">
        <v>12</v>
      </c>
      <c r="I85" s="102">
        <v>0</v>
      </c>
      <c r="J85" s="102">
        <f t="shared" si="8"/>
        <v>0</v>
      </c>
    </row>
    <row r="86" spans="2:10" x14ac:dyDescent="0.25">
      <c r="B86" s="219"/>
      <c r="C86" s="43" t="s">
        <v>55</v>
      </c>
      <c r="D86" s="195">
        <v>8000</v>
      </c>
      <c r="E86" s="195">
        <v>12.5</v>
      </c>
      <c r="F86" s="199">
        <f t="shared" si="6"/>
        <v>4006.25</v>
      </c>
      <c r="G86" s="221">
        <f t="shared" si="7"/>
        <v>1.0714793156573607E-3</v>
      </c>
      <c r="H86" s="102">
        <v>12</v>
      </c>
      <c r="I86" s="102">
        <v>0</v>
      </c>
      <c r="J86" s="102">
        <f t="shared" si="8"/>
        <v>0</v>
      </c>
    </row>
    <row r="87" spans="2:10" x14ac:dyDescent="0.25">
      <c r="B87" s="219"/>
      <c r="C87" s="43" t="s">
        <v>56</v>
      </c>
      <c r="D87" s="195">
        <v>98666.666666666672</v>
      </c>
      <c r="E87" s="195">
        <v>175</v>
      </c>
      <c r="F87" s="199">
        <f t="shared" si="6"/>
        <v>49420.833333333336</v>
      </c>
      <c r="G87" s="221">
        <f t="shared" si="7"/>
        <v>1.321769751743313E-2</v>
      </c>
      <c r="H87" s="102">
        <v>12</v>
      </c>
      <c r="I87" s="102">
        <v>0</v>
      </c>
      <c r="J87" s="102">
        <f t="shared" si="8"/>
        <v>0</v>
      </c>
    </row>
    <row r="88" spans="2:10" x14ac:dyDescent="0.25">
      <c r="B88" s="219"/>
      <c r="C88" s="43" t="s">
        <v>27</v>
      </c>
      <c r="D88" s="195">
        <v>18666.666666666668</v>
      </c>
      <c r="E88" s="195">
        <v>562.5</v>
      </c>
      <c r="F88" s="199">
        <f t="shared" si="6"/>
        <v>9614.5833333333339</v>
      </c>
      <c r="G88" s="221">
        <f t="shared" si="7"/>
        <v>2.571438919271305E-3</v>
      </c>
      <c r="H88" s="102">
        <v>12</v>
      </c>
      <c r="I88" s="102">
        <v>0</v>
      </c>
      <c r="J88" s="102">
        <f t="shared" si="8"/>
        <v>0</v>
      </c>
    </row>
    <row r="89" spans="2:10" x14ac:dyDescent="0.2">
      <c r="B89" s="219"/>
      <c r="C89" s="217" t="s">
        <v>83</v>
      </c>
      <c r="D89" s="195"/>
      <c r="E89" s="195">
        <v>250</v>
      </c>
      <c r="F89" s="199">
        <f t="shared" si="6"/>
        <v>250</v>
      </c>
      <c r="G89" s="221">
        <f t="shared" si="7"/>
        <v>6.6862983816371954E-5</v>
      </c>
      <c r="H89" s="102">
        <v>12</v>
      </c>
      <c r="I89" s="102">
        <v>0</v>
      </c>
      <c r="J89" s="102">
        <f t="shared" si="8"/>
        <v>0</v>
      </c>
    </row>
    <row r="90" spans="2:10" x14ac:dyDescent="0.2">
      <c r="B90" s="219"/>
      <c r="C90" s="217" t="s">
        <v>84</v>
      </c>
      <c r="D90" s="195"/>
      <c r="E90" s="195">
        <v>512.5</v>
      </c>
      <c r="F90" s="199">
        <f t="shared" si="6"/>
        <v>512.5</v>
      </c>
      <c r="G90" s="221">
        <f t="shared" si="7"/>
        <v>1.3706911682356251E-4</v>
      </c>
      <c r="H90" s="102">
        <v>12</v>
      </c>
      <c r="I90" s="102">
        <v>0</v>
      </c>
      <c r="J90" s="102">
        <f t="shared" si="8"/>
        <v>0</v>
      </c>
    </row>
    <row r="91" spans="2:10" x14ac:dyDescent="0.2">
      <c r="B91" s="219"/>
      <c r="C91" s="217" t="s">
        <v>85</v>
      </c>
      <c r="D91" s="195"/>
      <c r="E91" s="195">
        <v>1250</v>
      </c>
      <c r="F91" s="199">
        <f t="shared" si="6"/>
        <v>1250</v>
      </c>
      <c r="G91" s="221">
        <f t="shared" si="7"/>
        <v>3.3431491908185977E-4</v>
      </c>
      <c r="H91" s="102">
        <v>12</v>
      </c>
      <c r="I91" s="102">
        <v>0</v>
      </c>
      <c r="J91" s="102">
        <f t="shared" si="8"/>
        <v>0</v>
      </c>
    </row>
    <row r="92" spans="2:10" x14ac:dyDescent="0.2">
      <c r="B92" s="220"/>
      <c r="C92" s="217" t="s">
        <v>86</v>
      </c>
      <c r="D92" s="195"/>
      <c r="E92" s="195">
        <v>12.5</v>
      </c>
      <c r="F92" s="199">
        <f t="shared" si="6"/>
        <v>12.5</v>
      </c>
      <c r="G92" s="221">
        <f t="shared" si="7"/>
        <v>3.3431491908185978E-6</v>
      </c>
      <c r="H92" s="102">
        <v>12</v>
      </c>
      <c r="I92" s="102">
        <v>0</v>
      </c>
      <c r="J92" s="102">
        <f t="shared" si="8"/>
        <v>0</v>
      </c>
    </row>
    <row r="93" spans="2:10" x14ac:dyDescent="0.25">
      <c r="B93" s="201" t="s">
        <v>114</v>
      </c>
      <c r="C93" s="201"/>
      <c r="D93" s="201"/>
      <c r="E93" s="201"/>
      <c r="F93" s="199">
        <f>SUM(F63:F92)</f>
        <v>3738989.5833333335</v>
      </c>
      <c r="G93" s="200">
        <f>F93/F$93</f>
        <v>1</v>
      </c>
    </row>
  </sheetData>
  <mergeCells count="17">
    <mergeCell ref="B82:B92"/>
    <mergeCell ref="B36:C37"/>
    <mergeCell ref="B60:C61"/>
    <mergeCell ref="B58:E58"/>
    <mergeCell ref="B93:E93"/>
    <mergeCell ref="B39:B50"/>
    <mergeCell ref="B51:B52"/>
    <mergeCell ref="B53:B57"/>
    <mergeCell ref="B64:B76"/>
    <mergeCell ref="B78:B80"/>
    <mergeCell ref="B1:C2"/>
    <mergeCell ref="B33:E33"/>
    <mergeCell ref="B5:B10"/>
    <mergeCell ref="B11:B12"/>
    <mergeCell ref="B13:B15"/>
    <mergeCell ref="B17:B18"/>
    <mergeCell ref="B19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Riñiñahue</vt:lpstr>
      <vt:lpstr>Bahia Futrono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2014-10-16T18:07:57Z</dcterms:created>
  <dcterms:modified xsi:type="dcterms:W3CDTF">2014-11-11T12:38:09Z</dcterms:modified>
</cp:coreProperties>
</file>