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05" windowHeight="10035" activeTab="4"/>
  </bookViews>
  <sheets>
    <sheet name="Centro" sheetId="1" r:id="rId1"/>
    <sheet name="Enco" sheetId="2" r:id="rId2"/>
    <sheet name="Desague" sheetId="3" r:id="rId3"/>
    <sheet name="Parametros" sheetId="4" r:id="rId4"/>
    <sheet name="Tabla Calculo IPL" sheetId="5" r:id="rId5"/>
  </sheets>
  <definedNames>
    <definedName name="_xlnm._FilterDatabase" localSheetId="4" hidden="1">'Tabla Calculo IPL'!$I$4:$N$55</definedName>
  </definedNames>
  <calcPr calcId="145621"/>
</workbook>
</file>

<file path=xl/calcChain.xml><?xml version="1.0" encoding="utf-8"?>
<calcChain xmlns="http://schemas.openxmlformats.org/spreadsheetml/2006/main">
  <c r="G50" i="5" l="1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49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5" i="5"/>
  <c r="G6" i="5"/>
  <c r="H6" i="5" s="1"/>
  <c r="G7" i="5"/>
  <c r="G8" i="5"/>
  <c r="G9" i="5"/>
  <c r="G10" i="5"/>
  <c r="H10" i="5" s="1"/>
  <c r="G11" i="5"/>
  <c r="G12" i="5"/>
  <c r="G13" i="5"/>
  <c r="G14" i="5"/>
  <c r="H14" i="5" s="1"/>
  <c r="G15" i="5"/>
  <c r="G16" i="5"/>
  <c r="G17" i="5"/>
  <c r="G18" i="5"/>
  <c r="H18" i="5" s="1"/>
  <c r="G19" i="5"/>
  <c r="G20" i="5"/>
  <c r="G21" i="5"/>
  <c r="G22" i="5"/>
  <c r="H22" i="5" s="1"/>
  <c r="G23" i="5"/>
  <c r="G24" i="5"/>
  <c r="G25" i="5"/>
  <c r="G26" i="5"/>
  <c r="H26" i="5" s="1"/>
  <c r="G27" i="5"/>
  <c r="G28" i="5"/>
  <c r="G29" i="5"/>
  <c r="G30" i="5"/>
  <c r="H30" i="5" s="1"/>
  <c r="G31" i="5"/>
  <c r="G32" i="5"/>
  <c r="G33" i="5"/>
  <c r="G34" i="5"/>
  <c r="H34" i="5" s="1"/>
  <c r="G35" i="5"/>
  <c r="G36" i="5"/>
  <c r="G37" i="5"/>
  <c r="G38" i="5"/>
  <c r="H38" i="5" s="1"/>
  <c r="G39" i="5"/>
  <c r="G40" i="5"/>
  <c r="G5" i="5"/>
  <c r="G41" i="5" s="1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7" i="3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7" i="2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9" i="1"/>
  <c r="H9" i="5" l="1"/>
  <c r="H21" i="5"/>
  <c r="H25" i="5"/>
  <c r="H33" i="5"/>
  <c r="H5" i="5"/>
  <c r="H41" i="5"/>
  <c r="H13" i="5"/>
  <c r="H17" i="5"/>
  <c r="H29" i="5"/>
  <c r="H37" i="5"/>
  <c r="H40" i="5"/>
  <c r="H36" i="5"/>
  <c r="H32" i="5"/>
  <c r="H28" i="5"/>
  <c r="H24" i="5"/>
  <c r="H20" i="5"/>
  <c r="H16" i="5"/>
  <c r="H12" i="5"/>
  <c r="H8" i="5"/>
  <c r="H39" i="5"/>
  <c r="H35" i="5"/>
  <c r="H31" i="5"/>
  <c r="H27" i="5"/>
  <c r="H23" i="5"/>
  <c r="H19" i="5"/>
  <c r="H15" i="5"/>
  <c r="H11" i="5"/>
  <c r="H7" i="5"/>
  <c r="G100" i="5"/>
  <c r="H75" i="5" s="1"/>
  <c r="H63" i="5"/>
  <c r="H66" i="5"/>
  <c r="H70" i="5"/>
  <c r="H71" i="5"/>
  <c r="H90" i="5"/>
  <c r="H89" i="5"/>
  <c r="H69" i="5"/>
  <c r="H92" i="5"/>
  <c r="H76" i="5"/>
  <c r="H60" i="5"/>
  <c r="H77" i="5"/>
  <c r="L49" i="5"/>
  <c r="L5" i="5"/>
  <c r="I19" i="4"/>
  <c r="J19" i="4"/>
  <c r="K19" i="4"/>
  <c r="L19" i="4"/>
  <c r="H19" i="4"/>
  <c r="I17" i="4"/>
  <c r="J17" i="4"/>
  <c r="K17" i="4"/>
  <c r="L17" i="4"/>
  <c r="H17" i="4"/>
  <c r="H83" i="5" l="1"/>
  <c r="H93" i="5"/>
  <c r="H64" i="5"/>
  <c r="H80" i="5"/>
  <c r="H96" i="5"/>
  <c r="H73" i="5"/>
  <c r="H97" i="5"/>
  <c r="H74" i="5"/>
  <c r="H55" i="5"/>
  <c r="H62" i="5"/>
  <c r="H50" i="5"/>
  <c r="H78" i="5"/>
  <c r="H59" i="5"/>
  <c r="H91" i="5"/>
  <c r="H57" i="5"/>
  <c r="H52" i="5"/>
  <c r="H68" i="5"/>
  <c r="H84" i="5"/>
  <c r="H53" i="5"/>
  <c r="H81" i="5"/>
  <c r="H49" i="5"/>
  <c r="H58" i="5"/>
  <c r="H94" i="5"/>
  <c r="H98" i="5"/>
  <c r="H95" i="5"/>
  <c r="H54" i="5"/>
  <c r="H67" i="5"/>
  <c r="H99" i="5"/>
  <c r="H65" i="5"/>
  <c r="H56" i="5"/>
  <c r="H72" i="5"/>
  <c r="H88" i="5"/>
  <c r="H61" i="5"/>
  <c r="H85" i="5"/>
  <c r="H51" i="5"/>
  <c r="H87" i="5"/>
  <c r="H86" i="5"/>
  <c r="H82" i="5"/>
  <c r="H79" i="5"/>
  <c r="H100" i="5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C44" i="3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C54" i="2"/>
  <c r="E48" i="1"/>
  <c r="G48" i="1"/>
  <c r="H48" i="1"/>
  <c r="I48" i="1"/>
  <c r="J48" i="1"/>
  <c r="K48" i="1"/>
  <c r="L48" i="1"/>
  <c r="M48" i="1"/>
  <c r="N48" i="1"/>
  <c r="O48" i="1"/>
  <c r="P48" i="1"/>
  <c r="Q48" i="1"/>
  <c r="R48" i="1"/>
  <c r="C48" i="1"/>
</calcChain>
</file>

<file path=xl/sharedStrings.xml><?xml version="1.0" encoding="utf-8"?>
<sst xmlns="http://schemas.openxmlformats.org/spreadsheetml/2006/main" count="414" uniqueCount="123">
  <si>
    <t>Cél/L</t>
  </si>
  <si>
    <t>Porcentaje</t>
  </si>
  <si>
    <t>CYANOPHYCEAE</t>
  </si>
  <si>
    <t>Microcystis elachista (Col/L)</t>
  </si>
  <si>
    <t>BACILLARIOPHYCEAE</t>
  </si>
  <si>
    <t>Aulacoseira distans</t>
  </si>
  <si>
    <t>Asterionella formosa</t>
  </si>
  <si>
    <t>Fragilaria crotonensis</t>
  </si>
  <si>
    <t>Fragilaria construens</t>
  </si>
  <si>
    <t>Fragilaria ulna</t>
  </si>
  <si>
    <t>Otras diatomeas penadas</t>
  </si>
  <si>
    <t>CRYPTOPHYCEAE</t>
  </si>
  <si>
    <t>Rhodomonas lacustris</t>
  </si>
  <si>
    <t>Cryptomonas ovata</t>
  </si>
  <si>
    <t>CHRYSOPHYCEAE</t>
  </si>
  <si>
    <t>DINOPHYCEAE</t>
  </si>
  <si>
    <t>CHLOROPHYCEAE</t>
  </si>
  <si>
    <t>Eudorina elegans</t>
  </si>
  <si>
    <t>Elakatothrix gelatinosa</t>
  </si>
  <si>
    <t>Scenedesmus acuminatus</t>
  </si>
  <si>
    <t>PRIMAVERA</t>
  </si>
  <si>
    <t>0m</t>
  </si>
  <si>
    <t>%</t>
  </si>
  <si>
    <t>Taxa</t>
  </si>
  <si>
    <t>Clase</t>
  </si>
  <si>
    <t>Sector Centro</t>
  </si>
  <si>
    <t>Anabaena spiroides (Fil/L)</t>
  </si>
  <si>
    <t xml:space="preserve"> </t>
  </si>
  <si>
    <t>Cyclotella meneghiniana</t>
  </si>
  <si>
    <t>Nitzschia aff dissipata</t>
  </si>
  <si>
    <t>Nitzschia sp.</t>
  </si>
  <si>
    <t>Aulacoseira granulata</t>
  </si>
  <si>
    <t>Otras diatomeas céntricas</t>
  </si>
  <si>
    <t>Cryptomonas erosa</t>
  </si>
  <si>
    <t>Dinobryon divergens</t>
  </si>
  <si>
    <t>Dinobryon cylindricum</t>
  </si>
  <si>
    <t>Ceratium hirundinella</t>
  </si>
  <si>
    <t>Peridinium inconspicuum</t>
  </si>
  <si>
    <t>Gymnodinium sp.</t>
  </si>
  <si>
    <t>Cél sueltas de Botryococcus braunii</t>
  </si>
  <si>
    <t>Crucigeniella rectangularis</t>
  </si>
  <si>
    <t>Oocystis natans</t>
  </si>
  <si>
    <t>Dictyosphaerium pulchellum</t>
  </si>
  <si>
    <t>Scenedesmus acutus</t>
  </si>
  <si>
    <t>Closterium acutum</t>
  </si>
  <si>
    <t>Oocystis lacustris</t>
  </si>
  <si>
    <t>Sphaerocystis schroeteri</t>
  </si>
  <si>
    <t>Otras chlorococcales</t>
  </si>
  <si>
    <t>VERANO</t>
  </si>
  <si>
    <t>10m</t>
  </si>
  <si>
    <t>30m</t>
  </si>
  <si>
    <t>50m</t>
  </si>
  <si>
    <t>Cel/L</t>
  </si>
  <si>
    <t>100m</t>
  </si>
  <si>
    <t>Mycrocystis spp. (cenobio)</t>
  </si>
  <si>
    <t>Staurastrum spp.</t>
  </si>
  <si>
    <t>Fragilaria spp.</t>
  </si>
  <si>
    <t>Melosira hustedti</t>
  </si>
  <si>
    <t>Navicula spp.</t>
  </si>
  <si>
    <t>Synedra spp.</t>
  </si>
  <si>
    <t>Tabellaria fenestrata</t>
  </si>
  <si>
    <t>ABUNDANCIA TOTAL</t>
  </si>
  <si>
    <t>RIQUEZA ESPECIFICA</t>
  </si>
  <si>
    <t>DIVERSIDAD DE SHANON (H')</t>
  </si>
  <si>
    <t>DIVERSIDAD DE SIMPSON (D)</t>
  </si>
  <si>
    <t>EQUIDAD DE PIELOU (J)</t>
  </si>
  <si>
    <t>Aulacoseira ambigua</t>
  </si>
  <si>
    <t>Diatoma sp.</t>
  </si>
  <si>
    <t>Epithemia zebra</t>
  </si>
  <si>
    <t>Gomphonema dichotomum</t>
  </si>
  <si>
    <t>Rhizosolenia eriensis</t>
  </si>
  <si>
    <t>Surirella sp.</t>
  </si>
  <si>
    <t>Ankistrodesmus spiralis</t>
  </si>
  <si>
    <t>Willea irregularis</t>
  </si>
  <si>
    <t>Coelastrum microporum</t>
  </si>
  <si>
    <t>Oocystis elliptica</t>
  </si>
  <si>
    <t>Monoraphidium saxatile</t>
  </si>
  <si>
    <t>Pediastrum simplex</t>
  </si>
  <si>
    <t>Otras Chlorococcales</t>
  </si>
  <si>
    <t>Scenedesmus quadricauda</t>
  </si>
  <si>
    <t>Sector Enco</t>
  </si>
  <si>
    <t>Aff. Aphanocapsa spp.</t>
  </si>
  <si>
    <t>Peridinium willei</t>
  </si>
  <si>
    <t>Cyclotella spp.</t>
  </si>
  <si>
    <t>Cymbella spp.</t>
  </si>
  <si>
    <t>Hannaea arcus</t>
  </si>
  <si>
    <t xml:space="preserve">Microcystis elachista (Col/L) </t>
  </si>
  <si>
    <t>Cymbella sp.</t>
  </si>
  <si>
    <t>Gomphonema truncatum</t>
  </si>
  <si>
    <t>Nitzschia acicularis</t>
  </si>
  <si>
    <t>Surirella linearis</t>
  </si>
  <si>
    <t>Scenedesmus ecornis</t>
  </si>
  <si>
    <t>Staurodesmus lobatus</t>
  </si>
  <si>
    <t>Staurastrum tetracerum</t>
  </si>
  <si>
    <t>Desague</t>
  </si>
  <si>
    <t>Peridinium incospicuum</t>
  </si>
  <si>
    <t>Gomphonema spp.</t>
  </si>
  <si>
    <t>Nitzschia spp.</t>
  </si>
  <si>
    <t>CENTRO</t>
  </si>
  <si>
    <t>Epilimnion</t>
  </si>
  <si>
    <t>Metalimnion</t>
  </si>
  <si>
    <t>Hipolimnion</t>
  </si>
  <si>
    <t>Estrato Hidrodinamico</t>
  </si>
  <si>
    <t>Profundidad</t>
  </si>
  <si>
    <t>Abundancia Total (Cel/L)</t>
  </si>
  <si>
    <t>Riqueza Especifica (N° Taxa)</t>
  </si>
  <si>
    <t>Shannon (H')</t>
  </si>
  <si>
    <t>Simpson (D)</t>
  </si>
  <si>
    <t>Equidad de Pielou (J)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</si>
  <si>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=34,4m</t>
    </r>
  </si>
  <si>
    <t>Botryococcus braunii</t>
  </si>
  <si>
    <t>PROMEDIO ABUNDANCIA</t>
  </si>
  <si>
    <t>ABUNDANCIA RELATIVA</t>
  </si>
  <si>
    <t>Qi</t>
  </si>
  <si>
    <t>Aj</t>
  </si>
  <si>
    <t>Qi*Aj</t>
  </si>
  <si>
    <t>IPL</t>
  </si>
  <si>
    <t>centro</t>
  </si>
  <si>
    <t>enco</t>
  </si>
  <si>
    <t>desague</t>
  </si>
  <si>
    <t>BACILLIARIOPHYCEAE</t>
  </si>
  <si>
    <t>CHRYPTOPHYCEAE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</si>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</sst>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bscript"/>
      <sz val="8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2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" fontId="2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10" fontId="2" fillId="0" borderId="14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2" fillId="0" borderId="5" xfId="0" applyFont="1" applyBorder="1"/>
    <xf numFmtId="10" fontId="2" fillId="0" borderId="8" xfId="0" applyNumberFormat="1" applyFont="1" applyFill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2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2" fillId="0" borderId="3" xfId="0" applyFont="1" applyFill="1" applyBorder="1"/>
    <xf numFmtId="10" fontId="2" fillId="0" borderId="9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2" fillId="0" borderId="0" xfId="0" applyNumberFormat="1" applyFont="1" applyFill="1" applyAlignment="1">
      <alignment horizontal="center" vertical="center"/>
    </xf>
    <xf numFmtId="10" fontId="2" fillId="0" borderId="14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Alignment="1">
      <alignment horizontal="center"/>
    </xf>
    <xf numFmtId="10" fontId="5" fillId="0" borderId="5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2" fillId="0" borderId="15" xfId="0" applyNumberFormat="1" applyFont="1" applyFill="1" applyBorder="1" applyAlignment="1">
      <alignment horizontal="center"/>
    </xf>
    <xf numFmtId="10" fontId="2" fillId="0" borderId="3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0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10" fontId="2" fillId="0" borderId="10" xfId="0" applyNumberFormat="1" applyFont="1" applyFill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0" fontId="2" fillId="0" borderId="10" xfId="0" applyNumberFormat="1" applyFont="1" applyBorder="1" applyAlignment="1">
      <alignment horizontal="center"/>
    </xf>
    <xf numFmtId="10" fontId="2" fillId="0" borderId="2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9" fontId="2" fillId="0" borderId="14" xfId="0" applyNumberFormat="1" applyFont="1" applyFill="1" applyBorder="1" applyAlignment="1">
      <alignment horizontal="center" vertical="center"/>
    </xf>
    <xf numFmtId="9" fontId="2" fillId="0" borderId="1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NumberFormat="1" applyFont="1" applyFill="1" applyBorder="1" applyAlignment="1">
      <alignment horizontal="center"/>
    </xf>
    <xf numFmtId="10" fontId="2" fillId="0" borderId="6" xfId="0" applyNumberFormat="1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2" fillId="0" borderId="15" xfId="0" applyFont="1" applyFill="1" applyBorder="1"/>
    <xf numFmtId="0" fontId="2" fillId="0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NumberFormat="1" applyFont="1" applyBorder="1" applyAlignment="1">
      <alignment horizontal="center"/>
    </xf>
    <xf numFmtId="10" fontId="2" fillId="0" borderId="0" xfId="0" applyNumberFormat="1" applyFont="1"/>
    <xf numFmtId="10" fontId="3" fillId="0" borderId="5" xfId="0" applyNumberFormat="1" applyFont="1" applyBorder="1"/>
    <xf numFmtId="10" fontId="2" fillId="0" borderId="0" xfId="0" applyNumberFormat="1" applyFont="1" applyFill="1" applyBorder="1"/>
    <xf numFmtId="10" fontId="3" fillId="0" borderId="6" xfId="0" applyNumberFormat="1" applyFont="1" applyBorder="1"/>
    <xf numFmtId="0" fontId="2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" fillId="0" borderId="0" xfId="0" applyNumberFormat="1" applyFont="1"/>
    <xf numFmtId="0" fontId="3" fillId="0" borderId="5" xfId="0" applyNumberFormat="1" applyFont="1" applyBorder="1"/>
    <xf numFmtId="0" fontId="2" fillId="0" borderId="10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10" fontId="2" fillId="0" borderId="14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10" fontId="2" fillId="0" borderId="3" xfId="0" applyNumberFormat="1" applyFont="1" applyBorder="1"/>
    <xf numFmtId="0" fontId="4" fillId="0" borderId="5" xfId="0" applyNumberFormat="1" applyFont="1" applyFill="1" applyBorder="1" applyAlignment="1">
      <alignment horizontal="center"/>
    </xf>
    <xf numFmtId="10" fontId="2" fillId="0" borderId="6" xfId="0" applyNumberFormat="1" applyFont="1" applyBorder="1"/>
    <xf numFmtId="0" fontId="5" fillId="0" borderId="4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10" fontId="2" fillId="0" borderId="0" xfId="0" applyNumberFormat="1" applyFont="1" applyFill="1"/>
    <xf numFmtId="10" fontId="3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Fill="1"/>
    <xf numFmtId="0" fontId="2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/>
    </xf>
    <xf numFmtId="0" fontId="2" fillId="0" borderId="1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/>
    <xf numFmtId="0" fontId="8" fillId="4" borderId="1" xfId="0" applyFont="1" applyFill="1" applyBorder="1" applyAlignment="1">
      <alignment horizontal="center"/>
    </xf>
    <xf numFmtId="1" fontId="8" fillId="4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 vertical="center"/>
    </xf>
    <xf numFmtId="164" fontId="8" fillId="5" borderId="28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3" fontId="11" fillId="4" borderId="10" xfId="0" applyNumberFormat="1" applyFont="1" applyFill="1" applyBorder="1" applyAlignment="1">
      <alignment horizontal="center"/>
    </xf>
    <xf numFmtId="3" fontId="11" fillId="5" borderId="28" xfId="0" applyNumberFormat="1" applyFon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7" fillId="0" borderId="29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1" xfId="0" applyNumberFormat="1" applyFont="1" applyFill="1" applyBorder="1" applyAlignment="1">
      <alignment horizontal="center"/>
    </xf>
    <xf numFmtId="10" fontId="2" fillId="6" borderId="1" xfId="0" applyNumberFormat="1" applyFont="1" applyFill="1" applyBorder="1" applyAlignment="1">
      <alignment horizontal="center"/>
    </xf>
    <xf numFmtId="10" fontId="2" fillId="6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4" fontId="1" fillId="0" borderId="12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3" fontId="3" fillId="2" borderId="12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14" fontId="7" fillId="0" borderId="10" xfId="0" applyNumberFormat="1" applyFont="1" applyFill="1" applyBorder="1" applyAlignment="1">
      <alignment horizontal="center" vertical="center"/>
    </xf>
    <xf numFmtId="14" fontId="7" fillId="0" borderId="8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8"/>
  <sheetViews>
    <sheetView topLeftCell="A28" zoomScale="80" zoomScaleNormal="80" workbookViewId="0">
      <selection activeCell="B10" sqref="B10:R16"/>
    </sheetView>
  </sheetViews>
  <sheetFormatPr baseColWidth="10" defaultRowHeight="12.75" x14ac:dyDescent="0.2"/>
  <cols>
    <col min="1" max="1" width="21" style="2" bestFit="1" customWidth="1"/>
    <col min="2" max="2" width="25.85546875" style="2" bestFit="1" customWidth="1"/>
    <col min="3" max="3" width="7.7109375" style="6" customWidth="1"/>
    <col min="4" max="4" width="7.7109375" style="43" customWidth="1"/>
    <col min="5" max="5" width="7.7109375" style="7" customWidth="1"/>
    <col min="6" max="6" width="7.7109375" style="46" customWidth="1"/>
    <col min="7" max="7" width="7.7109375" style="7" customWidth="1"/>
    <col min="8" max="8" width="7.7109375" style="46" customWidth="1"/>
    <col min="9" max="9" width="7.7109375" style="7" customWidth="1"/>
    <col min="10" max="10" width="7.7109375" style="46" customWidth="1"/>
    <col min="11" max="11" width="7.7109375" style="7" customWidth="1"/>
    <col min="12" max="12" width="7.7109375" style="46" customWidth="1"/>
    <col min="13" max="13" width="7.7109375" style="7" customWidth="1"/>
    <col min="14" max="14" width="7.7109375" style="46" customWidth="1"/>
    <col min="15" max="15" width="7.7109375" style="7" customWidth="1"/>
    <col min="16" max="16" width="7.7109375" style="46" customWidth="1"/>
    <col min="17" max="17" width="7.7109375" style="7" customWidth="1"/>
    <col min="18" max="18" width="7.7109375" style="46" customWidth="1"/>
    <col min="19" max="16384" width="11.42578125" style="1"/>
  </cols>
  <sheetData>
    <row r="3" spans="1:20" ht="13.5" thickBot="1" x14ac:dyDescent="0.25"/>
    <row r="4" spans="1:20" x14ac:dyDescent="0.2">
      <c r="A4" s="173" t="s">
        <v>25</v>
      </c>
      <c r="B4" s="174"/>
      <c r="C4" s="181">
        <v>2011</v>
      </c>
      <c r="D4" s="182"/>
      <c r="E4" s="172">
        <v>2012</v>
      </c>
      <c r="F4" s="172"/>
      <c r="G4" s="172"/>
      <c r="H4" s="172"/>
      <c r="I4" s="172"/>
      <c r="J4" s="172"/>
      <c r="K4" s="172"/>
      <c r="L4" s="172"/>
      <c r="M4" s="159">
        <v>2012</v>
      </c>
      <c r="N4" s="159"/>
      <c r="O4" s="159"/>
      <c r="P4" s="159"/>
      <c r="Q4" s="159"/>
      <c r="R4" s="160"/>
    </row>
    <row r="5" spans="1:20" x14ac:dyDescent="0.2">
      <c r="A5" s="175"/>
      <c r="B5" s="176"/>
      <c r="C5" s="179" t="s">
        <v>20</v>
      </c>
      <c r="D5" s="180"/>
      <c r="E5" s="171" t="s">
        <v>48</v>
      </c>
      <c r="F5" s="171"/>
      <c r="G5" s="171"/>
      <c r="H5" s="171"/>
      <c r="I5" s="171"/>
      <c r="J5" s="171"/>
      <c r="K5" s="171"/>
      <c r="L5" s="171"/>
      <c r="M5" s="162" t="s">
        <v>20</v>
      </c>
      <c r="N5" s="162"/>
      <c r="O5" s="162"/>
      <c r="P5" s="162"/>
      <c r="Q5" s="162"/>
      <c r="R5" s="163"/>
    </row>
    <row r="6" spans="1:20" x14ac:dyDescent="0.2">
      <c r="A6" s="175"/>
      <c r="B6" s="176"/>
      <c r="C6" s="177">
        <v>40815</v>
      </c>
      <c r="D6" s="178"/>
      <c r="E6" s="170">
        <v>40988</v>
      </c>
      <c r="F6" s="171"/>
      <c r="G6" s="171"/>
      <c r="H6" s="171"/>
      <c r="I6" s="171"/>
      <c r="J6" s="171"/>
      <c r="K6" s="171"/>
      <c r="L6" s="171"/>
      <c r="M6" s="161">
        <v>41178</v>
      </c>
      <c r="N6" s="162"/>
      <c r="O6" s="162"/>
      <c r="P6" s="162"/>
      <c r="Q6" s="162"/>
      <c r="R6" s="163"/>
    </row>
    <row r="7" spans="1:20" ht="15.75" customHeight="1" x14ac:dyDescent="0.2">
      <c r="A7" s="175" t="s">
        <v>24</v>
      </c>
      <c r="B7" s="176" t="s">
        <v>23</v>
      </c>
      <c r="C7" s="185" t="s">
        <v>21</v>
      </c>
      <c r="D7" s="168"/>
      <c r="E7" s="168" t="s">
        <v>21</v>
      </c>
      <c r="F7" s="168"/>
      <c r="G7" s="168" t="s">
        <v>49</v>
      </c>
      <c r="H7" s="168"/>
      <c r="I7" s="168" t="s">
        <v>50</v>
      </c>
      <c r="J7" s="168"/>
      <c r="K7" s="168" t="s">
        <v>51</v>
      </c>
      <c r="L7" s="168"/>
      <c r="M7" s="168" t="s">
        <v>21</v>
      </c>
      <c r="N7" s="168"/>
      <c r="O7" s="168" t="s">
        <v>50</v>
      </c>
      <c r="P7" s="168"/>
      <c r="Q7" s="168" t="s">
        <v>53</v>
      </c>
      <c r="R7" s="169"/>
    </row>
    <row r="8" spans="1:20" ht="13.5" thickBot="1" x14ac:dyDescent="0.25">
      <c r="A8" s="187"/>
      <c r="B8" s="186"/>
      <c r="C8" s="67" t="s">
        <v>0</v>
      </c>
      <c r="D8" s="32" t="s">
        <v>22</v>
      </c>
      <c r="E8" s="12" t="s">
        <v>0</v>
      </c>
      <c r="F8" s="47" t="s">
        <v>22</v>
      </c>
      <c r="G8" s="12" t="s">
        <v>0</v>
      </c>
      <c r="H8" s="47" t="s">
        <v>22</v>
      </c>
      <c r="I8" s="12" t="s">
        <v>0</v>
      </c>
      <c r="J8" s="47" t="s">
        <v>22</v>
      </c>
      <c r="K8" s="12" t="s">
        <v>0</v>
      </c>
      <c r="L8" s="47" t="s">
        <v>22</v>
      </c>
      <c r="M8" s="13" t="s">
        <v>52</v>
      </c>
      <c r="N8" s="31" t="s">
        <v>22</v>
      </c>
      <c r="O8" s="13" t="s">
        <v>52</v>
      </c>
      <c r="P8" s="31" t="s">
        <v>22</v>
      </c>
      <c r="Q8" s="13" t="s">
        <v>52</v>
      </c>
      <c r="R8" s="42" t="s">
        <v>22</v>
      </c>
      <c r="S8" s="1" t="s">
        <v>20</v>
      </c>
      <c r="T8" s="1" t="s">
        <v>48</v>
      </c>
    </row>
    <row r="9" spans="1:20" x14ac:dyDescent="0.2">
      <c r="A9" s="188" t="s">
        <v>2</v>
      </c>
      <c r="B9" s="74" t="s">
        <v>26</v>
      </c>
      <c r="C9" s="68">
        <v>0</v>
      </c>
      <c r="D9" s="44">
        <v>0</v>
      </c>
      <c r="E9" s="16">
        <v>0</v>
      </c>
      <c r="F9" s="17">
        <v>0</v>
      </c>
      <c r="G9" s="16">
        <v>111</v>
      </c>
      <c r="H9" s="17">
        <v>9.1743119266055051E-3</v>
      </c>
      <c r="I9" s="16">
        <v>0</v>
      </c>
      <c r="J9" s="17">
        <v>0</v>
      </c>
      <c r="K9" s="16">
        <v>0</v>
      </c>
      <c r="L9" s="17">
        <v>0</v>
      </c>
      <c r="M9" s="16">
        <v>0</v>
      </c>
      <c r="N9" s="17">
        <v>0</v>
      </c>
      <c r="O9" s="16">
        <v>0</v>
      </c>
      <c r="P9" s="17">
        <v>0</v>
      </c>
      <c r="Q9" s="16">
        <v>0</v>
      </c>
      <c r="R9" s="50">
        <v>0</v>
      </c>
      <c r="S9" s="1">
        <f>AVERAGE(C9,M9,O9,Q9)</f>
        <v>0</v>
      </c>
      <c r="T9" s="1">
        <f>AVERAGE(E9,G9,I9,K9)</f>
        <v>27.75</v>
      </c>
    </row>
    <row r="10" spans="1:20" x14ac:dyDescent="0.2">
      <c r="A10" s="189"/>
      <c r="B10" s="75" t="s">
        <v>3</v>
      </c>
      <c r="C10" s="69">
        <v>111</v>
      </c>
      <c r="D10" s="34">
        <v>3.952569169960474E-3</v>
      </c>
      <c r="E10" s="19">
        <v>0</v>
      </c>
      <c r="F10" s="20">
        <v>0</v>
      </c>
      <c r="G10" s="19">
        <v>0</v>
      </c>
      <c r="H10" s="20">
        <v>0</v>
      </c>
      <c r="I10" s="19">
        <v>222</v>
      </c>
      <c r="J10" s="20">
        <v>1.5625E-2</v>
      </c>
      <c r="K10" s="19">
        <v>56</v>
      </c>
      <c r="L10" s="20">
        <v>2.7777777777777776E-2</v>
      </c>
      <c r="M10" s="19">
        <v>0</v>
      </c>
      <c r="N10" s="20">
        <v>0</v>
      </c>
      <c r="O10" s="19">
        <v>0</v>
      </c>
      <c r="P10" s="20">
        <v>0</v>
      </c>
      <c r="Q10" s="19">
        <v>0</v>
      </c>
      <c r="R10" s="51">
        <v>0</v>
      </c>
      <c r="S10" s="1">
        <f t="shared" ref="S10:S47" si="0">AVERAGE(C10,M10,O10,Q10)</f>
        <v>27.75</v>
      </c>
      <c r="T10" s="1">
        <f t="shared" ref="T10:T47" si="1">AVERAGE(E10,G10,I10,K10)</f>
        <v>69.5</v>
      </c>
    </row>
    <row r="11" spans="1:20" x14ac:dyDescent="0.2">
      <c r="A11" s="190"/>
      <c r="B11" s="75" t="s">
        <v>54</v>
      </c>
      <c r="C11" s="69">
        <v>0</v>
      </c>
      <c r="D11" s="34">
        <v>0</v>
      </c>
      <c r="E11" s="19">
        <v>0</v>
      </c>
      <c r="F11" s="20">
        <v>0</v>
      </c>
      <c r="G11" s="19">
        <v>0</v>
      </c>
      <c r="H11" s="20">
        <v>0</v>
      </c>
      <c r="I11" s="19">
        <v>0</v>
      </c>
      <c r="J11" s="20" t="s">
        <v>27</v>
      </c>
      <c r="K11" s="19">
        <v>0</v>
      </c>
      <c r="L11" s="20">
        <v>0</v>
      </c>
      <c r="M11" s="60">
        <v>0</v>
      </c>
      <c r="N11" s="20">
        <v>0</v>
      </c>
      <c r="O11" s="60">
        <v>0</v>
      </c>
      <c r="P11" s="20">
        <v>0</v>
      </c>
      <c r="Q11" s="248">
        <v>62.5</v>
      </c>
      <c r="R11" s="51">
        <v>5.4585152838427945E-4</v>
      </c>
      <c r="S11" s="1">
        <f t="shared" si="0"/>
        <v>15.625</v>
      </c>
      <c r="T11" s="1">
        <f t="shared" si="1"/>
        <v>0</v>
      </c>
    </row>
    <row r="12" spans="1:20" x14ac:dyDescent="0.2">
      <c r="A12" s="191" t="s">
        <v>4</v>
      </c>
      <c r="B12" s="75" t="s">
        <v>6</v>
      </c>
      <c r="C12" s="69">
        <v>19314</v>
      </c>
      <c r="D12" s="34">
        <v>0.68774703557312256</v>
      </c>
      <c r="E12" s="19">
        <v>0</v>
      </c>
      <c r="F12" s="20">
        <v>0</v>
      </c>
      <c r="G12" s="19">
        <v>0</v>
      </c>
      <c r="H12" s="20">
        <v>0</v>
      </c>
      <c r="I12" s="19">
        <v>0</v>
      </c>
      <c r="J12" s="20">
        <v>0</v>
      </c>
      <c r="K12" s="19">
        <v>0</v>
      </c>
      <c r="L12" s="20">
        <v>0</v>
      </c>
      <c r="M12" s="248">
        <v>0</v>
      </c>
      <c r="N12" s="20">
        <v>0</v>
      </c>
      <c r="O12" s="248">
        <v>2250</v>
      </c>
      <c r="P12" s="20">
        <v>5.1282051282051282E-3</v>
      </c>
      <c r="Q12" s="248">
        <v>1437.5</v>
      </c>
      <c r="R12" s="51">
        <v>1.2554585152838428E-2</v>
      </c>
      <c r="S12" s="1">
        <f t="shared" si="0"/>
        <v>5750.375</v>
      </c>
      <c r="T12" s="1">
        <f t="shared" si="1"/>
        <v>0</v>
      </c>
    </row>
    <row r="13" spans="1:20" x14ac:dyDescent="0.2">
      <c r="A13" s="189"/>
      <c r="B13" s="75" t="s">
        <v>5</v>
      </c>
      <c r="C13" s="69">
        <v>3552</v>
      </c>
      <c r="D13" s="34">
        <v>0.12648221343873517</v>
      </c>
      <c r="E13" s="19">
        <v>4440</v>
      </c>
      <c r="F13" s="20">
        <v>0.38461538461538464</v>
      </c>
      <c r="G13" s="19">
        <v>4440</v>
      </c>
      <c r="H13" s="20">
        <v>0.3669724770642202</v>
      </c>
      <c r="I13" s="19">
        <v>2997</v>
      </c>
      <c r="J13" s="20">
        <v>0.2109375</v>
      </c>
      <c r="K13" s="19">
        <v>560</v>
      </c>
      <c r="L13" s="20">
        <v>0.27777777777777779</v>
      </c>
      <c r="M13" s="19">
        <v>0</v>
      </c>
      <c r="N13" s="20">
        <v>0</v>
      </c>
      <c r="O13" s="19">
        <v>0</v>
      </c>
      <c r="P13" s="20">
        <v>0</v>
      </c>
      <c r="Q13" s="19">
        <v>0</v>
      </c>
      <c r="R13" s="51">
        <v>0</v>
      </c>
      <c r="S13" s="1">
        <f t="shared" si="0"/>
        <v>888</v>
      </c>
      <c r="T13" s="1">
        <f t="shared" si="1"/>
        <v>3109.25</v>
      </c>
    </row>
    <row r="14" spans="1:20" x14ac:dyDescent="0.2">
      <c r="A14" s="189"/>
      <c r="B14" s="40" t="s">
        <v>31</v>
      </c>
      <c r="C14" s="69">
        <v>0</v>
      </c>
      <c r="D14" s="34">
        <v>0</v>
      </c>
      <c r="E14" s="19">
        <v>0</v>
      </c>
      <c r="F14" s="20">
        <v>0</v>
      </c>
      <c r="G14" s="19">
        <v>0</v>
      </c>
      <c r="H14" s="20">
        <v>0</v>
      </c>
      <c r="I14" s="19">
        <v>0</v>
      </c>
      <c r="J14" s="20">
        <v>0</v>
      </c>
      <c r="K14" s="19">
        <v>56</v>
      </c>
      <c r="L14" s="20">
        <v>2.7777777777777776E-2</v>
      </c>
      <c r="M14" s="248">
        <v>7000</v>
      </c>
      <c r="N14" s="20">
        <v>0.66666666666666663</v>
      </c>
      <c r="O14" s="248">
        <v>394687.5</v>
      </c>
      <c r="P14" s="20">
        <v>0.8995726495726496</v>
      </c>
      <c r="Q14" s="248">
        <v>85687.5</v>
      </c>
      <c r="R14" s="51">
        <v>0.7483624454148472</v>
      </c>
      <c r="S14" s="1">
        <f t="shared" si="0"/>
        <v>121843.75</v>
      </c>
      <c r="T14" s="1">
        <f t="shared" si="1"/>
        <v>14</v>
      </c>
    </row>
    <row r="15" spans="1:20" x14ac:dyDescent="0.2">
      <c r="A15" s="189"/>
      <c r="B15" s="40" t="s">
        <v>28</v>
      </c>
      <c r="C15" s="69">
        <v>0</v>
      </c>
      <c r="D15" s="34">
        <v>0</v>
      </c>
      <c r="E15" s="19">
        <v>777</v>
      </c>
      <c r="F15" s="20">
        <v>6.7307692307692304E-2</v>
      </c>
      <c r="G15" s="19">
        <v>1443</v>
      </c>
      <c r="H15" s="20">
        <v>0.11926605504587157</v>
      </c>
      <c r="I15" s="19">
        <v>777</v>
      </c>
      <c r="J15" s="20">
        <v>5.46875E-2</v>
      </c>
      <c r="K15" s="19">
        <v>56</v>
      </c>
      <c r="L15" s="20">
        <v>2.7777777777777776E-2</v>
      </c>
      <c r="M15" s="19">
        <v>0</v>
      </c>
      <c r="N15" s="20">
        <v>0</v>
      </c>
      <c r="O15" s="19">
        <v>0</v>
      </c>
      <c r="P15" s="20">
        <v>0</v>
      </c>
      <c r="Q15" s="19">
        <v>0</v>
      </c>
      <c r="R15" s="51">
        <v>0</v>
      </c>
      <c r="S15" s="1">
        <f t="shared" si="0"/>
        <v>0</v>
      </c>
      <c r="T15" s="1">
        <f t="shared" si="1"/>
        <v>763.25</v>
      </c>
    </row>
    <row r="16" spans="1:20" x14ac:dyDescent="0.2">
      <c r="A16" s="189"/>
      <c r="B16" s="75" t="s">
        <v>8</v>
      </c>
      <c r="C16" s="69">
        <v>111</v>
      </c>
      <c r="D16" s="34">
        <v>3.952569169960474E-3</v>
      </c>
      <c r="E16" s="19">
        <v>0</v>
      </c>
      <c r="F16" s="20">
        <v>0</v>
      </c>
      <c r="G16" s="19">
        <v>0</v>
      </c>
      <c r="H16" s="20">
        <v>0</v>
      </c>
      <c r="I16" s="19">
        <v>0</v>
      </c>
      <c r="J16" s="20">
        <v>0</v>
      </c>
      <c r="K16" s="19">
        <v>0</v>
      </c>
      <c r="L16" s="20">
        <v>0</v>
      </c>
      <c r="M16" s="19">
        <v>0</v>
      </c>
      <c r="N16" s="20">
        <v>0</v>
      </c>
      <c r="O16" s="19">
        <v>0</v>
      </c>
      <c r="P16" s="20">
        <v>0</v>
      </c>
      <c r="Q16" s="19">
        <v>0</v>
      </c>
      <c r="R16" s="51">
        <v>0</v>
      </c>
      <c r="S16" s="1">
        <f t="shared" si="0"/>
        <v>27.75</v>
      </c>
      <c r="T16" s="1">
        <f t="shared" si="1"/>
        <v>0</v>
      </c>
    </row>
    <row r="17" spans="1:20" x14ac:dyDescent="0.2">
      <c r="A17" s="189"/>
      <c r="B17" s="75" t="s">
        <v>7</v>
      </c>
      <c r="C17" s="69">
        <v>2220</v>
      </c>
      <c r="D17" s="34">
        <v>7.9051383399209488E-2</v>
      </c>
      <c r="E17" s="5">
        <v>0</v>
      </c>
      <c r="F17" s="20">
        <v>0</v>
      </c>
      <c r="G17" s="5">
        <v>0</v>
      </c>
      <c r="H17" s="20">
        <v>0</v>
      </c>
      <c r="I17" s="5">
        <v>0</v>
      </c>
      <c r="J17" s="20">
        <v>0</v>
      </c>
      <c r="K17" s="5">
        <v>0</v>
      </c>
      <c r="L17" s="20">
        <v>0</v>
      </c>
      <c r="M17" s="10">
        <v>437.5</v>
      </c>
      <c r="N17" s="24">
        <v>4.1666666666666664E-2</v>
      </c>
      <c r="O17" s="10">
        <v>22875</v>
      </c>
      <c r="P17" s="24">
        <v>5.2136752136752139E-2</v>
      </c>
      <c r="Q17" s="10">
        <v>15500</v>
      </c>
      <c r="R17" s="37">
        <v>0.13537117903930132</v>
      </c>
      <c r="S17" s="1">
        <f t="shared" si="0"/>
        <v>10258.125</v>
      </c>
      <c r="T17" s="1">
        <f t="shared" si="1"/>
        <v>0</v>
      </c>
    </row>
    <row r="18" spans="1:20" x14ac:dyDescent="0.2">
      <c r="A18" s="189"/>
      <c r="B18" s="75" t="s">
        <v>56</v>
      </c>
      <c r="C18" s="69">
        <v>0</v>
      </c>
      <c r="D18" s="34">
        <v>0</v>
      </c>
      <c r="E18" s="5">
        <v>0</v>
      </c>
      <c r="F18" s="20">
        <v>0</v>
      </c>
      <c r="G18" s="5">
        <v>0</v>
      </c>
      <c r="H18" s="20">
        <v>0</v>
      </c>
      <c r="I18" s="5">
        <v>0</v>
      </c>
      <c r="J18" s="20">
        <v>0</v>
      </c>
      <c r="K18" s="5">
        <v>0</v>
      </c>
      <c r="L18" s="20">
        <v>0</v>
      </c>
      <c r="M18" s="10">
        <v>0</v>
      </c>
      <c r="N18" s="24">
        <v>0</v>
      </c>
      <c r="O18" s="10">
        <v>2187.5</v>
      </c>
      <c r="P18" s="24">
        <v>4.9857549857549857E-3</v>
      </c>
      <c r="Q18" s="10">
        <v>1062.5</v>
      </c>
      <c r="R18" s="37">
        <v>9.2794759825327519E-3</v>
      </c>
      <c r="S18" s="1">
        <f t="shared" si="0"/>
        <v>812.5</v>
      </c>
      <c r="T18" s="1">
        <f t="shared" si="1"/>
        <v>0</v>
      </c>
    </row>
    <row r="19" spans="1:20" x14ac:dyDescent="0.2">
      <c r="A19" s="189"/>
      <c r="B19" s="75" t="s">
        <v>9</v>
      </c>
      <c r="C19" s="69">
        <v>111</v>
      </c>
      <c r="D19" s="34">
        <v>3.952569169960474E-3</v>
      </c>
      <c r="E19" s="5">
        <v>0</v>
      </c>
      <c r="F19" s="20">
        <v>0</v>
      </c>
      <c r="G19" s="5">
        <v>0</v>
      </c>
      <c r="H19" s="20">
        <v>0</v>
      </c>
      <c r="I19" s="5">
        <v>0</v>
      </c>
      <c r="J19" s="20">
        <v>0</v>
      </c>
      <c r="K19" s="5">
        <v>0</v>
      </c>
      <c r="L19" s="20">
        <v>0</v>
      </c>
      <c r="M19" s="19">
        <v>0</v>
      </c>
      <c r="N19" s="20">
        <v>0</v>
      </c>
      <c r="O19" s="19">
        <v>0</v>
      </c>
      <c r="P19" s="20">
        <v>0</v>
      </c>
      <c r="Q19" s="19">
        <v>0</v>
      </c>
      <c r="R19" s="51">
        <v>0</v>
      </c>
      <c r="S19" s="1">
        <f t="shared" si="0"/>
        <v>27.75</v>
      </c>
      <c r="T19" s="1">
        <f t="shared" si="1"/>
        <v>0</v>
      </c>
    </row>
    <row r="20" spans="1:20" x14ac:dyDescent="0.2">
      <c r="A20" s="189"/>
      <c r="B20" s="75" t="s">
        <v>57</v>
      </c>
      <c r="C20" s="69">
        <v>0</v>
      </c>
      <c r="D20" s="34">
        <v>0</v>
      </c>
      <c r="E20" s="5">
        <v>0</v>
      </c>
      <c r="F20" s="20">
        <v>0</v>
      </c>
      <c r="G20" s="5">
        <v>0</v>
      </c>
      <c r="H20" s="20">
        <v>0</v>
      </c>
      <c r="I20" s="5">
        <v>0</v>
      </c>
      <c r="J20" s="20">
        <v>0</v>
      </c>
      <c r="K20" s="5">
        <v>0</v>
      </c>
      <c r="L20" s="20">
        <v>0</v>
      </c>
      <c r="M20" s="10">
        <v>0</v>
      </c>
      <c r="N20" s="24">
        <v>0</v>
      </c>
      <c r="O20" s="10">
        <v>1812.5</v>
      </c>
      <c r="P20" s="24">
        <v>4.1310541310541314E-3</v>
      </c>
      <c r="Q20" s="10">
        <v>1625</v>
      </c>
      <c r="R20" s="37">
        <v>1.4192139737991267E-2</v>
      </c>
      <c r="S20" s="1">
        <f t="shared" si="0"/>
        <v>859.375</v>
      </c>
      <c r="T20" s="1">
        <f t="shared" si="1"/>
        <v>0</v>
      </c>
    </row>
    <row r="21" spans="1:20" x14ac:dyDescent="0.2">
      <c r="A21" s="189"/>
      <c r="B21" s="75" t="s">
        <v>58</v>
      </c>
      <c r="C21" s="69">
        <v>0</v>
      </c>
      <c r="D21" s="34">
        <v>0</v>
      </c>
      <c r="E21" s="5">
        <v>0</v>
      </c>
      <c r="F21" s="20">
        <v>0</v>
      </c>
      <c r="G21" s="5">
        <v>0</v>
      </c>
      <c r="H21" s="20">
        <v>0</v>
      </c>
      <c r="I21" s="5">
        <v>0</v>
      </c>
      <c r="J21" s="20">
        <v>0</v>
      </c>
      <c r="K21" s="5">
        <v>0</v>
      </c>
      <c r="L21" s="20">
        <v>0</v>
      </c>
      <c r="M21" s="10">
        <v>62.5</v>
      </c>
      <c r="N21" s="24">
        <v>5.9523809523809521E-3</v>
      </c>
      <c r="O21" s="10">
        <v>0</v>
      </c>
      <c r="P21" s="24">
        <v>0</v>
      </c>
      <c r="Q21" s="10">
        <v>0</v>
      </c>
      <c r="R21" s="37">
        <v>0</v>
      </c>
      <c r="S21" s="1">
        <f t="shared" si="0"/>
        <v>15.625</v>
      </c>
      <c r="T21" s="1">
        <f t="shared" si="1"/>
        <v>0</v>
      </c>
    </row>
    <row r="22" spans="1:20" x14ac:dyDescent="0.2">
      <c r="A22" s="189"/>
      <c r="B22" s="40" t="s">
        <v>29</v>
      </c>
      <c r="C22" s="69">
        <v>0</v>
      </c>
      <c r="D22" s="34">
        <v>0</v>
      </c>
      <c r="E22" s="19">
        <v>111</v>
      </c>
      <c r="F22" s="20">
        <v>9.6153846153846159E-3</v>
      </c>
      <c r="G22" s="19">
        <v>0</v>
      </c>
      <c r="H22" s="20">
        <v>0</v>
      </c>
      <c r="I22" s="19">
        <v>0</v>
      </c>
      <c r="J22" s="20">
        <v>0</v>
      </c>
      <c r="K22" s="19">
        <v>0</v>
      </c>
      <c r="L22" s="20">
        <v>0</v>
      </c>
      <c r="M22" s="19">
        <v>0</v>
      </c>
      <c r="N22" s="20">
        <v>0</v>
      </c>
      <c r="O22" s="19">
        <v>0</v>
      </c>
      <c r="P22" s="20">
        <v>0</v>
      </c>
      <c r="Q22" s="19">
        <v>0</v>
      </c>
      <c r="R22" s="51">
        <v>0</v>
      </c>
      <c r="S22" s="1">
        <f t="shared" si="0"/>
        <v>0</v>
      </c>
      <c r="T22" s="1">
        <f t="shared" si="1"/>
        <v>27.75</v>
      </c>
    </row>
    <row r="23" spans="1:20" x14ac:dyDescent="0.2">
      <c r="A23" s="189"/>
      <c r="B23" s="40" t="s">
        <v>30</v>
      </c>
      <c r="C23" s="69">
        <v>0</v>
      </c>
      <c r="D23" s="34">
        <v>0</v>
      </c>
      <c r="E23" s="5">
        <v>0</v>
      </c>
      <c r="F23" s="20">
        <v>0</v>
      </c>
      <c r="G23" s="5">
        <v>222</v>
      </c>
      <c r="H23" s="20">
        <v>1.834862385321101E-2</v>
      </c>
      <c r="I23" s="5">
        <v>0</v>
      </c>
      <c r="J23" s="20">
        <v>0</v>
      </c>
      <c r="K23" s="5">
        <v>0</v>
      </c>
      <c r="L23" s="20">
        <v>0</v>
      </c>
      <c r="M23" s="19">
        <v>0</v>
      </c>
      <c r="N23" s="20">
        <v>0</v>
      </c>
      <c r="O23" s="19">
        <v>0</v>
      </c>
      <c r="P23" s="20">
        <v>0</v>
      </c>
      <c r="Q23" s="19">
        <v>0</v>
      </c>
      <c r="R23" s="51">
        <v>0</v>
      </c>
      <c r="S23" s="1">
        <f t="shared" si="0"/>
        <v>0</v>
      </c>
      <c r="T23" s="1">
        <f t="shared" si="1"/>
        <v>55.5</v>
      </c>
    </row>
    <row r="24" spans="1:20" x14ac:dyDescent="0.2">
      <c r="A24" s="189"/>
      <c r="B24" s="40" t="s">
        <v>32</v>
      </c>
      <c r="C24" s="69">
        <v>0</v>
      </c>
      <c r="D24" s="34">
        <v>0</v>
      </c>
      <c r="E24" s="5">
        <v>0</v>
      </c>
      <c r="F24" s="20">
        <v>0</v>
      </c>
      <c r="G24" s="5">
        <v>111</v>
      </c>
      <c r="H24" s="20">
        <v>9.1743119266055051E-3</v>
      </c>
      <c r="I24" s="5">
        <v>0</v>
      </c>
      <c r="J24" s="20">
        <v>0</v>
      </c>
      <c r="K24" s="5">
        <v>0</v>
      </c>
      <c r="L24" s="20">
        <v>0</v>
      </c>
      <c r="M24" s="19">
        <v>0</v>
      </c>
      <c r="N24" s="20">
        <v>0</v>
      </c>
      <c r="O24" s="19">
        <v>0</v>
      </c>
      <c r="P24" s="20">
        <v>0</v>
      </c>
      <c r="Q24" s="19">
        <v>0</v>
      </c>
      <c r="R24" s="51">
        <v>0</v>
      </c>
      <c r="S24" s="1">
        <f t="shared" si="0"/>
        <v>0</v>
      </c>
      <c r="T24" s="1">
        <f t="shared" si="1"/>
        <v>27.75</v>
      </c>
    </row>
    <row r="25" spans="1:20" x14ac:dyDescent="0.2">
      <c r="A25" s="189"/>
      <c r="B25" s="75" t="s">
        <v>10</v>
      </c>
      <c r="C25" s="69">
        <v>111</v>
      </c>
      <c r="D25" s="34">
        <v>3.952569169960474E-3</v>
      </c>
      <c r="E25" s="5">
        <v>0</v>
      </c>
      <c r="F25" s="20">
        <v>0</v>
      </c>
      <c r="G25" s="5">
        <v>222</v>
      </c>
      <c r="H25" s="20">
        <v>1.834862385321101E-2</v>
      </c>
      <c r="I25" s="5">
        <v>0</v>
      </c>
      <c r="J25" s="20">
        <v>0</v>
      </c>
      <c r="K25" s="5">
        <v>0</v>
      </c>
      <c r="L25" s="20">
        <v>0</v>
      </c>
      <c r="M25" s="10">
        <v>312.5</v>
      </c>
      <c r="N25" s="24">
        <v>2.976190476190476E-2</v>
      </c>
      <c r="O25" s="10">
        <v>750</v>
      </c>
      <c r="P25" s="24">
        <v>1.7094017094017094E-3</v>
      </c>
      <c r="Q25" s="10">
        <v>500</v>
      </c>
      <c r="R25" s="37">
        <v>4.3668122270742356E-3</v>
      </c>
      <c r="S25" s="1">
        <f t="shared" si="0"/>
        <v>418.375</v>
      </c>
      <c r="T25" s="1">
        <f t="shared" si="1"/>
        <v>55.5</v>
      </c>
    </row>
    <row r="26" spans="1:20" x14ac:dyDescent="0.2">
      <c r="A26" s="189"/>
      <c r="B26" s="75" t="s">
        <v>59</v>
      </c>
      <c r="C26" s="69">
        <v>0</v>
      </c>
      <c r="D26" s="34">
        <v>0</v>
      </c>
      <c r="E26" s="5">
        <v>0</v>
      </c>
      <c r="F26" s="20">
        <v>0</v>
      </c>
      <c r="G26" s="5">
        <v>0</v>
      </c>
      <c r="H26" s="20">
        <v>0</v>
      </c>
      <c r="I26" s="5">
        <v>0</v>
      </c>
      <c r="J26" s="20">
        <v>0</v>
      </c>
      <c r="K26" s="5">
        <v>0</v>
      </c>
      <c r="L26" s="20">
        <v>0</v>
      </c>
      <c r="M26" s="10">
        <v>0</v>
      </c>
      <c r="N26" s="24">
        <v>0</v>
      </c>
      <c r="O26" s="10">
        <v>0</v>
      </c>
      <c r="P26" s="24">
        <v>0</v>
      </c>
      <c r="Q26" s="10">
        <v>125</v>
      </c>
      <c r="R26" s="37">
        <v>1.0917030567685589E-3</v>
      </c>
      <c r="S26" s="1">
        <f t="shared" si="0"/>
        <v>31.25</v>
      </c>
      <c r="T26" s="1">
        <f t="shared" si="1"/>
        <v>0</v>
      </c>
    </row>
    <row r="27" spans="1:20" x14ac:dyDescent="0.2">
      <c r="A27" s="190"/>
      <c r="B27" s="75" t="s">
        <v>60</v>
      </c>
      <c r="C27" s="69">
        <v>0</v>
      </c>
      <c r="D27" s="34">
        <v>0</v>
      </c>
      <c r="E27" s="5">
        <v>0</v>
      </c>
      <c r="F27" s="20">
        <v>0</v>
      </c>
      <c r="G27" s="5">
        <v>0</v>
      </c>
      <c r="H27" s="20">
        <v>0</v>
      </c>
      <c r="I27" s="5">
        <v>0</v>
      </c>
      <c r="J27" s="20">
        <v>0</v>
      </c>
      <c r="K27" s="5">
        <v>0</v>
      </c>
      <c r="L27" s="20">
        <v>0</v>
      </c>
      <c r="M27" s="10">
        <v>2562.5</v>
      </c>
      <c r="N27" s="24">
        <v>0.24404761904761904</v>
      </c>
      <c r="O27" s="10">
        <v>13812.5</v>
      </c>
      <c r="P27" s="24">
        <v>3.1481481481481478E-2</v>
      </c>
      <c r="Q27" s="10">
        <v>8500</v>
      </c>
      <c r="R27" s="37">
        <v>7.4235807860262015E-2</v>
      </c>
      <c r="S27" s="1">
        <f t="shared" si="0"/>
        <v>6218.75</v>
      </c>
      <c r="T27" s="1">
        <f t="shared" si="1"/>
        <v>0</v>
      </c>
    </row>
    <row r="28" spans="1:20" x14ac:dyDescent="0.2">
      <c r="A28" s="191" t="s">
        <v>11</v>
      </c>
      <c r="B28" s="40" t="s">
        <v>33</v>
      </c>
      <c r="C28" s="69">
        <v>0</v>
      </c>
      <c r="D28" s="34">
        <v>0</v>
      </c>
      <c r="E28" s="5">
        <v>0</v>
      </c>
      <c r="F28" s="20">
        <v>0</v>
      </c>
      <c r="G28" s="5">
        <v>0</v>
      </c>
      <c r="H28" s="20">
        <v>0</v>
      </c>
      <c r="I28" s="5">
        <v>333</v>
      </c>
      <c r="J28" s="20">
        <v>2.34375E-2</v>
      </c>
      <c r="K28" s="5">
        <v>56</v>
      </c>
      <c r="L28" s="20">
        <v>2.7777777777777776E-2</v>
      </c>
      <c r="M28" s="19">
        <v>0</v>
      </c>
      <c r="N28" s="20">
        <v>0</v>
      </c>
      <c r="O28" s="19">
        <v>0</v>
      </c>
      <c r="P28" s="20">
        <v>0</v>
      </c>
      <c r="Q28" s="19">
        <v>0</v>
      </c>
      <c r="R28" s="51">
        <v>0</v>
      </c>
      <c r="S28" s="1">
        <f t="shared" si="0"/>
        <v>0</v>
      </c>
      <c r="T28" s="1">
        <f t="shared" si="1"/>
        <v>97.25</v>
      </c>
    </row>
    <row r="29" spans="1:20" x14ac:dyDescent="0.2">
      <c r="A29" s="189"/>
      <c r="B29" s="75" t="s">
        <v>13</v>
      </c>
      <c r="C29" s="69">
        <v>111</v>
      </c>
      <c r="D29" s="34">
        <v>3.952569169960474E-3</v>
      </c>
      <c r="E29" s="5">
        <v>0</v>
      </c>
      <c r="F29" s="20">
        <v>0</v>
      </c>
      <c r="G29" s="5">
        <v>0</v>
      </c>
      <c r="H29" s="20">
        <v>0</v>
      </c>
      <c r="I29" s="5">
        <v>0</v>
      </c>
      <c r="J29" s="20">
        <v>0</v>
      </c>
      <c r="K29" s="5">
        <v>0</v>
      </c>
      <c r="L29" s="20">
        <v>0</v>
      </c>
      <c r="M29" s="5">
        <v>0</v>
      </c>
      <c r="N29" s="20">
        <v>0</v>
      </c>
      <c r="O29" s="5">
        <v>0</v>
      </c>
      <c r="P29" s="20">
        <v>0</v>
      </c>
      <c r="Q29" s="5">
        <v>0</v>
      </c>
      <c r="R29" s="51">
        <v>0</v>
      </c>
      <c r="S29" s="1">
        <f t="shared" si="0"/>
        <v>27.75</v>
      </c>
      <c r="T29" s="1">
        <f t="shared" si="1"/>
        <v>0</v>
      </c>
    </row>
    <row r="30" spans="1:20" x14ac:dyDescent="0.2">
      <c r="A30" s="190"/>
      <c r="B30" s="75" t="s">
        <v>12</v>
      </c>
      <c r="C30" s="69">
        <v>1554</v>
      </c>
      <c r="D30" s="34">
        <v>5.533596837944664E-2</v>
      </c>
      <c r="E30" s="5">
        <v>111</v>
      </c>
      <c r="F30" s="20">
        <v>9.6153846153846159E-3</v>
      </c>
      <c r="G30" s="5">
        <v>0</v>
      </c>
      <c r="H30" s="20">
        <v>0</v>
      </c>
      <c r="I30" s="5">
        <v>0</v>
      </c>
      <c r="J30" s="20">
        <v>0</v>
      </c>
      <c r="K30" s="5">
        <v>224</v>
      </c>
      <c r="L30" s="20">
        <v>0.1111111111111111</v>
      </c>
      <c r="M30" s="5">
        <v>0</v>
      </c>
      <c r="N30" s="20">
        <v>0</v>
      </c>
      <c r="O30" s="5">
        <v>0</v>
      </c>
      <c r="P30" s="20">
        <v>0</v>
      </c>
      <c r="Q30" s="5">
        <v>0</v>
      </c>
      <c r="R30" s="51">
        <v>0</v>
      </c>
      <c r="S30" s="1">
        <f t="shared" si="0"/>
        <v>388.5</v>
      </c>
      <c r="T30" s="1">
        <f t="shared" si="1"/>
        <v>83.75</v>
      </c>
    </row>
    <row r="31" spans="1:20" x14ac:dyDescent="0.2">
      <c r="A31" s="191" t="s">
        <v>14</v>
      </c>
      <c r="B31" s="40" t="s">
        <v>35</v>
      </c>
      <c r="C31" s="69">
        <v>0</v>
      </c>
      <c r="D31" s="34">
        <v>0</v>
      </c>
      <c r="E31" s="5">
        <v>0</v>
      </c>
      <c r="F31" s="20">
        <v>0</v>
      </c>
      <c r="G31" s="5">
        <v>222</v>
      </c>
      <c r="H31" s="20">
        <v>1.834862385321101E-2</v>
      </c>
      <c r="I31" s="5">
        <v>222</v>
      </c>
      <c r="J31" s="20">
        <v>1.5625E-2</v>
      </c>
      <c r="K31" s="5">
        <v>56</v>
      </c>
      <c r="L31" s="20">
        <v>2.7777777777777776E-2</v>
      </c>
      <c r="M31" s="5">
        <v>0</v>
      </c>
      <c r="N31" s="20">
        <v>0</v>
      </c>
      <c r="O31" s="5">
        <v>0</v>
      </c>
      <c r="P31" s="20">
        <v>0</v>
      </c>
      <c r="Q31" s="5">
        <v>0</v>
      </c>
      <c r="R31" s="51">
        <v>0</v>
      </c>
      <c r="S31" s="1">
        <f t="shared" si="0"/>
        <v>0</v>
      </c>
      <c r="T31" s="1">
        <f t="shared" si="1"/>
        <v>125</v>
      </c>
    </row>
    <row r="32" spans="1:20" x14ac:dyDescent="0.2">
      <c r="A32" s="190"/>
      <c r="B32" s="40" t="s">
        <v>34</v>
      </c>
      <c r="C32" s="69">
        <v>0</v>
      </c>
      <c r="D32" s="34">
        <v>0</v>
      </c>
      <c r="E32" s="5">
        <v>111</v>
      </c>
      <c r="F32" s="20">
        <v>9.6153846153846159E-3</v>
      </c>
      <c r="G32" s="5">
        <v>222</v>
      </c>
      <c r="H32" s="20">
        <v>1.834862385321101E-2</v>
      </c>
      <c r="I32" s="5">
        <v>222</v>
      </c>
      <c r="J32" s="20">
        <v>1.5625E-2</v>
      </c>
      <c r="K32" s="5">
        <v>0</v>
      </c>
      <c r="L32" s="20">
        <v>0</v>
      </c>
      <c r="M32" s="19">
        <v>0</v>
      </c>
      <c r="N32" s="20">
        <v>0</v>
      </c>
      <c r="O32" s="19">
        <v>0</v>
      </c>
      <c r="P32" s="20">
        <v>0</v>
      </c>
      <c r="Q32" s="19">
        <v>0</v>
      </c>
      <c r="R32" s="51">
        <v>0</v>
      </c>
      <c r="S32" s="1">
        <f t="shared" si="0"/>
        <v>0</v>
      </c>
      <c r="T32" s="1">
        <f t="shared" si="1"/>
        <v>138.75</v>
      </c>
    </row>
    <row r="33" spans="1:20" x14ac:dyDescent="0.2">
      <c r="A33" s="191" t="s">
        <v>15</v>
      </c>
      <c r="B33" s="40" t="s">
        <v>36</v>
      </c>
      <c r="C33" s="69">
        <v>0</v>
      </c>
      <c r="D33" s="34">
        <v>0</v>
      </c>
      <c r="E33" s="5">
        <v>111</v>
      </c>
      <c r="F33" s="20">
        <v>9.6153846153846159E-3</v>
      </c>
      <c r="G33" s="5">
        <v>333</v>
      </c>
      <c r="H33" s="20">
        <v>2.7522935779816515E-2</v>
      </c>
      <c r="I33" s="5">
        <v>111</v>
      </c>
      <c r="J33" s="20">
        <v>7.8125E-3</v>
      </c>
      <c r="K33" s="5">
        <v>56</v>
      </c>
      <c r="L33" s="20">
        <v>2.7777777777777776E-2</v>
      </c>
      <c r="M33" s="19">
        <v>0</v>
      </c>
      <c r="N33" s="20">
        <v>0</v>
      </c>
      <c r="O33" s="19">
        <v>0</v>
      </c>
      <c r="P33" s="20">
        <v>0</v>
      </c>
      <c r="Q33" s="19">
        <v>0</v>
      </c>
      <c r="R33" s="51">
        <v>0</v>
      </c>
      <c r="S33" s="1">
        <f t="shared" si="0"/>
        <v>0</v>
      </c>
      <c r="T33" s="1">
        <f t="shared" si="1"/>
        <v>152.75</v>
      </c>
    </row>
    <row r="34" spans="1:20" x14ac:dyDescent="0.2">
      <c r="A34" s="189"/>
      <c r="B34" s="40" t="s">
        <v>38</v>
      </c>
      <c r="C34" s="69">
        <v>0</v>
      </c>
      <c r="D34" s="34">
        <v>0</v>
      </c>
      <c r="E34" s="5">
        <v>0</v>
      </c>
      <c r="F34" s="20">
        <v>0</v>
      </c>
      <c r="G34" s="5">
        <v>0</v>
      </c>
      <c r="H34" s="20">
        <v>0</v>
      </c>
      <c r="I34" s="5">
        <v>0</v>
      </c>
      <c r="J34" s="20">
        <v>0</v>
      </c>
      <c r="K34" s="5">
        <v>56</v>
      </c>
      <c r="L34" s="20">
        <v>2.7777777777777776E-2</v>
      </c>
      <c r="M34" s="23">
        <v>0</v>
      </c>
      <c r="N34" s="24">
        <v>0</v>
      </c>
      <c r="O34" s="10">
        <v>62.5</v>
      </c>
      <c r="P34" s="24">
        <v>1.4245014245014244E-4</v>
      </c>
      <c r="Q34" s="10">
        <v>0</v>
      </c>
      <c r="R34" s="37">
        <v>0</v>
      </c>
      <c r="S34" s="1">
        <f t="shared" si="0"/>
        <v>15.625</v>
      </c>
      <c r="T34" s="1">
        <f t="shared" si="1"/>
        <v>14</v>
      </c>
    </row>
    <row r="35" spans="1:20" x14ac:dyDescent="0.2">
      <c r="A35" s="190"/>
      <c r="B35" s="40" t="s">
        <v>37</v>
      </c>
      <c r="C35" s="69">
        <v>0</v>
      </c>
      <c r="D35" s="34">
        <v>0</v>
      </c>
      <c r="E35" s="5">
        <v>222</v>
      </c>
      <c r="F35" s="20">
        <v>1.9230769230769232E-2</v>
      </c>
      <c r="G35" s="5">
        <v>0</v>
      </c>
      <c r="H35" s="20">
        <v>0</v>
      </c>
      <c r="I35" s="5">
        <v>0</v>
      </c>
      <c r="J35" s="20">
        <v>0</v>
      </c>
      <c r="K35" s="5">
        <v>0</v>
      </c>
      <c r="L35" s="20">
        <v>0</v>
      </c>
      <c r="M35" s="10">
        <v>125</v>
      </c>
      <c r="N35" s="24">
        <v>1.1904761904761904E-2</v>
      </c>
      <c r="O35" s="10">
        <v>0</v>
      </c>
      <c r="P35" s="24">
        <v>0</v>
      </c>
      <c r="Q35" s="10">
        <v>0</v>
      </c>
      <c r="R35" s="37">
        <v>0</v>
      </c>
      <c r="S35" s="1">
        <f t="shared" si="0"/>
        <v>31.25</v>
      </c>
      <c r="T35" s="1">
        <f t="shared" si="1"/>
        <v>55.5</v>
      </c>
    </row>
    <row r="36" spans="1:20" x14ac:dyDescent="0.2">
      <c r="A36" s="191" t="s">
        <v>16</v>
      </c>
      <c r="B36" s="40" t="s">
        <v>39</v>
      </c>
      <c r="C36" s="70">
        <v>222</v>
      </c>
      <c r="D36" s="20">
        <v>1.9230769230769232E-2</v>
      </c>
      <c r="E36" s="5">
        <v>0</v>
      </c>
      <c r="F36" s="20">
        <v>0</v>
      </c>
      <c r="G36" s="5">
        <v>0</v>
      </c>
      <c r="H36" s="20">
        <v>0</v>
      </c>
      <c r="I36" s="5">
        <v>0</v>
      </c>
      <c r="J36" s="20">
        <v>0</v>
      </c>
      <c r="K36" s="5">
        <v>0</v>
      </c>
      <c r="L36" s="20">
        <v>0</v>
      </c>
      <c r="M36" s="5">
        <v>0</v>
      </c>
      <c r="N36" s="20">
        <v>0</v>
      </c>
      <c r="O36" s="5">
        <v>0</v>
      </c>
      <c r="P36" s="20">
        <v>0</v>
      </c>
      <c r="Q36" s="5">
        <v>0</v>
      </c>
      <c r="R36" s="51">
        <v>0</v>
      </c>
      <c r="S36" s="1">
        <f t="shared" si="0"/>
        <v>55.5</v>
      </c>
      <c r="T36" s="1">
        <f t="shared" si="1"/>
        <v>0</v>
      </c>
    </row>
    <row r="37" spans="1:20" ht="15" customHeight="1" x14ac:dyDescent="0.2">
      <c r="A37" s="189"/>
      <c r="B37" s="40" t="s">
        <v>44</v>
      </c>
      <c r="C37" s="69">
        <v>0</v>
      </c>
      <c r="D37" s="34">
        <v>0</v>
      </c>
      <c r="E37" s="5">
        <v>0</v>
      </c>
      <c r="F37" s="20">
        <v>0</v>
      </c>
      <c r="G37" s="5">
        <v>0</v>
      </c>
      <c r="H37" s="20">
        <v>0</v>
      </c>
      <c r="I37" s="5">
        <v>111</v>
      </c>
      <c r="J37" s="20">
        <v>7.8125E-3</v>
      </c>
      <c r="K37" s="5">
        <v>0</v>
      </c>
      <c r="L37" s="20">
        <v>0</v>
      </c>
      <c r="M37" s="5">
        <v>0</v>
      </c>
      <c r="N37" s="20">
        <v>0</v>
      </c>
      <c r="O37" s="5">
        <v>0</v>
      </c>
      <c r="P37" s="20">
        <v>0</v>
      </c>
      <c r="Q37" s="5">
        <v>0</v>
      </c>
      <c r="R37" s="51">
        <v>0</v>
      </c>
      <c r="S37" s="1">
        <f t="shared" si="0"/>
        <v>0</v>
      </c>
      <c r="T37" s="1">
        <f t="shared" si="1"/>
        <v>27.75</v>
      </c>
    </row>
    <row r="38" spans="1:20" ht="15" customHeight="1" x14ac:dyDescent="0.2">
      <c r="A38" s="189"/>
      <c r="B38" s="40" t="s">
        <v>40</v>
      </c>
      <c r="C38" s="69">
        <v>0</v>
      </c>
      <c r="D38" s="34">
        <v>0</v>
      </c>
      <c r="E38" s="5">
        <v>2997</v>
      </c>
      <c r="F38" s="20">
        <v>0.25961538461538464</v>
      </c>
      <c r="G38" s="5">
        <v>4107</v>
      </c>
      <c r="H38" s="20">
        <v>0.33944954128440369</v>
      </c>
      <c r="I38" s="5">
        <v>8658</v>
      </c>
      <c r="J38" s="20">
        <v>0.609375</v>
      </c>
      <c r="K38" s="5">
        <v>840</v>
      </c>
      <c r="L38" s="20">
        <v>0.41666666666666669</v>
      </c>
      <c r="M38" s="19">
        <v>0</v>
      </c>
      <c r="N38" s="20">
        <v>0</v>
      </c>
      <c r="O38" s="19">
        <v>0</v>
      </c>
      <c r="P38" s="20">
        <v>0</v>
      </c>
      <c r="Q38" s="19">
        <v>0</v>
      </c>
      <c r="R38" s="51">
        <v>0</v>
      </c>
      <c r="S38" s="1">
        <f t="shared" si="0"/>
        <v>0</v>
      </c>
      <c r="T38" s="1">
        <f t="shared" si="1"/>
        <v>4150.5</v>
      </c>
    </row>
    <row r="39" spans="1:20" ht="15" customHeight="1" x14ac:dyDescent="0.2">
      <c r="A39" s="189"/>
      <c r="B39" s="40" t="s">
        <v>42</v>
      </c>
      <c r="C39" s="69">
        <v>0</v>
      </c>
      <c r="D39" s="34">
        <v>0</v>
      </c>
      <c r="E39" s="5">
        <v>0</v>
      </c>
      <c r="F39" s="20">
        <v>0</v>
      </c>
      <c r="G39" s="5">
        <v>0</v>
      </c>
      <c r="H39" s="20">
        <v>0</v>
      </c>
      <c r="I39" s="5">
        <v>333</v>
      </c>
      <c r="J39" s="20">
        <v>2.34375E-2</v>
      </c>
      <c r="K39" s="5">
        <v>0</v>
      </c>
      <c r="L39" s="20">
        <v>0</v>
      </c>
      <c r="M39" s="10">
        <v>0</v>
      </c>
      <c r="N39" s="24">
        <v>0</v>
      </c>
      <c r="O39" s="10">
        <v>250</v>
      </c>
      <c r="P39" s="24">
        <v>5.6980056980056976E-4</v>
      </c>
      <c r="Q39" s="10">
        <v>0</v>
      </c>
      <c r="R39" s="37">
        <v>0</v>
      </c>
      <c r="S39" s="1">
        <f t="shared" si="0"/>
        <v>62.5</v>
      </c>
      <c r="T39" s="1">
        <f t="shared" si="1"/>
        <v>83.25</v>
      </c>
    </row>
    <row r="40" spans="1:20" ht="15" customHeight="1" x14ac:dyDescent="0.2">
      <c r="A40" s="189"/>
      <c r="B40" s="75" t="s">
        <v>18</v>
      </c>
      <c r="C40" s="69">
        <v>222</v>
      </c>
      <c r="D40" s="34">
        <v>7.9051383399209481E-3</v>
      </c>
      <c r="E40" s="5">
        <v>0</v>
      </c>
      <c r="F40" s="20">
        <v>0</v>
      </c>
      <c r="G40" s="5">
        <v>0</v>
      </c>
      <c r="H40" s="20">
        <v>0</v>
      </c>
      <c r="I40" s="5">
        <v>0</v>
      </c>
      <c r="J40" s="20">
        <v>0</v>
      </c>
      <c r="K40" s="5">
        <v>0</v>
      </c>
      <c r="L40" s="20">
        <v>0</v>
      </c>
      <c r="M40" s="5">
        <v>0</v>
      </c>
      <c r="N40" s="20">
        <v>0</v>
      </c>
      <c r="O40" s="5">
        <v>0</v>
      </c>
      <c r="P40" s="20">
        <v>0</v>
      </c>
      <c r="Q40" s="5">
        <v>0</v>
      </c>
      <c r="R40" s="51">
        <v>0</v>
      </c>
      <c r="S40" s="1">
        <f t="shared" si="0"/>
        <v>55.5</v>
      </c>
      <c r="T40" s="1">
        <f t="shared" si="1"/>
        <v>0</v>
      </c>
    </row>
    <row r="41" spans="1:20" ht="15" customHeight="1" x14ac:dyDescent="0.2">
      <c r="A41" s="189"/>
      <c r="B41" s="75" t="s">
        <v>17</v>
      </c>
      <c r="C41" s="69">
        <v>111</v>
      </c>
      <c r="D41" s="34">
        <v>3.952569169960474E-3</v>
      </c>
      <c r="E41" s="5">
        <v>0</v>
      </c>
      <c r="F41" s="20">
        <v>0</v>
      </c>
      <c r="G41" s="5">
        <v>0</v>
      </c>
      <c r="H41" s="20">
        <v>0</v>
      </c>
      <c r="I41" s="5">
        <v>0</v>
      </c>
      <c r="J41" s="20">
        <v>0</v>
      </c>
      <c r="K41" s="5">
        <v>0</v>
      </c>
      <c r="L41" s="20">
        <v>0</v>
      </c>
      <c r="M41" s="5">
        <v>0</v>
      </c>
      <c r="N41" s="20">
        <v>0</v>
      </c>
      <c r="O41" s="5">
        <v>0</v>
      </c>
      <c r="P41" s="20">
        <v>0</v>
      </c>
      <c r="Q41" s="5">
        <v>0</v>
      </c>
      <c r="R41" s="51">
        <v>0</v>
      </c>
      <c r="S41" s="1">
        <f t="shared" si="0"/>
        <v>27.75</v>
      </c>
      <c r="T41" s="1">
        <f t="shared" si="1"/>
        <v>0</v>
      </c>
    </row>
    <row r="42" spans="1:20" ht="15" customHeight="1" x14ac:dyDescent="0.2">
      <c r="A42" s="189"/>
      <c r="B42" s="40" t="s">
        <v>41</v>
      </c>
      <c r="C42" s="69">
        <v>0</v>
      </c>
      <c r="D42" s="34">
        <v>0</v>
      </c>
      <c r="E42" s="5">
        <v>222</v>
      </c>
      <c r="F42" s="20">
        <v>1.9230769230769232E-2</v>
      </c>
      <c r="G42" s="5">
        <v>111</v>
      </c>
      <c r="H42" s="20">
        <v>9.1743119266055051E-3</v>
      </c>
      <c r="I42" s="5">
        <v>111</v>
      </c>
      <c r="J42" s="20">
        <v>7.8125E-3</v>
      </c>
      <c r="K42" s="5">
        <v>0</v>
      </c>
      <c r="L42" s="20">
        <v>0</v>
      </c>
      <c r="M42" s="19">
        <v>0</v>
      </c>
      <c r="N42" s="20">
        <v>0</v>
      </c>
      <c r="O42" s="19">
        <v>0</v>
      </c>
      <c r="P42" s="20">
        <v>0</v>
      </c>
      <c r="Q42" s="19">
        <v>0</v>
      </c>
      <c r="R42" s="51">
        <v>0</v>
      </c>
      <c r="S42" s="1">
        <f t="shared" si="0"/>
        <v>0</v>
      </c>
      <c r="T42" s="1">
        <f t="shared" si="1"/>
        <v>111</v>
      </c>
    </row>
    <row r="43" spans="1:20" ht="15" customHeight="1" x14ac:dyDescent="0.2">
      <c r="A43" s="189"/>
      <c r="B43" s="40" t="s">
        <v>47</v>
      </c>
      <c r="C43" s="69">
        <v>0</v>
      </c>
      <c r="D43" s="34">
        <v>0</v>
      </c>
      <c r="E43" s="5">
        <v>111</v>
      </c>
      <c r="F43" s="20">
        <v>9.6153846153846159E-3</v>
      </c>
      <c r="G43" s="5">
        <v>0</v>
      </c>
      <c r="H43" s="20">
        <v>0</v>
      </c>
      <c r="I43" s="5">
        <v>0</v>
      </c>
      <c r="J43" s="20">
        <v>0</v>
      </c>
      <c r="K43" s="5">
        <v>0</v>
      </c>
      <c r="L43" s="20">
        <v>0</v>
      </c>
      <c r="M43" s="5">
        <v>0</v>
      </c>
      <c r="N43" s="20">
        <v>0</v>
      </c>
      <c r="O43" s="5">
        <v>0</v>
      </c>
      <c r="P43" s="20">
        <v>0</v>
      </c>
      <c r="Q43" s="5">
        <v>0</v>
      </c>
      <c r="R43" s="51">
        <v>0</v>
      </c>
      <c r="S43" s="1">
        <f t="shared" si="0"/>
        <v>0</v>
      </c>
      <c r="T43" s="1">
        <f t="shared" si="1"/>
        <v>27.75</v>
      </c>
    </row>
    <row r="44" spans="1:20" ht="15" customHeight="1" x14ac:dyDescent="0.2">
      <c r="A44" s="189"/>
      <c r="B44" s="40" t="s">
        <v>19</v>
      </c>
      <c r="C44" s="69">
        <v>555</v>
      </c>
      <c r="D44" s="34">
        <v>1.9762845849802372E-2</v>
      </c>
      <c r="E44" s="5">
        <v>1776</v>
      </c>
      <c r="F44" s="20">
        <v>0.15384615384615385</v>
      </c>
      <c r="G44" s="5">
        <v>333</v>
      </c>
      <c r="H44" s="20">
        <v>2.7522935779816515E-2</v>
      </c>
      <c r="I44" s="5">
        <v>0</v>
      </c>
      <c r="J44" s="20">
        <v>0</v>
      </c>
      <c r="K44" s="5">
        <v>0</v>
      </c>
      <c r="L44" s="20">
        <v>0</v>
      </c>
      <c r="M44" s="5">
        <v>0</v>
      </c>
      <c r="N44" s="20">
        <v>0</v>
      </c>
      <c r="O44" s="5">
        <v>0</v>
      </c>
      <c r="P44" s="20">
        <v>0</v>
      </c>
      <c r="Q44" s="5">
        <v>0</v>
      </c>
      <c r="R44" s="51">
        <v>0</v>
      </c>
      <c r="S44" s="1">
        <f t="shared" si="0"/>
        <v>138.75</v>
      </c>
      <c r="T44" s="1">
        <f t="shared" si="1"/>
        <v>527.25</v>
      </c>
    </row>
    <row r="45" spans="1:20" ht="15" customHeight="1" x14ac:dyDescent="0.2">
      <c r="A45" s="189"/>
      <c r="B45" s="40" t="s">
        <v>43</v>
      </c>
      <c r="C45" s="69">
        <v>0</v>
      </c>
      <c r="D45" s="34">
        <v>0</v>
      </c>
      <c r="E45" s="5">
        <v>0</v>
      </c>
      <c r="F45" s="20">
        <v>0</v>
      </c>
      <c r="G45" s="5">
        <v>111</v>
      </c>
      <c r="H45" s="20">
        <v>9.1743119266055051E-3</v>
      </c>
      <c r="I45" s="5">
        <v>0</v>
      </c>
      <c r="J45" s="20">
        <v>0</v>
      </c>
      <c r="K45" s="5">
        <v>0</v>
      </c>
      <c r="L45" s="20">
        <v>0</v>
      </c>
      <c r="M45" s="5">
        <v>0</v>
      </c>
      <c r="N45" s="20">
        <v>0</v>
      </c>
      <c r="O45" s="5">
        <v>0</v>
      </c>
      <c r="P45" s="20">
        <v>0</v>
      </c>
      <c r="Q45" s="5">
        <v>0</v>
      </c>
      <c r="R45" s="51">
        <v>0</v>
      </c>
      <c r="S45" s="1">
        <f t="shared" si="0"/>
        <v>0</v>
      </c>
      <c r="T45" s="1">
        <f t="shared" si="1"/>
        <v>27.75</v>
      </c>
    </row>
    <row r="46" spans="1:20" ht="15" customHeight="1" x14ac:dyDescent="0.2">
      <c r="A46" s="189"/>
      <c r="B46" s="40" t="s">
        <v>46</v>
      </c>
      <c r="C46" s="69">
        <v>0</v>
      </c>
      <c r="D46" s="34">
        <v>0</v>
      </c>
      <c r="E46" s="5">
        <v>333</v>
      </c>
      <c r="F46" s="20">
        <v>2.8846153846153848E-2</v>
      </c>
      <c r="G46" s="5">
        <v>111</v>
      </c>
      <c r="H46" s="20">
        <v>9.1743119266055051E-3</v>
      </c>
      <c r="I46" s="5">
        <v>111</v>
      </c>
      <c r="J46" s="20">
        <v>7.8125E-3</v>
      </c>
      <c r="K46" s="5">
        <v>0</v>
      </c>
      <c r="L46" s="20">
        <v>0</v>
      </c>
      <c r="M46" s="5">
        <v>0</v>
      </c>
      <c r="N46" s="20">
        <v>0</v>
      </c>
      <c r="O46" s="5">
        <v>0</v>
      </c>
      <c r="P46" s="20">
        <v>0</v>
      </c>
      <c r="Q46" s="5">
        <v>0</v>
      </c>
      <c r="R46" s="51">
        <v>0</v>
      </c>
      <c r="S46" s="1">
        <f t="shared" si="0"/>
        <v>0</v>
      </c>
      <c r="T46" s="1">
        <f t="shared" si="1"/>
        <v>138.75</v>
      </c>
    </row>
    <row r="47" spans="1:20" ht="15.75" customHeight="1" thickBot="1" x14ac:dyDescent="0.25">
      <c r="A47" s="192"/>
      <c r="B47" s="76" t="s">
        <v>55</v>
      </c>
      <c r="C47" s="71">
        <v>0</v>
      </c>
      <c r="D47" s="54">
        <v>0</v>
      </c>
      <c r="E47" s="55">
        <v>0</v>
      </c>
      <c r="F47" s="56">
        <v>0</v>
      </c>
      <c r="G47" s="55">
        <v>0</v>
      </c>
      <c r="H47" s="56">
        <v>0</v>
      </c>
      <c r="I47" s="55">
        <v>0</v>
      </c>
      <c r="J47" s="56">
        <v>0</v>
      </c>
      <c r="K47" s="55">
        <v>0</v>
      </c>
      <c r="L47" s="56">
        <v>0</v>
      </c>
      <c r="M47" s="57">
        <v>0</v>
      </c>
      <c r="N47" s="58">
        <v>0</v>
      </c>
      <c r="O47" s="57">
        <v>62.5</v>
      </c>
      <c r="P47" s="58">
        <v>1.4245014245014244E-4</v>
      </c>
      <c r="Q47" s="57">
        <v>0</v>
      </c>
      <c r="R47" s="59">
        <v>0</v>
      </c>
      <c r="S47" s="1">
        <f t="shared" si="0"/>
        <v>15.625</v>
      </c>
      <c r="T47" s="1">
        <f t="shared" si="1"/>
        <v>0</v>
      </c>
    </row>
    <row r="48" spans="1:20" x14ac:dyDescent="0.2">
      <c r="A48" s="164" t="s">
        <v>61</v>
      </c>
      <c r="B48" s="165"/>
      <c r="C48" s="68">
        <f>SUM(C9:C47)</f>
        <v>28305</v>
      </c>
      <c r="D48" s="61">
        <v>1</v>
      </c>
      <c r="E48" s="15">
        <f t="shared" ref="E48:R48" si="2">SUM(E9:E47)</f>
        <v>11322</v>
      </c>
      <c r="F48" s="61">
        <v>1</v>
      </c>
      <c r="G48" s="15">
        <f t="shared" si="2"/>
        <v>12099</v>
      </c>
      <c r="H48" s="61">
        <f t="shared" si="2"/>
        <v>0.99999999999999978</v>
      </c>
      <c r="I48" s="15">
        <f t="shared" si="2"/>
        <v>14208</v>
      </c>
      <c r="J48" s="61">
        <f t="shared" si="2"/>
        <v>1</v>
      </c>
      <c r="K48" s="15">
        <f t="shared" si="2"/>
        <v>2016</v>
      </c>
      <c r="L48" s="61">
        <f t="shared" si="2"/>
        <v>1</v>
      </c>
      <c r="M48" s="15">
        <f t="shared" si="2"/>
        <v>10500</v>
      </c>
      <c r="N48" s="61">
        <f t="shared" si="2"/>
        <v>0.99999999999999989</v>
      </c>
      <c r="O48" s="15">
        <f t="shared" si="2"/>
        <v>438750</v>
      </c>
      <c r="P48" s="61">
        <f t="shared" si="2"/>
        <v>1</v>
      </c>
      <c r="Q48" s="15">
        <f t="shared" si="2"/>
        <v>114500</v>
      </c>
      <c r="R48" s="62">
        <f t="shared" si="2"/>
        <v>1</v>
      </c>
    </row>
    <row r="49" spans="1:18" x14ac:dyDescent="0.2">
      <c r="A49" s="166" t="s">
        <v>62</v>
      </c>
      <c r="B49" s="167"/>
      <c r="C49" s="72">
        <v>13</v>
      </c>
      <c r="D49" s="3"/>
      <c r="E49" s="60">
        <v>12</v>
      </c>
      <c r="F49" s="3"/>
      <c r="G49" s="60">
        <v>14</v>
      </c>
      <c r="H49" s="3"/>
      <c r="I49" s="60">
        <v>12</v>
      </c>
      <c r="J49" s="3"/>
      <c r="K49" s="60">
        <v>10</v>
      </c>
      <c r="L49" s="3"/>
      <c r="M49" s="60">
        <v>6</v>
      </c>
      <c r="N49" s="3"/>
      <c r="O49" s="60">
        <v>10</v>
      </c>
      <c r="P49" s="3"/>
      <c r="Q49" s="60">
        <v>9</v>
      </c>
      <c r="R49" s="51"/>
    </row>
    <row r="50" spans="1:18" x14ac:dyDescent="0.2">
      <c r="A50" s="166" t="s">
        <v>63</v>
      </c>
      <c r="B50" s="167"/>
      <c r="C50" s="72">
        <v>1.1639999999999999</v>
      </c>
      <c r="D50" s="3"/>
      <c r="E50" s="60">
        <v>1.6779999999999999</v>
      </c>
      <c r="F50" s="3"/>
      <c r="G50" s="60">
        <v>1.6950000000000001</v>
      </c>
      <c r="H50" s="3"/>
      <c r="I50" s="60">
        <v>1.3120000000000001</v>
      </c>
      <c r="J50" s="3"/>
      <c r="K50" s="60">
        <v>1.6619999999999999</v>
      </c>
      <c r="L50" s="3"/>
      <c r="M50" s="60">
        <v>0.93520000000000003</v>
      </c>
      <c r="N50" s="3"/>
      <c r="O50" s="60">
        <v>0.45190000000000002</v>
      </c>
      <c r="P50" s="3"/>
      <c r="Q50" s="60">
        <v>0.87480000000000002</v>
      </c>
      <c r="R50" s="51"/>
    </row>
    <row r="51" spans="1:18" x14ac:dyDescent="0.2">
      <c r="A51" s="166" t="s">
        <v>64</v>
      </c>
      <c r="B51" s="167"/>
      <c r="C51" s="72">
        <v>0.50890000000000002</v>
      </c>
      <c r="D51" s="3"/>
      <c r="E51" s="60">
        <v>0.74470000000000003</v>
      </c>
      <c r="F51" s="3"/>
      <c r="G51" s="60">
        <v>0.73260000000000003</v>
      </c>
      <c r="H51" s="3"/>
      <c r="I51" s="60">
        <v>0.57909999999999995</v>
      </c>
      <c r="J51" s="3"/>
      <c r="K51" s="60">
        <v>0.73150000000000004</v>
      </c>
      <c r="L51" s="3"/>
      <c r="M51" s="60">
        <v>0.49340000000000001</v>
      </c>
      <c r="N51" s="3"/>
      <c r="O51" s="60">
        <v>0.187</v>
      </c>
      <c r="P51" s="3"/>
      <c r="Q51" s="60">
        <v>0.41570000000000001</v>
      </c>
      <c r="R51" s="51"/>
    </row>
    <row r="52" spans="1:18" ht="13.5" thickBot="1" x14ac:dyDescent="0.25">
      <c r="A52" s="183" t="s">
        <v>65</v>
      </c>
      <c r="B52" s="184"/>
      <c r="C52" s="73">
        <v>0.45369999999999999</v>
      </c>
      <c r="D52" s="64"/>
      <c r="E52" s="65">
        <v>0.67530000000000001</v>
      </c>
      <c r="F52" s="64"/>
      <c r="G52" s="65">
        <v>0.6421</v>
      </c>
      <c r="H52" s="64"/>
      <c r="I52" s="65">
        <v>0.52780000000000005</v>
      </c>
      <c r="J52" s="64"/>
      <c r="K52" s="65">
        <v>0.72160000000000002</v>
      </c>
      <c r="L52" s="64"/>
      <c r="M52" s="65">
        <v>0.52200000000000002</v>
      </c>
      <c r="N52" s="64"/>
      <c r="O52" s="65">
        <v>0.1963</v>
      </c>
      <c r="P52" s="64"/>
      <c r="Q52" s="65">
        <v>0.39810000000000001</v>
      </c>
      <c r="R52" s="66"/>
    </row>
    <row r="53" spans="1:18" x14ac:dyDescent="0.2">
      <c r="B53" s="9"/>
      <c r="C53" s="11"/>
      <c r="D53" s="45"/>
      <c r="E53" s="8"/>
      <c r="F53" s="49"/>
      <c r="G53" s="8"/>
      <c r="H53" s="49"/>
      <c r="I53" s="8"/>
      <c r="J53" s="49"/>
      <c r="K53" s="8"/>
    </row>
    <row r="54" spans="1:18" x14ac:dyDescent="0.2">
      <c r="B54" s="9"/>
      <c r="C54" s="52"/>
      <c r="D54" s="52"/>
      <c r="E54" s="53"/>
      <c r="F54" s="53"/>
      <c r="G54" s="53"/>
      <c r="H54" s="53"/>
      <c r="I54" s="53"/>
      <c r="J54" s="53"/>
      <c r="K54" s="53"/>
    </row>
    <row r="55" spans="1:18" x14ac:dyDescent="0.2">
      <c r="B55" s="9"/>
      <c r="C55" s="52"/>
      <c r="D55" s="1"/>
      <c r="E55" s="1"/>
      <c r="F55" s="1"/>
      <c r="G55" s="1"/>
      <c r="H55" s="1"/>
      <c r="I55" s="1"/>
      <c r="J55" s="1"/>
      <c r="K55" s="1"/>
    </row>
    <row r="56" spans="1:18" x14ac:dyDescent="0.2">
      <c r="B56" s="9"/>
      <c r="C56" s="52"/>
      <c r="D56" s="1"/>
      <c r="E56" s="1"/>
      <c r="F56" s="1"/>
      <c r="G56" s="1"/>
      <c r="H56" s="1"/>
      <c r="I56" s="1"/>
      <c r="J56" s="1"/>
      <c r="K56" s="1"/>
    </row>
    <row r="57" spans="1:18" x14ac:dyDescent="0.2">
      <c r="B57" s="9"/>
      <c r="C57" s="52"/>
      <c r="D57" s="1"/>
      <c r="E57" s="1"/>
      <c r="F57" s="1"/>
      <c r="G57" s="1"/>
      <c r="H57" s="1"/>
      <c r="I57" s="1"/>
      <c r="J57" s="1"/>
      <c r="K57" s="1"/>
    </row>
    <row r="58" spans="1:18" x14ac:dyDescent="0.2">
      <c r="B58" s="9"/>
      <c r="C58" s="52"/>
      <c r="D58" s="1"/>
      <c r="E58" s="1"/>
      <c r="F58" s="1"/>
      <c r="G58" s="1"/>
      <c r="H58" s="1"/>
      <c r="I58" s="1"/>
      <c r="J58" s="1"/>
      <c r="K58" s="1"/>
    </row>
  </sheetData>
  <mergeCells count="31">
    <mergeCell ref="C6:D6"/>
    <mergeCell ref="C5:D5"/>
    <mergeCell ref="C4:D4"/>
    <mergeCell ref="A52:B52"/>
    <mergeCell ref="I7:J7"/>
    <mergeCell ref="C7:D7"/>
    <mergeCell ref="B7:B8"/>
    <mergeCell ref="A7:A8"/>
    <mergeCell ref="A51:B51"/>
    <mergeCell ref="A9:A11"/>
    <mergeCell ref="A12:A27"/>
    <mergeCell ref="A28:A30"/>
    <mergeCell ref="A31:A32"/>
    <mergeCell ref="A33:A35"/>
    <mergeCell ref="A36:A47"/>
    <mergeCell ref="M4:R4"/>
    <mergeCell ref="M6:R6"/>
    <mergeCell ref="A48:B48"/>
    <mergeCell ref="A49:B49"/>
    <mergeCell ref="A50:B50"/>
    <mergeCell ref="M7:N7"/>
    <mergeCell ref="O7:P7"/>
    <mergeCell ref="Q7:R7"/>
    <mergeCell ref="M5:R5"/>
    <mergeCell ref="E6:L6"/>
    <mergeCell ref="E5:L5"/>
    <mergeCell ref="E4:L4"/>
    <mergeCell ref="E7:F7"/>
    <mergeCell ref="G7:H7"/>
    <mergeCell ref="K7:L7"/>
    <mergeCell ref="A4:B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25" zoomScale="80" zoomScaleNormal="80" workbookViewId="0">
      <selection activeCell="B70" sqref="B70"/>
    </sheetView>
  </sheetViews>
  <sheetFormatPr baseColWidth="10" defaultRowHeight="12.75" x14ac:dyDescent="0.2"/>
  <cols>
    <col min="1" max="1" width="21" style="18" bestFit="1" customWidth="1"/>
    <col min="2" max="2" width="32.5703125" style="18" bestFit="1" customWidth="1"/>
    <col min="3" max="3" width="11.42578125" style="36"/>
    <col min="4" max="4" width="11.42578125" style="25"/>
    <col min="5" max="5" width="11.42578125" style="36"/>
    <col min="6" max="6" width="11.42578125" style="25"/>
    <col min="7" max="7" width="11.42578125" style="36"/>
    <col min="8" max="8" width="11.42578125" style="25"/>
    <col min="9" max="9" width="11.42578125" style="36"/>
    <col min="10" max="10" width="11.42578125" style="25"/>
    <col min="11" max="11" width="11.42578125" style="36"/>
    <col min="12" max="12" width="11.42578125" style="25"/>
    <col min="13" max="13" width="11.42578125" style="86"/>
    <col min="14" max="14" width="11.42578125" style="78"/>
    <col min="15" max="15" width="11.42578125" style="86"/>
    <col min="16" max="16" width="11.42578125" style="78"/>
    <col min="17" max="17" width="11.42578125" style="86"/>
    <col min="18" max="18" width="11.42578125" style="78"/>
    <col min="19" max="16384" width="11.42578125" style="18"/>
  </cols>
  <sheetData>
    <row r="1" spans="1:20" ht="13.5" thickBot="1" x14ac:dyDescent="0.25"/>
    <row r="2" spans="1:20" x14ac:dyDescent="0.2">
      <c r="A2" s="202" t="s">
        <v>80</v>
      </c>
      <c r="B2" s="160"/>
      <c r="C2" s="202">
        <v>2011</v>
      </c>
      <c r="D2" s="159"/>
      <c r="E2" s="159">
        <v>2012</v>
      </c>
      <c r="F2" s="159"/>
      <c r="G2" s="159"/>
      <c r="H2" s="159"/>
      <c r="I2" s="159"/>
      <c r="J2" s="159"/>
      <c r="K2" s="159"/>
      <c r="L2" s="159"/>
      <c r="M2" s="195">
        <v>2012</v>
      </c>
      <c r="N2" s="195"/>
      <c r="O2" s="195"/>
      <c r="P2" s="195"/>
      <c r="Q2" s="195"/>
      <c r="R2" s="196"/>
    </row>
    <row r="3" spans="1:20" x14ac:dyDescent="0.2">
      <c r="A3" s="200"/>
      <c r="B3" s="163"/>
      <c r="C3" s="200" t="s">
        <v>20</v>
      </c>
      <c r="D3" s="162"/>
      <c r="E3" s="162" t="s">
        <v>48</v>
      </c>
      <c r="F3" s="162"/>
      <c r="G3" s="162"/>
      <c r="H3" s="162"/>
      <c r="I3" s="162"/>
      <c r="J3" s="162"/>
      <c r="K3" s="162"/>
      <c r="L3" s="162"/>
      <c r="M3" s="193" t="s">
        <v>20</v>
      </c>
      <c r="N3" s="193"/>
      <c r="O3" s="193"/>
      <c r="P3" s="193"/>
      <c r="Q3" s="193"/>
      <c r="R3" s="194"/>
    </row>
    <row r="4" spans="1:20" x14ac:dyDescent="0.2">
      <c r="A4" s="200"/>
      <c r="B4" s="163"/>
      <c r="C4" s="203">
        <v>40815</v>
      </c>
      <c r="D4" s="161"/>
      <c r="E4" s="161">
        <v>40988</v>
      </c>
      <c r="F4" s="161"/>
      <c r="G4" s="161"/>
      <c r="H4" s="161"/>
      <c r="I4" s="161"/>
      <c r="J4" s="161"/>
      <c r="K4" s="161"/>
      <c r="L4" s="161"/>
      <c r="M4" s="199">
        <v>41178</v>
      </c>
      <c r="N4" s="193"/>
      <c r="O4" s="193"/>
      <c r="P4" s="193"/>
      <c r="Q4" s="193"/>
      <c r="R4" s="194"/>
    </row>
    <row r="5" spans="1:20" x14ac:dyDescent="0.2">
      <c r="A5" s="200" t="s">
        <v>24</v>
      </c>
      <c r="B5" s="163" t="s">
        <v>23</v>
      </c>
      <c r="C5" s="204" t="s">
        <v>50</v>
      </c>
      <c r="D5" s="197"/>
      <c r="E5" s="197" t="s">
        <v>21</v>
      </c>
      <c r="F5" s="197"/>
      <c r="G5" s="197" t="s">
        <v>49</v>
      </c>
      <c r="H5" s="197"/>
      <c r="I5" s="197" t="s">
        <v>50</v>
      </c>
      <c r="J5" s="197"/>
      <c r="K5" s="197" t="s">
        <v>51</v>
      </c>
      <c r="L5" s="197"/>
      <c r="M5" s="197" t="s">
        <v>21</v>
      </c>
      <c r="N5" s="197"/>
      <c r="O5" s="197" t="s">
        <v>50</v>
      </c>
      <c r="P5" s="197"/>
      <c r="Q5" s="197" t="s">
        <v>53</v>
      </c>
      <c r="R5" s="198"/>
    </row>
    <row r="6" spans="1:20" ht="13.5" thickBot="1" x14ac:dyDescent="0.25">
      <c r="A6" s="201"/>
      <c r="B6" s="205"/>
      <c r="C6" s="96" t="s">
        <v>0</v>
      </c>
      <c r="D6" s="47" t="s">
        <v>22</v>
      </c>
      <c r="E6" s="84" t="s">
        <v>0</v>
      </c>
      <c r="F6" s="47" t="s">
        <v>22</v>
      </c>
      <c r="G6" s="84" t="s">
        <v>0</v>
      </c>
      <c r="H6" s="47" t="s">
        <v>22</v>
      </c>
      <c r="I6" s="84" t="s">
        <v>0</v>
      </c>
      <c r="J6" s="47" t="s">
        <v>22</v>
      </c>
      <c r="K6" s="84" t="s">
        <v>0</v>
      </c>
      <c r="L6" s="47" t="s">
        <v>22</v>
      </c>
      <c r="M6" s="87" t="s">
        <v>52</v>
      </c>
      <c r="N6" s="79" t="s">
        <v>22</v>
      </c>
      <c r="O6" s="87" t="s">
        <v>52</v>
      </c>
      <c r="P6" s="79" t="s">
        <v>22</v>
      </c>
      <c r="Q6" s="87" t="s">
        <v>52</v>
      </c>
      <c r="R6" s="81" t="s">
        <v>22</v>
      </c>
      <c r="S6" s="1" t="s">
        <v>20</v>
      </c>
      <c r="T6" s="1" t="s">
        <v>48</v>
      </c>
    </row>
    <row r="7" spans="1:20" x14ac:dyDescent="0.2">
      <c r="A7" s="188" t="s">
        <v>2</v>
      </c>
      <c r="B7" s="101" t="s">
        <v>81</v>
      </c>
      <c r="C7" s="97">
        <v>0</v>
      </c>
      <c r="D7" s="29">
        <v>0</v>
      </c>
      <c r="E7" s="85">
        <v>0</v>
      </c>
      <c r="F7" s="29">
        <v>0</v>
      </c>
      <c r="G7" s="85">
        <v>0</v>
      </c>
      <c r="H7" s="29">
        <v>0</v>
      </c>
      <c r="I7" s="85">
        <v>0</v>
      </c>
      <c r="J7" s="29">
        <v>0</v>
      </c>
      <c r="K7" s="85">
        <v>0</v>
      </c>
      <c r="L7" s="29">
        <v>0</v>
      </c>
      <c r="M7" s="77">
        <v>125</v>
      </c>
      <c r="N7" s="30">
        <v>4.7721307563827249E-4</v>
      </c>
      <c r="O7" s="77">
        <v>0</v>
      </c>
      <c r="P7" s="30">
        <v>0</v>
      </c>
      <c r="Q7" s="77">
        <v>0</v>
      </c>
      <c r="R7" s="41">
        <v>0</v>
      </c>
      <c r="S7" s="18">
        <f>AVERAGE(C7,M7,O7,Q7)</f>
        <v>31.25</v>
      </c>
      <c r="T7" s="18">
        <f>AVERAGE(E7,G7,I7,K7)</f>
        <v>0</v>
      </c>
    </row>
    <row r="8" spans="1:20" x14ac:dyDescent="0.2">
      <c r="A8" s="190"/>
      <c r="B8" s="40" t="s">
        <v>3</v>
      </c>
      <c r="C8" s="98">
        <v>0</v>
      </c>
      <c r="D8" s="20">
        <v>0</v>
      </c>
      <c r="E8" s="60">
        <v>111</v>
      </c>
      <c r="F8" s="20">
        <v>9.3457943925233638E-3</v>
      </c>
      <c r="G8" s="60">
        <v>111</v>
      </c>
      <c r="H8" s="20">
        <v>8.6206896551724137E-3</v>
      </c>
      <c r="I8" s="60">
        <v>111</v>
      </c>
      <c r="J8" s="20">
        <v>5.434782608695652E-3</v>
      </c>
      <c r="K8" s="60">
        <v>222</v>
      </c>
      <c r="L8" s="20">
        <v>4.7619047619047616E-2</v>
      </c>
      <c r="M8" s="60">
        <v>0</v>
      </c>
      <c r="N8" s="20">
        <v>0</v>
      </c>
      <c r="O8" s="60">
        <v>0</v>
      </c>
      <c r="P8" s="20">
        <v>0</v>
      </c>
      <c r="Q8" s="60">
        <v>0</v>
      </c>
      <c r="R8" s="51">
        <v>0</v>
      </c>
      <c r="S8" s="18">
        <f t="shared" ref="S8:S53" si="0">AVERAGE(C8,M8,O8,Q8)</f>
        <v>0</v>
      </c>
      <c r="T8" s="18">
        <f t="shared" ref="T8:T58" si="1">AVERAGE(E8,G8,I8,K8)</f>
        <v>138.75</v>
      </c>
    </row>
    <row r="9" spans="1:20" x14ac:dyDescent="0.2">
      <c r="A9" s="191" t="s">
        <v>4</v>
      </c>
      <c r="B9" s="40" t="s">
        <v>6</v>
      </c>
      <c r="C9" s="98">
        <v>0</v>
      </c>
      <c r="D9" s="20">
        <v>0</v>
      </c>
      <c r="E9" s="60">
        <v>0</v>
      </c>
      <c r="F9" s="20">
        <v>0</v>
      </c>
      <c r="G9" s="60">
        <v>0</v>
      </c>
      <c r="H9" s="20">
        <v>0</v>
      </c>
      <c r="I9" s="60">
        <v>0</v>
      </c>
      <c r="J9" s="20">
        <v>0</v>
      </c>
      <c r="K9" s="60">
        <v>0</v>
      </c>
      <c r="L9" s="20">
        <v>0</v>
      </c>
      <c r="M9" s="60">
        <v>0</v>
      </c>
      <c r="N9" s="20">
        <v>0</v>
      </c>
      <c r="O9" s="60">
        <v>0</v>
      </c>
      <c r="P9" s="20">
        <v>0</v>
      </c>
      <c r="Q9" s="60">
        <v>812.5</v>
      </c>
      <c r="R9" s="51">
        <v>1.875901875901876E-2</v>
      </c>
      <c r="S9" s="18">
        <f t="shared" si="0"/>
        <v>203.125</v>
      </c>
      <c r="T9" s="18">
        <f t="shared" si="1"/>
        <v>0</v>
      </c>
    </row>
    <row r="10" spans="1:20" x14ac:dyDescent="0.2">
      <c r="A10" s="189"/>
      <c r="B10" s="40" t="s">
        <v>66</v>
      </c>
      <c r="C10" s="98">
        <v>0</v>
      </c>
      <c r="D10" s="20">
        <v>0</v>
      </c>
      <c r="E10" s="60">
        <v>0</v>
      </c>
      <c r="F10" s="20">
        <v>0</v>
      </c>
      <c r="G10" s="60">
        <v>0</v>
      </c>
      <c r="H10" s="20">
        <v>0</v>
      </c>
      <c r="I10" s="60">
        <v>0</v>
      </c>
      <c r="J10" s="20">
        <v>0</v>
      </c>
      <c r="K10" s="60">
        <v>222</v>
      </c>
      <c r="L10" s="20">
        <v>4.7619047619047616E-2</v>
      </c>
      <c r="M10" s="60">
        <v>0</v>
      </c>
      <c r="N10" s="20">
        <v>0</v>
      </c>
      <c r="O10" s="60">
        <v>0</v>
      </c>
      <c r="P10" s="20">
        <v>0</v>
      </c>
      <c r="Q10" s="60">
        <v>0</v>
      </c>
      <c r="R10" s="51">
        <v>0</v>
      </c>
      <c r="S10" s="18">
        <f t="shared" si="0"/>
        <v>0</v>
      </c>
      <c r="T10" s="18">
        <f t="shared" si="1"/>
        <v>55.5</v>
      </c>
    </row>
    <row r="11" spans="1:20" x14ac:dyDescent="0.2">
      <c r="A11" s="189"/>
      <c r="B11" s="40" t="s">
        <v>5</v>
      </c>
      <c r="C11" s="98">
        <v>8880</v>
      </c>
      <c r="D11" s="20">
        <v>0.23126806781779827</v>
      </c>
      <c r="E11" s="60">
        <v>4329</v>
      </c>
      <c r="F11" s="20">
        <v>0.3644859813084112</v>
      </c>
      <c r="G11" s="60">
        <v>3996</v>
      </c>
      <c r="H11" s="20">
        <v>0.31034482758620691</v>
      </c>
      <c r="I11" s="60">
        <v>6993</v>
      </c>
      <c r="J11" s="20">
        <v>0.34239130434782611</v>
      </c>
      <c r="K11" s="60">
        <v>2109</v>
      </c>
      <c r="L11" s="20">
        <v>0.45238095238095238</v>
      </c>
      <c r="M11" s="60">
        <v>0</v>
      </c>
      <c r="N11" s="20">
        <v>0</v>
      </c>
      <c r="O11" s="60">
        <v>0</v>
      </c>
      <c r="P11" s="20">
        <v>0</v>
      </c>
      <c r="Q11" s="60">
        <v>0</v>
      </c>
      <c r="R11" s="51">
        <v>0</v>
      </c>
      <c r="S11" s="18">
        <f t="shared" si="0"/>
        <v>2220</v>
      </c>
      <c r="T11" s="18">
        <f t="shared" si="1"/>
        <v>4356.75</v>
      </c>
    </row>
    <row r="12" spans="1:20" x14ac:dyDescent="0.2">
      <c r="A12" s="189"/>
      <c r="B12" s="40" t="s">
        <v>31</v>
      </c>
      <c r="C12" s="98">
        <v>3543</v>
      </c>
      <c r="D12" s="20">
        <v>9.2272833815141814E-2</v>
      </c>
      <c r="E12" s="60">
        <v>0</v>
      </c>
      <c r="F12" s="20">
        <v>0</v>
      </c>
      <c r="G12" s="60">
        <v>0</v>
      </c>
      <c r="H12" s="20">
        <v>0</v>
      </c>
      <c r="I12" s="60">
        <v>0</v>
      </c>
      <c r="J12" s="20">
        <v>0</v>
      </c>
      <c r="K12" s="60">
        <v>0</v>
      </c>
      <c r="L12" s="20">
        <v>0</v>
      </c>
      <c r="M12" s="23">
        <v>179687.5</v>
      </c>
      <c r="N12" s="24">
        <v>0.68599379623001666</v>
      </c>
      <c r="O12" s="23">
        <v>96687.5</v>
      </c>
      <c r="P12" s="24">
        <v>0.73144208037825054</v>
      </c>
      <c r="Q12" s="23">
        <v>20312.5</v>
      </c>
      <c r="R12" s="37">
        <v>0.46897546897546899</v>
      </c>
      <c r="S12" s="18">
        <f t="shared" si="0"/>
        <v>75057.625</v>
      </c>
      <c r="T12" s="18">
        <f t="shared" si="1"/>
        <v>0</v>
      </c>
    </row>
    <row r="13" spans="1:20" x14ac:dyDescent="0.2">
      <c r="A13" s="189"/>
      <c r="B13" s="40" t="s">
        <v>28</v>
      </c>
      <c r="C13" s="98">
        <v>0</v>
      </c>
      <c r="D13" s="20">
        <v>0</v>
      </c>
      <c r="E13" s="60">
        <v>1887</v>
      </c>
      <c r="F13" s="20">
        <v>0.15887850467289719</v>
      </c>
      <c r="G13" s="60">
        <v>1110</v>
      </c>
      <c r="H13" s="20">
        <v>8.6206896551724144E-2</v>
      </c>
      <c r="I13" s="60">
        <v>999</v>
      </c>
      <c r="J13" s="20">
        <v>4.8913043478260872E-2</v>
      </c>
      <c r="K13" s="60">
        <v>0</v>
      </c>
      <c r="L13" s="20">
        <v>0</v>
      </c>
      <c r="M13" s="23">
        <v>0</v>
      </c>
      <c r="N13" s="24">
        <v>0</v>
      </c>
      <c r="O13" s="23">
        <v>0</v>
      </c>
      <c r="P13" s="24">
        <v>0</v>
      </c>
      <c r="Q13" s="23">
        <v>0</v>
      </c>
      <c r="R13" s="37">
        <v>0</v>
      </c>
      <c r="S13" s="18">
        <f t="shared" si="0"/>
        <v>0</v>
      </c>
      <c r="T13" s="18">
        <f t="shared" si="1"/>
        <v>999</v>
      </c>
    </row>
    <row r="14" spans="1:20" x14ac:dyDescent="0.2">
      <c r="A14" s="189"/>
      <c r="B14" s="40" t="s">
        <v>83</v>
      </c>
      <c r="C14" s="98">
        <v>0</v>
      </c>
      <c r="D14" s="20">
        <v>0</v>
      </c>
      <c r="E14" s="60">
        <v>0</v>
      </c>
      <c r="F14" s="20">
        <v>0</v>
      </c>
      <c r="G14" s="60">
        <v>0</v>
      </c>
      <c r="H14" s="20">
        <v>0</v>
      </c>
      <c r="I14" s="60">
        <v>0</v>
      </c>
      <c r="J14" s="20">
        <v>0</v>
      </c>
      <c r="K14" s="60">
        <v>0</v>
      </c>
      <c r="L14" s="20">
        <v>0</v>
      </c>
      <c r="M14" s="23">
        <v>0</v>
      </c>
      <c r="N14" s="24">
        <v>0</v>
      </c>
      <c r="O14" s="23">
        <v>312.5</v>
      </c>
      <c r="P14" s="24">
        <v>2.3640661938534278E-3</v>
      </c>
      <c r="Q14" s="23">
        <v>0</v>
      </c>
      <c r="R14" s="37">
        <v>0</v>
      </c>
      <c r="S14" s="18">
        <f t="shared" si="0"/>
        <v>78.125</v>
      </c>
      <c r="T14" s="18">
        <f t="shared" si="1"/>
        <v>0</v>
      </c>
    </row>
    <row r="15" spans="1:20" x14ac:dyDescent="0.2">
      <c r="A15" s="189"/>
      <c r="B15" s="40" t="s">
        <v>84</v>
      </c>
      <c r="C15" s="98">
        <v>0</v>
      </c>
      <c r="D15" s="20">
        <v>0</v>
      </c>
      <c r="E15" s="60">
        <v>0</v>
      </c>
      <c r="F15" s="20">
        <v>0</v>
      </c>
      <c r="G15" s="60">
        <v>0</v>
      </c>
      <c r="H15" s="20">
        <v>0</v>
      </c>
      <c r="I15" s="60">
        <v>0</v>
      </c>
      <c r="J15" s="20">
        <v>0</v>
      </c>
      <c r="K15" s="60">
        <v>0</v>
      </c>
      <c r="L15" s="20">
        <v>0</v>
      </c>
      <c r="M15" s="23">
        <v>0</v>
      </c>
      <c r="N15" s="24">
        <v>0</v>
      </c>
      <c r="O15" s="23">
        <v>62.5</v>
      </c>
      <c r="P15" s="24">
        <v>4.7281323877068556E-4</v>
      </c>
      <c r="Q15" s="23">
        <v>0</v>
      </c>
      <c r="R15" s="37">
        <v>0</v>
      </c>
      <c r="S15" s="18">
        <f t="shared" si="0"/>
        <v>15.625</v>
      </c>
      <c r="T15" s="18">
        <f t="shared" si="1"/>
        <v>0</v>
      </c>
    </row>
    <row r="16" spans="1:20" x14ac:dyDescent="0.2">
      <c r="A16" s="189"/>
      <c r="B16" s="40" t="s">
        <v>67</v>
      </c>
      <c r="C16" s="98">
        <v>333</v>
      </c>
      <c r="D16" s="20">
        <v>8.6725525431674347E-3</v>
      </c>
      <c r="E16" s="60">
        <v>0</v>
      </c>
      <c r="F16" s="20">
        <v>0</v>
      </c>
      <c r="G16" s="60">
        <v>0</v>
      </c>
      <c r="H16" s="20">
        <v>0</v>
      </c>
      <c r="I16" s="60">
        <v>0</v>
      </c>
      <c r="J16" s="20">
        <v>0</v>
      </c>
      <c r="K16" s="60">
        <v>0</v>
      </c>
      <c r="L16" s="20">
        <v>0</v>
      </c>
      <c r="M16" s="23">
        <v>250</v>
      </c>
      <c r="N16" s="24">
        <v>9.5442615127654497E-4</v>
      </c>
      <c r="O16" s="23">
        <v>125</v>
      </c>
      <c r="P16" s="24">
        <v>9.4562647754137111E-4</v>
      </c>
      <c r="Q16" s="23">
        <v>0</v>
      </c>
      <c r="R16" s="37">
        <v>0</v>
      </c>
      <c r="S16" s="18">
        <f t="shared" si="0"/>
        <v>177</v>
      </c>
      <c r="T16" s="18">
        <f t="shared" si="1"/>
        <v>0</v>
      </c>
    </row>
    <row r="17" spans="1:20" x14ac:dyDescent="0.2">
      <c r="A17" s="189"/>
      <c r="B17" s="40" t="s">
        <v>68</v>
      </c>
      <c r="C17" s="98">
        <v>0</v>
      </c>
      <c r="D17" s="20">
        <v>0</v>
      </c>
      <c r="E17" s="60">
        <v>0</v>
      </c>
      <c r="F17" s="20">
        <v>0</v>
      </c>
      <c r="G17" s="60">
        <v>111</v>
      </c>
      <c r="H17" s="20">
        <v>8.6206896551724137E-3</v>
      </c>
      <c r="I17" s="60">
        <v>0</v>
      </c>
      <c r="J17" s="20">
        <v>0</v>
      </c>
      <c r="K17" s="60">
        <v>0</v>
      </c>
      <c r="L17" s="20">
        <v>0</v>
      </c>
      <c r="M17" s="23">
        <v>0</v>
      </c>
      <c r="N17" s="24">
        <v>0</v>
      </c>
      <c r="O17" s="23">
        <v>0</v>
      </c>
      <c r="P17" s="24">
        <v>0</v>
      </c>
      <c r="Q17" s="23">
        <v>0</v>
      </c>
      <c r="R17" s="37">
        <v>0</v>
      </c>
      <c r="S17" s="18">
        <f t="shared" si="0"/>
        <v>0</v>
      </c>
      <c r="T17" s="18">
        <f t="shared" si="1"/>
        <v>27.75</v>
      </c>
    </row>
    <row r="18" spans="1:20" x14ac:dyDescent="0.2">
      <c r="A18" s="189"/>
      <c r="B18" s="40" t="s">
        <v>8</v>
      </c>
      <c r="C18" s="98">
        <v>111</v>
      </c>
      <c r="D18" s="20">
        <v>2.8908508477224785E-3</v>
      </c>
      <c r="E18" s="60">
        <v>0</v>
      </c>
      <c r="F18" s="20">
        <v>0</v>
      </c>
      <c r="G18" s="60">
        <v>0</v>
      </c>
      <c r="H18" s="20">
        <v>0</v>
      </c>
      <c r="I18" s="60">
        <v>0</v>
      </c>
      <c r="J18" s="20">
        <v>0</v>
      </c>
      <c r="K18" s="60">
        <v>0</v>
      </c>
      <c r="L18" s="20">
        <v>0</v>
      </c>
      <c r="M18" s="23">
        <v>0</v>
      </c>
      <c r="N18" s="24">
        <v>0</v>
      </c>
      <c r="O18" s="23">
        <v>0</v>
      </c>
      <c r="P18" s="24">
        <v>0</v>
      </c>
      <c r="Q18" s="23">
        <v>0</v>
      </c>
      <c r="R18" s="37">
        <v>0</v>
      </c>
      <c r="S18" s="18">
        <f t="shared" si="0"/>
        <v>27.75</v>
      </c>
      <c r="T18" s="18">
        <f t="shared" si="1"/>
        <v>0</v>
      </c>
    </row>
    <row r="19" spans="1:20" x14ac:dyDescent="0.2">
      <c r="A19" s="189"/>
      <c r="B19" s="40" t="s">
        <v>7</v>
      </c>
      <c r="C19" s="98">
        <v>12765</v>
      </c>
      <c r="D19" s="20">
        <v>0.33244784748808498</v>
      </c>
      <c r="E19" s="60">
        <v>0</v>
      </c>
      <c r="F19" s="20">
        <v>0</v>
      </c>
      <c r="G19" s="60">
        <v>222</v>
      </c>
      <c r="H19" s="20">
        <v>1.7241379310344827E-2</v>
      </c>
      <c r="I19" s="60">
        <v>0</v>
      </c>
      <c r="J19" s="20">
        <v>0</v>
      </c>
      <c r="K19" s="60">
        <v>111</v>
      </c>
      <c r="L19" s="20">
        <v>2.3809523809523808E-2</v>
      </c>
      <c r="M19" s="23">
        <v>19312.5</v>
      </c>
      <c r="N19" s="24">
        <v>7.3729420186113101E-2</v>
      </c>
      <c r="O19" s="23">
        <v>12875</v>
      </c>
      <c r="P19" s="24">
        <v>9.7399527186761231E-2</v>
      </c>
      <c r="Q19" s="23">
        <v>9562.5</v>
      </c>
      <c r="R19" s="37">
        <v>0.22077922077922077</v>
      </c>
      <c r="S19" s="18">
        <f t="shared" si="0"/>
        <v>13628.75</v>
      </c>
      <c r="T19" s="18">
        <f t="shared" si="1"/>
        <v>83.25</v>
      </c>
    </row>
    <row r="20" spans="1:20" x14ac:dyDescent="0.2">
      <c r="A20" s="189"/>
      <c r="B20" s="40" t="s">
        <v>56</v>
      </c>
      <c r="C20" s="98">
        <v>0</v>
      </c>
      <c r="D20" s="20">
        <v>0</v>
      </c>
      <c r="E20" s="60">
        <v>0</v>
      </c>
      <c r="F20" s="20">
        <v>0</v>
      </c>
      <c r="G20" s="60">
        <v>0</v>
      </c>
      <c r="H20" s="20">
        <v>0</v>
      </c>
      <c r="I20" s="60">
        <v>0</v>
      </c>
      <c r="J20" s="20">
        <v>0</v>
      </c>
      <c r="K20" s="60">
        <v>0</v>
      </c>
      <c r="L20" s="20">
        <v>0</v>
      </c>
      <c r="M20" s="23">
        <v>2625</v>
      </c>
      <c r="N20" s="24">
        <v>1.0021474588403722E-2</v>
      </c>
      <c r="O20" s="23">
        <v>312.5</v>
      </c>
      <c r="P20" s="24">
        <v>2.3640661938534278E-3</v>
      </c>
      <c r="Q20" s="23">
        <v>0</v>
      </c>
      <c r="R20" s="37">
        <v>0</v>
      </c>
      <c r="S20" s="18">
        <f t="shared" si="0"/>
        <v>734.375</v>
      </c>
      <c r="T20" s="18">
        <f t="shared" si="1"/>
        <v>0</v>
      </c>
    </row>
    <row r="21" spans="1:20" x14ac:dyDescent="0.2">
      <c r="A21" s="189"/>
      <c r="B21" s="40" t="s">
        <v>9</v>
      </c>
      <c r="C21" s="98">
        <v>0</v>
      </c>
      <c r="D21" s="20">
        <v>0</v>
      </c>
      <c r="E21" s="60">
        <v>0</v>
      </c>
      <c r="F21" s="20">
        <v>0</v>
      </c>
      <c r="G21" s="60">
        <v>0</v>
      </c>
      <c r="H21" s="20">
        <v>0</v>
      </c>
      <c r="I21" s="60">
        <v>0</v>
      </c>
      <c r="J21" s="20">
        <v>0</v>
      </c>
      <c r="K21" s="60">
        <v>111</v>
      </c>
      <c r="L21" s="20">
        <v>2.3809523809523808E-2</v>
      </c>
      <c r="M21" s="23">
        <v>0</v>
      </c>
      <c r="N21" s="24">
        <v>0</v>
      </c>
      <c r="O21" s="23">
        <v>0</v>
      </c>
      <c r="P21" s="24">
        <v>0</v>
      </c>
      <c r="Q21" s="23">
        <v>0</v>
      </c>
      <c r="R21" s="37">
        <v>0</v>
      </c>
      <c r="S21" s="18">
        <f t="shared" si="0"/>
        <v>0</v>
      </c>
      <c r="T21" s="18">
        <f t="shared" si="1"/>
        <v>27.75</v>
      </c>
    </row>
    <row r="22" spans="1:20" x14ac:dyDescent="0.2">
      <c r="A22" s="189"/>
      <c r="B22" s="40" t="s">
        <v>69</v>
      </c>
      <c r="C22" s="98">
        <v>0</v>
      </c>
      <c r="D22" s="20">
        <v>0</v>
      </c>
      <c r="E22" s="60">
        <v>0</v>
      </c>
      <c r="F22" s="20">
        <v>0</v>
      </c>
      <c r="G22" s="60">
        <v>111</v>
      </c>
      <c r="H22" s="20">
        <v>8.6206896551724137E-3</v>
      </c>
      <c r="I22" s="60">
        <v>0</v>
      </c>
      <c r="J22" s="20">
        <v>0</v>
      </c>
      <c r="K22" s="60">
        <v>0</v>
      </c>
      <c r="L22" s="20">
        <v>0</v>
      </c>
      <c r="M22" s="23">
        <v>0</v>
      </c>
      <c r="N22" s="24">
        <v>0</v>
      </c>
      <c r="O22" s="23">
        <v>0</v>
      </c>
      <c r="P22" s="24">
        <v>0</v>
      </c>
      <c r="Q22" s="23">
        <v>0</v>
      </c>
      <c r="R22" s="37">
        <v>0</v>
      </c>
      <c r="S22" s="18">
        <f t="shared" si="0"/>
        <v>0</v>
      </c>
      <c r="T22" s="18">
        <f t="shared" si="1"/>
        <v>27.75</v>
      </c>
    </row>
    <row r="23" spans="1:20" x14ac:dyDescent="0.2">
      <c r="A23" s="189"/>
      <c r="B23" s="40" t="s">
        <v>85</v>
      </c>
      <c r="C23" s="98">
        <v>0</v>
      </c>
      <c r="D23" s="20">
        <v>0</v>
      </c>
      <c r="E23" s="60">
        <v>0</v>
      </c>
      <c r="F23" s="20">
        <v>0</v>
      </c>
      <c r="G23" s="60">
        <v>0</v>
      </c>
      <c r="H23" s="20">
        <v>0</v>
      </c>
      <c r="I23" s="60">
        <v>0</v>
      </c>
      <c r="J23" s="20">
        <v>0</v>
      </c>
      <c r="K23" s="60">
        <v>0</v>
      </c>
      <c r="L23" s="20">
        <v>0</v>
      </c>
      <c r="M23" s="23">
        <v>125</v>
      </c>
      <c r="N23" s="24">
        <v>4.7721307563827249E-4</v>
      </c>
      <c r="O23" s="23">
        <v>0</v>
      </c>
      <c r="P23" s="24">
        <v>0</v>
      </c>
      <c r="Q23" s="23">
        <v>0</v>
      </c>
      <c r="R23" s="37">
        <v>0</v>
      </c>
      <c r="S23" s="18">
        <f t="shared" si="0"/>
        <v>31.25</v>
      </c>
      <c r="T23" s="18">
        <f t="shared" si="1"/>
        <v>0</v>
      </c>
    </row>
    <row r="24" spans="1:20" x14ac:dyDescent="0.2">
      <c r="A24" s="189"/>
      <c r="B24" s="40" t="s">
        <v>57</v>
      </c>
      <c r="C24" s="98">
        <v>0</v>
      </c>
      <c r="D24" s="20">
        <v>0</v>
      </c>
      <c r="E24" s="60">
        <v>0</v>
      </c>
      <c r="F24" s="20">
        <v>0</v>
      </c>
      <c r="G24" s="60">
        <v>0</v>
      </c>
      <c r="H24" s="20">
        <v>0</v>
      </c>
      <c r="I24" s="60">
        <v>0</v>
      </c>
      <c r="J24" s="20">
        <v>0</v>
      </c>
      <c r="K24" s="60">
        <v>0</v>
      </c>
      <c r="L24" s="20">
        <v>0</v>
      </c>
      <c r="M24" s="23">
        <v>4250</v>
      </c>
      <c r="N24" s="24">
        <v>1.6225244571701266E-2</v>
      </c>
      <c r="O24" s="23">
        <v>437.5</v>
      </c>
      <c r="P24" s="24">
        <v>3.3096926713947991E-3</v>
      </c>
      <c r="Q24" s="23">
        <v>250</v>
      </c>
      <c r="R24" s="37">
        <v>5.772005772005772E-3</v>
      </c>
      <c r="S24" s="18">
        <f t="shared" si="0"/>
        <v>1234.375</v>
      </c>
      <c r="T24" s="18">
        <f t="shared" si="1"/>
        <v>0</v>
      </c>
    </row>
    <row r="25" spans="1:20" x14ac:dyDescent="0.2">
      <c r="A25" s="189"/>
      <c r="B25" s="40" t="s">
        <v>58</v>
      </c>
      <c r="C25" s="98">
        <v>0</v>
      </c>
      <c r="D25" s="20">
        <v>0</v>
      </c>
      <c r="E25" s="60">
        <v>0</v>
      </c>
      <c r="F25" s="20">
        <v>0</v>
      </c>
      <c r="G25" s="60">
        <v>0</v>
      </c>
      <c r="H25" s="20">
        <v>0</v>
      </c>
      <c r="I25" s="60">
        <v>0</v>
      </c>
      <c r="J25" s="20">
        <v>0</v>
      </c>
      <c r="K25" s="60">
        <v>0</v>
      </c>
      <c r="L25" s="20">
        <v>0</v>
      </c>
      <c r="M25" s="23">
        <v>1625</v>
      </c>
      <c r="N25" s="24">
        <v>6.203769983297542E-3</v>
      </c>
      <c r="O25" s="23">
        <v>500</v>
      </c>
      <c r="P25" s="24">
        <v>3.7825059101654845E-3</v>
      </c>
      <c r="Q25" s="23">
        <v>125</v>
      </c>
      <c r="R25" s="37">
        <v>2.886002886002886E-3</v>
      </c>
      <c r="S25" s="18">
        <f t="shared" si="0"/>
        <v>562.5</v>
      </c>
      <c r="T25" s="18">
        <f t="shared" si="1"/>
        <v>0</v>
      </c>
    </row>
    <row r="26" spans="1:20" x14ac:dyDescent="0.2">
      <c r="A26" s="189"/>
      <c r="B26" s="40" t="s">
        <v>32</v>
      </c>
      <c r="C26" s="98">
        <v>222</v>
      </c>
      <c r="D26" s="20">
        <v>5.781701695444957E-3</v>
      </c>
      <c r="E26" s="60">
        <v>0</v>
      </c>
      <c r="F26" s="20">
        <v>0</v>
      </c>
      <c r="G26" s="60">
        <v>0</v>
      </c>
      <c r="H26" s="20">
        <v>0</v>
      </c>
      <c r="I26" s="60">
        <v>0</v>
      </c>
      <c r="J26" s="20">
        <v>0</v>
      </c>
      <c r="K26" s="60">
        <v>0</v>
      </c>
      <c r="L26" s="20">
        <v>0</v>
      </c>
      <c r="M26" s="23">
        <v>0</v>
      </c>
      <c r="N26" s="24">
        <v>0</v>
      </c>
      <c r="O26" s="23">
        <v>0</v>
      </c>
      <c r="P26" s="24">
        <v>0</v>
      </c>
      <c r="Q26" s="23">
        <v>0</v>
      </c>
      <c r="R26" s="37">
        <v>0</v>
      </c>
      <c r="S26" s="18">
        <f t="shared" si="0"/>
        <v>55.5</v>
      </c>
      <c r="T26" s="18">
        <f t="shared" si="1"/>
        <v>0</v>
      </c>
    </row>
    <row r="27" spans="1:20" x14ac:dyDescent="0.2">
      <c r="A27" s="189"/>
      <c r="B27" s="40" t="s">
        <v>10</v>
      </c>
      <c r="C27" s="98">
        <v>444</v>
      </c>
      <c r="D27" s="20">
        <v>1.1563403390889914E-2</v>
      </c>
      <c r="E27" s="60">
        <v>222</v>
      </c>
      <c r="F27" s="20">
        <v>1.8691588785046728E-2</v>
      </c>
      <c r="G27" s="60">
        <v>0</v>
      </c>
      <c r="H27" s="20">
        <v>0</v>
      </c>
      <c r="I27" s="60">
        <v>111</v>
      </c>
      <c r="J27" s="20">
        <v>5.434782608695652E-3</v>
      </c>
      <c r="K27" s="60">
        <v>0</v>
      </c>
      <c r="L27" s="20">
        <v>0</v>
      </c>
      <c r="M27" s="23">
        <v>937.5</v>
      </c>
      <c r="N27" s="24">
        <v>3.5790980672870437E-3</v>
      </c>
      <c r="O27" s="23">
        <v>562.5</v>
      </c>
      <c r="P27" s="24">
        <v>4.2553191489361703E-3</v>
      </c>
      <c r="Q27" s="23">
        <v>187.5</v>
      </c>
      <c r="R27" s="37">
        <v>4.329004329004329E-3</v>
      </c>
      <c r="S27" s="18">
        <f t="shared" si="0"/>
        <v>532.875</v>
      </c>
      <c r="T27" s="18">
        <f t="shared" si="1"/>
        <v>83.25</v>
      </c>
    </row>
    <row r="28" spans="1:20" x14ac:dyDescent="0.2">
      <c r="A28" s="189"/>
      <c r="B28" s="40" t="s">
        <v>70</v>
      </c>
      <c r="C28" s="98">
        <v>11766</v>
      </c>
      <c r="D28" s="20">
        <v>0.30643018985858272</v>
      </c>
      <c r="E28" s="60">
        <v>0</v>
      </c>
      <c r="F28" s="20">
        <v>0</v>
      </c>
      <c r="G28" s="60">
        <v>0</v>
      </c>
      <c r="H28" s="20">
        <v>0</v>
      </c>
      <c r="I28" s="60">
        <v>0</v>
      </c>
      <c r="J28" s="20">
        <v>0</v>
      </c>
      <c r="K28" s="60">
        <v>0</v>
      </c>
      <c r="L28" s="20">
        <v>0</v>
      </c>
      <c r="M28" s="23">
        <v>62.5</v>
      </c>
      <c r="N28" s="24">
        <v>2.3860653781913624E-4</v>
      </c>
      <c r="O28" s="23">
        <v>187.5</v>
      </c>
      <c r="P28" s="24">
        <v>1.4184397163120568E-3</v>
      </c>
      <c r="Q28" s="23">
        <v>0</v>
      </c>
      <c r="R28" s="37">
        <v>0</v>
      </c>
      <c r="S28" s="18">
        <f t="shared" si="0"/>
        <v>3004</v>
      </c>
      <c r="T28" s="18">
        <f t="shared" si="1"/>
        <v>0</v>
      </c>
    </row>
    <row r="29" spans="1:20" x14ac:dyDescent="0.2">
      <c r="A29" s="189"/>
      <c r="B29" s="40" t="s">
        <v>71</v>
      </c>
      <c r="C29" s="98">
        <v>0</v>
      </c>
      <c r="D29" s="20">
        <v>0</v>
      </c>
      <c r="E29" s="60">
        <v>0</v>
      </c>
      <c r="F29" s="20">
        <v>0</v>
      </c>
      <c r="G29" s="60">
        <v>111</v>
      </c>
      <c r="H29" s="20">
        <v>8.6206896551724137E-3</v>
      </c>
      <c r="I29" s="60">
        <v>0</v>
      </c>
      <c r="J29" s="20">
        <v>0</v>
      </c>
      <c r="K29" s="60">
        <v>0</v>
      </c>
      <c r="L29" s="20">
        <v>0</v>
      </c>
      <c r="M29" s="23">
        <v>0</v>
      </c>
      <c r="N29" s="24">
        <v>0</v>
      </c>
      <c r="O29" s="23">
        <v>0</v>
      </c>
      <c r="P29" s="24">
        <v>0</v>
      </c>
      <c r="Q29" s="23">
        <v>0</v>
      </c>
      <c r="R29" s="37">
        <v>0</v>
      </c>
      <c r="S29" s="18">
        <f t="shared" si="0"/>
        <v>0</v>
      </c>
      <c r="T29" s="18">
        <f t="shared" si="1"/>
        <v>27.75</v>
      </c>
    </row>
    <row r="30" spans="1:20" x14ac:dyDescent="0.2">
      <c r="A30" s="190"/>
      <c r="B30" s="40" t="s">
        <v>60</v>
      </c>
      <c r="C30" s="98">
        <v>0</v>
      </c>
      <c r="D30" s="20">
        <v>0</v>
      </c>
      <c r="E30" s="60">
        <v>222</v>
      </c>
      <c r="F30" s="20">
        <v>1.8691588785046728E-2</v>
      </c>
      <c r="G30" s="60">
        <v>0</v>
      </c>
      <c r="H30" s="20">
        <v>0</v>
      </c>
      <c r="I30" s="60">
        <v>0</v>
      </c>
      <c r="J30" s="20">
        <v>0</v>
      </c>
      <c r="K30" s="60">
        <v>0</v>
      </c>
      <c r="L30" s="20">
        <v>0</v>
      </c>
      <c r="M30" s="23">
        <v>51562.5</v>
      </c>
      <c r="N30" s="24">
        <v>0.19685039370078741</v>
      </c>
      <c r="O30" s="23">
        <v>19812.5</v>
      </c>
      <c r="P30" s="24">
        <v>0.14988179669030732</v>
      </c>
      <c r="Q30" s="23">
        <v>11750</v>
      </c>
      <c r="R30" s="37">
        <v>0.27128427128427129</v>
      </c>
      <c r="S30" s="18">
        <f t="shared" si="0"/>
        <v>20781.25</v>
      </c>
      <c r="T30" s="18">
        <f t="shared" si="1"/>
        <v>55.5</v>
      </c>
    </row>
    <row r="31" spans="1:20" x14ac:dyDescent="0.2">
      <c r="A31" s="191" t="s">
        <v>11</v>
      </c>
      <c r="B31" s="40" t="s">
        <v>33</v>
      </c>
      <c r="C31" s="98">
        <v>111</v>
      </c>
      <c r="D31" s="20">
        <v>2.8908508477224785E-3</v>
      </c>
      <c r="E31" s="60">
        <v>0</v>
      </c>
      <c r="F31" s="20">
        <v>0</v>
      </c>
      <c r="G31" s="60">
        <v>0</v>
      </c>
      <c r="H31" s="20">
        <v>0</v>
      </c>
      <c r="I31" s="60">
        <v>111</v>
      </c>
      <c r="J31" s="20">
        <v>5.434782608695652E-3</v>
      </c>
      <c r="K31" s="60">
        <v>111</v>
      </c>
      <c r="L31" s="20">
        <v>2.3809523809523808E-2</v>
      </c>
      <c r="M31" s="23">
        <v>0</v>
      </c>
      <c r="N31" s="24">
        <v>0</v>
      </c>
      <c r="O31" s="23">
        <v>0</v>
      </c>
      <c r="P31" s="24">
        <v>0</v>
      </c>
      <c r="Q31" s="23">
        <v>0</v>
      </c>
      <c r="R31" s="37">
        <v>0</v>
      </c>
      <c r="S31" s="18">
        <f t="shared" si="0"/>
        <v>27.75</v>
      </c>
      <c r="T31" s="18">
        <f t="shared" si="1"/>
        <v>55.5</v>
      </c>
    </row>
    <row r="32" spans="1:20" x14ac:dyDescent="0.2">
      <c r="A32" s="190"/>
      <c r="B32" s="40" t="s">
        <v>12</v>
      </c>
      <c r="C32" s="98">
        <v>111</v>
      </c>
      <c r="D32" s="20">
        <v>2.8908508477224785E-3</v>
      </c>
      <c r="E32" s="60">
        <v>111</v>
      </c>
      <c r="F32" s="20">
        <v>9.3457943925233638E-3</v>
      </c>
      <c r="G32" s="60">
        <v>444</v>
      </c>
      <c r="H32" s="20">
        <v>3.4482758620689655E-2</v>
      </c>
      <c r="I32" s="60">
        <v>2331</v>
      </c>
      <c r="J32" s="20">
        <v>0.11413043478260869</v>
      </c>
      <c r="K32" s="60">
        <v>0</v>
      </c>
      <c r="L32" s="20">
        <v>0</v>
      </c>
      <c r="M32" s="23">
        <v>0</v>
      </c>
      <c r="N32" s="24">
        <v>0</v>
      </c>
      <c r="O32" s="23">
        <v>0</v>
      </c>
      <c r="P32" s="24">
        <v>0</v>
      </c>
      <c r="Q32" s="23">
        <v>0</v>
      </c>
      <c r="R32" s="37">
        <v>0</v>
      </c>
      <c r="S32" s="18">
        <f t="shared" si="0"/>
        <v>27.75</v>
      </c>
      <c r="T32" s="18">
        <f t="shared" si="1"/>
        <v>721.5</v>
      </c>
    </row>
    <row r="33" spans="1:20" x14ac:dyDescent="0.2">
      <c r="A33" s="191" t="s">
        <v>14</v>
      </c>
      <c r="B33" s="40" t="s">
        <v>35</v>
      </c>
      <c r="C33" s="98">
        <v>0</v>
      </c>
      <c r="D33" s="20">
        <v>0</v>
      </c>
      <c r="E33" s="60">
        <v>111</v>
      </c>
      <c r="F33" s="20">
        <v>9.3457943925233638E-3</v>
      </c>
      <c r="G33" s="60">
        <v>333</v>
      </c>
      <c r="H33" s="20">
        <v>2.5862068965517241E-2</v>
      </c>
      <c r="I33" s="60">
        <v>111</v>
      </c>
      <c r="J33" s="20">
        <v>5.434782608695652E-3</v>
      </c>
      <c r="K33" s="60">
        <v>222</v>
      </c>
      <c r="L33" s="20">
        <v>4.7619047619047616E-2</v>
      </c>
      <c r="M33" s="23">
        <v>1375</v>
      </c>
      <c r="N33" s="24">
        <v>5.2493438320209973E-3</v>
      </c>
      <c r="O33" s="23">
        <v>187.5</v>
      </c>
      <c r="P33" s="24">
        <v>1.4184397163120568E-3</v>
      </c>
      <c r="Q33" s="23">
        <v>0</v>
      </c>
      <c r="R33" s="37">
        <v>0</v>
      </c>
      <c r="S33" s="18">
        <f t="shared" si="0"/>
        <v>390.625</v>
      </c>
      <c r="T33" s="18">
        <f t="shared" si="1"/>
        <v>194.25</v>
      </c>
    </row>
    <row r="34" spans="1:20" x14ac:dyDescent="0.2">
      <c r="A34" s="190"/>
      <c r="B34" s="40" t="s">
        <v>34</v>
      </c>
      <c r="C34" s="98">
        <v>0</v>
      </c>
      <c r="D34" s="20">
        <v>0</v>
      </c>
      <c r="E34" s="60">
        <v>111</v>
      </c>
      <c r="F34" s="20">
        <v>9.3457943925233638E-3</v>
      </c>
      <c r="G34" s="60">
        <v>0</v>
      </c>
      <c r="H34" s="20">
        <v>0</v>
      </c>
      <c r="I34" s="60">
        <v>222</v>
      </c>
      <c r="J34" s="20">
        <v>1.0869565217391304E-2</v>
      </c>
      <c r="K34" s="60">
        <v>0</v>
      </c>
      <c r="L34" s="20">
        <v>0</v>
      </c>
      <c r="M34" s="23">
        <v>0</v>
      </c>
      <c r="N34" s="24">
        <v>0</v>
      </c>
      <c r="O34" s="23">
        <v>0</v>
      </c>
      <c r="P34" s="24">
        <v>0</v>
      </c>
      <c r="Q34" s="23">
        <v>0</v>
      </c>
      <c r="R34" s="37">
        <v>0</v>
      </c>
      <c r="S34" s="18">
        <f t="shared" si="0"/>
        <v>0</v>
      </c>
      <c r="T34" s="18">
        <f t="shared" si="1"/>
        <v>83.25</v>
      </c>
    </row>
    <row r="35" spans="1:20" x14ac:dyDescent="0.2">
      <c r="A35" s="191" t="s">
        <v>15</v>
      </c>
      <c r="B35" s="40" t="s">
        <v>36</v>
      </c>
      <c r="C35" s="98">
        <v>0</v>
      </c>
      <c r="D35" s="20">
        <v>0</v>
      </c>
      <c r="E35" s="60">
        <v>111</v>
      </c>
      <c r="F35" s="20">
        <v>9.3457943925233638E-3</v>
      </c>
      <c r="G35" s="60">
        <v>0</v>
      </c>
      <c r="H35" s="20">
        <v>0</v>
      </c>
      <c r="I35" s="60">
        <v>222</v>
      </c>
      <c r="J35" s="20">
        <v>1.0869565217391304E-2</v>
      </c>
      <c r="K35" s="60">
        <v>111</v>
      </c>
      <c r="L35" s="20">
        <v>2.3809523809523808E-2</v>
      </c>
      <c r="M35" s="23">
        <v>0</v>
      </c>
      <c r="N35" s="24">
        <v>0</v>
      </c>
      <c r="O35" s="23">
        <v>0</v>
      </c>
      <c r="P35" s="24">
        <v>0</v>
      </c>
      <c r="Q35" s="23">
        <v>0</v>
      </c>
      <c r="R35" s="37">
        <v>0</v>
      </c>
      <c r="S35" s="18">
        <f t="shared" si="0"/>
        <v>0</v>
      </c>
      <c r="T35" s="18">
        <f t="shared" si="1"/>
        <v>111</v>
      </c>
    </row>
    <row r="36" spans="1:20" x14ac:dyDescent="0.2">
      <c r="A36" s="189"/>
      <c r="B36" s="40" t="s">
        <v>37</v>
      </c>
      <c r="C36" s="98">
        <v>0</v>
      </c>
      <c r="D36" s="20">
        <v>0</v>
      </c>
      <c r="E36" s="60">
        <v>0</v>
      </c>
      <c r="F36" s="20">
        <v>0</v>
      </c>
      <c r="G36" s="60">
        <v>555</v>
      </c>
      <c r="H36" s="20">
        <v>4.3103448275862072E-2</v>
      </c>
      <c r="I36" s="60">
        <v>111</v>
      </c>
      <c r="J36" s="20">
        <v>5.434782608695652E-3</v>
      </c>
      <c r="K36" s="60">
        <v>222</v>
      </c>
      <c r="L36" s="20">
        <v>4.7619047619047616E-2</v>
      </c>
      <c r="M36" s="23">
        <v>0</v>
      </c>
      <c r="N36" s="24">
        <v>0</v>
      </c>
      <c r="O36" s="23">
        <v>0</v>
      </c>
      <c r="P36" s="24">
        <v>0</v>
      </c>
      <c r="Q36" s="23">
        <v>0</v>
      </c>
      <c r="R36" s="37">
        <v>0</v>
      </c>
      <c r="S36" s="18">
        <f t="shared" si="0"/>
        <v>0</v>
      </c>
      <c r="T36" s="18">
        <f t="shared" si="1"/>
        <v>222</v>
      </c>
    </row>
    <row r="37" spans="1:20" x14ac:dyDescent="0.2">
      <c r="A37" s="190"/>
      <c r="B37" s="40" t="s">
        <v>82</v>
      </c>
      <c r="C37" s="98">
        <v>0</v>
      </c>
      <c r="D37" s="20">
        <v>0</v>
      </c>
      <c r="E37" s="60">
        <v>0</v>
      </c>
      <c r="F37" s="20">
        <v>0</v>
      </c>
      <c r="G37" s="60">
        <v>0</v>
      </c>
      <c r="H37" s="20">
        <v>0</v>
      </c>
      <c r="I37" s="60">
        <v>0</v>
      </c>
      <c r="J37" s="20">
        <v>0</v>
      </c>
      <c r="K37" s="60">
        <v>0</v>
      </c>
      <c r="L37" s="20">
        <v>0</v>
      </c>
      <c r="M37" s="23">
        <v>0</v>
      </c>
      <c r="N37" s="24">
        <v>0</v>
      </c>
      <c r="O37" s="23">
        <v>125</v>
      </c>
      <c r="P37" s="24">
        <v>9.4562647754137111E-4</v>
      </c>
      <c r="Q37" s="23">
        <v>0</v>
      </c>
      <c r="R37" s="37">
        <v>0</v>
      </c>
      <c r="S37" s="18">
        <f t="shared" si="0"/>
        <v>31.25</v>
      </c>
      <c r="T37" s="18">
        <f t="shared" si="1"/>
        <v>0</v>
      </c>
    </row>
    <row r="38" spans="1:20" x14ac:dyDescent="0.2">
      <c r="A38" s="191" t="s">
        <v>16</v>
      </c>
      <c r="B38" s="40" t="s">
        <v>72</v>
      </c>
      <c r="C38" s="98">
        <v>111</v>
      </c>
      <c r="D38" s="20">
        <v>2.8908508477224785E-3</v>
      </c>
      <c r="E38" s="60">
        <v>111</v>
      </c>
      <c r="F38" s="20">
        <v>9.3457943925233638E-3</v>
      </c>
      <c r="G38" s="60">
        <v>0</v>
      </c>
      <c r="H38" s="20">
        <v>0</v>
      </c>
      <c r="I38" s="60">
        <v>0</v>
      </c>
      <c r="J38" s="20">
        <v>0</v>
      </c>
      <c r="K38" s="60">
        <v>0</v>
      </c>
      <c r="L38" s="20">
        <v>0</v>
      </c>
      <c r="M38" s="23">
        <v>0</v>
      </c>
      <c r="N38" s="24">
        <v>0</v>
      </c>
      <c r="O38" s="23">
        <v>0</v>
      </c>
      <c r="P38" s="24">
        <v>0</v>
      </c>
      <c r="Q38" s="23">
        <v>0</v>
      </c>
      <c r="R38" s="37">
        <v>0</v>
      </c>
      <c r="S38" s="18">
        <f t="shared" si="0"/>
        <v>27.75</v>
      </c>
      <c r="T38" s="18">
        <f t="shared" si="1"/>
        <v>27.75</v>
      </c>
    </row>
    <row r="39" spans="1:20" x14ac:dyDescent="0.2">
      <c r="A39" s="189"/>
      <c r="B39" s="40" t="s">
        <v>39</v>
      </c>
      <c r="C39" s="98">
        <v>0</v>
      </c>
      <c r="D39" s="20">
        <v>0</v>
      </c>
      <c r="E39" s="60">
        <v>0</v>
      </c>
      <c r="F39" s="20">
        <v>0</v>
      </c>
      <c r="G39" s="60">
        <v>111</v>
      </c>
      <c r="H39" s="20">
        <v>8.6206896551724137E-3</v>
      </c>
      <c r="I39" s="60">
        <v>0</v>
      </c>
      <c r="J39" s="20">
        <v>0</v>
      </c>
      <c r="K39" s="60">
        <v>0</v>
      </c>
      <c r="L39" s="20">
        <v>0</v>
      </c>
      <c r="M39" s="23">
        <v>0</v>
      </c>
      <c r="N39" s="24">
        <v>0</v>
      </c>
      <c r="O39" s="23">
        <v>0</v>
      </c>
      <c r="P39" s="24">
        <v>0</v>
      </c>
      <c r="Q39" s="23">
        <v>0</v>
      </c>
      <c r="R39" s="37">
        <v>0</v>
      </c>
      <c r="S39" s="18">
        <f t="shared" si="0"/>
        <v>0</v>
      </c>
      <c r="T39" s="18">
        <f t="shared" si="1"/>
        <v>27.75</v>
      </c>
    </row>
    <row r="40" spans="1:20" x14ac:dyDescent="0.2">
      <c r="A40" s="189"/>
      <c r="B40" s="40" t="s">
        <v>74</v>
      </c>
      <c r="C40" s="98">
        <v>0</v>
      </c>
      <c r="D40" s="20">
        <v>0</v>
      </c>
      <c r="E40" s="60">
        <v>0</v>
      </c>
      <c r="F40" s="20">
        <v>0</v>
      </c>
      <c r="G40" s="60">
        <v>444</v>
      </c>
      <c r="H40" s="20">
        <v>3.4482758620689655E-2</v>
      </c>
      <c r="I40" s="60">
        <v>0</v>
      </c>
      <c r="J40" s="20">
        <v>0</v>
      </c>
      <c r="K40" s="60">
        <v>0</v>
      </c>
      <c r="L40" s="20">
        <v>0</v>
      </c>
      <c r="M40" s="23">
        <v>0</v>
      </c>
      <c r="N40" s="24">
        <v>0</v>
      </c>
      <c r="O40" s="23">
        <v>0</v>
      </c>
      <c r="P40" s="24">
        <v>0</v>
      </c>
      <c r="Q40" s="23">
        <v>0</v>
      </c>
      <c r="R40" s="37">
        <v>0</v>
      </c>
      <c r="S40" s="18">
        <f t="shared" si="0"/>
        <v>0</v>
      </c>
      <c r="T40" s="18">
        <f t="shared" si="1"/>
        <v>111</v>
      </c>
    </row>
    <row r="41" spans="1:20" x14ac:dyDescent="0.2">
      <c r="A41" s="189"/>
      <c r="B41" s="40" t="s">
        <v>40</v>
      </c>
      <c r="C41" s="98">
        <v>0</v>
      </c>
      <c r="D41" s="20">
        <v>0</v>
      </c>
      <c r="E41" s="60">
        <v>2442</v>
      </c>
      <c r="F41" s="20">
        <v>0.20560747663551401</v>
      </c>
      <c r="G41" s="60">
        <v>4329</v>
      </c>
      <c r="H41" s="20">
        <v>0.33620689655172414</v>
      </c>
      <c r="I41" s="60">
        <v>7992</v>
      </c>
      <c r="J41" s="20">
        <v>0.39130434782608697</v>
      </c>
      <c r="K41" s="60">
        <v>444</v>
      </c>
      <c r="L41" s="20">
        <v>9.5238095238095233E-2</v>
      </c>
      <c r="M41" s="23">
        <v>0</v>
      </c>
      <c r="N41" s="24">
        <v>0</v>
      </c>
      <c r="O41" s="23">
        <v>0</v>
      </c>
      <c r="P41" s="24">
        <v>0</v>
      </c>
      <c r="Q41" s="23">
        <v>0</v>
      </c>
      <c r="R41" s="37">
        <v>0</v>
      </c>
      <c r="S41" s="18">
        <f t="shared" si="0"/>
        <v>0</v>
      </c>
      <c r="T41" s="18">
        <f t="shared" si="1"/>
        <v>3801.75</v>
      </c>
    </row>
    <row r="42" spans="1:20" x14ac:dyDescent="0.2">
      <c r="A42" s="189"/>
      <c r="B42" s="40" t="s">
        <v>42</v>
      </c>
      <c r="C42" s="98">
        <v>0</v>
      </c>
      <c r="D42" s="20">
        <v>0</v>
      </c>
      <c r="E42" s="60">
        <v>111</v>
      </c>
      <c r="F42" s="20">
        <v>9.3457943925233638E-3</v>
      </c>
      <c r="G42" s="60">
        <v>333</v>
      </c>
      <c r="H42" s="20">
        <v>2.5862068965517241E-2</v>
      </c>
      <c r="I42" s="60">
        <v>0</v>
      </c>
      <c r="J42" s="20">
        <v>0</v>
      </c>
      <c r="K42" s="60">
        <v>0</v>
      </c>
      <c r="L42" s="20">
        <v>0</v>
      </c>
      <c r="M42" s="23">
        <v>0</v>
      </c>
      <c r="N42" s="24">
        <v>0</v>
      </c>
      <c r="O42" s="23">
        <v>0</v>
      </c>
      <c r="P42" s="24">
        <v>0</v>
      </c>
      <c r="Q42" s="23">
        <v>312.5</v>
      </c>
      <c r="R42" s="37">
        <v>7.215007215007215E-3</v>
      </c>
      <c r="S42" s="18">
        <f t="shared" si="0"/>
        <v>78.125</v>
      </c>
      <c r="T42" s="18">
        <f t="shared" si="1"/>
        <v>111</v>
      </c>
    </row>
    <row r="43" spans="1:20" x14ac:dyDescent="0.2">
      <c r="A43" s="189"/>
      <c r="B43" s="40" t="s">
        <v>18</v>
      </c>
      <c r="C43" s="98">
        <v>0</v>
      </c>
      <c r="D43" s="20">
        <v>0</v>
      </c>
      <c r="E43" s="60">
        <v>0</v>
      </c>
      <c r="F43" s="20">
        <v>0</v>
      </c>
      <c r="G43" s="60">
        <v>111</v>
      </c>
      <c r="H43" s="20">
        <v>8.6206896551724137E-3</v>
      </c>
      <c r="I43" s="60">
        <v>111</v>
      </c>
      <c r="J43" s="20">
        <v>5.434782608695652E-3</v>
      </c>
      <c r="K43" s="60">
        <v>111</v>
      </c>
      <c r="L43" s="20">
        <v>2.3809523809523808E-2</v>
      </c>
      <c r="M43" s="23">
        <v>0</v>
      </c>
      <c r="N43" s="24">
        <v>0</v>
      </c>
      <c r="O43" s="23">
        <v>0</v>
      </c>
      <c r="P43" s="24">
        <v>0</v>
      </c>
      <c r="Q43" s="23">
        <v>0</v>
      </c>
      <c r="R43" s="37">
        <v>0</v>
      </c>
      <c r="S43" s="18">
        <f t="shared" si="0"/>
        <v>0</v>
      </c>
      <c r="T43" s="18">
        <f t="shared" si="1"/>
        <v>83.25</v>
      </c>
    </row>
    <row r="44" spans="1:20" x14ac:dyDescent="0.2">
      <c r="A44" s="189"/>
      <c r="B44" s="40" t="s">
        <v>76</v>
      </c>
      <c r="C44" s="98">
        <v>0</v>
      </c>
      <c r="D44" s="20">
        <v>0</v>
      </c>
      <c r="E44" s="60">
        <v>0</v>
      </c>
      <c r="F44" s="20">
        <v>0</v>
      </c>
      <c r="G44" s="60">
        <v>0</v>
      </c>
      <c r="H44" s="20">
        <v>0</v>
      </c>
      <c r="I44" s="60">
        <v>0</v>
      </c>
      <c r="J44" s="20">
        <v>0</v>
      </c>
      <c r="K44" s="60">
        <v>111</v>
      </c>
      <c r="L44" s="20">
        <v>2.3809523809523808E-2</v>
      </c>
      <c r="M44" s="23">
        <v>0</v>
      </c>
      <c r="N44" s="24">
        <v>0</v>
      </c>
      <c r="O44" s="23">
        <v>0</v>
      </c>
      <c r="P44" s="24">
        <v>0</v>
      </c>
      <c r="Q44" s="23">
        <v>0</v>
      </c>
      <c r="R44" s="37">
        <v>0</v>
      </c>
      <c r="S44" s="18">
        <f t="shared" si="0"/>
        <v>0</v>
      </c>
      <c r="T44" s="18">
        <f t="shared" si="1"/>
        <v>27.75</v>
      </c>
    </row>
    <row r="45" spans="1:20" x14ac:dyDescent="0.2">
      <c r="A45" s="189"/>
      <c r="B45" s="40" t="s">
        <v>45</v>
      </c>
      <c r="C45" s="98">
        <v>0</v>
      </c>
      <c r="D45" s="20">
        <v>0</v>
      </c>
      <c r="E45" s="60">
        <v>0</v>
      </c>
      <c r="F45" s="20">
        <v>0</v>
      </c>
      <c r="G45" s="60">
        <v>0</v>
      </c>
      <c r="H45" s="20">
        <v>0</v>
      </c>
      <c r="I45" s="60">
        <v>111</v>
      </c>
      <c r="J45" s="20">
        <v>5.434782608695652E-3</v>
      </c>
      <c r="K45" s="60">
        <v>0</v>
      </c>
      <c r="L45" s="20">
        <v>0</v>
      </c>
      <c r="M45" s="23">
        <v>0</v>
      </c>
      <c r="N45" s="24">
        <v>0</v>
      </c>
      <c r="O45" s="23">
        <v>0</v>
      </c>
      <c r="P45" s="24">
        <v>0</v>
      </c>
      <c r="Q45" s="23">
        <v>0</v>
      </c>
      <c r="R45" s="37">
        <v>0</v>
      </c>
      <c r="S45" s="18">
        <f t="shared" si="0"/>
        <v>0</v>
      </c>
      <c r="T45" s="18">
        <f t="shared" si="1"/>
        <v>27.75</v>
      </c>
    </row>
    <row r="46" spans="1:20" x14ac:dyDescent="0.2">
      <c r="A46" s="189"/>
      <c r="B46" s="40" t="s">
        <v>75</v>
      </c>
      <c r="C46" s="98">
        <v>0</v>
      </c>
      <c r="D46" s="20">
        <v>0</v>
      </c>
      <c r="E46" s="60">
        <v>222</v>
      </c>
      <c r="F46" s="20">
        <v>1.8691588785046728E-2</v>
      </c>
      <c r="G46" s="60">
        <v>111</v>
      </c>
      <c r="H46" s="20">
        <v>8.6206896551724137E-3</v>
      </c>
      <c r="I46" s="60">
        <v>0</v>
      </c>
      <c r="J46" s="20">
        <v>0</v>
      </c>
      <c r="K46" s="60">
        <v>0</v>
      </c>
      <c r="L46" s="20">
        <v>0</v>
      </c>
      <c r="M46" s="23">
        <v>0</v>
      </c>
      <c r="N46" s="24">
        <v>0</v>
      </c>
      <c r="O46" s="23">
        <v>0</v>
      </c>
      <c r="P46" s="24">
        <v>0</v>
      </c>
      <c r="Q46" s="23">
        <v>0</v>
      </c>
      <c r="R46" s="37">
        <v>0</v>
      </c>
      <c r="S46" s="18">
        <f t="shared" si="0"/>
        <v>0</v>
      </c>
      <c r="T46" s="18">
        <f t="shared" si="1"/>
        <v>83.25</v>
      </c>
    </row>
    <row r="47" spans="1:20" x14ac:dyDescent="0.2">
      <c r="A47" s="189"/>
      <c r="B47" s="40" t="s">
        <v>41</v>
      </c>
      <c r="C47" s="98">
        <v>0</v>
      </c>
      <c r="D47" s="20">
        <v>0</v>
      </c>
      <c r="E47" s="60">
        <v>0</v>
      </c>
      <c r="F47" s="20">
        <v>0</v>
      </c>
      <c r="G47" s="60">
        <v>222</v>
      </c>
      <c r="H47" s="20">
        <v>1.7241379310344827E-2</v>
      </c>
      <c r="I47" s="60">
        <v>333</v>
      </c>
      <c r="J47" s="20">
        <v>1.6304347826086956E-2</v>
      </c>
      <c r="K47" s="60">
        <v>0</v>
      </c>
      <c r="L47" s="20">
        <v>0</v>
      </c>
      <c r="M47" s="23">
        <v>0</v>
      </c>
      <c r="N47" s="24">
        <v>0</v>
      </c>
      <c r="O47" s="23">
        <v>0</v>
      </c>
      <c r="P47" s="24">
        <v>0</v>
      </c>
      <c r="Q47" s="23">
        <v>0</v>
      </c>
      <c r="R47" s="37">
        <v>0</v>
      </c>
      <c r="S47" s="18">
        <f t="shared" si="0"/>
        <v>0</v>
      </c>
      <c r="T47" s="18">
        <f t="shared" si="1"/>
        <v>138.75</v>
      </c>
    </row>
    <row r="48" spans="1:20" x14ac:dyDescent="0.2">
      <c r="A48" s="189"/>
      <c r="B48" s="40" t="s">
        <v>78</v>
      </c>
      <c r="C48" s="98">
        <v>0</v>
      </c>
      <c r="D48" s="20">
        <v>0</v>
      </c>
      <c r="E48" s="60">
        <v>0</v>
      </c>
      <c r="F48" s="20">
        <v>0</v>
      </c>
      <c r="G48" s="60">
        <v>0</v>
      </c>
      <c r="H48" s="20">
        <v>0</v>
      </c>
      <c r="I48" s="60">
        <v>222</v>
      </c>
      <c r="J48" s="20">
        <v>1.0869565217391304E-2</v>
      </c>
      <c r="K48" s="60">
        <v>0</v>
      </c>
      <c r="L48" s="20">
        <v>0</v>
      </c>
      <c r="M48" s="23">
        <v>0</v>
      </c>
      <c r="N48" s="24">
        <v>0</v>
      </c>
      <c r="O48" s="23">
        <v>0</v>
      </c>
      <c r="P48" s="24">
        <v>0</v>
      </c>
      <c r="Q48" s="23">
        <v>0</v>
      </c>
      <c r="R48" s="37">
        <v>0</v>
      </c>
      <c r="S48" s="18">
        <f t="shared" si="0"/>
        <v>0</v>
      </c>
      <c r="T48" s="18">
        <f t="shared" si="1"/>
        <v>55.5</v>
      </c>
    </row>
    <row r="49" spans="1:20" x14ac:dyDescent="0.2">
      <c r="A49" s="189"/>
      <c r="B49" s="40" t="s">
        <v>77</v>
      </c>
      <c r="C49" s="98">
        <v>0</v>
      </c>
      <c r="D49" s="20">
        <v>0</v>
      </c>
      <c r="E49" s="60">
        <v>111</v>
      </c>
      <c r="F49" s="20">
        <v>9.3457943925233638E-3</v>
      </c>
      <c r="G49" s="60">
        <v>0</v>
      </c>
      <c r="H49" s="20">
        <v>0</v>
      </c>
      <c r="I49" s="60">
        <v>0</v>
      </c>
      <c r="J49" s="20">
        <v>0</v>
      </c>
      <c r="K49" s="60">
        <v>0</v>
      </c>
      <c r="L49" s="20">
        <v>0</v>
      </c>
      <c r="M49" s="23">
        <v>0</v>
      </c>
      <c r="N49" s="24">
        <v>0</v>
      </c>
      <c r="O49" s="23">
        <v>0</v>
      </c>
      <c r="P49" s="24">
        <v>0</v>
      </c>
      <c r="Q49" s="23">
        <v>0</v>
      </c>
      <c r="R49" s="37">
        <v>0</v>
      </c>
      <c r="S49" s="18">
        <f t="shared" si="0"/>
        <v>0</v>
      </c>
      <c r="T49" s="18">
        <f t="shared" si="1"/>
        <v>27.75</v>
      </c>
    </row>
    <row r="50" spans="1:20" x14ac:dyDescent="0.2">
      <c r="A50" s="189"/>
      <c r="B50" s="40" t="s">
        <v>19</v>
      </c>
      <c r="C50" s="98">
        <v>0</v>
      </c>
      <c r="D50" s="20">
        <v>0</v>
      </c>
      <c r="E50" s="60">
        <v>444</v>
      </c>
      <c r="F50" s="20">
        <v>3.7383177570093455E-2</v>
      </c>
      <c r="G50" s="60">
        <v>111</v>
      </c>
      <c r="H50" s="20">
        <v>8.6206896551724137E-3</v>
      </c>
      <c r="I50" s="60">
        <v>0</v>
      </c>
      <c r="J50" s="20">
        <v>0</v>
      </c>
      <c r="K50" s="60">
        <v>444</v>
      </c>
      <c r="L50" s="20">
        <v>9.5238095238095233E-2</v>
      </c>
      <c r="M50" s="23">
        <v>0</v>
      </c>
      <c r="N50" s="24">
        <v>0</v>
      </c>
      <c r="O50" s="23">
        <v>0</v>
      </c>
      <c r="P50" s="24">
        <v>0</v>
      </c>
      <c r="Q50" s="23">
        <v>0</v>
      </c>
      <c r="R50" s="37">
        <v>0</v>
      </c>
      <c r="S50" s="18">
        <f t="shared" si="0"/>
        <v>0</v>
      </c>
      <c r="T50" s="18">
        <f t="shared" si="1"/>
        <v>249.75</v>
      </c>
    </row>
    <row r="51" spans="1:20" x14ac:dyDescent="0.2">
      <c r="A51" s="189"/>
      <c r="B51" s="40" t="s">
        <v>79</v>
      </c>
      <c r="C51" s="98">
        <v>0</v>
      </c>
      <c r="D51" s="20">
        <v>0</v>
      </c>
      <c r="E51" s="60">
        <v>999</v>
      </c>
      <c r="F51" s="20">
        <v>8.4112149532710276E-2</v>
      </c>
      <c r="G51" s="60">
        <v>0</v>
      </c>
      <c r="H51" s="20">
        <v>0</v>
      </c>
      <c r="I51" s="60">
        <v>0</v>
      </c>
      <c r="J51" s="20">
        <v>0</v>
      </c>
      <c r="K51" s="60">
        <v>0</v>
      </c>
      <c r="L51" s="20">
        <v>0</v>
      </c>
      <c r="M51" s="23">
        <v>0</v>
      </c>
      <c r="N51" s="24">
        <v>0</v>
      </c>
      <c r="O51" s="23">
        <v>0</v>
      </c>
      <c r="P51" s="24">
        <v>0</v>
      </c>
      <c r="Q51" s="23">
        <v>0</v>
      </c>
      <c r="R51" s="37">
        <v>0</v>
      </c>
      <c r="S51" s="18">
        <f t="shared" si="0"/>
        <v>0</v>
      </c>
      <c r="T51" s="18">
        <f t="shared" si="1"/>
        <v>249.75</v>
      </c>
    </row>
    <row r="52" spans="1:20" x14ac:dyDescent="0.2">
      <c r="A52" s="189"/>
      <c r="B52" s="40" t="s">
        <v>46</v>
      </c>
      <c r="C52" s="98">
        <v>0</v>
      </c>
      <c r="D52" s="20">
        <v>0</v>
      </c>
      <c r="E52" s="60">
        <v>0</v>
      </c>
      <c r="F52" s="20">
        <v>0</v>
      </c>
      <c r="G52" s="60">
        <v>0</v>
      </c>
      <c r="H52" s="20">
        <v>0</v>
      </c>
      <c r="I52" s="60">
        <v>111</v>
      </c>
      <c r="J52" s="20">
        <v>0</v>
      </c>
      <c r="K52" s="60">
        <v>111</v>
      </c>
      <c r="L52" s="20">
        <v>2.3809523809523808E-2</v>
      </c>
      <c r="M52" s="23">
        <v>0</v>
      </c>
      <c r="N52" s="24">
        <v>0</v>
      </c>
      <c r="O52" s="23">
        <v>0</v>
      </c>
      <c r="P52" s="24">
        <v>0</v>
      </c>
      <c r="Q52" s="23">
        <v>0</v>
      </c>
      <c r="R52" s="37">
        <v>0</v>
      </c>
      <c r="S52" s="18">
        <f t="shared" si="0"/>
        <v>0</v>
      </c>
      <c r="T52" s="18">
        <f t="shared" si="1"/>
        <v>55.5</v>
      </c>
    </row>
    <row r="53" spans="1:20" ht="13.5" thickBot="1" x14ac:dyDescent="0.25">
      <c r="A53" s="192"/>
      <c r="B53" s="4" t="s">
        <v>73</v>
      </c>
      <c r="C53" s="99">
        <v>0</v>
      </c>
      <c r="D53" s="56">
        <v>0</v>
      </c>
      <c r="E53" s="88">
        <v>222</v>
      </c>
      <c r="F53" s="56">
        <v>1.8691588785046728E-2</v>
      </c>
      <c r="G53" s="88">
        <v>0</v>
      </c>
      <c r="H53" s="56">
        <v>0</v>
      </c>
      <c r="I53" s="88">
        <v>222</v>
      </c>
      <c r="J53" s="56">
        <v>1.0869565217391304E-2</v>
      </c>
      <c r="K53" s="88">
        <v>0</v>
      </c>
      <c r="L53" s="56">
        <v>0</v>
      </c>
      <c r="M53" s="89">
        <v>0</v>
      </c>
      <c r="N53" s="58">
        <v>0</v>
      </c>
      <c r="O53" s="89">
        <v>0</v>
      </c>
      <c r="P53" s="58">
        <v>0</v>
      </c>
      <c r="Q53" s="89">
        <v>0</v>
      </c>
      <c r="R53" s="59">
        <v>0</v>
      </c>
      <c r="S53" s="18">
        <f t="shared" si="0"/>
        <v>0</v>
      </c>
      <c r="T53" s="18">
        <f t="shared" si="1"/>
        <v>111</v>
      </c>
    </row>
    <row r="54" spans="1:20" x14ac:dyDescent="0.2">
      <c r="A54" s="164" t="s">
        <v>61</v>
      </c>
      <c r="B54" s="165"/>
      <c r="C54" s="100">
        <f t="shared" ref="C54:R54" si="2">SUM(C7:C53)</f>
        <v>38397</v>
      </c>
      <c r="D54" s="91">
        <f t="shared" si="2"/>
        <v>1</v>
      </c>
      <c r="E54" s="90">
        <f t="shared" si="2"/>
        <v>11877</v>
      </c>
      <c r="F54" s="91">
        <f t="shared" si="2"/>
        <v>1</v>
      </c>
      <c r="G54" s="90">
        <f t="shared" si="2"/>
        <v>12876</v>
      </c>
      <c r="H54" s="91">
        <f t="shared" si="2"/>
        <v>1</v>
      </c>
      <c r="I54" s="90">
        <f t="shared" si="2"/>
        <v>20424</v>
      </c>
      <c r="J54" s="91">
        <f t="shared" si="2"/>
        <v>0.99456521739130466</v>
      </c>
      <c r="K54" s="90">
        <f t="shared" si="2"/>
        <v>4662</v>
      </c>
      <c r="L54" s="91">
        <f t="shared" si="2"/>
        <v>1</v>
      </c>
      <c r="M54" s="90">
        <f t="shared" si="2"/>
        <v>261937.5</v>
      </c>
      <c r="N54" s="91">
        <f t="shared" si="2"/>
        <v>1</v>
      </c>
      <c r="O54" s="90">
        <f t="shared" si="2"/>
        <v>132187.5</v>
      </c>
      <c r="P54" s="91">
        <f t="shared" si="2"/>
        <v>1</v>
      </c>
      <c r="Q54" s="90">
        <f t="shared" si="2"/>
        <v>43312.5</v>
      </c>
      <c r="R54" s="92">
        <f t="shared" si="2"/>
        <v>1</v>
      </c>
      <c r="T54" s="18">
        <f t="shared" si="1"/>
        <v>12459.75</v>
      </c>
    </row>
    <row r="55" spans="1:20" x14ac:dyDescent="0.2">
      <c r="A55" s="166" t="s">
        <v>62</v>
      </c>
      <c r="B55" s="167"/>
      <c r="C55" s="98">
        <v>11</v>
      </c>
      <c r="D55" s="22"/>
      <c r="E55" s="60">
        <v>17</v>
      </c>
      <c r="F55" s="22"/>
      <c r="G55" s="60">
        <v>18</v>
      </c>
      <c r="H55" s="22"/>
      <c r="I55" s="60">
        <v>17</v>
      </c>
      <c r="J55" s="22"/>
      <c r="K55" s="60">
        <v>14</v>
      </c>
      <c r="L55" s="22"/>
      <c r="M55" s="60">
        <v>12</v>
      </c>
      <c r="N55" s="22"/>
      <c r="O55" s="60">
        <v>13</v>
      </c>
      <c r="P55" s="22"/>
      <c r="Q55" s="60">
        <v>8</v>
      </c>
      <c r="R55" s="93"/>
      <c r="T55" s="18">
        <f t="shared" si="1"/>
        <v>16.5</v>
      </c>
    </row>
    <row r="56" spans="1:20" x14ac:dyDescent="0.2">
      <c r="A56" s="166" t="s">
        <v>63</v>
      </c>
      <c r="B56" s="167"/>
      <c r="C56" s="98">
        <v>1.4770000000000001</v>
      </c>
      <c r="D56" s="22"/>
      <c r="E56" s="60">
        <v>1.9630000000000001</v>
      </c>
      <c r="F56" s="22"/>
      <c r="G56" s="60">
        <v>1.966</v>
      </c>
      <c r="H56" s="22"/>
      <c r="I56" s="60">
        <v>1.62</v>
      </c>
      <c r="J56" s="22"/>
      <c r="K56" s="60">
        <v>2.0099999999999998</v>
      </c>
      <c r="L56" s="22"/>
      <c r="M56" s="60">
        <v>0.97889999999999999</v>
      </c>
      <c r="N56" s="22"/>
      <c r="O56" s="60">
        <v>0.86729999999999996</v>
      </c>
      <c r="P56" s="22"/>
      <c r="Q56" s="60">
        <v>1.2230000000000001</v>
      </c>
      <c r="R56" s="93"/>
      <c r="T56" s="18">
        <f t="shared" si="1"/>
        <v>1.88975</v>
      </c>
    </row>
    <row r="57" spans="1:20" x14ac:dyDescent="0.2">
      <c r="A57" s="166" t="s">
        <v>64</v>
      </c>
      <c r="B57" s="167"/>
      <c r="C57" s="98">
        <v>0.73329999999999995</v>
      </c>
      <c r="D57" s="22"/>
      <c r="E57" s="60">
        <v>0.78910000000000002</v>
      </c>
      <c r="F57" s="22"/>
      <c r="G57" s="60">
        <v>0.77649999999999997</v>
      </c>
      <c r="H57" s="22"/>
      <c r="I57" s="60">
        <v>0.71330000000000005</v>
      </c>
      <c r="J57" s="22"/>
      <c r="K57" s="60">
        <v>0.76419999999999999</v>
      </c>
      <c r="L57" s="22"/>
      <c r="M57" s="60">
        <v>0.48480000000000001</v>
      </c>
      <c r="N57" s="22"/>
      <c r="O57" s="60">
        <v>0.433</v>
      </c>
      <c r="P57" s="22"/>
      <c r="Q57" s="60">
        <v>0.6573</v>
      </c>
      <c r="R57" s="93"/>
      <c r="T57" s="18">
        <f t="shared" si="1"/>
        <v>0.76077499999999998</v>
      </c>
    </row>
    <row r="58" spans="1:20" ht="13.5" thickBot="1" x14ac:dyDescent="0.25">
      <c r="A58" s="183" t="s">
        <v>65</v>
      </c>
      <c r="B58" s="184"/>
      <c r="C58" s="63">
        <v>0.61599999999999999</v>
      </c>
      <c r="D58" s="28"/>
      <c r="E58" s="94">
        <v>0.69299999999999995</v>
      </c>
      <c r="F58" s="28"/>
      <c r="G58" s="65">
        <v>0.68</v>
      </c>
      <c r="H58" s="28"/>
      <c r="I58" s="65">
        <v>0.57179999999999997</v>
      </c>
      <c r="J58" s="28"/>
      <c r="K58" s="65">
        <v>0.76149999999999995</v>
      </c>
      <c r="L58" s="28"/>
      <c r="M58" s="65">
        <v>0.39389999999999997</v>
      </c>
      <c r="N58" s="28"/>
      <c r="O58" s="65">
        <v>0.33810000000000001</v>
      </c>
      <c r="P58" s="28"/>
      <c r="Q58" s="65">
        <v>0.58809999999999996</v>
      </c>
      <c r="R58" s="95"/>
      <c r="T58" s="18">
        <f t="shared" si="1"/>
        <v>0.67657499999999993</v>
      </c>
    </row>
    <row r="59" spans="1:20" x14ac:dyDescent="0.2">
      <c r="B59" s="9"/>
      <c r="C59" s="53"/>
      <c r="D59" s="49"/>
      <c r="E59" s="53"/>
      <c r="F59" s="49"/>
      <c r="G59" s="53"/>
      <c r="H59" s="49"/>
      <c r="I59" s="53"/>
      <c r="J59" s="49"/>
    </row>
    <row r="60" spans="1:20" x14ac:dyDescent="0.2">
      <c r="B60" s="9"/>
      <c r="C60" s="83"/>
      <c r="D60" s="53"/>
      <c r="E60" s="53"/>
      <c r="F60" s="53"/>
      <c r="G60" s="53"/>
      <c r="H60" s="53"/>
      <c r="I60" s="53"/>
      <c r="J60" s="53"/>
      <c r="K60" s="53"/>
      <c r="L60" s="53"/>
      <c r="M60" s="82"/>
      <c r="N60" s="80"/>
    </row>
    <row r="61" spans="1:20" x14ac:dyDescent="0.2">
      <c r="B61" s="9"/>
      <c r="C61" s="53"/>
      <c r="D61" s="18"/>
      <c r="E61" s="18"/>
      <c r="F61" s="18"/>
      <c r="G61" s="18"/>
      <c r="H61" s="18"/>
      <c r="I61" s="18"/>
      <c r="J61" s="18"/>
      <c r="K61" s="18"/>
      <c r="L61" s="53"/>
      <c r="M61" s="82"/>
      <c r="N61" s="80"/>
    </row>
    <row r="62" spans="1:20" x14ac:dyDescent="0.2">
      <c r="B62" s="9"/>
      <c r="C62" s="53"/>
      <c r="D62" s="18"/>
      <c r="E62" s="18"/>
      <c r="F62" s="18"/>
      <c r="G62" s="18"/>
      <c r="H62" s="18"/>
      <c r="I62" s="18"/>
      <c r="J62" s="18"/>
      <c r="K62" s="18"/>
      <c r="L62" s="53"/>
      <c r="M62" s="82"/>
      <c r="N62" s="80"/>
    </row>
    <row r="63" spans="1:20" x14ac:dyDescent="0.2">
      <c r="B63" s="9"/>
      <c r="C63" s="53"/>
      <c r="D63" s="18"/>
      <c r="E63" s="18"/>
      <c r="F63" s="18"/>
      <c r="G63" s="18"/>
      <c r="H63" s="18"/>
      <c r="I63" s="18"/>
      <c r="J63" s="18"/>
      <c r="K63" s="18"/>
      <c r="L63" s="53"/>
      <c r="M63" s="82"/>
      <c r="N63" s="80"/>
    </row>
    <row r="64" spans="1:20" x14ac:dyDescent="0.2">
      <c r="B64" s="9"/>
      <c r="C64" s="53"/>
      <c r="D64" s="18"/>
      <c r="E64" s="18"/>
      <c r="F64" s="18"/>
      <c r="G64" s="18"/>
      <c r="H64" s="18"/>
      <c r="I64" s="18"/>
      <c r="J64" s="18"/>
      <c r="K64" s="18"/>
      <c r="L64" s="49"/>
      <c r="M64" s="82"/>
      <c r="N64" s="80"/>
    </row>
    <row r="65" spans="2:14" x14ac:dyDescent="0.2">
      <c r="B65" s="9"/>
      <c r="C65" s="53"/>
      <c r="D65" s="52"/>
      <c r="E65" s="52"/>
      <c r="F65" s="53"/>
      <c r="G65" s="53"/>
      <c r="H65" s="53"/>
      <c r="I65" s="53"/>
      <c r="J65" s="53"/>
      <c r="K65" s="53"/>
      <c r="L65" s="49"/>
      <c r="M65" s="82"/>
      <c r="N65" s="80"/>
    </row>
    <row r="66" spans="2:14" x14ac:dyDescent="0.2">
      <c r="B66" s="9"/>
      <c r="C66" s="53"/>
      <c r="D66" s="53"/>
      <c r="E66" s="52"/>
      <c r="F66" s="53"/>
      <c r="G66" s="53"/>
      <c r="H66" s="53"/>
      <c r="I66" s="53"/>
      <c r="J66" s="53"/>
      <c r="K66" s="53"/>
      <c r="L66" s="49"/>
      <c r="M66" s="82"/>
      <c r="N66" s="80"/>
    </row>
    <row r="67" spans="2:14" x14ac:dyDescent="0.2">
      <c r="B67" s="9"/>
      <c r="C67" s="53"/>
      <c r="D67" s="52"/>
      <c r="E67" s="52"/>
      <c r="F67" s="53"/>
      <c r="G67" s="53"/>
      <c r="H67" s="53"/>
      <c r="I67" s="53"/>
      <c r="J67" s="53"/>
      <c r="K67" s="53"/>
      <c r="L67" s="49"/>
      <c r="M67" s="82"/>
      <c r="N67" s="80"/>
    </row>
    <row r="68" spans="2:14" x14ac:dyDescent="0.2">
      <c r="B68" s="9"/>
      <c r="C68" s="53"/>
      <c r="D68" s="52"/>
      <c r="E68" s="52"/>
      <c r="F68" s="53"/>
      <c r="G68" s="53"/>
      <c r="H68" s="53"/>
      <c r="I68" s="53"/>
      <c r="J68" s="53"/>
      <c r="K68" s="53"/>
      <c r="L68" s="49"/>
      <c r="M68" s="82"/>
      <c r="N68" s="80"/>
    </row>
    <row r="69" spans="2:14" x14ac:dyDescent="0.2">
      <c r="B69" s="9"/>
      <c r="C69" s="53"/>
      <c r="D69" s="49"/>
      <c r="E69" s="53"/>
      <c r="F69" s="49"/>
      <c r="G69" s="53"/>
      <c r="H69" s="49"/>
      <c r="I69" s="53"/>
      <c r="J69" s="49"/>
      <c r="K69" s="53"/>
      <c r="L69" s="49"/>
      <c r="M69" s="82"/>
      <c r="N69" s="80"/>
    </row>
    <row r="70" spans="2:14" x14ac:dyDescent="0.2">
      <c r="B70" s="9"/>
      <c r="C70" s="53"/>
      <c r="D70" s="49"/>
      <c r="E70" s="53"/>
      <c r="F70" s="49"/>
      <c r="G70" s="53"/>
      <c r="H70" s="49"/>
      <c r="I70" s="53"/>
      <c r="J70" s="49"/>
      <c r="K70" s="53"/>
      <c r="L70" s="49"/>
      <c r="M70" s="82"/>
      <c r="N70" s="80"/>
    </row>
    <row r="71" spans="2:14" x14ac:dyDescent="0.2">
      <c r="B71" s="9"/>
      <c r="C71" s="53"/>
      <c r="D71" s="49"/>
      <c r="E71" s="53"/>
      <c r="F71" s="49"/>
      <c r="G71" s="53"/>
      <c r="H71" s="49"/>
      <c r="I71" s="53"/>
      <c r="J71" s="49"/>
      <c r="K71" s="53"/>
      <c r="L71" s="49"/>
      <c r="M71" s="82"/>
      <c r="N71" s="80"/>
    </row>
  </sheetData>
  <mergeCells count="31">
    <mergeCell ref="A5:A6"/>
    <mergeCell ref="E4:L4"/>
    <mergeCell ref="C3:D3"/>
    <mergeCell ref="E3:L3"/>
    <mergeCell ref="E2:L2"/>
    <mergeCell ref="C2:D2"/>
    <mergeCell ref="A2:B4"/>
    <mergeCell ref="C4:D4"/>
    <mergeCell ref="C5:D5"/>
    <mergeCell ref="E5:F5"/>
    <mergeCell ref="G5:H5"/>
    <mergeCell ref="I5:J5"/>
    <mergeCell ref="K5:L5"/>
    <mergeCell ref="B5:B6"/>
    <mergeCell ref="A54:B54"/>
    <mergeCell ref="A55:B55"/>
    <mergeCell ref="A56:B56"/>
    <mergeCell ref="A57:B57"/>
    <mergeCell ref="A58:B58"/>
    <mergeCell ref="M3:R3"/>
    <mergeCell ref="M2:R2"/>
    <mergeCell ref="M5:N5"/>
    <mergeCell ref="O5:P5"/>
    <mergeCell ref="Q5:R5"/>
    <mergeCell ref="M4:R4"/>
    <mergeCell ref="A38:A53"/>
    <mergeCell ref="A7:A8"/>
    <mergeCell ref="A9:A30"/>
    <mergeCell ref="A31:A32"/>
    <mergeCell ref="A33:A34"/>
    <mergeCell ref="A35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6" zoomScale="80" zoomScaleNormal="80" workbookViewId="0">
      <selection activeCell="R7" activeCellId="1" sqref="B7:B43 R7:R43"/>
    </sheetView>
  </sheetViews>
  <sheetFormatPr baseColWidth="10" defaultRowHeight="12.75" x14ac:dyDescent="0.2"/>
  <cols>
    <col min="1" max="1" width="19.28515625" style="18" bestFit="1" customWidth="1"/>
    <col min="2" max="2" width="26.85546875" style="1" bestFit="1" customWidth="1"/>
    <col min="3" max="3" width="11.42578125" style="104"/>
    <col min="4" max="4" width="11.42578125" style="102"/>
    <col min="5" max="5" width="11.42578125" style="104"/>
    <col min="6" max="6" width="11.42578125" style="102"/>
    <col min="7" max="7" width="11.42578125" style="104"/>
    <col min="8" max="8" width="11.42578125" style="102"/>
    <col min="9" max="9" width="11.42578125" style="104"/>
    <col min="10" max="10" width="11.42578125" style="102"/>
    <col min="11" max="11" width="11.42578125" style="86"/>
    <col min="12" max="12" width="11.42578125" style="78"/>
    <col min="13" max="13" width="11.42578125" style="86"/>
    <col min="14" max="14" width="11.42578125" style="78"/>
    <col min="15" max="15" width="11.42578125" style="86"/>
    <col min="16" max="16" width="11.42578125" style="78"/>
    <col min="17" max="16384" width="11.42578125" style="18"/>
  </cols>
  <sheetData>
    <row r="1" spans="1:18" ht="13.5" thickBot="1" x14ac:dyDescent="0.25"/>
    <row r="2" spans="1:18" x14ac:dyDescent="0.2">
      <c r="A2" s="225" t="s">
        <v>94</v>
      </c>
      <c r="B2" s="215"/>
      <c r="C2" s="172">
        <v>2012</v>
      </c>
      <c r="D2" s="172"/>
      <c r="E2" s="172"/>
      <c r="F2" s="172"/>
      <c r="G2" s="172"/>
      <c r="H2" s="172"/>
      <c r="I2" s="172"/>
      <c r="J2" s="172"/>
      <c r="K2" s="215">
        <v>2012</v>
      </c>
      <c r="L2" s="215"/>
      <c r="M2" s="215"/>
      <c r="N2" s="215"/>
      <c r="O2" s="215"/>
      <c r="P2" s="216"/>
    </row>
    <row r="3" spans="1:18" x14ac:dyDescent="0.2">
      <c r="A3" s="223"/>
      <c r="B3" s="213"/>
      <c r="C3" s="171" t="s">
        <v>48</v>
      </c>
      <c r="D3" s="171"/>
      <c r="E3" s="171"/>
      <c r="F3" s="171"/>
      <c r="G3" s="171"/>
      <c r="H3" s="171"/>
      <c r="I3" s="171"/>
      <c r="J3" s="171"/>
      <c r="K3" s="213" t="s">
        <v>20</v>
      </c>
      <c r="L3" s="213"/>
      <c r="M3" s="213"/>
      <c r="N3" s="213"/>
      <c r="O3" s="213"/>
      <c r="P3" s="214"/>
    </row>
    <row r="4" spans="1:18" x14ac:dyDescent="0.2">
      <c r="A4" s="223"/>
      <c r="B4" s="213"/>
      <c r="C4" s="170">
        <v>40988</v>
      </c>
      <c r="D4" s="170"/>
      <c r="E4" s="170"/>
      <c r="F4" s="170"/>
      <c r="G4" s="170"/>
      <c r="H4" s="170"/>
      <c r="I4" s="170"/>
      <c r="J4" s="170"/>
      <c r="K4" s="220">
        <v>41178</v>
      </c>
      <c r="L4" s="213"/>
      <c r="M4" s="213"/>
      <c r="N4" s="213"/>
      <c r="O4" s="213"/>
      <c r="P4" s="214"/>
    </row>
    <row r="5" spans="1:18" x14ac:dyDescent="0.2">
      <c r="A5" s="223" t="s">
        <v>24</v>
      </c>
      <c r="B5" s="221" t="s">
        <v>23</v>
      </c>
      <c r="C5" s="218" t="s">
        <v>21</v>
      </c>
      <c r="D5" s="218"/>
      <c r="E5" s="218" t="s">
        <v>49</v>
      </c>
      <c r="F5" s="218"/>
      <c r="G5" s="218" t="s">
        <v>50</v>
      </c>
      <c r="H5" s="218"/>
      <c r="I5" s="218" t="s">
        <v>51</v>
      </c>
      <c r="J5" s="218"/>
      <c r="K5" s="218" t="s">
        <v>21</v>
      </c>
      <c r="L5" s="218"/>
      <c r="M5" s="218" t="s">
        <v>50</v>
      </c>
      <c r="N5" s="218"/>
      <c r="O5" s="218" t="s">
        <v>51</v>
      </c>
      <c r="P5" s="219"/>
    </row>
    <row r="6" spans="1:18" ht="13.5" thickBot="1" x14ac:dyDescent="0.25">
      <c r="A6" s="224"/>
      <c r="B6" s="222"/>
      <c r="C6" s="105" t="s">
        <v>0</v>
      </c>
      <c r="D6" s="35" t="s">
        <v>1</v>
      </c>
      <c r="E6" s="105" t="s">
        <v>0</v>
      </c>
      <c r="F6" s="35" t="s">
        <v>1</v>
      </c>
      <c r="G6" s="105" t="s">
        <v>0</v>
      </c>
      <c r="H6" s="35" t="s">
        <v>1</v>
      </c>
      <c r="I6" s="105" t="s">
        <v>0</v>
      </c>
      <c r="J6" s="35" t="s">
        <v>1</v>
      </c>
      <c r="K6" s="106" t="s">
        <v>52</v>
      </c>
      <c r="L6" s="33" t="s">
        <v>22</v>
      </c>
      <c r="M6" s="106" t="s">
        <v>52</v>
      </c>
      <c r="N6" s="33" t="s">
        <v>22</v>
      </c>
      <c r="O6" s="106" t="s">
        <v>52</v>
      </c>
      <c r="P6" s="103" t="s">
        <v>22</v>
      </c>
      <c r="Q6" s="1" t="s">
        <v>20</v>
      </c>
      <c r="R6" s="1" t="s">
        <v>48</v>
      </c>
    </row>
    <row r="7" spans="1:18" x14ac:dyDescent="0.2">
      <c r="A7" s="206" t="s">
        <v>2</v>
      </c>
      <c r="B7" s="14" t="s">
        <v>26</v>
      </c>
      <c r="C7" s="108">
        <v>0</v>
      </c>
      <c r="D7" s="17">
        <v>0</v>
      </c>
      <c r="E7" s="108">
        <v>111</v>
      </c>
      <c r="F7" s="17">
        <v>1.5384615384615385E-2</v>
      </c>
      <c r="G7" s="108">
        <v>0</v>
      </c>
      <c r="H7" s="17">
        <v>0</v>
      </c>
      <c r="I7" s="108">
        <v>0</v>
      </c>
      <c r="J7" s="17">
        <v>0</v>
      </c>
      <c r="K7" s="90">
        <v>0</v>
      </c>
      <c r="L7" s="91">
        <v>0</v>
      </c>
      <c r="M7" s="90">
        <v>0</v>
      </c>
      <c r="N7" s="91">
        <v>0</v>
      </c>
      <c r="O7" s="90">
        <v>0</v>
      </c>
      <c r="P7" s="92">
        <v>0</v>
      </c>
      <c r="Q7" s="110">
        <f>AVERAGE(K7,M7,O7)</f>
        <v>0</v>
      </c>
      <c r="R7" s="18">
        <f>AVERAGE(C7,E7,G7,I7)</f>
        <v>27.75</v>
      </c>
    </row>
    <row r="8" spans="1:18" x14ac:dyDescent="0.2">
      <c r="A8" s="207"/>
      <c r="B8" s="139" t="s">
        <v>86</v>
      </c>
      <c r="C8" s="140">
        <v>444</v>
      </c>
      <c r="D8" s="141">
        <v>2.564102564102564E-2</v>
      </c>
      <c r="E8" s="140">
        <v>333</v>
      </c>
      <c r="F8" s="141">
        <v>4.6153846153846156E-2</v>
      </c>
      <c r="G8" s="140">
        <v>333</v>
      </c>
      <c r="H8" s="141">
        <v>8.5714285714285715E-2</v>
      </c>
      <c r="I8" s="140">
        <v>222</v>
      </c>
      <c r="J8" s="141">
        <v>4.2553191489361701E-2</v>
      </c>
      <c r="K8" s="140">
        <v>0</v>
      </c>
      <c r="L8" s="141">
        <v>0</v>
      </c>
      <c r="M8" s="140">
        <v>0</v>
      </c>
      <c r="N8" s="141">
        <v>0</v>
      </c>
      <c r="O8" s="140">
        <v>0</v>
      </c>
      <c r="P8" s="142">
        <v>0</v>
      </c>
      <c r="Q8" s="110">
        <f t="shared" ref="Q8:Q43" si="0">AVERAGE(K8,M8,O8)</f>
        <v>0</v>
      </c>
      <c r="R8" s="18">
        <f t="shared" ref="R8:R43" si="1">AVERAGE(C8,E8,G8,I8)</f>
        <v>333</v>
      </c>
    </row>
    <row r="9" spans="1:18" x14ac:dyDescent="0.2">
      <c r="A9" s="208" t="s">
        <v>4</v>
      </c>
      <c r="B9" s="3" t="s">
        <v>6</v>
      </c>
      <c r="C9" s="60">
        <v>0</v>
      </c>
      <c r="D9" s="20">
        <v>0</v>
      </c>
      <c r="E9" s="60">
        <v>0</v>
      </c>
      <c r="F9" s="20">
        <v>0</v>
      </c>
      <c r="G9" s="60">
        <v>0</v>
      </c>
      <c r="H9" s="20">
        <v>0</v>
      </c>
      <c r="I9" s="60">
        <v>0</v>
      </c>
      <c r="J9" s="20">
        <v>0</v>
      </c>
      <c r="K9" s="23">
        <v>9437.5</v>
      </c>
      <c r="L9" s="24">
        <v>0.51186440677966105</v>
      </c>
      <c r="M9" s="23">
        <v>22875</v>
      </c>
      <c r="N9" s="24">
        <v>7.6218242399000422E-2</v>
      </c>
      <c r="O9" s="23">
        <v>6375</v>
      </c>
      <c r="P9" s="37">
        <v>5.8959537572254334E-2</v>
      </c>
      <c r="Q9" s="110">
        <f t="shared" si="0"/>
        <v>12895.833333333334</v>
      </c>
      <c r="R9" s="18">
        <f t="shared" si="1"/>
        <v>0</v>
      </c>
    </row>
    <row r="10" spans="1:18" x14ac:dyDescent="0.2">
      <c r="A10" s="209"/>
      <c r="B10" s="3" t="s">
        <v>5</v>
      </c>
      <c r="C10" s="60">
        <v>3885</v>
      </c>
      <c r="D10" s="20">
        <v>0.22435897435897437</v>
      </c>
      <c r="E10" s="60">
        <v>333</v>
      </c>
      <c r="F10" s="20">
        <v>4.6153846153846156E-2</v>
      </c>
      <c r="G10" s="60">
        <v>777</v>
      </c>
      <c r="H10" s="20">
        <v>0.2</v>
      </c>
      <c r="I10" s="60">
        <v>1554</v>
      </c>
      <c r="J10" s="20">
        <v>0.2978723404255319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37">
        <v>0</v>
      </c>
      <c r="Q10" s="110">
        <f t="shared" si="0"/>
        <v>0</v>
      </c>
      <c r="R10" s="18">
        <f t="shared" si="1"/>
        <v>1637.25</v>
      </c>
    </row>
    <row r="11" spans="1:18" x14ac:dyDescent="0.2">
      <c r="A11" s="209"/>
      <c r="B11" s="3" t="s">
        <v>31</v>
      </c>
      <c r="C11" s="60">
        <v>111</v>
      </c>
      <c r="D11" s="20">
        <v>6.41025641025641E-3</v>
      </c>
      <c r="E11" s="60">
        <v>0</v>
      </c>
      <c r="F11" s="20">
        <v>0</v>
      </c>
      <c r="G11" s="60">
        <v>0</v>
      </c>
      <c r="H11" s="20">
        <v>0</v>
      </c>
      <c r="I11" s="60">
        <v>0</v>
      </c>
      <c r="J11" s="20">
        <v>0</v>
      </c>
      <c r="K11" s="23">
        <v>500</v>
      </c>
      <c r="L11" s="24">
        <v>2.7118644067796609E-2</v>
      </c>
      <c r="M11" s="23">
        <v>245625</v>
      </c>
      <c r="N11" s="24">
        <v>0.81840899625156183</v>
      </c>
      <c r="O11" s="23">
        <v>85375</v>
      </c>
      <c r="P11" s="37">
        <v>0.78959537572254335</v>
      </c>
      <c r="Q11" s="110">
        <f t="shared" si="0"/>
        <v>110500</v>
      </c>
      <c r="R11" s="18">
        <f t="shared" si="1"/>
        <v>27.75</v>
      </c>
    </row>
    <row r="12" spans="1:18" x14ac:dyDescent="0.2">
      <c r="A12" s="209"/>
      <c r="B12" s="3" t="s">
        <v>28</v>
      </c>
      <c r="C12" s="60">
        <v>1554</v>
      </c>
      <c r="D12" s="20">
        <v>8.9743589743589744E-2</v>
      </c>
      <c r="E12" s="60">
        <v>111</v>
      </c>
      <c r="F12" s="20">
        <v>1.5384615384615385E-2</v>
      </c>
      <c r="G12" s="60">
        <v>222</v>
      </c>
      <c r="H12" s="20">
        <v>5.7142857142857141E-2</v>
      </c>
      <c r="I12" s="60">
        <v>111</v>
      </c>
      <c r="J12" s="20">
        <v>2.1276595744680851E-2</v>
      </c>
      <c r="K12" s="23">
        <v>0</v>
      </c>
      <c r="L12" s="24">
        <v>0</v>
      </c>
      <c r="M12" s="23">
        <v>0</v>
      </c>
      <c r="N12" s="24">
        <v>0</v>
      </c>
      <c r="O12" s="23">
        <v>0</v>
      </c>
      <c r="P12" s="37">
        <v>0</v>
      </c>
      <c r="Q12" s="110">
        <f t="shared" si="0"/>
        <v>0</v>
      </c>
      <c r="R12" s="18">
        <f t="shared" si="1"/>
        <v>499.5</v>
      </c>
    </row>
    <row r="13" spans="1:18" x14ac:dyDescent="0.2">
      <c r="A13" s="209"/>
      <c r="B13" s="3" t="s">
        <v>87</v>
      </c>
      <c r="C13" s="60">
        <v>0</v>
      </c>
      <c r="D13" s="20">
        <v>0</v>
      </c>
      <c r="E13" s="60">
        <v>0</v>
      </c>
      <c r="F13" s="20">
        <v>0</v>
      </c>
      <c r="G13" s="60">
        <v>111</v>
      </c>
      <c r="H13" s="20">
        <v>2.8571428571428571E-2</v>
      </c>
      <c r="I13" s="60">
        <v>0</v>
      </c>
      <c r="J13" s="20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37">
        <v>0</v>
      </c>
      <c r="Q13" s="110">
        <f t="shared" si="0"/>
        <v>0</v>
      </c>
      <c r="R13" s="18">
        <f t="shared" si="1"/>
        <v>27.75</v>
      </c>
    </row>
    <row r="14" spans="1:18" x14ac:dyDescent="0.2">
      <c r="A14" s="209"/>
      <c r="B14" s="3" t="s">
        <v>67</v>
      </c>
      <c r="C14" s="60">
        <v>111</v>
      </c>
      <c r="D14" s="20">
        <v>6.41025641025641E-3</v>
      </c>
      <c r="E14" s="60">
        <v>0</v>
      </c>
      <c r="F14" s="20">
        <v>0</v>
      </c>
      <c r="G14" s="60">
        <v>0</v>
      </c>
      <c r="H14" s="20">
        <v>0</v>
      </c>
      <c r="I14" s="60">
        <v>0</v>
      </c>
      <c r="J14" s="20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37">
        <v>0</v>
      </c>
      <c r="Q14" s="110">
        <f t="shared" si="0"/>
        <v>0</v>
      </c>
      <c r="R14" s="18">
        <f t="shared" si="1"/>
        <v>27.75</v>
      </c>
    </row>
    <row r="15" spans="1:18" x14ac:dyDescent="0.2">
      <c r="A15" s="209"/>
      <c r="B15" s="3" t="s">
        <v>68</v>
      </c>
      <c r="C15" s="60">
        <v>111</v>
      </c>
      <c r="D15" s="20">
        <v>6.41025641025641E-3</v>
      </c>
      <c r="E15" s="60">
        <v>0</v>
      </c>
      <c r="F15" s="20">
        <v>0</v>
      </c>
      <c r="G15" s="60">
        <v>0</v>
      </c>
      <c r="H15" s="20">
        <v>0</v>
      </c>
      <c r="I15" s="60">
        <v>0</v>
      </c>
      <c r="J15" s="20">
        <v>0</v>
      </c>
      <c r="K15" s="23">
        <v>0</v>
      </c>
      <c r="L15" s="24">
        <v>0</v>
      </c>
      <c r="M15" s="23">
        <v>0</v>
      </c>
      <c r="N15" s="24">
        <v>0</v>
      </c>
      <c r="O15" s="23">
        <v>0</v>
      </c>
      <c r="P15" s="37">
        <v>0</v>
      </c>
      <c r="Q15" s="110">
        <f t="shared" si="0"/>
        <v>0</v>
      </c>
      <c r="R15" s="18">
        <f t="shared" si="1"/>
        <v>27.75</v>
      </c>
    </row>
    <row r="16" spans="1:18" x14ac:dyDescent="0.2">
      <c r="A16" s="209"/>
      <c r="B16" s="3" t="s">
        <v>7</v>
      </c>
      <c r="C16" s="60">
        <v>0</v>
      </c>
      <c r="D16" s="20">
        <v>0</v>
      </c>
      <c r="E16" s="60">
        <v>0</v>
      </c>
      <c r="F16" s="20">
        <v>0</v>
      </c>
      <c r="G16" s="60">
        <v>0</v>
      </c>
      <c r="H16" s="20">
        <v>0</v>
      </c>
      <c r="I16" s="60">
        <v>0</v>
      </c>
      <c r="J16" s="20">
        <v>0</v>
      </c>
      <c r="K16" s="23">
        <v>4187.5</v>
      </c>
      <c r="L16" s="24">
        <v>0.22711864406779661</v>
      </c>
      <c r="M16" s="23">
        <v>4875</v>
      </c>
      <c r="N16" s="24">
        <v>1.624323198667222E-2</v>
      </c>
      <c r="O16" s="23">
        <v>3250</v>
      </c>
      <c r="P16" s="37">
        <v>3.0057803468208091E-2</v>
      </c>
      <c r="Q16" s="110">
        <f t="shared" si="0"/>
        <v>4104.166666666667</v>
      </c>
      <c r="R16" s="18">
        <f t="shared" si="1"/>
        <v>0</v>
      </c>
    </row>
    <row r="17" spans="1:18" x14ac:dyDescent="0.2">
      <c r="A17" s="209"/>
      <c r="B17" s="3" t="s">
        <v>56</v>
      </c>
      <c r="C17" s="60">
        <v>0</v>
      </c>
      <c r="D17" s="20">
        <v>0</v>
      </c>
      <c r="E17" s="60">
        <v>0</v>
      </c>
      <c r="F17" s="20">
        <v>0</v>
      </c>
      <c r="G17" s="60">
        <v>0</v>
      </c>
      <c r="H17" s="20">
        <v>0</v>
      </c>
      <c r="I17" s="60">
        <v>0</v>
      </c>
      <c r="J17" s="20">
        <v>0</v>
      </c>
      <c r="K17" s="23">
        <v>687.5</v>
      </c>
      <c r="L17" s="24">
        <v>3.7288135593220341E-2</v>
      </c>
      <c r="M17" s="23">
        <v>1437.5</v>
      </c>
      <c r="N17" s="24">
        <v>4.7896709704289882E-3</v>
      </c>
      <c r="O17" s="23">
        <v>1062.5</v>
      </c>
      <c r="P17" s="37">
        <v>9.8265895953757228E-3</v>
      </c>
      <c r="Q17" s="110">
        <f t="shared" si="0"/>
        <v>1062.5</v>
      </c>
      <c r="R17" s="18">
        <f t="shared" si="1"/>
        <v>0</v>
      </c>
    </row>
    <row r="18" spans="1:18" x14ac:dyDescent="0.2">
      <c r="A18" s="209"/>
      <c r="B18" s="3" t="s">
        <v>96</v>
      </c>
      <c r="C18" s="60">
        <v>0</v>
      </c>
      <c r="D18" s="20">
        <v>0</v>
      </c>
      <c r="E18" s="60">
        <v>0</v>
      </c>
      <c r="F18" s="20">
        <v>0</v>
      </c>
      <c r="G18" s="60">
        <v>0</v>
      </c>
      <c r="H18" s="20">
        <v>0</v>
      </c>
      <c r="I18" s="60">
        <v>0</v>
      </c>
      <c r="J18" s="20">
        <v>0</v>
      </c>
      <c r="K18" s="23">
        <v>62.5</v>
      </c>
      <c r="L18" s="24">
        <v>3.3898305084745762E-3</v>
      </c>
      <c r="M18" s="23">
        <v>0</v>
      </c>
      <c r="N18" s="24">
        <v>0</v>
      </c>
      <c r="O18" s="23">
        <v>0</v>
      </c>
      <c r="P18" s="37">
        <v>0</v>
      </c>
      <c r="Q18" s="110">
        <f t="shared" si="0"/>
        <v>20.833333333333332</v>
      </c>
      <c r="R18" s="18">
        <f t="shared" si="1"/>
        <v>0</v>
      </c>
    </row>
    <row r="19" spans="1:18" x14ac:dyDescent="0.2">
      <c r="A19" s="209"/>
      <c r="B19" s="3" t="s">
        <v>88</v>
      </c>
      <c r="C19" s="60">
        <v>111</v>
      </c>
      <c r="D19" s="20">
        <v>6.41025641025641E-3</v>
      </c>
      <c r="E19" s="60">
        <v>0</v>
      </c>
      <c r="F19" s="20">
        <v>0</v>
      </c>
      <c r="G19" s="60">
        <v>0</v>
      </c>
      <c r="H19" s="20">
        <v>0</v>
      </c>
      <c r="I19" s="60">
        <v>0</v>
      </c>
      <c r="J19" s="20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37">
        <v>0</v>
      </c>
      <c r="Q19" s="110">
        <f t="shared" si="0"/>
        <v>0</v>
      </c>
      <c r="R19" s="18">
        <f t="shared" si="1"/>
        <v>27.75</v>
      </c>
    </row>
    <row r="20" spans="1:18" x14ac:dyDescent="0.2">
      <c r="A20" s="209"/>
      <c r="B20" s="3" t="s">
        <v>57</v>
      </c>
      <c r="C20" s="60">
        <v>444</v>
      </c>
      <c r="D20" s="20">
        <v>2.564102564102564E-2</v>
      </c>
      <c r="E20" s="60">
        <v>666</v>
      </c>
      <c r="F20" s="20">
        <v>9.2307692307692313E-2</v>
      </c>
      <c r="G20" s="60">
        <v>666</v>
      </c>
      <c r="H20" s="20">
        <v>0.17142857142857143</v>
      </c>
      <c r="I20" s="60">
        <v>0</v>
      </c>
      <c r="J20" s="20">
        <v>0</v>
      </c>
      <c r="K20" s="23">
        <v>0</v>
      </c>
      <c r="L20" s="24">
        <v>0</v>
      </c>
      <c r="M20" s="23">
        <v>2250</v>
      </c>
      <c r="N20" s="24">
        <v>7.4968763015410243E-3</v>
      </c>
      <c r="O20" s="23">
        <v>1312.5</v>
      </c>
      <c r="P20" s="37">
        <v>1.2138728323699421E-2</v>
      </c>
      <c r="Q20" s="110">
        <f t="shared" si="0"/>
        <v>1187.5</v>
      </c>
      <c r="R20" s="18">
        <f t="shared" si="1"/>
        <v>444</v>
      </c>
    </row>
    <row r="21" spans="1:18" x14ac:dyDescent="0.2">
      <c r="A21" s="209"/>
      <c r="B21" s="3" t="s">
        <v>89</v>
      </c>
      <c r="C21" s="60">
        <v>111</v>
      </c>
      <c r="D21" s="20">
        <v>6.41025641025641E-3</v>
      </c>
      <c r="E21" s="60">
        <v>0</v>
      </c>
      <c r="F21" s="20">
        <v>0</v>
      </c>
      <c r="G21" s="60">
        <v>0</v>
      </c>
      <c r="H21" s="20">
        <v>0</v>
      </c>
      <c r="I21" s="60">
        <v>0</v>
      </c>
      <c r="J21" s="20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37">
        <v>0</v>
      </c>
      <c r="Q21" s="110">
        <f t="shared" si="0"/>
        <v>0</v>
      </c>
      <c r="R21" s="18">
        <f t="shared" si="1"/>
        <v>27.75</v>
      </c>
    </row>
    <row r="22" spans="1:18" x14ac:dyDescent="0.2">
      <c r="A22" s="209"/>
      <c r="B22" s="3" t="s">
        <v>29</v>
      </c>
      <c r="C22" s="60">
        <v>0</v>
      </c>
      <c r="D22" s="20">
        <v>0</v>
      </c>
      <c r="E22" s="60">
        <v>111</v>
      </c>
      <c r="F22" s="20">
        <v>1.5384615384615385E-2</v>
      </c>
      <c r="G22" s="60">
        <v>0</v>
      </c>
      <c r="H22" s="20">
        <v>0</v>
      </c>
      <c r="I22" s="60">
        <v>0</v>
      </c>
      <c r="J22" s="20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37">
        <v>0</v>
      </c>
      <c r="Q22" s="110">
        <f t="shared" si="0"/>
        <v>0</v>
      </c>
      <c r="R22" s="18">
        <f t="shared" si="1"/>
        <v>27.75</v>
      </c>
    </row>
    <row r="23" spans="1:18" x14ac:dyDescent="0.2">
      <c r="A23" s="209"/>
      <c r="B23" s="3" t="s">
        <v>97</v>
      </c>
      <c r="C23" s="60">
        <v>0</v>
      </c>
      <c r="D23" s="20">
        <v>0</v>
      </c>
      <c r="E23" s="60">
        <v>0</v>
      </c>
      <c r="F23" s="20">
        <v>0</v>
      </c>
      <c r="G23" s="60">
        <v>0</v>
      </c>
      <c r="H23" s="20">
        <v>0</v>
      </c>
      <c r="I23" s="60">
        <v>0</v>
      </c>
      <c r="J23" s="20">
        <v>0</v>
      </c>
      <c r="K23" s="23">
        <v>812.5</v>
      </c>
      <c r="L23" s="24">
        <v>4.4067796610169491E-2</v>
      </c>
      <c r="M23" s="23">
        <v>2562.5</v>
      </c>
      <c r="N23" s="24">
        <v>8.5381091211995004E-3</v>
      </c>
      <c r="O23" s="23">
        <v>937.5</v>
      </c>
      <c r="P23" s="37">
        <v>8.670520231213872E-3</v>
      </c>
      <c r="Q23" s="110">
        <f t="shared" si="0"/>
        <v>1437.5</v>
      </c>
      <c r="R23" s="18">
        <f t="shared" si="1"/>
        <v>0</v>
      </c>
    </row>
    <row r="24" spans="1:18" x14ac:dyDescent="0.2">
      <c r="A24" s="209"/>
      <c r="B24" s="3" t="s">
        <v>32</v>
      </c>
      <c r="C24" s="60">
        <v>0</v>
      </c>
      <c r="D24" s="20">
        <v>0</v>
      </c>
      <c r="E24" s="60">
        <v>0</v>
      </c>
      <c r="F24" s="20">
        <v>0</v>
      </c>
      <c r="G24" s="60">
        <v>111</v>
      </c>
      <c r="H24" s="20">
        <v>2.8571428571428571E-2</v>
      </c>
      <c r="I24" s="60">
        <v>222</v>
      </c>
      <c r="J24" s="20">
        <v>4.2553191489361701E-2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37">
        <v>0</v>
      </c>
      <c r="Q24" s="110">
        <f t="shared" si="0"/>
        <v>0</v>
      </c>
      <c r="R24" s="18">
        <f t="shared" si="1"/>
        <v>83.25</v>
      </c>
    </row>
    <row r="25" spans="1:18" x14ac:dyDescent="0.2">
      <c r="A25" s="209"/>
      <c r="B25" s="3" t="s">
        <v>10</v>
      </c>
      <c r="C25" s="60">
        <v>0</v>
      </c>
      <c r="D25" s="20">
        <v>0</v>
      </c>
      <c r="E25" s="60">
        <v>222</v>
      </c>
      <c r="F25" s="20">
        <v>3.0769230769230771E-2</v>
      </c>
      <c r="G25" s="60">
        <v>111</v>
      </c>
      <c r="H25" s="20">
        <v>2.8571428571428571E-2</v>
      </c>
      <c r="I25" s="60">
        <v>0</v>
      </c>
      <c r="J25" s="20">
        <v>0</v>
      </c>
      <c r="K25" s="23">
        <v>1437.5</v>
      </c>
      <c r="L25" s="24">
        <v>7.796610169491526E-2</v>
      </c>
      <c r="M25" s="23">
        <v>3500</v>
      </c>
      <c r="N25" s="24">
        <v>1.1661807580174927E-2</v>
      </c>
      <c r="O25" s="23">
        <v>1312.5</v>
      </c>
      <c r="P25" s="37">
        <v>1.2138728323699421E-2</v>
      </c>
      <c r="Q25" s="110">
        <f t="shared" si="0"/>
        <v>2083.3333333333335</v>
      </c>
      <c r="R25" s="18">
        <f t="shared" si="1"/>
        <v>83.25</v>
      </c>
    </row>
    <row r="26" spans="1:18" x14ac:dyDescent="0.2">
      <c r="A26" s="209"/>
      <c r="B26" s="3" t="s">
        <v>70</v>
      </c>
      <c r="C26" s="60">
        <v>0</v>
      </c>
      <c r="D26" s="20">
        <v>0</v>
      </c>
      <c r="E26" s="60">
        <v>0</v>
      </c>
      <c r="F26" s="20">
        <v>0</v>
      </c>
      <c r="G26" s="60">
        <v>0</v>
      </c>
      <c r="H26" s="20">
        <v>0</v>
      </c>
      <c r="I26" s="60">
        <v>0</v>
      </c>
      <c r="J26" s="20">
        <v>0</v>
      </c>
      <c r="K26" s="23">
        <v>125</v>
      </c>
      <c r="L26" s="24">
        <v>6.7796610169491523E-3</v>
      </c>
      <c r="M26" s="23">
        <v>0</v>
      </c>
      <c r="N26" s="24">
        <v>0</v>
      </c>
      <c r="O26" s="23">
        <v>0</v>
      </c>
      <c r="P26" s="37">
        <v>0</v>
      </c>
      <c r="Q26" s="110">
        <f t="shared" si="0"/>
        <v>41.666666666666664</v>
      </c>
      <c r="R26" s="18">
        <f t="shared" si="1"/>
        <v>0</v>
      </c>
    </row>
    <row r="27" spans="1:18" x14ac:dyDescent="0.2">
      <c r="A27" s="209"/>
      <c r="B27" s="3" t="s">
        <v>90</v>
      </c>
      <c r="C27" s="60">
        <v>111</v>
      </c>
      <c r="D27" s="20">
        <v>6.41025641025641E-3</v>
      </c>
      <c r="E27" s="60">
        <v>0</v>
      </c>
      <c r="F27" s="20">
        <v>0</v>
      </c>
      <c r="G27" s="60">
        <v>0</v>
      </c>
      <c r="H27" s="20">
        <v>0</v>
      </c>
      <c r="I27" s="60">
        <v>0</v>
      </c>
      <c r="J27" s="20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37">
        <v>0</v>
      </c>
      <c r="Q27" s="110">
        <f t="shared" si="0"/>
        <v>0</v>
      </c>
      <c r="R27" s="18">
        <f t="shared" si="1"/>
        <v>27.75</v>
      </c>
    </row>
    <row r="28" spans="1:18" x14ac:dyDescent="0.2">
      <c r="A28" s="207"/>
      <c r="B28" s="3" t="s">
        <v>60</v>
      </c>
      <c r="C28" s="60">
        <v>0</v>
      </c>
      <c r="D28" s="20">
        <v>0</v>
      </c>
      <c r="E28" s="60">
        <v>0</v>
      </c>
      <c r="F28" s="20">
        <v>0</v>
      </c>
      <c r="G28" s="60">
        <v>0</v>
      </c>
      <c r="H28" s="20">
        <v>0</v>
      </c>
      <c r="I28" s="60">
        <v>0</v>
      </c>
      <c r="J28" s="20">
        <v>0</v>
      </c>
      <c r="K28" s="23">
        <v>1000</v>
      </c>
      <c r="L28" s="24">
        <v>5.4237288135593219E-2</v>
      </c>
      <c r="M28" s="23">
        <v>17000</v>
      </c>
      <c r="N28" s="24">
        <v>5.6643065389421071E-2</v>
      </c>
      <c r="O28" s="23">
        <v>8500</v>
      </c>
      <c r="P28" s="37">
        <v>7.8612716763005783E-2</v>
      </c>
      <c r="Q28" s="110">
        <f t="shared" si="0"/>
        <v>8833.3333333333339</v>
      </c>
      <c r="R28" s="18">
        <f t="shared" si="1"/>
        <v>0</v>
      </c>
    </row>
    <row r="29" spans="1:18" x14ac:dyDescent="0.2">
      <c r="A29" s="208" t="s">
        <v>11</v>
      </c>
      <c r="B29" s="3" t="s">
        <v>13</v>
      </c>
      <c r="C29" s="60">
        <v>111</v>
      </c>
      <c r="D29" s="20">
        <v>6.41025641025641E-3</v>
      </c>
      <c r="E29" s="60">
        <v>0</v>
      </c>
      <c r="F29" s="20">
        <v>0</v>
      </c>
      <c r="G29" s="60">
        <v>0</v>
      </c>
      <c r="H29" s="20">
        <v>0</v>
      </c>
      <c r="I29" s="60">
        <v>0</v>
      </c>
      <c r="J29" s="20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37">
        <v>0</v>
      </c>
      <c r="Q29" s="110">
        <f t="shared" si="0"/>
        <v>0</v>
      </c>
      <c r="R29" s="18">
        <f t="shared" si="1"/>
        <v>27.75</v>
      </c>
    </row>
    <row r="30" spans="1:18" x14ac:dyDescent="0.2">
      <c r="A30" s="207"/>
      <c r="B30" s="3" t="s">
        <v>12</v>
      </c>
      <c r="C30" s="60">
        <v>1887</v>
      </c>
      <c r="D30" s="20">
        <v>0.10897435897435898</v>
      </c>
      <c r="E30" s="60">
        <v>1998</v>
      </c>
      <c r="F30" s="20">
        <v>0.27692307692307694</v>
      </c>
      <c r="G30" s="60">
        <v>777</v>
      </c>
      <c r="H30" s="20">
        <v>0.2</v>
      </c>
      <c r="I30" s="60">
        <v>444</v>
      </c>
      <c r="J30" s="20">
        <v>8.5106382978723402E-2</v>
      </c>
      <c r="K30" s="23">
        <v>0</v>
      </c>
      <c r="L30" s="24">
        <v>0</v>
      </c>
      <c r="M30" s="23">
        <v>0</v>
      </c>
      <c r="N30" s="24">
        <v>0</v>
      </c>
      <c r="O30" s="23">
        <v>0</v>
      </c>
      <c r="P30" s="37">
        <v>0</v>
      </c>
      <c r="Q30" s="110">
        <f t="shared" si="0"/>
        <v>0</v>
      </c>
      <c r="R30" s="18">
        <f t="shared" si="1"/>
        <v>1276.5</v>
      </c>
    </row>
    <row r="31" spans="1:18" x14ac:dyDescent="0.2">
      <c r="A31" s="118" t="s">
        <v>14</v>
      </c>
      <c r="B31" s="3" t="s">
        <v>35</v>
      </c>
      <c r="C31" s="60">
        <v>333</v>
      </c>
      <c r="D31" s="20">
        <v>1.9230769230769232E-2</v>
      </c>
      <c r="E31" s="60">
        <v>111</v>
      </c>
      <c r="F31" s="20">
        <v>1.5384615384615385E-2</v>
      </c>
      <c r="G31" s="60">
        <v>0</v>
      </c>
      <c r="H31" s="20">
        <v>0</v>
      </c>
      <c r="I31" s="60">
        <v>0</v>
      </c>
      <c r="J31" s="20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37">
        <v>0</v>
      </c>
      <c r="Q31" s="110">
        <f t="shared" si="0"/>
        <v>0</v>
      </c>
      <c r="R31" s="18">
        <f t="shared" si="1"/>
        <v>111</v>
      </c>
    </row>
    <row r="32" spans="1:18" x14ac:dyDescent="0.2">
      <c r="A32" s="208" t="s">
        <v>15</v>
      </c>
      <c r="B32" s="3" t="s">
        <v>36</v>
      </c>
      <c r="C32" s="60">
        <v>111</v>
      </c>
      <c r="D32" s="20">
        <v>6.41025641025641E-3</v>
      </c>
      <c r="E32" s="60">
        <v>0</v>
      </c>
      <c r="F32" s="20">
        <v>0</v>
      </c>
      <c r="G32" s="60">
        <v>111</v>
      </c>
      <c r="H32" s="20">
        <v>2.8571428571428571E-2</v>
      </c>
      <c r="I32" s="60">
        <v>222</v>
      </c>
      <c r="J32" s="20">
        <v>4.2553191489361701E-2</v>
      </c>
      <c r="K32" s="23">
        <v>0</v>
      </c>
      <c r="L32" s="24">
        <v>0</v>
      </c>
      <c r="M32" s="23">
        <v>0</v>
      </c>
      <c r="N32" s="24">
        <v>0</v>
      </c>
      <c r="O32" s="23">
        <v>0</v>
      </c>
      <c r="P32" s="37">
        <v>0</v>
      </c>
      <c r="Q32" s="110">
        <f t="shared" si="0"/>
        <v>0</v>
      </c>
      <c r="R32" s="18">
        <f t="shared" si="1"/>
        <v>111</v>
      </c>
    </row>
    <row r="33" spans="1:18" x14ac:dyDescent="0.2">
      <c r="A33" s="207"/>
      <c r="B33" s="3" t="s">
        <v>95</v>
      </c>
      <c r="C33" s="60">
        <v>0</v>
      </c>
      <c r="D33" s="20">
        <v>0</v>
      </c>
      <c r="E33" s="60">
        <v>0</v>
      </c>
      <c r="F33" s="20">
        <v>0</v>
      </c>
      <c r="G33" s="60">
        <v>0</v>
      </c>
      <c r="H33" s="20">
        <v>0</v>
      </c>
      <c r="I33" s="60">
        <v>111</v>
      </c>
      <c r="J33" s="20">
        <v>2.1276595744680851E-2</v>
      </c>
      <c r="K33" s="23">
        <v>0</v>
      </c>
      <c r="L33" s="24">
        <v>0</v>
      </c>
      <c r="M33" s="23">
        <v>0</v>
      </c>
      <c r="N33" s="24">
        <v>0</v>
      </c>
      <c r="O33" s="23">
        <v>0</v>
      </c>
      <c r="P33" s="37">
        <v>0</v>
      </c>
      <c r="Q33" s="110">
        <f t="shared" si="0"/>
        <v>0</v>
      </c>
      <c r="R33" s="18">
        <f t="shared" si="1"/>
        <v>27.75</v>
      </c>
    </row>
    <row r="34" spans="1:18" x14ac:dyDescent="0.2">
      <c r="A34" s="208" t="s">
        <v>16</v>
      </c>
      <c r="B34" s="3" t="s">
        <v>40</v>
      </c>
      <c r="C34" s="60">
        <v>6882</v>
      </c>
      <c r="D34" s="20">
        <v>0.39743589743589741</v>
      </c>
      <c r="E34" s="60">
        <v>2109</v>
      </c>
      <c r="F34" s="20">
        <v>0.29230769230769232</v>
      </c>
      <c r="G34" s="60">
        <v>444</v>
      </c>
      <c r="H34" s="20">
        <v>0.11428571428571428</v>
      </c>
      <c r="I34" s="60">
        <v>0</v>
      </c>
      <c r="J34" s="20">
        <v>0</v>
      </c>
      <c r="K34" s="23">
        <v>0</v>
      </c>
      <c r="L34" s="24">
        <v>0</v>
      </c>
      <c r="M34" s="23">
        <v>0</v>
      </c>
      <c r="N34" s="24">
        <v>0</v>
      </c>
      <c r="O34" s="23">
        <v>0</v>
      </c>
      <c r="P34" s="37">
        <v>0</v>
      </c>
      <c r="Q34" s="110">
        <f t="shared" si="0"/>
        <v>0</v>
      </c>
      <c r="R34" s="18">
        <f t="shared" si="1"/>
        <v>2358.75</v>
      </c>
    </row>
    <row r="35" spans="1:18" ht="15" customHeight="1" x14ac:dyDescent="0.2">
      <c r="A35" s="209"/>
      <c r="B35" s="3" t="s">
        <v>42</v>
      </c>
      <c r="C35" s="60">
        <v>333</v>
      </c>
      <c r="D35" s="20">
        <v>1.9230769230769232E-2</v>
      </c>
      <c r="E35" s="60">
        <v>444</v>
      </c>
      <c r="F35" s="20">
        <v>6.1538461538461542E-2</v>
      </c>
      <c r="G35" s="60">
        <v>111</v>
      </c>
      <c r="H35" s="20">
        <v>2.8571428571428571E-2</v>
      </c>
      <c r="I35" s="60">
        <v>0</v>
      </c>
      <c r="J35" s="20">
        <v>0</v>
      </c>
      <c r="K35" s="23">
        <v>0</v>
      </c>
      <c r="L35" s="24">
        <v>0</v>
      </c>
      <c r="M35" s="23">
        <v>0</v>
      </c>
      <c r="N35" s="24">
        <v>0</v>
      </c>
      <c r="O35" s="23">
        <v>0</v>
      </c>
      <c r="P35" s="37">
        <v>0</v>
      </c>
      <c r="Q35" s="110">
        <f t="shared" si="0"/>
        <v>0</v>
      </c>
      <c r="R35" s="18">
        <f t="shared" si="1"/>
        <v>222</v>
      </c>
    </row>
    <row r="36" spans="1:18" ht="15" customHeight="1" x14ac:dyDescent="0.2">
      <c r="A36" s="209"/>
      <c r="B36" s="3" t="s">
        <v>18</v>
      </c>
      <c r="C36" s="60">
        <v>0</v>
      </c>
      <c r="D36" s="20">
        <v>0</v>
      </c>
      <c r="E36" s="60">
        <v>0</v>
      </c>
      <c r="F36" s="20">
        <v>0</v>
      </c>
      <c r="G36" s="60">
        <v>0</v>
      </c>
      <c r="H36" s="20">
        <v>0</v>
      </c>
      <c r="I36" s="60">
        <v>0</v>
      </c>
      <c r="J36" s="20">
        <v>0</v>
      </c>
      <c r="K36" s="23">
        <v>125</v>
      </c>
      <c r="L36" s="24">
        <v>6.7796610169491523E-3</v>
      </c>
      <c r="M36" s="23">
        <v>0</v>
      </c>
      <c r="N36" s="24">
        <v>0</v>
      </c>
      <c r="O36" s="23">
        <v>0</v>
      </c>
      <c r="P36" s="37">
        <v>0</v>
      </c>
      <c r="Q36" s="110">
        <f t="shared" si="0"/>
        <v>41.666666666666664</v>
      </c>
      <c r="R36" s="18">
        <f t="shared" si="1"/>
        <v>0</v>
      </c>
    </row>
    <row r="37" spans="1:18" ht="15" customHeight="1" x14ac:dyDescent="0.2">
      <c r="A37" s="209"/>
      <c r="B37" s="3" t="s">
        <v>45</v>
      </c>
      <c r="C37" s="60">
        <v>0</v>
      </c>
      <c r="D37" s="20">
        <v>0</v>
      </c>
      <c r="E37" s="60">
        <v>111</v>
      </c>
      <c r="F37" s="20">
        <v>1.5384615384615385E-2</v>
      </c>
      <c r="G37" s="60">
        <v>0</v>
      </c>
      <c r="H37" s="20">
        <v>0</v>
      </c>
      <c r="I37" s="60">
        <v>0</v>
      </c>
      <c r="J37" s="20">
        <v>0</v>
      </c>
      <c r="K37" s="23">
        <v>0</v>
      </c>
      <c r="L37" s="24">
        <v>0</v>
      </c>
      <c r="M37" s="23">
        <v>0</v>
      </c>
      <c r="N37" s="24">
        <v>0</v>
      </c>
      <c r="O37" s="23">
        <v>0</v>
      </c>
      <c r="P37" s="37">
        <v>0</v>
      </c>
      <c r="Q37" s="110">
        <f t="shared" si="0"/>
        <v>0</v>
      </c>
      <c r="R37" s="18">
        <f t="shared" si="1"/>
        <v>27.75</v>
      </c>
    </row>
    <row r="38" spans="1:18" ht="15" customHeight="1" x14ac:dyDescent="0.2">
      <c r="A38" s="209"/>
      <c r="B38" s="3" t="s">
        <v>19</v>
      </c>
      <c r="C38" s="60">
        <v>0</v>
      </c>
      <c r="D38" s="20">
        <v>0</v>
      </c>
      <c r="E38" s="60">
        <v>0</v>
      </c>
      <c r="F38" s="20">
        <v>0</v>
      </c>
      <c r="G38" s="60">
        <v>0</v>
      </c>
      <c r="H38" s="20">
        <v>0</v>
      </c>
      <c r="I38" s="60">
        <v>1554</v>
      </c>
      <c r="J38" s="20">
        <v>0.2978723404255319</v>
      </c>
      <c r="K38" s="23">
        <v>0</v>
      </c>
      <c r="L38" s="24">
        <v>0</v>
      </c>
      <c r="M38" s="23">
        <v>0</v>
      </c>
      <c r="N38" s="24">
        <v>0</v>
      </c>
      <c r="O38" s="23">
        <v>0</v>
      </c>
      <c r="P38" s="37">
        <v>0</v>
      </c>
      <c r="Q38" s="110">
        <f t="shared" si="0"/>
        <v>0</v>
      </c>
      <c r="R38" s="18">
        <f t="shared" si="1"/>
        <v>388.5</v>
      </c>
    </row>
    <row r="39" spans="1:18" ht="15" customHeight="1" x14ac:dyDescent="0.2">
      <c r="A39" s="209"/>
      <c r="B39" s="3" t="s">
        <v>91</v>
      </c>
      <c r="C39" s="60">
        <v>0</v>
      </c>
      <c r="D39" s="20">
        <v>0</v>
      </c>
      <c r="E39" s="60">
        <v>0</v>
      </c>
      <c r="F39" s="20">
        <v>0</v>
      </c>
      <c r="G39" s="60">
        <v>0</v>
      </c>
      <c r="H39" s="20">
        <v>0</v>
      </c>
      <c r="I39" s="60">
        <v>777</v>
      </c>
      <c r="J39" s="20">
        <v>0.14893617021276595</v>
      </c>
      <c r="K39" s="23">
        <v>0</v>
      </c>
      <c r="L39" s="24">
        <v>0</v>
      </c>
      <c r="M39" s="23">
        <v>0</v>
      </c>
      <c r="N39" s="24">
        <v>0</v>
      </c>
      <c r="O39" s="23">
        <v>0</v>
      </c>
      <c r="P39" s="37">
        <v>0</v>
      </c>
      <c r="Q39" s="110">
        <f t="shared" si="0"/>
        <v>0</v>
      </c>
      <c r="R39" s="18">
        <f t="shared" si="1"/>
        <v>194.25</v>
      </c>
    </row>
    <row r="40" spans="1:18" ht="15" customHeight="1" x14ac:dyDescent="0.2">
      <c r="A40" s="209"/>
      <c r="B40" s="3" t="s">
        <v>46</v>
      </c>
      <c r="C40" s="60">
        <v>444</v>
      </c>
      <c r="D40" s="20">
        <v>2.564102564102564E-2</v>
      </c>
      <c r="E40" s="60">
        <v>555</v>
      </c>
      <c r="F40" s="20">
        <v>7.6923076923076927E-2</v>
      </c>
      <c r="G40" s="60">
        <v>111</v>
      </c>
      <c r="H40" s="20">
        <v>2.8571428571428571E-2</v>
      </c>
      <c r="I40" s="60">
        <v>0</v>
      </c>
      <c r="J40" s="20">
        <v>0</v>
      </c>
      <c r="K40" s="23">
        <v>0</v>
      </c>
      <c r="L40" s="24">
        <v>0</v>
      </c>
      <c r="M40" s="23">
        <v>0</v>
      </c>
      <c r="N40" s="24">
        <v>0</v>
      </c>
      <c r="O40" s="23">
        <v>0</v>
      </c>
      <c r="P40" s="37">
        <v>0</v>
      </c>
      <c r="Q40" s="110">
        <f t="shared" si="0"/>
        <v>0</v>
      </c>
      <c r="R40" s="18">
        <f t="shared" si="1"/>
        <v>277.5</v>
      </c>
    </row>
    <row r="41" spans="1:18" ht="15" customHeight="1" x14ac:dyDescent="0.2">
      <c r="A41" s="209"/>
      <c r="B41" s="3" t="s">
        <v>93</v>
      </c>
      <c r="C41" s="60">
        <v>111</v>
      </c>
      <c r="D41" s="20">
        <v>6.41025641025641E-3</v>
      </c>
      <c r="E41" s="60">
        <v>0</v>
      </c>
      <c r="F41" s="20">
        <v>0</v>
      </c>
      <c r="G41" s="60">
        <v>0</v>
      </c>
      <c r="H41" s="20">
        <v>0</v>
      </c>
      <c r="I41" s="60">
        <v>0</v>
      </c>
      <c r="J41" s="20">
        <v>0</v>
      </c>
      <c r="K41" s="23">
        <v>0</v>
      </c>
      <c r="L41" s="24">
        <v>0</v>
      </c>
      <c r="M41" s="23">
        <v>0</v>
      </c>
      <c r="N41" s="24">
        <v>0</v>
      </c>
      <c r="O41" s="23">
        <v>0</v>
      </c>
      <c r="P41" s="37">
        <v>0</v>
      </c>
      <c r="Q41" s="110">
        <f t="shared" si="0"/>
        <v>0</v>
      </c>
      <c r="R41" s="18">
        <f t="shared" si="1"/>
        <v>27.75</v>
      </c>
    </row>
    <row r="42" spans="1:18" ht="15" customHeight="1" x14ac:dyDescent="0.2">
      <c r="A42" s="209"/>
      <c r="B42" s="3" t="s">
        <v>55</v>
      </c>
      <c r="C42" s="60">
        <v>0</v>
      </c>
      <c r="D42" s="20">
        <v>0</v>
      </c>
      <c r="E42" s="60">
        <v>0</v>
      </c>
      <c r="F42" s="20">
        <v>0</v>
      </c>
      <c r="G42" s="60">
        <v>0</v>
      </c>
      <c r="H42" s="20">
        <v>0</v>
      </c>
      <c r="I42" s="60">
        <v>0</v>
      </c>
      <c r="J42" s="20">
        <v>0</v>
      </c>
      <c r="K42" s="23">
        <v>62.5</v>
      </c>
      <c r="L42" s="24">
        <v>3.3898305084745762E-3</v>
      </c>
      <c r="M42" s="23">
        <v>0</v>
      </c>
      <c r="N42" s="24">
        <v>0</v>
      </c>
      <c r="O42" s="23">
        <v>0</v>
      </c>
      <c r="P42" s="37">
        <v>0</v>
      </c>
      <c r="Q42" s="110">
        <f t="shared" si="0"/>
        <v>20.833333333333332</v>
      </c>
      <c r="R42" s="18">
        <f t="shared" si="1"/>
        <v>0</v>
      </c>
    </row>
    <row r="43" spans="1:18" ht="15.75" customHeight="1" thickBot="1" x14ac:dyDescent="0.25">
      <c r="A43" s="210"/>
      <c r="B43" s="64" t="s">
        <v>92</v>
      </c>
      <c r="C43" s="65">
        <v>111</v>
      </c>
      <c r="D43" s="48">
        <v>6.41025641025641E-3</v>
      </c>
      <c r="E43" s="65">
        <v>0</v>
      </c>
      <c r="F43" s="48">
        <v>0</v>
      </c>
      <c r="G43" s="65">
        <v>0</v>
      </c>
      <c r="H43" s="48">
        <v>0</v>
      </c>
      <c r="I43" s="65">
        <v>0</v>
      </c>
      <c r="J43" s="48">
        <v>0</v>
      </c>
      <c r="K43" s="38">
        <v>0</v>
      </c>
      <c r="L43" s="27">
        <v>0</v>
      </c>
      <c r="M43" s="38">
        <v>0</v>
      </c>
      <c r="N43" s="27">
        <v>0</v>
      </c>
      <c r="O43" s="38">
        <v>0</v>
      </c>
      <c r="P43" s="39">
        <v>0</v>
      </c>
      <c r="Q43" s="110">
        <f t="shared" si="0"/>
        <v>0</v>
      </c>
      <c r="R43" s="18">
        <f t="shared" si="1"/>
        <v>27.75</v>
      </c>
    </row>
    <row r="44" spans="1:18" x14ac:dyDescent="0.2">
      <c r="A44" s="164" t="s">
        <v>61</v>
      </c>
      <c r="B44" s="217"/>
      <c r="C44" s="107">
        <f>SUM(C7:C43)</f>
        <v>17316</v>
      </c>
      <c r="D44" s="17">
        <f t="shared" ref="D44:P44" si="2">SUM(D7:D43)</f>
        <v>1</v>
      </c>
      <c r="E44" s="108">
        <f t="shared" si="2"/>
        <v>7215</v>
      </c>
      <c r="F44" s="17">
        <f t="shared" si="2"/>
        <v>1</v>
      </c>
      <c r="G44" s="108">
        <f t="shared" si="2"/>
        <v>3885</v>
      </c>
      <c r="H44" s="17">
        <f t="shared" si="2"/>
        <v>1</v>
      </c>
      <c r="I44" s="108">
        <f t="shared" si="2"/>
        <v>5217</v>
      </c>
      <c r="J44" s="17">
        <f t="shared" si="2"/>
        <v>1</v>
      </c>
      <c r="K44" s="108">
        <f t="shared" si="2"/>
        <v>18437.5</v>
      </c>
      <c r="L44" s="17">
        <f t="shared" si="2"/>
        <v>0.99999999999999989</v>
      </c>
      <c r="M44" s="108">
        <f t="shared" si="2"/>
        <v>300125</v>
      </c>
      <c r="N44" s="17">
        <f t="shared" si="2"/>
        <v>1</v>
      </c>
      <c r="O44" s="108">
        <f t="shared" si="2"/>
        <v>108125</v>
      </c>
      <c r="P44" s="50">
        <f t="shared" si="2"/>
        <v>1</v>
      </c>
      <c r="Q44" s="110"/>
    </row>
    <row r="45" spans="1:18" x14ac:dyDescent="0.2">
      <c r="A45" s="166" t="s">
        <v>62</v>
      </c>
      <c r="B45" s="211"/>
      <c r="C45" s="98">
        <v>19</v>
      </c>
      <c r="D45" s="21"/>
      <c r="E45" s="60">
        <v>13</v>
      </c>
      <c r="F45" s="21"/>
      <c r="G45" s="60">
        <v>12</v>
      </c>
      <c r="H45" s="21"/>
      <c r="I45" s="60">
        <v>9</v>
      </c>
      <c r="J45" s="21"/>
      <c r="K45" s="60">
        <v>11</v>
      </c>
      <c r="L45" s="21"/>
      <c r="M45" s="60">
        <v>8</v>
      </c>
      <c r="N45" s="21"/>
      <c r="O45" s="60">
        <v>8</v>
      </c>
      <c r="P45" s="37"/>
      <c r="Q45" s="110"/>
    </row>
    <row r="46" spans="1:18" x14ac:dyDescent="0.2">
      <c r="A46" s="166" t="s">
        <v>63</v>
      </c>
      <c r="B46" s="211"/>
      <c r="C46" s="98">
        <v>1.917</v>
      </c>
      <c r="D46" s="21"/>
      <c r="E46" s="60">
        <v>2.016</v>
      </c>
      <c r="F46" s="21"/>
      <c r="G46" s="60">
        <v>2.1779999999999999</v>
      </c>
      <c r="H46" s="21"/>
      <c r="I46" s="60">
        <v>1.782</v>
      </c>
      <c r="J46" s="21"/>
      <c r="K46" s="60">
        <v>1.5009999999999999</v>
      </c>
      <c r="L46" s="21"/>
      <c r="M46" s="60">
        <v>0.74460000000000004</v>
      </c>
      <c r="N46" s="21"/>
      <c r="O46" s="60">
        <v>0.85240000000000005</v>
      </c>
      <c r="P46" s="37"/>
      <c r="Q46" s="110"/>
    </row>
    <row r="47" spans="1:18" x14ac:dyDescent="0.2">
      <c r="A47" s="166" t="s">
        <v>64</v>
      </c>
      <c r="B47" s="211"/>
      <c r="C47" s="98">
        <v>0.76870000000000005</v>
      </c>
      <c r="D47" s="21"/>
      <c r="E47" s="60">
        <v>0.81330000000000002</v>
      </c>
      <c r="F47" s="21"/>
      <c r="G47" s="60">
        <v>0.86199999999999999</v>
      </c>
      <c r="H47" s="21"/>
      <c r="I47" s="60">
        <v>0.78680000000000005</v>
      </c>
      <c r="J47" s="21"/>
      <c r="K47" s="60">
        <v>0.67320000000000002</v>
      </c>
      <c r="L47" s="21"/>
      <c r="M47" s="60">
        <v>0.3206</v>
      </c>
      <c r="N47" s="21"/>
      <c r="O47" s="60">
        <v>0.36549999999999999</v>
      </c>
      <c r="P47" s="37"/>
      <c r="Q47" s="110"/>
    </row>
    <row r="48" spans="1:18" ht="13.5" thickBot="1" x14ac:dyDescent="0.25">
      <c r="A48" s="183" t="s">
        <v>65</v>
      </c>
      <c r="B48" s="212"/>
      <c r="C48" s="109">
        <v>0.6512</v>
      </c>
      <c r="D48" s="26"/>
      <c r="E48" s="65">
        <v>0.78600000000000003</v>
      </c>
      <c r="F48" s="26"/>
      <c r="G48" s="65">
        <v>0.87629999999999997</v>
      </c>
      <c r="H48" s="26"/>
      <c r="I48" s="65">
        <v>0.81089999999999995</v>
      </c>
      <c r="J48" s="26"/>
      <c r="K48" s="65">
        <v>0.62590000000000001</v>
      </c>
      <c r="L48" s="26"/>
      <c r="M48" s="65">
        <v>0.35809999999999997</v>
      </c>
      <c r="N48" s="26"/>
      <c r="O48" s="65">
        <v>0.40989999999999999</v>
      </c>
      <c r="P48" s="39"/>
      <c r="Q48" s="110"/>
    </row>
    <row r="50" spans="4:10" x14ac:dyDescent="0.2">
      <c r="D50" s="104"/>
      <c r="F50" s="104"/>
      <c r="H50" s="104"/>
      <c r="J50" s="104"/>
    </row>
    <row r="51" spans="4:10" x14ac:dyDescent="0.2">
      <c r="D51" s="18"/>
      <c r="E51" s="18"/>
      <c r="F51" s="18"/>
      <c r="G51" s="18"/>
      <c r="H51" s="18"/>
      <c r="I51" s="18"/>
      <c r="J51" s="18"/>
    </row>
    <row r="52" spans="4:10" x14ac:dyDescent="0.2">
      <c r="D52" s="18"/>
      <c r="E52" s="18"/>
      <c r="F52" s="18"/>
      <c r="G52" s="18"/>
      <c r="H52" s="18"/>
      <c r="I52" s="18"/>
      <c r="J52" s="18"/>
    </row>
    <row r="53" spans="4:10" x14ac:dyDescent="0.2">
      <c r="D53" s="18"/>
      <c r="E53" s="18"/>
      <c r="F53" s="18"/>
      <c r="G53" s="18"/>
      <c r="H53" s="18"/>
      <c r="I53" s="18"/>
      <c r="J53" s="18"/>
    </row>
    <row r="54" spans="4:10" x14ac:dyDescent="0.2">
      <c r="D54" s="18"/>
      <c r="E54" s="18"/>
      <c r="F54" s="18"/>
      <c r="G54" s="18"/>
      <c r="H54" s="18"/>
      <c r="I54" s="18"/>
      <c r="J54" s="18"/>
    </row>
  </sheetData>
  <mergeCells count="26">
    <mergeCell ref="A5:A6"/>
    <mergeCell ref="A2:B4"/>
    <mergeCell ref="C5:D5"/>
    <mergeCell ref="E5:F5"/>
    <mergeCell ref="G5:H5"/>
    <mergeCell ref="A47:B47"/>
    <mergeCell ref="A48:B48"/>
    <mergeCell ref="K3:P3"/>
    <mergeCell ref="K2:P2"/>
    <mergeCell ref="A44:B44"/>
    <mergeCell ref="A45:B45"/>
    <mergeCell ref="A46:B46"/>
    <mergeCell ref="K5:L5"/>
    <mergeCell ref="M5:N5"/>
    <mergeCell ref="O5:P5"/>
    <mergeCell ref="K4:P4"/>
    <mergeCell ref="I5:J5"/>
    <mergeCell ref="C4:J4"/>
    <mergeCell ref="C3:J3"/>
    <mergeCell ref="C2:J2"/>
    <mergeCell ref="B5:B6"/>
    <mergeCell ref="A7:A8"/>
    <mergeCell ref="A9:A28"/>
    <mergeCell ref="A29:A30"/>
    <mergeCell ref="A32:A33"/>
    <mergeCell ref="A34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1"/>
  <sheetViews>
    <sheetView topLeftCell="A28" zoomScale="90" zoomScaleNormal="90" workbookViewId="0">
      <selection activeCell="F15" sqref="F15:M21"/>
    </sheetView>
  </sheetViews>
  <sheetFormatPr baseColWidth="10" defaultRowHeight="15" x14ac:dyDescent="0.25"/>
  <cols>
    <col min="1" max="1" width="5.85546875" customWidth="1"/>
    <col min="2" max="2" width="3.7109375" customWidth="1"/>
    <col min="4" max="4" width="12" bestFit="1" customWidth="1"/>
    <col min="8" max="8" width="17" bestFit="1" customWidth="1"/>
    <col min="9" max="9" width="17.28515625" bestFit="1" customWidth="1"/>
    <col min="10" max="10" width="22.85546875" bestFit="1" customWidth="1"/>
    <col min="11" max="11" width="23" bestFit="1" customWidth="1"/>
    <col min="12" max="12" width="18.7109375" bestFit="1" customWidth="1"/>
  </cols>
  <sheetData>
    <row r="2" spans="3:13" x14ac:dyDescent="0.25">
      <c r="C2" s="226" t="s">
        <v>98</v>
      </c>
      <c r="D2" s="227"/>
      <c r="E2" s="227"/>
      <c r="F2" s="227"/>
      <c r="G2" s="228"/>
      <c r="H2" s="236" t="s">
        <v>61</v>
      </c>
      <c r="I2" s="236" t="s">
        <v>62</v>
      </c>
      <c r="J2" s="236" t="s">
        <v>63</v>
      </c>
      <c r="K2" s="236" t="s">
        <v>64</v>
      </c>
      <c r="L2" s="236" t="s">
        <v>65</v>
      </c>
    </row>
    <row r="3" spans="3:13" x14ac:dyDescent="0.25">
      <c r="C3" s="229"/>
      <c r="D3" s="230"/>
      <c r="E3" s="230"/>
      <c r="F3" s="230"/>
      <c r="G3" s="231"/>
      <c r="H3" s="236"/>
      <c r="I3" s="236"/>
      <c r="J3" s="236"/>
      <c r="K3" s="236"/>
      <c r="L3" s="236"/>
    </row>
    <row r="4" spans="3:13" x14ac:dyDescent="0.25">
      <c r="C4" s="112">
        <v>2011</v>
      </c>
      <c r="D4" s="112" t="s">
        <v>20</v>
      </c>
      <c r="E4" s="111">
        <v>40815</v>
      </c>
      <c r="F4" s="115" t="s">
        <v>99</v>
      </c>
      <c r="G4" s="113" t="s">
        <v>21</v>
      </c>
      <c r="H4" s="116">
        <v>28305</v>
      </c>
      <c r="I4" s="116">
        <v>13</v>
      </c>
      <c r="J4" s="117">
        <v>1.1639999999999999</v>
      </c>
      <c r="K4" s="117">
        <v>0.50890000000000002</v>
      </c>
      <c r="L4" s="117">
        <v>0.45369999999999999</v>
      </c>
    </row>
    <row r="5" spans="3:13" x14ac:dyDescent="0.25">
      <c r="C5" s="171">
        <v>2012</v>
      </c>
      <c r="D5" s="171" t="s">
        <v>48</v>
      </c>
      <c r="E5" s="170">
        <v>40988</v>
      </c>
      <c r="F5" s="232" t="s">
        <v>99</v>
      </c>
      <c r="G5" s="113" t="s">
        <v>21</v>
      </c>
      <c r="H5" s="116">
        <v>11322</v>
      </c>
      <c r="I5" s="116">
        <v>12</v>
      </c>
      <c r="J5" s="117">
        <v>1.6779999999999999</v>
      </c>
      <c r="K5" s="117">
        <v>0.74470000000000003</v>
      </c>
      <c r="L5" s="117">
        <v>0.67530000000000001</v>
      </c>
    </row>
    <row r="6" spans="3:13" x14ac:dyDescent="0.25">
      <c r="C6" s="171"/>
      <c r="D6" s="171"/>
      <c r="E6" s="170"/>
      <c r="F6" s="233"/>
      <c r="G6" s="113" t="s">
        <v>49</v>
      </c>
      <c r="H6" s="116">
        <v>12099</v>
      </c>
      <c r="I6" s="116">
        <v>14</v>
      </c>
      <c r="J6" s="117">
        <v>1.6950000000000001</v>
      </c>
      <c r="K6" s="117">
        <v>0.73260000000000003</v>
      </c>
      <c r="L6" s="117">
        <v>0.6421</v>
      </c>
    </row>
    <row r="7" spans="3:13" x14ac:dyDescent="0.25">
      <c r="C7" s="171"/>
      <c r="D7" s="171"/>
      <c r="E7" s="170"/>
      <c r="F7" s="114" t="s">
        <v>100</v>
      </c>
      <c r="G7" s="113" t="s">
        <v>50</v>
      </c>
      <c r="H7" s="116">
        <v>14208</v>
      </c>
      <c r="I7" s="116">
        <v>12</v>
      </c>
      <c r="J7" s="117">
        <v>1.3120000000000001</v>
      </c>
      <c r="K7" s="117">
        <v>0.57909999999999995</v>
      </c>
      <c r="L7" s="117">
        <v>0.52780000000000005</v>
      </c>
    </row>
    <row r="8" spans="3:13" x14ac:dyDescent="0.25">
      <c r="C8" s="171"/>
      <c r="D8" s="171"/>
      <c r="E8" s="170"/>
      <c r="F8" s="114" t="s">
        <v>101</v>
      </c>
      <c r="G8" s="113" t="s">
        <v>51</v>
      </c>
      <c r="H8" s="116">
        <v>2016</v>
      </c>
      <c r="I8" s="116">
        <v>10</v>
      </c>
      <c r="J8" s="117">
        <v>1.6619999999999999</v>
      </c>
      <c r="K8" s="117">
        <v>0.73150000000000004</v>
      </c>
      <c r="L8" s="117">
        <v>0.72160000000000002</v>
      </c>
    </row>
    <row r="9" spans="3:13" x14ac:dyDescent="0.25">
      <c r="C9" s="171">
        <v>2012</v>
      </c>
      <c r="D9" s="171" t="s">
        <v>20</v>
      </c>
      <c r="E9" s="170">
        <v>41178</v>
      </c>
      <c r="F9" s="115" t="s">
        <v>99</v>
      </c>
      <c r="G9" s="113" t="s">
        <v>21</v>
      </c>
      <c r="H9" s="116">
        <v>10500</v>
      </c>
      <c r="I9" s="116">
        <v>6</v>
      </c>
      <c r="J9" s="117">
        <v>0.93520000000000003</v>
      </c>
      <c r="K9" s="117">
        <v>0.49340000000000001</v>
      </c>
      <c r="L9" s="117">
        <v>0.52200000000000002</v>
      </c>
    </row>
    <row r="10" spans="3:13" x14ac:dyDescent="0.25">
      <c r="C10" s="171"/>
      <c r="D10" s="171"/>
      <c r="E10" s="170"/>
      <c r="F10" s="114" t="s">
        <v>100</v>
      </c>
      <c r="G10" s="113" t="s">
        <v>50</v>
      </c>
      <c r="H10" s="116">
        <v>438750</v>
      </c>
      <c r="I10" s="116">
        <v>10</v>
      </c>
      <c r="J10" s="117">
        <v>0.45190000000000002</v>
      </c>
      <c r="K10" s="117">
        <v>0.187</v>
      </c>
      <c r="L10" s="117">
        <v>0.1963</v>
      </c>
    </row>
    <row r="11" spans="3:13" x14ac:dyDescent="0.25">
      <c r="C11" s="171"/>
      <c r="D11" s="171"/>
      <c r="E11" s="170"/>
      <c r="F11" s="114" t="s">
        <v>101</v>
      </c>
      <c r="G11" s="113" t="s">
        <v>53</v>
      </c>
      <c r="H11" s="116">
        <v>114500</v>
      </c>
      <c r="I11" s="116">
        <v>9</v>
      </c>
      <c r="J11" s="117">
        <v>0.87480000000000002</v>
      </c>
      <c r="K11" s="117">
        <v>0.41570000000000001</v>
      </c>
      <c r="L11" s="117">
        <v>0.39810000000000001</v>
      </c>
    </row>
    <row r="15" spans="3:13" x14ac:dyDescent="0.25">
      <c r="F15" s="234" t="s">
        <v>102</v>
      </c>
      <c r="G15" s="234" t="s">
        <v>103</v>
      </c>
      <c r="H15" s="239" t="s">
        <v>104</v>
      </c>
      <c r="I15" s="234" t="s">
        <v>105</v>
      </c>
      <c r="J15" s="234" t="s">
        <v>106</v>
      </c>
      <c r="K15" s="234" t="s">
        <v>107</v>
      </c>
      <c r="L15" s="234" t="s">
        <v>108</v>
      </c>
      <c r="M15" s="119"/>
    </row>
    <row r="16" spans="3:13" x14ac:dyDescent="0.25">
      <c r="F16" s="235"/>
      <c r="G16" s="235"/>
      <c r="H16" s="240"/>
      <c r="I16" s="235"/>
      <c r="J16" s="235"/>
      <c r="K16" s="235"/>
      <c r="L16" s="235"/>
      <c r="M16" s="119"/>
    </row>
    <row r="17" spans="6:13" x14ac:dyDescent="0.25">
      <c r="F17" s="237" t="s">
        <v>99</v>
      </c>
      <c r="G17" s="131" t="s">
        <v>21</v>
      </c>
      <c r="H17" s="120">
        <f>+(H4+H5+H9)/3</f>
        <v>16709</v>
      </c>
      <c r="I17" s="121">
        <f t="shared" ref="I17:L17" si="0">+(I4+I5+I9)/3</f>
        <v>10.333333333333334</v>
      </c>
      <c r="J17" s="122">
        <f t="shared" si="0"/>
        <v>1.2590666666666666</v>
      </c>
      <c r="K17" s="122">
        <f t="shared" si="0"/>
        <v>0.58233333333333337</v>
      </c>
      <c r="L17" s="122">
        <f t="shared" si="0"/>
        <v>0.55033333333333334</v>
      </c>
      <c r="M17" s="119"/>
    </row>
    <row r="18" spans="6:13" x14ac:dyDescent="0.25">
      <c r="F18" s="238"/>
      <c r="G18" s="131" t="s">
        <v>49</v>
      </c>
      <c r="H18" s="123">
        <v>12099</v>
      </c>
      <c r="I18" s="123">
        <v>14</v>
      </c>
      <c r="J18" s="123">
        <v>1.6950000000000001</v>
      </c>
      <c r="K18" s="124">
        <v>0.73260000000000003</v>
      </c>
      <c r="L18" s="124">
        <v>0.6421</v>
      </c>
      <c r="M18" s="119"/>
    </row>
    <row r="19" spans="6:13" x14ac:dyDescent="0.25">
      <c r="F19" s="132" t="s">
        <v>100</v>
      </c>
      <c r="G19" s="133" t="s">
        <v>50</v>
      </c>
      <c r="H19" s="125">
        <f>+(H7+H10)/2</f>
        <v>226479</v>
      </c>
      <c r="I19" s="125">
        <f t="shared" ref="I19:L19" si="1">+(I7+I10)/2</f>
        <v>11</v>
      </c>
      <c r="J19" s="126">
        <f t="shared" si="1"/>
        <v>0.88195000000000001</v>
      </c>
      <c r="K19" s="126">
        <f t="shared" si="1"/>
        <v>0.38305</v>
      </c>
      <c r="L19" s="126">
        <f t="shared" si="1"/>
        <v>0.36205000000000004</v>
      </c>
      <c r="M19" s="119"/>
    </row>
    <row r="20" spans="6:13" x14ac:dyDescent="0.25">
      <c r="F20" s="237" t="s">
        <v>101</v>
      </c>
      <c r="G20" s="134" t="s">
        <v>51</v>
      </c>
      <c r="H20" s="127">
        <v>2016</v>
      </c>
      <c r="I20" s="127">
        <v>10</v>
      </c>
      <c r="J20" s="127">
        <v>1.6619999999999999</v>
      </c>
      <c r="K20" s="128">
        <v>0.73150000000000004</v>
      </c>
      <c r="L20" s="128">
        <v>0.72160000000000002</v>
      </c>
      <c r="M20" s="136" t="s">
        <v>109</v>
      </c>
    </row>
    <row r="21" spans="6:13" x14ac:dyDescent="0.25">
      <c r="F21" s="238"/>
      <c r="G21" s="135" t="s">
        <v>53</v>
      </c>
      <c r="H21" s="129">
        <v>114500</v>
      </c>
      <c r="I21" s="129">
        <v>9</v>
      </c>
      <c r="J21" s="130">
        <v>0.87480000000000002</v>
      </c>
      <c r="K21" s="130">
        <v>0.41570000000000001</v>
      </c>
      <c r="L21" s="130">
        <v>0.39810000000000001</v>
      </c>
      <c r="M21" s="119"/>
    </row>
  </sheetData>
  <mergeCells count="22">
    <mergeCell ref="F17:F18"/>
    <mergeCell ref="F20:F21"/>
    <mergeCell ref="H15:H16"/>
    <mergeCell ref="I15:I16"/>
    <mergeCell ref="J15:J16"/>
    <mergeCell ref="F15:F16"/>
    <mergeCell ref="G15:G16"/>
    <mergeCell ref="K15:K16"/>
    <mergeCell ref="L15:L16"/>
    <mergeCell ref="H2:H3"/>
    <mergeCell ref="I2:I3"/>
    <mergeCell ref="J2:J3"/>
    <mergeCell ref="K2:K3"/>
    <mergeCell ref="L2:L3"/>
    <mergeCell ref="C2:G3"/>
    <mergeCell ref="C5:C8"/>
    <mergeCell ref="D5:D8"/>
    <mergeCell ref="E5:E8"/>
    <mergeCell ref="C9:C11"/>
    <mergeCell ref="D9:D11"/>
    <mergeCell ref="E9:E11"/>
    <mergeCell ref="F5:F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0"/>
  <sheetViews>
    <sheetView tabSelected="1" workbookViewId="0">
      <selection activeCell="L92" sqref="L92"/>
    </sheetView>
  </sheetViews>
  <sheetFormatPr baseColWidth="10" defaultRowHeight="15" x14ac:dyDescent="0.25"/>
  <cols>
    <col min="1" max="1" width="11.42578125" style="145"/>
    <col min="2" max="2" width="19.85546875" style="147" bestFit="1" customWidth="1"/>
    <col min="3" max="3" width="31.28515625" style="145" bestFit="1" customWidth="1"/>
    <col min="4" max="4" width="7" style="155" bestFit="1" customWidth="1"/>
    <col min="5" max="5" width="6" style="155" bestFit="1" customWidth="1"/>
    <col min="6" max="6" width="8.42578125" style="155" bestFit="1" customWidth="1"/>
    <col min="7" max="7" width="15.28515625" style="155" customWidth="1"/>
    <col min="8" max="8" width="14" style="155" customWidth="1"/>
    <col min="9" max="12" width="11.42578125" style="155"/>
    <col min="13" max="16384" width="11.42578125" style="145"/>
  </cols>
  <sheetData>
    <row r="2" spans="2:12" x14ac:dyDescent="0.25">
      <c r="B2" s="242" t="s">
        <v>20</v>
      </c>
      <c r="C2" s="242"/>
    </row>
    <row r="3" spans="2:12" ht="15.75" thickBot="1" x14ac:dyDescent="0.3">
      <c r="B3" s="242"/>
      <c r="C3" s="242"/>
    </row>
    <row r="4" spans="2:12" ht="30" x14ac:dyDescent="0.25">
      <c r="B4" s="146" t="s">
        <v>24</v>
      </c>
      <c r="C4" s="116" t="s">
        <v>23</v>
      </c>
      <c r="D4" s="116" t="s">
        <v>117</v>
      </c>
      <c r="E4" s="116" t="s">
        <v>118</v>
      </c>
      <c r="F4" s="116" t="s">
        <v>119</v>
      </c>
      <c r="G4" s="144" t="s">
        <v>111</v>
      </c>
      <c r="H4" s="144" t="s">
        <v>112</v>
      </c>
      <c r="I4" s="116" t="s">
        <v>113</v>
      </c>
      <c r="J4" s="116" t="s">
        <v>114</v>
      </c>
      <c r="K4" s="153" t="s">
        <v>115</v>
      </c>
      <c r="L4" s="154" t="s">
        <v>116</v>
      </c>
    </row>
    <row r="5" spans="2:12" ht="19.5" thickBot="1" x14ac:dyDescent="0.3">
      <c r="B5" s="247" t="s">
        <v>2</v>
      </c>
      <c r="C5" s="148" t="s">
        <v>81</v>
      </c>
      <c r="D5" s="138"/>
      <c r="E5" s="149">
        <v>31.25</v>
      </c>
      <c r="F5" s="137"/>
      <c r="G5" s="151">
        <f>AVERAGE(D5:F5)</f>
        <v>31.25</v>
      </c>
      <c r="H5" s="156">
        <f>G5/G$41</f>
        <v>2.2492693248598195E-4</v>
      </c>
      <c r="I5" s="116">
        <v>16</v>
      </c>
      <c r="J5" s="116">
        <v>0</v>
      </c>
      <c r="K5" s="153">
        <f>I5*J5</f>
        <v>0</v>
      </c>
      <c r="L5" s="157">
        <f>SUM(K5:K40)</f>
        <v>12</v>
      </c>
    </row>
    <row r="6" spans="2:12" x14ac:dyDescent="0.25">
      <c r="B6" s="247"/>
      <c r="C6" s="143" t="s">
        <v>3</v>
      </c>
      <c r="D6" s="150">
        <v>27.75</v>
      </c>
      <c r="E6" s="149"/>
      <c r="F6" s="149"/>
      <c r="G6" s="151">
        <f t="shared" ref="G6:G40" si="0">AVERAGE(D6:F6)</f>
        <v>27.75</v>
      </c>
      <c r="H6" s="156">
        <f t="shared" ref="H6:H41" si="1">G6/G$41</f>
        <v>1.9973511604755195E-4</v>
      </c>
      <c r="I6" s="116">
        <v>16</v>
      </c>
      <c r="J6" s="116">
        <v>0</v>
      </c>
      <c r="K6" s="116">
        <f t="shared" ref="K6:K40" si="2">I6*J6</f>
        <v>0</v>
      </c>
    </row>
    <row r="7" spans="2:12" x14ac:dyDescent="0.25">
      <c r="B7" s="247"/>
      <c r="C7" s="143" t="s">
        <v>54</v>
      </c>
      <c r="D7" s="150">
        <v>15.625</v>
      </c>
      <c r="E7" s="151"/>
      <c r="F7" s="151"/>
      <c r="G7" s="151">
        <f t="shared" si="0"/>
        <v>15.625</v>
      </c>
      <c r="H7" s="156">
        <f t="shared" si="1"/>
        <v>1.1246346624299098E-4</v>
      </c>
      <c r="I7" s="116">
        <v>16</v>
      </c>
      <c r="J7" s="116">
        <v>0</v>
      </c>
      <c r="K7" s="116">
        <f t="shared" si="2"/>
        <v>0</v>
      </c>
    </row>
    <row r="8" spans="2:12" x14ac:dyDescent="0.25">
      <c r="B8" s="247" t="s">
        <v>120</v>
      </c>
      <c r="C8" s="143" t="s">
        <v>6</v>
      </c>
      <c r="D8" s="150">
        <v>5750.375</v>
      </c>
      <c r="E8" s="149">
        <v>203.125</v>
      </c>
      <c r="F8" s="149">
        <v>12895.833333333334</v>
      </c>
      <c r="G8" s="151">
        <f t="shared" si="0"/>
        <v>6283.1111111111122</v>
      </c>
      <c r="H8" s="156">
        <f t="shared" si="1"/>
        <v>4.5223709078105988E-2</v>
      </c>
      <c r="I8" s="116">
        <v>3</v>
      </c>
      <c r="J8" s="116">
        <v>0</v>
      </c>
      <c r="K8" s="116">
        <f t="shared" si="2"/>
        <v>0</v>
      </c>
    </row>
    <row r="9" spans="2:12" x14ac:dyDescent="0.25">
      <c r="B9" s="247"/>
      <c r="C9" s="143" t="s">
        <v>5</v>
      </c>
      <c r="D9" s="150">
        <v>888</v>
      </c>
      <c r="E9" s="149">
        <v>2220</v>
      </c>
      <c r="F9" s="151"/>
      <c r="G9" s="151">
        <f t="shared" si="0"/>
        <v>1554</v>
      </c>
      <c r="H9" s="156">
        <f t="shared" si="1"/>
        <v>1.1185166498662909E-2</v>
      </c>
      <c r="I9" s="116">
        <v>3</v>
      </c>
      <c r="J9" s="116">
        <v>0</v>
      </c>
      <c r="K9" s="116">
        <f t="shared" si="2"/>
        <v>0</v>
      </c>
    </row>
    <row r="10" spans="2:12" x14ac:dyDescent="0.25">
      <c r="B10" s="247"/>
      <c r="C10" s="143" t="s">
        <v>31</v>
      </c>
      <c r="D10" s="150">
        <v>121843.75</v>
      </c>
      <c r="E10" s="149">
        <v>75057.625</v>
      </c>
      <c r="F10" s="149">
        <v>110500</v>
      </c>
      <c r="G10" s="151">
        <f t="shared" si="0"/>
        <v>102467.125</v>
      </c>
      <c r="H10" s="156">
        <f t="shared" si="1"/>
        <v>0.73752371542104556</v>
      </c>
      <c r="I10" s="116">
        <v>3</v>
      </c>
      <c r="J10" s="116">
        <v>4</v>
      </c>
      <c r="K10" s="116">
        <f t="shared" si="2"/>
        <v>12</v>
      </c>
    </row>
    <row r="11" spans="2:12" x14ac:dyDescent="0.25">
      <c r="B11" s="247"/>
      <c r="C11" s="143" t="s">
        <v>83</v>
      </c>
      <c r="D11" s="150"/>
      <c r="E11" s="149">
        <v>78.125</v>
      </c>
      <c r="F11" s="149"/>
      <c r="G11" s="151">
        <f t="shared" si="0"/>
        <v>78.125</v>
      </c>
      <c r="H11" s="156">
        <f t="shared" si="1"/>
        <v>5.6231733121495488E-4</v>
      </c>
      <c r="I11" s="116">
        <v>3</v>
      </c>
      <c r="J11" s="116">
        <v>0</v>
      </c>
      <c r="K11" s="116">
        <f t="shared" si="2"/>
        <v>0</v>
      </c>
    </row>
    <row r="12" spans="2:12" x14ac:dyDescent="0.25">
      <c r="B12" s="247"/>
      <c r="C12" s="143" t="s">
        <v>84</v>
      </c>
      <c r="D12" s="151"/>
      <c r="E12" s="149">
        <v>15.625</v>
      </c>
      <c r="F12" s="149"/>
      <c r="G12" s="151">
        <f t="shared" si="0"/>
        <v>15.625</v>
      </c>
      <c r="H12" s="156">
        <f t="shared" si="1"/>
        <v>1.1246346624299098E-4</v>
      </c>
      <c r="I12" s="116">
        <v>3</v>
      </c>
      <c r="J12" s="116">
        <v>0</v>
      </c>
      <c r="K12" s="116">
        <f t="shared" si="2"/>
        <v>0</v>
      </c>
    </row>
    <row r="13" spans="2:12" x14ac:dyDescent="0.25">
      <c r="B13" s="247"/>
      <c r="C13" s="143" t="s">
        <v>67</v>
      </c>
      <c r="D13" s="151"/>
      <c r="E13" s="149">
        <v>177</v>
      </c>
      <c r="F13" s="149"/>
      <c r="G13" s="151">
        <f t="shared" si="0"/>
        <v>177</v>
      </c>
      <c r="H13" s="156">
        <f t="shared" si="1"/>
        <v>1.2739861456006016E-3</v>
      </c>
      <c r="I13" s="116">
        <v>3</v>
      </c>
      <c r="J13" s="116">
        <v>0</v>
      </c>
      <c r="K13" s="116">
        <f t="shared" si="2"/>
        <v>0</v>
      </c>
    </row>
    <row r="14" spans="2:12" x14ac:dyDescent="0.25">
      <c r="B14" s="247"/>
      <c r="C14" s="143" t="s">
        <v>8</v>
      </c>
      <c r="D14" s="150">
        <v>27.75</v>
      </c>
      <c r="E14" s="149">
        <v>27.75</v>
      </c>
      <c r="F14" s="151"/>
      <c r="G14" s="151">
        <f t="shared" si="0"/>
        <v>27.75</v>
      </c>
      <c r="H14" s="156">
        <f t="shared" si="1"/>
        <v>1.9973511604755195E-4</v>
      </c>
      <c r="I14" s="116">
        <v>3</v>
      </c>
      <c r="J14" s="116">
        <v>0</v>
      </c>
      <c r="K14" s="116">
        <f t="shared" si="2"/>
        <v>0</v>
      </c>
    </row>
    <row r="15" spans="2:12" x14ac:dyDescent="0.25">
      <c r="B15" s="247"/>
      <c r="C15" s="143" t="s">
        <v>7</v>
      </c>
      <c r="D15" s="150">
        <v>10258.125</v>
      </c>
      <c r="E15" s="149">
        <v>13628.75</v>
      </c>
      <c r="F15" s="149">
        <v>4104.166666666667</v>
      </c>
      <c r="G15" s="151">
        <f t="shared" si="0"/>
        <v>9330.3472222222226</v>
      </c>
      <c r="H15" s="156">
        <f t="shared" si="1"/>
        <v>6.7156684151153501E-2</v>
      </c>
      <c r="I15" s="116">
        <v>3</v>
      </c>
      <c r="J15" s="116">
        <v>0</v>
      </c>
      <c r="K15" s="116">
        <f t="shared" si="2"/>
        <v>0</v>
      </c>
    </row>
    <row r="16" spans="2:12" x14ac:dyDescent="0.25">
      <c r="B16" s="247"/>
      <c r="C16" s="143" t="s">
        <v>56</v>
      </c>
      <c r="D16" s="150">
        <v>812.5</v>
      </c>
      <c r="E16" s="149">
        <v>734.375</v>
      </c>
      <c r="F16" s="149">
        <v>1062.5</v>
      </c>
      <c r="G16" s="151">
        <f t="shared" si="0"/>
        <v>869.79166666666663</v>
      </c>
      <c r="H16" s="156">
        <f t="shared" si="1"/>
        <v>6.2604662875264967E-3</v>
      </c>
      <c r="I16" s="116">
        <v>3</v>
      </c>
      <c r="J16" s="116">
        <v>0</v>
      </c>
      <c r="K16" s="116">
        <f t="shared" si="2"/>
        <v>0</v>
      </c>
    </row>
    <row r="17" spans="2:11" x14ac:dyDescent="0.25">
      <c r="B17" s="247"/>
      <c r="C17" s="143" t="s">
        <v>9</v>
      </c>
      <c r="D17" s="150">
        <v>27.75</v>
      </c>
      <c r="E17" s="151"/>
      <c r="F17" s="151"/>
      <c r="G17" s="151">
        <f t="shared" si="0"/>
        <v>27.75</v>
      </c>
      <c r="H17" s="156">
        <f t="shared" si="1"/>
        <v>1.9973511604755195E-4</v>
      </c>
      <c r="I17" s="116">
        <v>3</v>
      </c>
      <c r="J17" s="116">
        <v>0</v>
      </c>
      <c r="K17" s="116">
        <f t="shared" si="2"/>
        <v>0</v>
      </c>
    </row>
    <row r="18" spans="2:11" x14ac:dyDescent="0.25">
      <c r="B18" s="247"/>
      <c r="C18" s="143" t="s">
        <v>96</v>
      </c>
      <c r="D18" s="151"/>
      <c r="E18" s="151"/>
      <c r="F18" s="149">
        <v>20.833333333333332</v>
      </c>
      <c r="G18" s="151">
        <f t="shared" si="0"/>
        <v>20.833333333333332</v>
      </c>
      <c r="H18" s="156">
        <f t="shared" si="1"/>
        <v>1.4995128832398795E-4</v>
      </c>
      <c r="I18" s="116">
        <v>3</v>
      </c>
      <c r="J18" s="116">
        <v>0</v>
      </c>
      <c r="K18" s="116">
        <f t="shared" si="2"/>
        <v>0</v>
      </c>
    </row>
    <row r="19" spans="2:11" x14ac:dyDescent="0.25">
      <c r="B19" s="247"/>
      <c r="C19" s="143" t="s">
        <v>85</v>
      </c>
      <c r="D19" s="151"/>
      <c r="E19" s="149">
        <v>31.25</v>
      </c>
      <c r="F19" s="151"/>
      <c r="G19" s="151">
        <f t="shared" si="0"/>
        <v>31.25</v>
      </c>
      <c r="H19" s="156">
        <f t="shared" si="1"/>
        <v>2.2492693248598195E-4</v>
      </c>
      <c r="I19" s="116">
        <v>3</v>
      </c>
      <c r="J19" s="116">
        <v>0</v>
      </c>
      <c r="K19" s="116">
        <f t="shared" si="2"/>
        <v>0</v>
      </c>
    </row>
    <row r="20" spans="2:11" x14ac:dyDescent="0.25">
      <c r="B20" s="247"/>
      <c r="C20" s="143" t="s">
        <v>57</v>
      </c>
      <c r="D20" s="150">
        <v>859.375</v>
      </c>
      <c r="E20" s="149">
        <v>1234.375</v>
      </c>
      <c r="F20" s="149">
        <v>1187.5</v>
      </c>
      <c r="G20" s="151">
        <f t="shared" si="0"/>
        <v>1093.75</v>
      </c>
      <c r="H20" s="156">
        <f t="shared" si="1"/>
        <v>7.8724426370093675E-3</v>
      </c>
      <c r="I20" s="116">
        <v>3</v>
      </c>
      <c r="J20" s="116">
        <v>0</v>
      </c>
      <c r="K20" s="116">
        <f t="shared" si="2"/>
        <v>0</v>
      </c>
    </row>
    <row r="21" spans="2:11" x14ac:dyDescent="0.25">
      <c r="B21" s="247"/>
      <c r="C21" s="143" t="s">
        <v>58</v>
      </c>
      <c r="D21" s="150">
        <v>15.625</v>
      </c>
      <c r="E21" s="149">
        <v>562.5</v>
      </c>
      <c r="F21" s="151"/>
      <c r="G21" s="151">
        <f t="shared" si="0"/>
        <v>289.0625</v>
      </c>
      <c r="H21" s="156">
        <f t="shared" si="1"/>
        <v>2.0805741254953328E-3</v>
      </c>
      <c r="I21" s="116">
        <v>3</v>
      </c>
      <c r="J21" s="116">
        <v>0</v>
      </c>
      <c r="K21" s="116">
        <f t="shared" si="2"/>
        <v>0</v>
      </c>
    </row>
    <row r="22" spans="2:11" x14ac:dyDescent="0.25">
      <c r="B22" s="247"/>
      <c r="C22" s="143" t="s">
        <v>97</v>
      </c>
      <c r="D22" s="151"/>
      <c r="E22" s="151"/>
      <c r="F22" s="149">
        <v>1437.5</v>
      </c>
      <c r="G22" s="151">
        <f t="shared" si="0"/>
        <v>1437.5</v>
      </c>
      <c r="H22" s="156">
        <f t="shared" si="1"/>
        <v>1.034663889435517E-2</v>
      </c>
      <c r="I22" s="116">
        <v>3</v>
      </c>
      <c r="J22" s="116">
        <v>0</v>
      </c>
      <c r="K22" s="116">
        <f t="shared" si="2"/>
        <v>0</v>
      </c>
    </row>
    <row r="23" spans="2:11" x14ac:dyDescent="0.25">
      <c r="B23" s="247"/>
      <c r="C23" s="143" t="s">
        <v>32</v>
      </c>
      <c r="D23" s="151"/>
      <c r="E23" s="149">
        <v>55.5</v>
      </c>
      <c r="F23" s="151"/>
      <c r="G23" s="151">
        <f t="shared" si="0"/>
        <v>55.5</v>
      </c>
      <c r="H23" s="156">
        <f t="shared" si="1"/>
        <v>3.994702320951039E-4</v>
      </c>
      <c r="I23" s="116">
        <v>3</v>
      </c>
      <c r="J23" s="116">
        <v>0</v>
      </c>
      <c r="K23" s="116">
        <f t="shared" si="2"/>
        <v>0</v>
      </c>
    </row>
    <row r="24" spans="2:11" x14ac:dyDescent="0.25">
      <c r="B24" s="247"/>
      <c r="C24" s="143" t="s">
        <v>10</v>
      </c>
      <c r="D24" s="150">
        <v>418.375</v>
      </c>
      <c r="E24" s="149">
        <v>532.875</v>
      </c>
      <c r="F24" s="149">
        <v>2083.3333333333335</v>
      </c>
      <c r="G24" s="151">
        <f t="shared" si="0"/>
        <v>1011.5277777777778</v>
      </c>
      <c r="H24" s="156">
        <f t="shared" si="1"/>
        <v>7.2806348857573627E-3</v>
      </c>
      <c r="I24" s="116">
        <v>3</v>
      </c>
      <c r="J24" s="116">
        <v>0</v>
      </c>
      <c r="K24" s="116">
        <f t="shared" si="2"/>
        <v>0</v>
      </c>
    </row>
    <row r="25" spans="2:11" x14ac:dyDescent="0.25">
      <c r="B25" s="247"/>
      <c r="C25" s="143" t="s">
        <v>59</v>
      </c>
      <c r="D25" s="150">
        <v>31.25</v>
      </c>
      <c r="E25" s="149">
        <v>3004</v>
      </c>
      <c r="F25" s="149">
        <v>41.666666666666664</v>
      </c>
      <c r="G25" s="151">
        <f t="shared" si="0"/>
        <v>1025.6388888888889</v>
      </c>
      <c r="H25" s="156">
        <f t="shared" si="1"/>
        <v>7.3822018917154763E-3</v>
      </c>
      <c r="I25" s="116">
        <v>3</v>
      </c>
      <c r="J25" s="116">
        <v>0</v>
      </c>
      <c r="K25" s="116">
        <f t="shared" si="2"/>
        <v>0</v>
      </c>
    </row>
    <row r="26" spans="2:11" x14ac:dyDescent="0.25">
      <c r="B26" s="247"/>
      <c r="C26" s="143" t="s">
        <v>60</v>
      </c>
      <c r="D26" s="150">
        <v>6218.75</v>
      </c>
      <c r="E26" s="149">
        <v>20781.25</v>
      </c>
      <c r="F26" s="149">
        <v>8833.3333333333339</v>
      </c>
      <c r="G26" s="151">
        <f t="shared" si="0"/>
        <v>11944.444444444445</v>
      </c>
      <c r="H26" s="156">
        <f t="shared" si="1"/>
        <v>8.5972071972419767E-2</v>
      </c>
      <c r="I26" s="116">
        <v>3</v>
      </c>
      <c r="J26" s="116">
        <v>0</v>
      </c>
      <c r="K26" s="116">
        <f t="shared" si="2"/>
        <v>0</v>
      </c>
    </row>
    <row r="27" spans="2:11" x14ac:dyDescent="0.25">
      <c r="B27" s="146" t="s">
        <v>14</v>
      </c>
      <c r="C27" s="143" t="s">
        <v>35</v>
      </c>
      <c r="D27" s="150"/>
      <c r="E27" s="149">
        <v>390.625</v>
      </c>
      <c r="F27" s="149"/>
      <c r="G27" s="151">
        <f t="shared" si="0"/>
        <v>390.625</v>
      </c>
      <c r="H27" s="156">
        <f t="shared" si="1"/>
        <v>2.8115866560747744E-3</v>
      </c>
      <c r="I27" s="116">
        <v>5</v>
      </c>
      <c r="J27" s="116">
        <v>0</v>
      </c>
      <c r="K27" s="116">
        <f t="shared" si="2"/>
        <v>0</v>
      </c>
    </row>
    <row r="28" spans="2:11" x14ac:dyDescent="0.25">
      <c r="B28" s="247" t="s">
        <v>121</v>
      </c>
      <c r="C28" s="143" t="s">
        <v>33</v>
      </c>
      <c r="D28" s="151"/>
      <c r="E28" s="149">
        <v>27.75</v>
      </c>
      <c r="F28" s="149"/>
      <c r="G28" s="151">
        <f t="shared" si="0"/>
        <v>27.75</v>
      </c>
      <c r="H28" s="156">
        <f t="shared" si="1"/>
        <v>1.9973511604755195E-4</v>
      </c>
      <c r="I28" s="116">
        <v>9</v>
      </c>
      <c r="J28" s="116">
        <v>0</v>
      </c>
      <c r="K28" s="116">
        <f t="shared" si="2"/>
        <v>0</v>
      </c>
    </row>
    <row r="29" spans="2:11" x14ac:dyDescent="0.25">
      <c r="B29" s="247"/>
      <c r="C29" s="143" t="s">
        <v>13</v>
      </c>
      <c r="D29" s="150">
        <v>27.75</v>
      </c>
      <c r="E29" s="151"/>
      <c r="F29" s="149"/>
      <c r="G29" s="151">
        <f t="shared" si="0"/>
        <v>27.75</v>
      </c>
      <c r="H29" s="156">
        <f t="shared" si="1"/>
        <v>1.9973511604755195E-4</v>
      </c>
      <c r="I29" s="116">
        <v>9</v>
      </c>
      <c r="J29" s="116">
        <v>0</v>
      </c>
      <c r="K29" s="116">
        <f t="shared" si="2"/>
        <v>0</v>
      </c>
    </row>
    <row r="30" spans="2:11" x14ac:dyDescent="0.25">
      <c r="B30" s="247"/>
      <c r="C30" s="143" t="s">
        <v>12</v>
      </c>
      <c r="D30" s="150">
        <v>388.5</v>
      </c>
      <c r="E30" s="149">
        <v>27.75</v>
      </c>
      <c r="F30" s="149"/>
      <c r="G30" s="151">
        <f t="shared" si="0"/>
        <v>208.125</v>
      </c>
      <c r="H30" s="156">
        <f t="shared" si="1"/>
        <v>1.4980133703566397E-3</v>
      </c>
      <c r="I30" s="116">
        <v>9</v>
      </c>
      <c r="J30" s="116">
        <v>0</v>
      </c>
      <c r="K30" s="116">
        <f t="shared" si="2"/>
        <v>0</v>
      </c>
    </row>
    <row r="31" spans="2:11" x14ac:dyDescent="0.25">
      <c r="B31" s="247" t="s">
        <v>15</v>
      </c>
      <c r="C31" s="143" t="s">
        <v>38</v>
      </c>
      <c r="D31" s="150">
        <v>15.625</v>
      </c>
      <c r="E31" s="151"/>
      <c r="F31" s="149"/>
      <c r="G31" s="151">
        <f t="shared" si="0"/>
        <v>15.625</v>
      </c>
      <c r="H31" s="156">
        <f t="shared" si="1"/>
        <v>1.1246346624299098E-4</v>
      </c>
      <c r="I31" s="116">
        <v>9</v>
      </c>
      <c r="J31" s="116">
        <v>0</v>
      </c>
      <c r="K31" s="116">
        <f t="shared" si="2"/>
        <v>0</v>
      </c>
    </row>
    <row r="32" spans="2:11" x14ac:dyDescent="0.25">
      <c r="B32" s="247"/>
      <c r="C32" s="143" t="s">
        <v>37</v>
      </c>
      <c r="D32" s="150">
        <v>31.25</v>
      </c>
      <c r="E32" s="151"/>
      <c r="F32" s="149"/>
      <c r="G32" s="151">
        <f t="shared" si="0"/>
        <v>31.25</v>
      </c>
      <c r="H32" s="156">
        <f t="shared" si="1"/>
        <v>2.2492693248598195E-4</v>
      </c>
      <c r="I32" s="116">
        <v>9</v>
      </c>
      <c r="J32" s="116">
        <v>0</v>
      </c>
      <c r="K32" s="116">
        <f t="shared" si="2"/>
        <v>0</v>
      </c>
    </row>
    <row r="33" spans="2:12" x14ac:dyDescent="0.25">
      <c r="B33" s="247"/>
      <c r="C33" s="143" t="s">
        <v>82</v>
      </c>
      <c r="D33" s="151"/>
      <c r="E33" s="149">
        <v>31.25</v>
      </c>
      <c r="F33" s="149"/>
      <c r="G33" s="151">
        <f t="shared" si="0"/>
        <v>31.25</v>
      </c>
      <c r="H33" s="156">
        <f t="shared" si="1"/>
        <v>2.2492693248598195E-4</v>
      </c>
      <c r="I33" s="116">
        <v>9</v>
      </c>
      <c r="J33" s="116">
        <v>0</v>
      </c>
      <c r="K33" s="116">
        <f t="shared" si="2"/>
        <v>0</v>
      </c>
    </row>
    <row r="34" spans="2:12" x14ac:dyDescent="0.25">
      <c r="B34" s="247" t="s">
        <v>16</v>
      </c>
      <c r="C34" s="143" t="s">
        <v>72</v>
      </c>
      <c r="D34" s="150"/>
      <c r="E34" s="149">
        <v>27.75</v>
      </c>
      <c r="F34" s="149"/>
      <c r="G34" s="151">
        <f t="shared" si="0"/>
        <v>27.75</v>
      </c>
      <c r="H34" s="156">
        <f t="shared" si="1"/>
        <v>1.9973511604755195E-4</v>
      </c>
      <c r="I34" s="116">
        <v>12</v>
      </c>
      <c r="J34" s="116">
        <v>0</v>
      </c>
      <c r="K34" s="116">
        <f t="shared" si="2"/>
        <v>0</v>
      </c>
    </row>
    <row r="35" spans="2:12" x14ac:dyDescent="0.25">
      <c r="B35" s="247"/>
      <c r="C35" s="143" t="s">
        <v>110</v>
      </c>
      <c r="D35" s="150">
        <v>55.5</v>
      </c>
      <c r="E35" s="149"/>
      <c r="F35" s="151"/>
      <c r="G35" s="151">
        <f t="shared" si="0"/>
        <v>55.5</v>
      </c>
      <c r="H35" s="156">
        <f t="shared" si="1"/>
        <v>3.994702320951039E-4</v>
      </c>
      <c r="I35" s="116">
        <v>12</v>
      </c>
      <c r="J35" s="116">
        <v>0</v>
      </c>
      <c r="K35" s="116">
        <f t="shared" si="2"/>
        <v>0</v>
      </c>
    </row>
    <row r="36" spans="2:12" x14ac:dyDescent="0.25">
      <c r="B36" s="247"/>
      <c r="C36" s="143" t="s">
        <v>42</v>
      </c>
      <c r="D36" s="150">
        <v>62.5</v>
      </c>
      <c r="E36" s="149">
        <v>78.125</v>
      </c>
      <c r="F36" s="149"/>
      <c r="G36" s="151">
        <f t="shared" si="0"/>
        <v>70.3125</v>
      </c>
      <c r="H36" s="156">
        <f t="shared" si="1"/>
        <v>5.0608559809345939E-4</v>
      </c>
      <c r="I36" s="116">
        <v>12</v>
      </c>
      <c r="J36" s="116">
        <v>0</v>
      </c>
      <c r="K36" s="116">
        <f t="shared" si="2"/>
        <v>0</v>
      </c>
    </row>
    <row r="37" spans="2:12" x14ac:dyDescent="0.25">
      <c r="B37" s="247"/>
      <c r="C37" s="143" t="s">
        <v>18</v>
      </c>
      <c r="D37" s="150">
        <v>55.5</v>
      </c>
      <c r="E37" s="151"/>
      <c r="F37" s="149">
        <v>41.666666666666664</v>
      </c>
      <c r="G37" s="151">
        <f t="shared" si="0"/>
        <v>48.583333333333329</v>
      </c>
      <c r="H37" s="156">
        <f t="shared" si="1"/>
        <v>3.4968640437153987E-4</v>
      </c>
      <c r="I37" s="116">
        <v>12</v>
      </c>
      <c r="J37" s="116">
        <v>0</v>
      </c>
      <c r="K37" s="116">
        <f t="shared" si="2"/>
        <v>0</v>
      </c>
    </row>
    <row r="38" spans="2:12" x14ac:dyDescent="0.25">
      <c r="B38" s="247"/>
      <c r="C38" s="143" t="s">
        <v>17</v>
      </c>
      <c r="D38" s="150">
        <v>27.75</v>
      </c>
      <c r="E38" s="149"/>
      <c r="F38" s="149"/>
      <c r="G38" s="151">
        <f t="shared" si="0"/>
        <v>27.75</v>
      </c>
      <c r="H38" s="156">
        <f t="shared" si="1"/>
        <v>1.9973511604755195E-4</v>
      </c>
      <c r="I38" s="116">
        <v>12</v>
      </c>
      <c r="J38" s="116">
        <v>0</v>
      </c>
      <c r="K38" s="116">
        <f t="shared" si="2"/>
        <v>0</v>
      </c>
    </row>
    <row r="39" spans="2:12" x14ac:dyDescent="0.25">
      <c r="B39" s="247"/>
      <c r="C39" s="143" t="s">
        <v>19</v>
      </c>
      <c r="D39" s="150">
        <v>138.75</v>
      </c>
      <c r="E39" s="149"/>
      <c r="F39" s="149"/>
      <c r="G39" s="151">
        <f t="shared" si="0"/>
        <v>138.75</v>
      </c>
      <c r="H39" s="156">
        <f t="shared" si="1"/>
        <v>9.9867558023775983E-4</v>
      </c>
      <c r="I39" s="116">
        <v>12</v>
      </c>
      <c r="J39" s="116">
        <v>0</v>
      </c>
      <c r="K39" s="116">
        <f t="shared" si="2"/>
        <v>0</v>
      </c>
    </row>
    <row r="40" spans="2:12" x14ac:dyDescent="0.25">
      <c r="B40" s="247"/>
      <c r="C40" s="143" t="s">
        <v>55</v>
      </c>
      <c r="D40" s="150">
        <v>15.625</v>
      </c>
      <c r="E40" s="149"/>
      <c r="F40" s="149">
        <v>20.833333333333332</v>
      </c>
      <c r="G40" s="151">
        <f t="shared" si="0"/>
        <v>18.229166666666664</v>
      </c>
      <c r="H40" s="156">
        <f t="shared" si="1"/>
        <v>1.3120737728348944E-4</v>
      </c>
      <c r="I40" s="116">
        <v>12</v>
      </c>
      <c r="J40" s="116">
        <v>0</v>
      </c>
      <c r="K40" s="116">
        <f t="shared" si="2"/>
        <v>0</v>
      </c>
    </row>
    <row r="41" spans="2:12" x14ac:dyDescent="0.25">
      <c r="B41" s="243" t="s">
        <v>122</v>
      </c>
      <c r="C41" s="243"/>
      <c r="D41" s="243"/>
      <c r="E41" s="243"/>
      <c r="F41" s="243"/>
      <c r="G41" s="151">
        <f>SUM(G5:G40)</f>
        <v>138934.00694444444</v>
      </c>
      <c r="H41" s="156">
        <f t="shared" si="1"/>
        <v>1</v>
      </c>
    </row>
    <row r="46" spans="2:12" x14ac:dyDescent="0.25">
      <c r="B46" s="241" t="s">
        <v>48</v>
      </c>
      <c r="C46" s="241"/>
    </row>
    <row r="47" spans="2:12" ht="15.75" thickBot="1" x14ac:dyDescent="0.3">
      <c r="B47" s="241"/>
      <c r="C47" s="241"/>
    </row>
    <row r="48" spans="2:12" ht="30" x14ac:dyDescent="0.25">
      <c r="B48" s="146" t="s">
        <v>24</v>
      </c>
      <c r="C48" s="116" t="s">
        <v>23</v>
      </c>
      <c r="D48" s="116" t="s">
        <v>117</v>
      </c>
      <c r="E48" s="116" t="s">
        <v>118</v>
      </c>
      <c r="F48" s="116" t="s">
        <v>119</v>
      </c>
      <c r="G48" s="144" t="s">
        <v>111</v>
      </c>
      <c r="H48" s="144" t="s">
        <v>112</v>
      </c>
      <c r="I48" s="116" t="s">
        <v>113</v>
      </c>
      <c r="J48" s="116" t="s">
        <v>114</v>
      </c>
      <c r="K48" s="153" t="s">
        <v>115</v>
      </c>
      <c r="L48" s="154" t="s">
        <v>116</v>
      </c>
    </row>
    <row r="49" spans="2:12" ht="19.5" thickBot="1" x14ac:dyDescent="0.3">
      <c r="B49" s="244" t="s">
        <v>2</v>
      </c>
      <c r="C49" s="143" t="s">
        <v>26</v>
      </c>
      <c r="D49" s="150">
        <v>27.75</v>
      </c>
      <c r="E49" s="150"/>
      <c r="F49" s="150">
        <v>27.75</v>
      </c>
      <c r="G49" s="151">
        <f>AVERAGE(D49:F49)</f>
        <v>27.75</v>
      </c>
      <c r="H49" s="156">
        <f>G49/G$100</f>
        <v>2.3553876840809746E-3</v>
      </c>
      <c r="I49" s="116">
        <v>16</v>
      </c>
      <c r="J49" s="116">
        <v>0</v>
      </c>
      <c r="K49" s="153">
        <f>I49*J49</f>
        <v>0</v>
      </c>
      <c r="L49" s="158">
        <f>SUM(K49:K99)</f>
        <v>15</v>
      </c>
    </row>
    <row r="50" spans="2:12" x14ac:dyDescent="0.25">
      <c r="B50" s="245"/>
      <c r="C50" s="143" t="s">
        <v>3</v>
      </c>
      <c r="D50" s="150">
        <v>69.5</v>
      </c>
      <c r="E50" s="150">
        <v>138.75</v>
      </c>
      <c r="F50" s="150">
        <v>333</v>
      </c>
      <c r="G50" s="151">
        <f t="shared" ref="G50:G99" si="3">AVERAGE(D50:F50)</f>
        <v>180.41666666666666</v>
      </c>
      <c r="H50" s="156">
        <f t="shared" ref="H50:H99" si="4">G50/G$100</f>
        <v>1.5313556564670599E-2</v>
      </c>
      <c r="I50" s="116">
        <v>16</v>
      </c>
      <c r="J50" s="116">
        <v>0</v>
      </c>
      <c r="K50" s="116">
        <f t="shared" ref="K50:K99" si="5">I50*J50</f>
        <v>0</v>
      </c>
    </row>
    <row r="51" spans="2:12" x14ac:dyDescent="0.25">
      <c r="B51" s="244" t="s">
        <v>120</v>
      </c>
      <c r="C51" s="143" t="s">
        <v>66</v>
      </c>
      <c r="D51" s="150"/>
      <c r="E51" s="150">
        <v>55.5</v>
      </c>
      <c r="F51" s="150"/>
      <c r="G51" s="151">
        <f t="shared" si="3"/>
        <v>55.5</v>
      </c>
      <c r="H51" s="156">
        <f t="shared" si="4"/>
        <v>4.7107753681619492E-3</v>
      </c>
      <c r="I51" s="116">
        <v>3</v>
      </c>
      <c r="J51" s="116">
        <v>0</v>
      </c>
      <c r="K51" s="116">
        <f t="shared" si="5"/>
        <v>0</v>
      </c>
    </row>
    <row r="52" spans="2:12" x14ac:dyDescent="0.25">
      <c r="B52" s="246"/>
      <c r="C52" s="143" t="s">
        <v>5</v>
      </c>
      <c r="D52" s="150">
        <v>3109.25</v>
      </c>
      <c r="E52" s="150">
        <v>4356.75</v>
      </c>
      <c r="F52" s="150">
        <v>1637.25</v>
      </c>
      <c r="G52" s="151">
        <f t="shared" si="3"/>
        <v>3034.4166666666665</v>
      </c>
      <c r="H52" s="156">
        <f t="shared" si="4"/>
        <v>0.25755775297429584</v>
      </c>
      <c r="I52" s="116">
        <v>3</v>
      </c>
      <c r="J52" s="116">
        <v>1</v>
      </c>
      <c r="K52" s="116">
        <f t="shared" si="5"/>
        <v>3</v>
      </c>
    </row>
    <row r="53" spans="2:12" x14ac:dyDescent="0.25">
      <c r="B53" s="246"/>
      <c r="C53" s="143" t="s">
        <v>31</v>
      </c>
      <c r="D53" s="150">
        <v>14</v>
      </c>
      <c r="E53" s="152"/>
      <c r="F53" s="150">
        <v>27.75</v>
      </c>
      <c r="G53" s="151">
        <f t="shared" si="3"/>
        <v>20.875</v>
      </c>
      <c r="H53" s="156">
        <f t="shared" si="4"/>
        <v>1.7718456902771295E-3</v>
      </c>
      <c r="I53" s="116">
        <v>3</v>
      </c>
      <c r="J53" s="116">
        <v>0</v>
      </c>
      <c r="K53" s="116">
        <f t="shared" si="5"/>
        <v>0</v>
      </c>
    </row>
    <row r="54" spans="2:12" x14ac:dyDescent="0.25">
      <c r="B54" s="246"/>
      <c r="C54" s="143" t="s">
        <v>28</v>
      </c>
      <c r="D54" s="150">
        <v>763.25</v>
      </c>
      <c r="E54" s="150">
        <v>999</v>
      </c>
      <c r="F54" s="150">
        <v>499.5</v>
      </c>
      <c r="G54" s="151">
        <f t="shared" si="3"/>
        <v>753.91666666666663</v>
      </c>
      <c r="H54" s="156">
        <f t="shared" si="4"/>
        <v>6.399156870234407E-2</v>
      </c>
      <c r="I54" s="116">
        <v>3</v>
      </c>
      <c r="J54" s="116">
        <v>0</v>
      </c>
      <c r="K54" s="116">
        <f t="shared" si="5"/>
        <v>0</v>
      </c>
    </row>
    <row r="55" spans="2:12" x14ac:dyDescent="0.25">
      <c r="B55" s="246"/>
      <c r="C55" s="143" t="s">
        <v>87</v>
      </c>
      <c r="D55" s="152"/>
      <c r="E55" s="152"/>
      <c r="F55" s="150">
        <v>27.75</v>
      </c>
      <c r="G55" s="151">
        <f t="shared" si="3"/>
        <v>27.75</v>
      </c>
      <c r="H55" s="156">
        <f t="shared" si="4"/>
        <v>2.3553876840809746E-3</v>
      </c>
      <c r="I55" s="116">
        <v>3</v>
      </c>
      <c r="J55" s="116">
        <v>0</v>
      </c>
      <c r="K55" s="116">
        <f t="shared" si="5"/>
        <v>0</v>
      </c>
    </row>
    <row r="56" spans="2:12" x14ac:dyDescent="0.25">
      <c r="B56" s="246"/>
      <c r="C56" s="143" t="s">
        <v>67</v>
      </c>
      <c r="D56" s="150"/>
      <c r="E56" s="150"/>
      <c r="F56" s="150">
        <v>27.75</v>
      </c>
      <c r="G56" s="151">
        <f t="shared" si="3"/>
        <v>27.75</v>
      </c>
      <c r="H56" s="156">
        <f t="shared" si="4"/>
        <v>2.3553876840809746E-3</v>
      </c>
      <c r="I56" s="116">
        <v>3</v>
      </c>
      <c r="J56" s="116">
        <v>0</v>
      </c>
      <c r="K56" s="116">
        <f t="shared" si="5"/>
        <v>0</v>
      </c>
    </row>
    <row r="57" spans="2:12" x14ac:dyDescent="0.25">
      <c r="B57" s="246"/>
      <c r="C57" s="143" t="s">
        <v>68</v>
      </c>
      <c r="D57" s="150"/>
      <c r="E57" s="150">
        <v>27.75</v>
      </c>
      <c r="F57" s="150">
        <v>27.75</v>
      </c>
      <c r="G57" s="151">
        <f t="shared" si="3"/>
        <v>27.75</v>
      </c>
      <c r="H57" s="156">
        <f t="shared" si="4"/>
        <v>2.3553876840809746E-3</v>
      </c>
      <c r="I57" s="116">
        <v>3</v>
      </c>
      <c r="J57" s="116">
        <v>0</v>
      </c>
      <c r="K57" s="116">
        <f t="shared" si="5"/>
        <v>0</v>
      </c>
    </row>
    <row r="58" spans="2:12" x14ac:dyDescent="0.25">
      <c r="B58" s="246"/>
      <c r="C58" s="143" t="s">
        <v>7</v>
      </c>
      <c r="D58" s="150"/>
      <c r="E58" s="150">
        <v>83.25</v>
      </c>
      <c r="F58" s="150"/>
      <c r="G58" s="151">
        <f t="shared" si="3"/>
        <v>83.25</v>
      </c>
      <c r="H58" s="156">
        <f t="shared" si="4"/>
        <v>7.066163052242923E-3</v>
      </c>
      <c r="I58" s="116">
        <v>3</v>
      </c>
      <c r="J58" s="116">
        <v>0</v>
      </c>
      <c r="K58" s="116">
        <f t="shared" si="5"/>
        <v>0</v>
      </c>
    </row>
    <row r="59" spans="2:12" x14ac:dyDescent="0.25">
      <c r="B59" s="246"/>
      <c r="C59" s="143" t="s">
        <v>9</v>
      </c>
      <c r="D59" s="152"/>
      <c r="E59" s="150">
        <v>27.75</v>
      </c>
      <c r="F59" s="152"/>
      <c r="G59" s="151">
        <f t="shared" si="3"/>
        <v>27.75</v>
      </c>
      <c r="H59" s="156">
        <f t="shared" si="4"/>
        <v>2.3553876840809746E-3</v>
      </c>
      <c r="I59" s="116">
        <v>3</v>
      </c>
      <c r="J59" s="116">
        <v>0</v>
      </c>
      <c r="K59" s="116">
        <f t="shared" si="5"/>
        <v>0</v>
      </c>
    </row>
    <row r="60" spans="2:12" x14ac:dyDescent="0.25">
      <c r="B60" s="246"/>
      <c r="C60" s="143" t="s">
        <v>69</v>
      </c>
      <c r="D60" s="152"/>
      <c r="E60" s="150">
        <v>27.75</v>
      </c>
      <c r="F60" s="152"/>
      <c r="G60" s="151">
        <f t="shared" si="3"/>
        <v>27.75</v>
      </c>
      <c r="H60" s="156">
        <f t="shared" si="4"/>
        <v>2.3553876840809746E-3</v>
      </c>
      <c r="I60" s="116">
        <v>3</v>
      </c>
      <c r="J60" s="116">
        <v>0</v>
      </c>
      <c r="K60" s="116">
        <f t="shared" si="5"/>
        <v>0</v>
      </c>
    </row>
    <row r="61" spans="2:12" x14ac:dyDescent="0.25">
      <c r="B61" s="246"/>
      <c r="C61" s="143" t="s">
        <v>88</v>
      </c>
      <c r="D61" s="150"/>
      <c r="E61" s="152"/>
      <c r="F61" s="150">
        <v>27.75</v>
      </c>
      <c r="G61" s="151">
        <f t="shared" si="3"/>
        <v>27.75</v>
      </c>
      <c r="H61" s="156">
        <f t="shared" si="4"/>
        <v>2.3553876840809746E-3</v>
      </c>
      <c r="I61" s="116">
        <v>3</v>
      </c>
      <c r="J61" s="116">
        <v>0</v>
      </c>
      <c r="K61" s="116">
        <f t="shared" si="5"/>
        <v>0</v>
      </c>
    </row>
    <row r="62" spans="2:12" x14ac:dyDescent="0.25">
      <c r="B62" s="246"/>
      <c r="C62" s="143" t="s">
        <v>57</v>
      </c>
      <c r="D62" s="152"/>
      <c r="E62" s="152"/>
      <c r="F62" s="150">
        <v>444</v>
      </c>
      <c r="G62" s="151">
        <f t="shared" si="3"/>
        <v>444</v>
      </c>
      <c r="H62" s="156">
        <f t="shared" si="4"/>
        <v>3.7686202945295594E-2</v>
      </c>
      <c r="I62" s="116">
        <v>3</v>
      </c>
      <c r="J62" s="116">
        <v>0</v>
      </c>
      <c r="K62" s="116">
        <f t="shared" si="5"/>
        <v>0</v>
      </c>
    </row>
    <row r="63" spans="2:12" x14ac:dyDescent="0.25">
      <c r="B63" s="246"/>
      <c r="C63" s="143" t="s">
        <v>89</v>
      </c>
      <c r="D63" s="152"/>
      <c r="E63" s="150"/>
      <c r="F63" s="150">
        <v>27.75</v>
      </c>
      <c r="G63" s="151">
        <f t="shared" si="3"/>
        <v>27.75</v>
      </c>
      <c r="H63" s="156">
        <f t="shared" si="4"/>
        <v>2.3553876840809746E-3</v>
      </c>
      <c r="I63" s="116">
        <v>3</v>
      </c>
      <c r="J63" s="116">
        <v>0</v>
      </c>
      <c r="K63" s="116">
        <f t="shared" si="5"/>
        <v>0</v>
      </c>
    </row>
    <row r="64" spans="2:12" x14ac:dyDescent="0.25">
      <c r="B64" s="246"/>
      <c r="C64" s="143" t="s">
        <v>29</v>
      </c>
      <c r="D64" s="150">
        <v>27.75</v>
      </c>
      <c r="E64" s="152"/>
      <c r="F64" s="150">
        <v>27.75</v>
      </c>
      <c r="G64" s="151">
        <f t="shared" si="3"/>
        <v>27.75</v>
      </c>
      <c r="H64" s="156">
        <f t="shared" si="4"/>
        <v>2.3553876840809746E-3</v>
      </c>
      <c r="I64" s="116">
        <v>3</v>
      </c>
      <c r="J64" s="116">
        <v>0</v>
      </c>
      <c r="K64" s="116">
        <f t="shared" si="5"/>
        <v>0</v>
      </c>
    </row>
    <row r="65" spans="2:11" x14ac:dyDescent="0.25">
      <c r="B65" s="246"/>
      <c r="C65" s="143" t="s">
        <v>30</v>
      </c>
      <c r="D65" s="150">
        <v>55.5</v>
      </c>
      <c r="E65" s="152"/>
      <c r="F65" s="152"/>
      <c r="G65" s="151">
        <f t="shared" si="3"/>
        <v>55.5</v>
      </c>
      <c r="H65" s="156">
        <f t="shared" si="4"/>
        <v>4.7107753681619492E-3</v>
      </c>
      <c r="I65" s="116">
        <v>3</v>
      </c>
      <c r="J65" s="116">
        <v>0</v>
      </c>
      <c r="K65" s="116">
        <f t="shared" si="5"/>
        <v>0</v>
      </c>
    </row>
    <row r="66" spans="2:11" x14ac:dyDescent="0.25">
      <c r="B66" s="246"/>
      <c r="C66" s="143" t="s">
        <v>32</v>
      </c>
      <c r="D66" s="150">
        <v>27.75</v>
      </c>
      <c r="E66" s="150"/>
      <c r="F66" s="150">
        <v>83.25</v>
      </c>
      <c r="G66" s="151">
        <f t="shared" si="3"/>
        <v>55.5</v>
      </c>
      <c r="H66" s="156">
        <f t="shared" si="4"/>
        <v>4.7107753681619492E-3</v>
      </c>
      <c r="I66" s="116">
        <v>3</v>
      </c>
      <c r="J66" s="116">
        <v>0</v>
      </c>
      <c r="K66" s="116">
        <f t="shared" si="5"/>
        <v>0</v>
      </c>
    </row>
    <row r="67" spans="2:11" x14ac:dyDescent="0.25">
      <c r="B67" s="246"/>
      <c r="C67" s="143" t="s">
        <v>10</v>
      </c>
      <c r="D67" s="150">
        <v>55.5</v>
      </c>
      <c r="E67" s="150">
        <v>83.25</v>
      </c>
      <c r="F67" s="150">
        <v>83.25</v>
      </c>
      <c r="G67" s="151">
        <f t="shared" si="3"/>
        <v>74</v>
      </c>
      <c r="H67" s="156">
        <f t="shared" si="4"/>
        <v>6.2810338242159317E-3</v>
      </c>
      <c r="I67" s="116">
        <v>3</v>
      </c>
      <c r="J67" s="116">
        <v>0</v>
      </c>
      <c r="K67" s="116">
        <f t="shared" si="5"/>
        <v>0</v>
      </c>
    </row>
    <row r="68" spans="2:11" x14ac:dyDescent="0.25">
      <c r="B68" s="246"/>
      <c r="C68" s="143" t="s">
        <v>90</v>
      </c>
      <c r="D68" s="150"/>
      <c r="E68" s="152"/>
      <c r="F68" s="150">
        <v>27.75</v>
      </c>
      <c r="G68" s="151">
        <f t="shared" si="3"/>
        <v>27.75</v>
      </c>
      <c r="H68" s="156">
        <f t="shared" si="4"/>
        <v>2.3553876840809746E-3</v>
      </c>
      <c r="I68" s="116">
        <v>3</v>
      </c>
      <c r="J68" s="116">
        <v>0</v>
      </c>
      <c r="K68" s="116">
        <f t="shared" si="5"/>
        <v>0</v>
      </c>
    </row>
    <row r="69" spans="2:11" x14ac:dyDescent="0.25">
      <c r="B69" s="246"/>
      <c r="C69" s="143" t="s">
        <v>71</v>
      </c>
      <c r="D69" s="152"/>
      <c r="E69" s="150">
        <v>27.75</v>
      </c>
      <c r="F69" s="150"/>
      <c r="G69" s="151">
        <f t="shared" si="3"/>
        <v>27.75</v>
      </c>
      <c r="H69" s="156">
        <f t="shared" si="4"/>
        <v>2.3553876840809746E-3</v>
      </c>
      <c r="I69" s="116">
        <v>3</v>
      </c>
      <c r="J69" s="116">
        <v>0</v>
      </c>
      <c r="K69" s="116">
        <f t="shared" si="5"/>
        <v>0</v>
      </c>
    </row>
    <row r="70" spans="2:11" x14ac:dyDescent="0.25">
      <c r="B70" s="245"/>
      <c r="C70" s="143" t="s">
        <v>60</v>
      </c>
      <c r="D70" s="152"/>
      <c r="E70" s="150">
        <v>55.5</v>
      </c>
      <c r="F70" s="150"/>
      <c r="G70" s="151">
        <f t="shared" si="3"/>
        <v>55.5</v>
      </c>
      <c r="H70" s="156">
        <f t="shared" si="4"/>
        <v>4.7107753681619492E-3</v>
      </c>
      <c r="I70" s="116">
        <v>3</v>
      </c>
      <c r="J70" s="116">
        <v>0</v>
      </c>
      <c r="K70" s="116">
        <f t="shared" si="5"/>
        <v>0</v>
      </c>
    </row>
    <row r="71" spans="2:11" x14ac:dyDescent="0.25">
      <c r="B71" s="244" t="s">
        <v>14</v>
      </c>
      <c r="C71" s="143" t="s">
        <v>35</v>
      </c>
      <c r="D71" s="150">
        <v>125</v>
      </c>
      <c r="E71" s="150">
        <v>194.25</v>
      </c>
      <c r="F71" s="150">
        <v>111</v>
      </c>
      <c r="G71" s="151">
        <f t="shared" si="3"/>
        <v>143.41666666666666</v>
      </c>
      <c r="H71" s="156">
        <f t="shared" si="4"/>
        <v>1.2173039652562632E-2</v>
      </c>
      <c r="I71" s="116">
        <v>5</v>
      </c>
      <c r="J71" s="116">
        <v>0</v>
      </c>
      <c r="K71" s="116">
        <f t="shared" si="5"/>
        <v>0</v>
      </c>
    </row>
    <row r="72" spans="2:11" x14ac:dyDescent="0.25">
      <c r="B72" s="245"/>
      <c r="C72" s="143" t="s">
        <v>34</v>
      </c>
      <c r="D72" s="150">
        <v>138.75</v>
      </c>
      <c r="E72" s="150">
        <v>83.25</v>
      </c>
      <c r="F72" s="150"/>
      <c r="G72" s="151">
        <f t="shared" si="3"/>
        <v>111</v>
      </c>
      <c r="H72" s="156">
        <f t="shared" si="4"/>
        <v>9.4215507363238984E-3</v>
      </c>
      <c r="I72" s="116">
        <v>5</v>
      </c>
      <c r="J72" s="116">
        <v>0</v>
      </c>
      <c r="K72" s="116">
        <f t="shared" si="5"/>
        <v>0</v>
      </c>
    </row>
    <row r="73" spans="2:11" x14ac:dyDescent="0.25">
      <c r="B73" s="244" t="s">
        <v>121</v>
      </c>
      <c r="C73" s="143" t="s">
        <v>33</v>
      </c>
      <c r="D73" s="150">
        <v>97.25</v>
      </c>
      <c r="E73" s="150">
        <v>55.5</v>
      </c>
      <c r="F73" s="152"/>
      <c r="G73" s="151">
        <f t="shared" si="3"/>
        <v>76.375</v>
      </c>
      <c r="H73" s="156">
        <f t="shared" si="4"/>
        <v>6.4826210584390783E-3</v>
      </c>
      <c r="I73" s="116">
        <v>9</v>
      </c>
      <c r="J73" s="116">
        <v>0</v>
      </c>
      <c r="K73" s="116">
        <f t="shared" si="5"/>
        <v>0</v>
      </c>
    </row>
    <row r="74" spans="2:11" x14ac:dyDescent="0.25">
      <c r="B74" s="246"/>
      <c r="C74" s="143" t="s">
        <v>13</v>
      </c>
      <c r="D74" s="152"/>
      <c r="E74" s="152"/>
      <c r="F74" s="150">
        <v>27.75</v>
      </c>
      <c r="G74" s="151">
        <f t="shared" si="3"/>
        <v>27.75</v>
      </c>
      <c r="H74" s="156">
        <f t="shared" si="4"/>
        <v>2.3553876840809746E-3</v>
      </c>
      <c r="I74" s="116">
        <v>9</v>
      </c>
      <c r="J74" s="116">
        <v>0</v>
      </c>
      <c r="K74" s="116">
        <f t="shared" si="5"/>
        <v>0</v>
      </c>
    </row>
    <row r="75" spans="2:11" x14ac:dyDescent="0.25">
      <c r="B75" s="245"/>
      <c r="C75" s="143" t="s">
        <v>12</v>
      </c>
      <c r="D75" s="150">
        <v>83.75</v>
      </c>
      <c r="E75" s="150">
        <v>721.5</v>
      </c>
      <c r="F75" s="150">
        <v>1276.5</v>
      </c>
      <c r="G75" s="151">
        <f t="shared" si="3"/>
        <v>693.91666666666663</v>
      </c>
      <c r="H75" s="156">
        <f t="shared" si="4"/>
        <v>5.8898838574601417E-2</v>
      </c>
      <c r="I75" s="116">
        <v>9</v>
      </c>
      <c r="J75" s="116">
        <v>0</v>
      </c>
      <c r="K75" s="116">
        <f t="shared" si="5"/>
        <v>0</v>
      </c>
    </row>
    <row r="76" spans="2:11" x14ac:dyDescent="0.25">
      <c r="B76" s="244" t="s">
        <v>15</v>
      </c>
      <c r="C76" s="143" t="s">
        <v>36</v>
      </c>
      <c r="D76" s="150">
        <v>152.75</v>
      </c>
      <c r="E76" s="150">
        <v>111</v>
      </c>
      <c r="F76" s="150">
        <v>111</v>
      </c>
      <c r="G76" s="151">
        <f t="shared" si="3"/>
        <v>124.91666666666667</v>
      </c>
      <c r="H76" s="156">
        <f t="shared" si="4"/>
        <v>1.0602781196508652E-2</v>
      </c>
      <c r="I76" s="116">
        <v>9</v>
      </c>
      <c r="J76" s="116">
        <v>0</v>
      </c>
      <c r="K76" s="116">
        <f t="shared" si="5"/>
        <v>0</v>
      </c>
    </row>
    <row r="77" spans="2:11" x14ac:dyDescent="0.25">
      <c r="B77" s="246"/>
      <c r="C77" s="143" t="s">
        <v>38</v>
      </c>
      <c r="D77" s="150">
        <v>14</v>
      </c>
      <c r="E77" s="152"/>
      <c r="F77" s="152"/>
      <c r="G77" s="151">
        <f t="shared" si="3"/>
        <v>14</v>
      </c>
      <c r="H77" s="156">
        <f t="shared" si="4"/>
        <v>1.1883036964732844E-3</v>
      </c>
      <c r="I77" s="116">
        <v>9</v>
      </c>
      <c r="J77" s="116">
        <v>0</v>
      </c>
      <c r="K77" s="116">
        <f t="shared" si="5"/>
        <v>0</v>
      </c>
    </row>
    <row r="78" spans="2:11" x14ac:dyDescent="0.25">
      <c r="B78" s="245"/>
      <c r="C78" s="143" t="s">
        <v>37</v>
      </c>
      <c r="D78" s="150">
        <v>55.5</v>
      </c>
      <c r="E78" s="150">
        <v>222</v>
      </c>
      <c r="F78" s="150">
        <v>27.75</v>
      </c>
      <c r="G78" s="151">
        <f t="shared" si="3"/>
        <v>101.75</v>
      </c>
      <c r="H78" s="156">
        <f t="shared" si="4"/>
        <v>8.6364215082969063E-3</v>
      </c>
      <c r="I78" s="116">
        <v>9</v>
      </c>
      <c r="J78" s="116">
        <v>0</v>
      </c>
      <c r="K78" s="116">
        <f t="shared" si="5"/>
        <v>0</v>
      </c>
    </row>
    <row r="79" spans="2:11" x14ac:dyDescent="0.25">
      <c r="B79" s="244" t="s">
        <v>16</v>
      </c>
      <c r="C79" s="143" t="s">
        <v>72</v>
      </c>
      <c r="D79" s="152"/>
      <c r="E79" s="150">
        <v>27.75</v>
      </c>
      <c r="F79" s="152"/>
      <c r="G79" s="151">
        <f t="shared" si="3"/>
        <v>27.75</v>
      </c>
      <c r="H79" s="156">
        <f t="shared" si="4"/>
        <v>2.3553876840809746E-3</v>
      </c>
      <c r="I79" s="116">
        <v>12</v>
      </c>
      <c r="J79" s="116">
        <v>0</v>
      </c>
      <c r="K79" s="116">
        <f t="shared" si="5"/>
        <v>0</v>
      </c>
    </row>
    <row r="80" spans="2:11" x14ac:dyDescent="0.25">
      <c r="B80" s="246"/>
      <c r="C80" s="143" t="s">
        <v>110</v>
      </c>
      <c r="D80" s="150"/>
      <c r="E80" s="150">
        <v>27.75</v>
      </c>
      <c r="F80" s="152"/>
      <c r="G80" s="151">
        <f t="shared" si="3"/>
        <v>27.75</v>
      </c>
      <c r="H80" s="156">
        <f t="shared" si="4"/>
        <v>2.3553876840809746E-3</v>
      </c>
      <c r="I80" s="116">
        <v>12</v>
      </c>
      <c r="J80" s="116">
        <v>0</v>
      </c>
      <c r="K80" s="116">
        <f t="shared" si="5"/>
        <v>0</v>
      </c>
    </row>
    <row r="81" spans="2:11" x14ac:dyDescent="0.25">
      <c r="B81" s="246"/>
      <c r="C81" s="143" t="s">
        <v>44</v>
      </c>
      <c r="D81" s="150">
        <v>27.75</v>
      </c>
      <c r="E81" s="152"/>
      <c r="F81" s="152"/>
      <c r="G81" s="151">
        <f t="shared" si="3"/>
        <v>27.75</v>
      </c>
      <c r="H81" s="156">
        <f t="shared" si="4"/>
        <v>2.3553876840809746E-3</v>
      </c>
      <c r="I81" s="116">
        <v>12</v>
      </c>
      <c r="J81" s="116">
        <v>0</v>
      </c>
      <c r="K81" s="116">
        <f t="shared" si="5"/>
        <v>0</v>
      </c>
    </row>
    <row r="82" spans="2:11" x14ac:dyDescent="0.25">
      <c r="B82" s="246"/>
      <c r="C82" s="143" t="s">
        <v>74</v>
      </c>
      <c r="D82" s="152"/>
      <c r="E82" s="150">
        <v>111</v>
      </c>
      <c r="F82" s="152"/>
      <c r="G82" s="151">
        <f t="shared" si="3"/>
        <v>111</v>
      </c>
      <c r="H82" s="156">
        <f t="shared" si="4"/>
        <v>9.4215507363238984E-3</v>
      </c>
      <c r="I82" s="116">
        <v>12</v>
      </c>
      <c r="J82" s="116">
        <v>0</v>
      </c>
      <c r="K82" s="116">
        <f t="shared" si="5"/>
        <v>0</v>
      </c>
    </row>
    <row r="83" spans="2:11" x14ac:dyDescent="0.25">
      <c r="B83" s="246"/>
      <c r="C83" s="143" t="s">
        <v>40</v>
      </c>
      <c r="D83" s="150">
        <v>4150.5</v>
      </c>
      <c r="E83" s="150">
        <v>3801.75</v>
      </c>
      <c r="F83" s="150">
        <v>2358.75</v>
      </c>
      <c r="G83" s="151">
        <f t="shared" si="3"/>
        <v>3437</v>
      </c>
      <c r="H83" s="156">
        <f t="shared" si="4"/>
        <v>0.2917285574841913</v>
      </c>
      <c r="I83" s="116">
        <v>12</v>
      </c>
      <c r="J83" s="116">
        <v>1</v>
      </c>
      <c r="K83" s="116">
        <f>I83*J83</f>
        <v>12</v>
      </c>
    </row>
    <row r="84" spans="2:11" x14ac:dyDescent="0.25">
      <c r="B84" s="246"/>
      <c r="C84" s="143" t="s">
        <v>42</v>
      </c>
      <c r="D84" s="150">
        <v>83.25</v>
      </c>
      <c r="E84" s="150">
        <v>111</v>
      </c>
      <c r="F84" s="150">
        <v>222</v>
      </c>
      <c r="G84" s="151">
        <f t="shared" si="3"/>
        <v>138.75</v>
      </c>
      <c r="H84" s="156">
        <f t="shared" si="4"/>
        <v>1.1776938420404871E-2</v>
      </c>
      <c r="I84" s="116">
        <v>12</v>
      </c>
      <c r="J84" s="116">
        <v>0</v>
      </c>
      <c r="K84" s="116">
        <f>I84*J84</f>
        <v>0</v>
      </c>
    </row>
    <row r="85" spans="2:11" x14ac:dyDescent="0.25">
      <c r="B85" s="246"/>
      <c r="C85" s="143" t="s">
        <v>18</v>
      </c>
      <c r="D85" s="150"/>
      <c r="E85" s="150">
        <v>83.25</v>
      </c>
      <c r="F85" s="150"/>
      <c r="G85" s="151">
        <f t="shared" si="3"/>
        <v>83.25</v>
      </c>
      <c r="H85" s="156">
        <f t="shared" si="4"/>
        <v>7.066163052242923E-3</v>
      </c>
      <c r="I85" s="116">
        <v>12</v>
      </c>
      <c r="J85" s="116">
        <v>0</v>
      </c>
      <c r="K85" s="116">
        <f t="shared" si="5"/>
        <v>0</v>
      </c>
    </row>
    <row r="86" spans="2:11" x14ac:dyDescent="0.25">
      <c r="B86" s="246"/>
      <c r="C86" s="143" t="s">
        <v>76</v>
      </c>
      <c r="D86" s="152"/>
      <c r="E86" s="150">
        <v>27.75</v>
      </c>
      <c r="F86" s="152"/>
      <c r="G86" s="151">
        <f t="shared" si="3"/>
        <v>27.75</v>
      </c>
      <c r="H86" s="156">
        <f t="shared" si="4"/>
        <v>2.3553876840809746E-3</v>
      </c>
      <c r="I86" s="116">
        <v>12</v>
      </c>
      <c r="J86" s="116">
        <v>0</v>
      </c>
      <c r="K86" s="116">
        <f t="shared" si="5"/>
        <v>0</v>
      </c>
    </row>
    <row r="87" spans="2:11" x14ac:dyDescent="0.25">
      <c r="B87" s="246"/>
      <c r="C87" s="143" t="s">
        <v>45</v>
      </c>
      <c r="D87" s="152"/>
      <c r="E87" s="150">
        <v>27.75</v>
      </c>
      <c r="F87" s="150">
        <v>27.75</v>
      </c>
      <c r="G87" s="151">
        <f t="shared" si="3"/>
        <v>27.75</v>
      </c>
      <c r="H87" s="156">
        <f t="shared" si="4"/>
        <v>2.3553876840809746E-3</v>
      </c>
      <c r="I87" s="116">
        <v>12</v>
      </c>
      <c r="J87" s="116">
        <v>0</v>
      </c>
      <c r="K87" s="116">
        <f t="shared" si="5"/>
        <v>0</v>
      </c>
    </row>
    <row r="88" spans="2:11" x14ac:dyDescent="0.25">
      <c r="B88" s="246"/>
      <c r="C88" s="143" t="s">
        <v>75</v>
      </c>
      <c r="D88" s="152"/>
      <c r="E88" s="150">
        <v>83.25</v>
      </c>
      <c r="F88" s="152"/>
      <c r="G88" s="151">
        <f t="shared" si="3"/>
        <v>83.25</v>
      </c>
      <c r="H88" s="156">
        <f t="shared" si="4"/>
        <v>7.066163052242923E-3</v>
      </c>
      <c r="I88" s="116">
        <v>12</v>
      </c>
      <c r="J88" s="116">
        <v>0</v>
      </c>
      <c r="K88" s="116">
        <f t="shared" si="5"/>
        <v>0</v>
      </c>
    </row>
    <row r="89" spans="2:11" x14ac:dyDescent="0.25">
      <c r="B89" s="246"/>
      <c r="C89" s="143" t="s">
        <v>41</v>
      </c>
      <c r="D89" s="150">
        <v>111</v>
      </c>
      <c r="E89" s="150">
        <v>138.75</v>
      </c>
      <c r="F89" s="152"/>
      <c r="G89" s="151">
        <f t="shared" si="3"/>
        <v>124.875</v>
      </c>
      <c r="H89" s="156">
        <f t="shared" si="4"/>
        <v>1.0599244578364385E-2</v>
      </c>
      <c r="I89" s="116">
        <v>12</v>
      </c>
      <c r="J89" s="116">
        <v>0</v>
      </c>
      <c r="K89" s="116">
        <f t="shared" si="5"/>
        <v>0</v>
      </c>
    </row>
    <row r="90" spans="2:11" x14ac:dyDescent="0.25">
      <c r="B90" s="246"/>
      <c r="C90" s="143" t="s">
        <v>47</v>
      </c>
      <c r="D90" s="150">
        <v>27.75</v>
      </c>
      <c r="E90" s="150">
        <v>55.5</v>
      </c>
      <c r="F90" s="152"/>
      <c r="G90" s="151">
        <f t="shared" si="3"/>
        <v>41.625</v>
      </c>
      <c r="H90" s="156">
        <f t="shared" si="4"/>
        <v>3.5330815261214615E-3</v>
      </c>
      <c r="I90" s="116">
        <v>12</v>
      </c>
      <c r="J90" s="116">
        <v>0</v>
      </c>
      <c r="K90" s="116">
        <f t="shared" si="5"/>
        <v>0</v>
      </c>
    </row>
    <row r="91" spans="2:11" x14ac:dyDescent="0.25">
      <c r="B91" s="246"/>
      <c r="C91" s="143" t="s">
        <v>77</v>
      </c>
      <c r="D91" s="152"/>
      <c r="E91" s="150">
        <v>27.75</v>
      </c>
      <c r="F91" s="152"/>
      <c r="G91" s="151">
        <f t="shared" si="3"/>
        <v>27.75</v>
      </c>
      <c r="H91" s="156">
        <f t="shared" si="4"/>
        <v>2.3553876840809746E-3</v>
      </c>
      <c r="I91" s="116">
        <v>12</v>
      </c>
      <c r="J91" s="116">
        <v>0</v>
      </c>
      <c r="K91" s="116">
        <f t="shared" si="5"/>
        <v>0</v>
      </c>
    </row>
    <row r="92" spans="2:11" x14ac:dyDescent="0.25">
      <c r="B92" s="246"/>
      <c r="C92" s="143" t="s">
        <v>19</v>
      </c>
      <c r="D92" s="150">
        <v>527.25</v>
      </c>
      <c r="E92" s="150">
        <v>249.75</v>
      </c>
      <c r="F92" s="150">
        <v>388.5</v>
      </c>
      <c r="G92" s="151">
        <f t="shared" si="3"/>
        <v>388.5</v>
      </c>
      <c r="H92" s="156">
        <f t="shared" si="4"/>
        <v>3.2975427577133641E-2</v>
      </c>
      <c r="I92" s="116">
        <v>12</v>
      </c>
      <c r="J92" s="116">
        <v>0</v>
      </c>
      <c r="K92" s="116">
        <f t="shared" si="5"/>
        <v>0</v>
      </c>
    </row>
    <row r="93" spans="2:11" x14ac:dyDescent="0.25">
      <c r="B93" s="246"/>
      <c r="C93" s="143" t="s">
        <v>43</v>
      </c>
      <c r="D93" s="150">
        <v>27.75</v>
      </c>
      <c r="E93" s="152"/>
      <c r="F93" s="152"/>
      <c r="G93" s="151">
        <f t="shared" si="3"/>
        <v>27.75</v>
      </c>
      <c r="H93" s="156">
        <f t="shared" si="4"/>
        <v>2.3553876840809746E-3</v>
      </c>
      <c r="I93" s="116">
        <v>12</v>
      </c>
      <c r="J93" s="116">
        <v>0</v>
      </c>
      <c r="K93" s="116">
        <f t="shared" si="5"/>
        <v>0</v>
      </c>
    </row>
    <row r="94" spans="2:11" x14ac:dyDescent="0.25">
      <c r="B94" s="246"/>
      <c r="C94" s="143" t="s">
        <v>91</v>
      </c>
      <c r="D94" s="152"/>
      <c r="E94" s="152"/>
      <c r="F94" s="150">
        <v>194.25</v>
      </c>
      <c r="G94" s="151">
        <f t="shared" si="3"/>
        <v>194.25</v>
      </c>
      <c r="H94" s="156">
        <f t="shared" si="4"/>
        <v>1.6487713788566821E-2</v>
      </c>
      <c r="I94" s="116">
        <v>12</v>
      </c>
      <c r="J94" s="116">
        <v>0</v>
      </c>
      <c r="K94" s="116">
        <f t="shared" si="5"/>
        <v>0</v>
      </c>
    </row>
    <row r="95" spans="2:11" x14ac:dyDescent="0.25">
      <c r="B95" s="246"/>
      <c r="C95" s="143" t="s">
        <v>79</v>
      </c>
      <c r="D95" s="152"/>
      <c r="E95" s="150">
        <v>249.75</v>
      </c>
      <c r="F95" s="152"/>
      <c r="G95" s="151">
        <f t="shared" si="3"/>
        <v>249.75</v>
      </c>
      <c r="H95" s="156">
        <f t="shared" si="4"/>
        <v>2.119848915672877E-2</v>
      </c>
      <c r="I95" s="116">
        <v>12</v>
      </c>
      <c r="J95" s="116">
        <v>0</v>
      </c>
      <c r="K95" s="116">
        <f t="shared" si="5"/>
        <v>0</v>
      </c>
    </row>
    <row r="96" spans="2:11" x14ac:dyDescent="0.25">
      <c r="B96" s="246"/>
      <c r="C96" s="143" t="s">
        <v>46</v>
      </c>
      <c r="D96" s="150">
        <v>138.75</v>
      </c>
      <c r="E96" s="150">
        <v>55.5</v>
      </c>
      <c r="F96" s="150">
        <v>277.5</v>
      </c>
      <c r="G96" s="151">
        <f t="shared" si="3"/>
        <v>157.25</v>
      </c>
      <c r="H96" s="156">
        <f t="shared" si="4"/>
        <v>1.3347196876458856E-2</v>
      </c>
      <c r="I96" s="116">
        <v>12</v>
      </c>
      <c r="J96" s="116">
        <v>0</v>
      </c>
      <c r="K96" s="116">
        <f t="shared" si="5"/>
        <v>0</v>
      </c>
    </row>
    <row r="97" spans="2:11" x14ac:dyDescent="0.25">
      <c r="B97" s="246"/>
      <c r="C97" s="143" t="s">
        <v>93</v>
      </c>
      <c r="D97" s="152"/>
      <c r="E97" s="152"/>
      <c r="F97" s="150">
        <v>27.75</v>
      </c>
      <c r="G97" s="151">
        <f t="shared" si="3"/>
        <v>27.75</v>
      </c>
      <c r="H97" s="156">
        <f t="shared" si="4"/>
        <v>2.3553876840809746E-3</v>
      </c>
      <c r="I97" s="116">
        <v>12</v>
      </c>
      <c r="J97" s="116">
        <v>0</v>
      </c>
      <c r="K97" s="116">
        <f t="shared" si="5"/>
        <v>0</v>
      </c>
    </row>
    <row r="98" spans="2:11" x14ac:dyDescent="0.25">
      <c r="B98" s="246"/>
      <c r="C98" s="143" t="s">
        <v>92</v>
      </c>
      <c r="D98" s="152"/>
      <c r="E98" s="152"/>
      <c r="F98" s="150">
        <v>27.75</v>
      </c>
      <c r="G98" s="151">
        <f t="shared" si="3"/>
        <v>27.75</v>
      </c>
      <c r="H98" s="156">
        <f t="shared" si="4"/>
        <v>2.3553876840809746E-3</v>
      </c>
      <c r="I98" s="116">
        <v>1</v>
      </c>
      <c r="J98" s="116">
        <v>0</v>
      </c>
      <c r="K98" s="116">
        <f t="shared" si="5"/>
        <v>0</v>
      </c>
    </row>
    <row r="99" spans="2:11" x14ac:dyDescent="0.25">
      <c r="B99" s="245"/>
      <c r="C99" s="143" t="s">
        <v>73</v>
      </c>
      <c r="D99" s="152"/>
      <c r="E99" s="150">
        <v>111</v>
      </c>
      <c r="F99" s="152"/>
      <c r="G99" s="151">
        <f t="shared" si="3"/>
        <v>111</v>
      </c>
      <c r="H99" s="156">
        <f t="shared" si="4"/>
        <v>9.4215507363238984E-3</v>
      </c>
      <c r="I99" s="116">
        <v>12</v>
      </c>
      <c r="J99" s="116">
        <v>0</v>
      </c>
      <c r="K99" s="116">
        <f t="shared" si="5"/>
        <v>0</v>
      </c>
    </row>
    <row r="100" spans="2:11" x14ac:dyDescent="0.25">
      <c r="B100" s="243" t="s">
        <v>122</v>
      </c>
      <c r="C100" s="243"/>
      <c r="D100" s="243"/>
      <c r="E100" s="243"/>
      <c r="F100" s="243"/>
      <c r="G100" s="116">
        <f>SUM(G49:G99)</f>
        <v>11781.5</v>
      </c>
      <c r="H100" s="156">
        <f>G100/G$100</f>
        <v>1</v>
      </c>
    </row>
  </sheetData>
  <mergeCells count="15">
    <mergeCell ref="B46:C47"/>
    <mergeCell ref="B2:C3"/>
    <mergeCell ref="B100:F100"/>
    <mergeCell ref="B49:B50"/>
    <mergeCell ref="B51:B70"/>
    <mergeCell ref="B71:B72"/>
    <mergeCell ref="B73:B75"/>
    <mergeCell ref="B76:B78"/>
    <mergeCell ref="B79:B99"/>
    <mergeCell ref="B5:B7"/>
    <mergeCell ref="B8:B26"/>
    <mergeCell ref="B28:B30"/>
    <mergeCell ref="B31:B33"/>
    <mergeCell ref="B34:B40"/>
    <mergeCell ref="B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Centro</vt:lpstr>
      <vt:lpstr>Enco</vt:lpstr>
      <vt:lpstr>Desague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2014-10-16T19:26:12Z</dcterms:created>
  <dcterms:modified xsi:type="dcterms:W3CDTF">2014-11-12T19:13:54Z</dcterms:modified>
</cp:coreProperties>
</file>