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55" yWindow="-75" windowWidth="6345" windowHeight="10035" activeTab="4"/>
  </bookViews>
  <sheets>
    <sheet name="Desague" sheetId="1" r:id="rId1"/>
    <sheet name="Cascada" sheetId="2" r:id="rId2"/>
    <sheet name="Pto Gaviota" sheetId="3" r:id="rId3"/>
    <sheet name="PARAMETROS" sheetId="4" r:id="rId4"/>
    <sheet name="Tabla calculo IPL" sheetId="5" r:id="rId5"/>
  </sheets>
  <definedNames>
    <definedName name="_xlnm._FilterDatabase" localSheetId="4" hidden="1">'Tabla calculo IPL'!$H$5:$M$40</definedName>
  </definedNames>
  <calcPr calcId="145621"/>
</workbook>
</file>

<file path=xl/calcChain.xml><?xml version="1.0" encoding="utf-8"?>
<calcChain xmlns="http://schemas.openxmlformats.org/spreadsheetml/2006/main">
  <c r="G37" i="5" l="1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36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5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36" i="5"/>
  <c r="G67" i="5"/>
  <c r="H52" i="5" s="1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7" i="3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X7" i="2"/>
  <c r="W7" i="2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8" i="1"/>
  <c r="L36" i="5" l="1"/>
  <c r="H54" i="5"/>
  <c r="H38" i="5"/>
  <c r="H66" i="5"/>
  <c r="H50" i="5"/>
  <c r="H62" i="5"/>
  <c r="H46" i="5"/>
  <c r="H58" i="5"/>
  <c r="H42" i="5"/>
  <c r="H65" i="5"/>
  <c r="H61" i="5"/>
  <c r="H57" i="5"/>
  <c r="H53" i="5"/>
  <c r="H49" i="5"/>
  <c r="H45" i="5"/>
  <c r="H41" i="5"/>
  <c r="H37" i="5"/>
  <c r="H36" i="5"/>
  <c r="H64" i="5"/>
  <c r="H60" i="5"/>
  <c r="H56" i="5"/>
  <c r="H48" i="5"/>
  <c r="H44" i="5"/>
  <c r="H40" i="5"/>
  <c r="H67" i="5"/>
  <c r="H63" i="5"/>
  <c r="H59" i="5"/>
  <c r="H55" i="5"/>
  <c r="H51" i="5"/>
  <c r="H47" i="5"/>
  <c r="H43" i="5"/>
  <c r="H39" i="5"/>
  <c r="L5" i="5"/>
  <c r="G31" i="5"/>
  <c r="H5" i="5" s="1"/>
  <c r="H17" i="5"/>
  <c r="H6" i="5"/>
  <c r="H22" i="5"/>
  <c r="H11" i="5"/>
  <c r="H27" i="5"/>
  <c r="H16" i="5"/>
  <c r="H25" i="4"/>
  <c r="I25" i="4"/>
  <c r="J25" i="4"/>
  <c r="K25" i="4"/>
  <c r="G25" i="4"/>
  <c r="H24" i="4"/>
  <c r="I24" i="4"/>
  <c r="J24" i="4"/>
  <c r="K24" i="4"/>
  <c r="G24" i="4"/>
  <c r="H23" i="4"/>
  <c r="I23" i="4"/>
  <c r="J23" i="4"/>
  <c r="K23" i="4"/>
  <c r="G23" i="4"/>
  <c r="H21" i="4"/>
  <c r="I21" i="4"/>
  <c r="J21" i="4"/>
  <c r="K21" i="4"/>
  <c r="G21" i="4"/>
  <c r="H20" i="4"/>
  <c r="I20" i="4"/>
  <c r="J20" i="4"/>
  <c r="K20" i="4"/>
  <c r="G20" i="4"/>
  <c r="H28" i="5" l="1"/>
  <c r="H12" i="5"/>
  <c r="H23" i="5"/>
  <c r="H7" i="5"/>
  <c r="H18" i="5"/>
  <c r="H29" i="5"/>
  <c r="H13" i="5"/>
  <c r="H24" i="5"/>
  <c r="H8" i="5"/>
  <c r="H19" i="5"/>
  <c r="H30" i="5"/>
  <c r="H14" i="5"/>
  <c r="H25" i="5"/>
  <c r="H9" i="5"/>
  <c r="H20" i="5"/>
  <c r="H31" i="5"/>
  <c r="H15" i="5"/>
  <c r="H26" i="5"/>
  <c r="H10" i="5"/>
  <c r="H21" i="5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C37" i="3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C30" i="2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C33" i="1"/>
</calcChain>
</file>

<file path=xl/sharedStrings.xml><?xml version="1.0" encoding="utf-8"?>
<sst xmlns="http://schemas.openxmlformats.org/spreadsheetml/2006/main" count="357" uniqueCount="98">
  <si>
    <t>Clase</t>
  </si>
  <si>
    <t>Género</t>
  </si>
  <si>
    <t>Cel/L</t>
  </si>
  <si>
    <t>%</t>
  </si>
  <si>
    <t>CHRYSOPHYCEAE</t>
  </si>
  <si>
    <t>CYANOPHYCEAE</t>
  </si>
  <si>
    <t>DINOPHYCEAE</t>
  </si>
  <si>
    <t>CHLOROPHYCEAE</t>
  </si>
  <si>
    <t>BACILLARIOPHYCEAE</t>
  </si>
  <si>
    <t>PRIMAVERA</t>
  </si>
  <si>
    <t>Taxa</t>
  </si>
  <si>
    <t>Dinobryon cylindricum</t>
  </si>
  <si>
    <t>Microcystis spp. (Cenobio)</t>
  </si>
  <si>
    <t>Peridinium  inconspicuum</t>
  </si>
  <si>
    <t>Coelastrum microporum</t>
  </si>
  <si>
    <t>Cosmarium depressum</t>
  </si>
  <si>
    <t>Elakatothrix gelatinosa</t>
  </si>
  <si>
    <t>Eudorina elegans</t>
  </si>
  <si>
    <t>Sphaerocystis schroeteri</t>
  </si>
  <si>
    <t>Diatoma hiemale</t>
  </si>
  <si>
    <t>Fragilaria spp.</t>
  </si>
  <si>
    <t>Navicula spp.</t>
  </si>
  <si>
    <t>Nitzschia spp.</t>
  </si>
  <si>
    <t>0m</t>
  </si>
  <si>
    <t>10m</t>
  </si>
  <si>
    <t>30m</t>
  </si>
  <si>
    <t>50m</t>
  </si>
  <si>
    <t>70m</t>
  </si>
  <si>
    <t>100m</t>
  </si>
  <si>
    <t>Desague</t>
  </si>
  <si>
    <t>CRYPTOPHYCEAE</t>
  </si>
  <si>
    <t>Pennadas</t>
  </si>
  <si>
    <t>VERANO</t>
  </si>
  <si>
    <t>Cryptomonas ovata</t>
  </si>
  <si>
    <t>Mallomonas spp.</t>
  </si>
  <si>
    <t>Ceratium f. hirundinella</t>
  </si>
  <si>
    <t>Peridinium willei</t>
  </si>
  <si>
    <t>Coelastrum spp.</t>
  </si>
  <si>
    <t>Dictyosphaerium spp.</t>
  </si>
  <si>
    <t>Oocystis sp.</t>
  </si>
  <si>
    <t>Eudorina spp.</t>
  </si>
  <si>
    <t>Asterionella formosa</t>
  </si>
  <si>
    <t>Aulacoseira granulata</t>
  </si>
  <si>
    <t>Cyclotella spp.</t>
  </si>
  <si>
    <t>Diatoma sp.</t>
  </si>
  <si>
    <t>Otras diatomeas pennadas</t>
  </si>
  <si>
    <t>ABUNDANCIA TOTAL</t>
  </si>
  <si>
    <t>RIQUEZA ESPECIFICA</t>
  </si>
  <si>
    <t>DIVERSIDAD DE SHANON (H')</t>
  </si>
  <si>
    <t>DIVERSIDAD DE SIMPSON (D)</t>
  </si>
  <si>
    <t>EQUIDAD DE PIELOU (J)</t>
  </si>
  <si>
    <t>60m</t>
  </si>
  <si>
    <t>Ceratium cf. Hirundinella</t>
  </si>
  <si>
    <t>Peridinium cinctum</t>
  </si>
  <si>
    <t>Peridinium inconspicuum</t>
  </si>
  <si>
    <t>Rhizosolenia eriensis</t>
  </si>
  <si>
    <t>Cascada</t>
  </si>
  <si>
    <t>Rhodomonas spp.</t>
  </si>
  <si>
    <t>Cosmarium spp.</t>
  </si>
  <si>
    <t>Oocystis spp.</t>
  </si>
  <si>
    <t>Fragilaria crotonensis</t>
  </si>
  <si>
    <t>Melosira varians</t>
  </si>
  <si>
    <t>Nitzschia sigmoidea</t>
  </si>
  <si>
    <t>EUGLENOPHYCEAE</t>
  </si>
  <si>
    <t>Trachelomonas spp.</t>
  </si>
  <si>
    <t>Aulacoseira distans</t>
  </si>
  <si>
    <t>Cymbella spp.</t>
  </si>
  <si>
    <t>Surirella spp.</t>
  </si>
  <si>
    <t>Botryococcus braunii (Colonia)</t>
  </si>
  <si>
    <t>Closterium acutum</t>
  </si>
  <si>
    <t>Gomphonema spp.</t>
  </si>
  <si>
    <t>Puerto Gaviota</t>
  </si>
  <si>
    <t>DESAGUE</t>
  </si>
  <si>
    <t>Epilimnion</t>
  </si>
  <si>
    <t>Metalimnion</t>
  </si>
  <si>
    <t>Hipolimnion</t>
  </si>
  <si>
    <t>Estrato Hidrodinamico</t>
  </si>
  <si>
    <t>Profundidad</t>
  </si>
  <si>
    <t>Abundancia Total (Cel/L)</t>
  </si>
  <si>
    <t>Riqueza Especifica (N° Taxa)</t>
  </si>
  <si>
    <t>Shannon (H')</t>
  </si>
  <si>
    <t>Simpson (D)</t>
  </si>
  <si>
    <t>Equidad de Pielou (J)</t>
  </si>
  <si>
    <r>
      <t>Z</t>
    </r>
    <r>
      <rPr>
        <vertAlign val="subscript"/>
        <sz val="8"/>
        <color theme="1"/>
        <rFont val="Arial"/>
        <family val="2"/>
      </rPr>
      <t>EUF</t>
    </r>
    <r>
      <rPr>
        <sz val="8"/>
        <color theme="1"/>
        <rFont val="Arial"/>
        <family val="2"/>
      </rPr>
      <t>=38,4m</t>
    </r>
  </si>
  <si>
    <t>primavera</t>
  </si>
  <si>
    <t>verano</t>
  </si>
  <si>
    <t>desague</t>
  </si>
  <si>
    <t>cascada</t>
  </si>
  <si>
    <t>pto gaviota</t>
  </si>
  <si>
    <t>PROMEDIO ABUNDANCIA</t>
  </si>
  <si>
    <t>ABUNDANCIA RELATIVA</t>
  </si>
  <si>
    <t>Qi</t>
  </si>
  <si>
    <t>Aj</t>
  </si>
  <si>
    <t>Qi*Aj</t>
  </si>
  <si>
    <t>IPL</t>
  </si>
  <si>
    <t>CHRYPTOPHYCEAE</t>
  </si>
  <si>
    <t>BACILLIARIOPHYCEAE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</si>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</sst>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%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indexed="8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vertAlign val="subscript"/>
      <sz val="8"/>
      <color theme="1"/>
      <name val="Arial"/>
      <family val="2"/>
    </font>
    <font>
      <b/>
      <sz val="1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2">
    <xf numFmtId="0" fontId="0" fillId="0" borderId="0" xfId="0"/>
    <xf numFmtId="0" fontId="3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0" fontId="4" fillId="3" borderId="15" xfId="0" applyNumberFormat="1" applyFont="1" applyFill="1" applyBorder="1" applyAlignment="1">
      <alignment horizontal="center" vertical="center"/>
    </xf>
    <xf numFmtId="0" fontId="1" fillId="0" borderId="8" xfId="0" applyNumberFormat="1" applyFont="1" applyBorder="1" applyAlignment="1">
      <alignment horizontal="center" vertical="center"/>
    </xf>
    <xf numFmtId="9" fontId="1" fillId="0" borderId="8" xfId="0" applyNumberFormat="1" applyFont="1" applyBorder="1" applyAlignment="1">
      <alignment horizontal="center" vertical="center"/>
    </xf>
    <xf numFmtId="9" fontId="1" fillId="0" borderId="9" xfId="0" applyNumberFormat="1" applyFont="1" applyBorder="1" applyAlignment="1">
      <alignment horizontal="center" vertical="center"/>
    </xf>
    <xf numFmtId="0" fontId="1" fillId="0" borderId="15" xfId="0" applyNumberFormat="1" applyFont="1" applyBorder="1" applyAlignment="1">
      <alignment horizontal="center" vertical="center"/>
    </xf>
    <xf numFmtId="10" fontId="2" fillId="0" borderId="15" xfId="0" applyNumberFormat="1" applyFont="1" applyBorder="1" applyAlignment="1">
      <alignment horizontal="center" vertical="center"/>
    </xf>
    <xf numFmtId="10" fontId="2" fillId="0" borderId="16" xfId="0" applyNumberFormat="1" applyFont="1" applyBorder="1" applyAlignment="1">
      <alignment horizontal="center" vertical="center"/>
    </xf>
    <xf numFmtId="0" fontId="2" fillId="0" borderId="15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10" fontId="1" fillId="0" borderId="0" xfId="0" applyNumberFormat="1" applyFont="1" applyAlignment="1">
      <alignment horizontal="center" vertical="center"/>
    </xf>
    <xf numFmtId="10" fontId="2" fillId="3" borderId="15" xfId="0" applyNumberFormat="1" applyFont="1" applyFill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10" fontId="1" fillId="0" borderId="15" xfId="0" applyNumberFormat="1" applyFont="1" applyBorder="1" applyAlignment="1">
      <alignment horizontal="center" vertical="center"/>
    </xf>
    <xf numFmtId="10" fontId="3" fillId="0" borderId="0" xfId="0" applyNumberFormat="1" applyFont="1" applyBorder="1" applyAlignment="1">
      <alignment horizontal="center" vertical="center"/>
    </xf>
    <xf numFmtId="10" fontId="2" fillId="2" borderId="1" xfId="0" applyNumberFormat="1" applyFont="1" applyFill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10" fontId="2" fillId="2" borderId="11" xfId="0" applyNumberFormat="1" applyFont="1" applyFill="1" applyBorder="1" applyAlignment="1">
      <alignment horizontal="center" vertical="center"/>
    </xf>
    <xf numFmtId="10" fontId="2" fillId="3" borderId="16" xfId="0" applyNumberFormat="1" applyFont="1" applyFill="1" applyBorder="1" applyAlignment="1">
      <alignment horizontal="center" vertical="center"/>
    </xf>
    <xf numFmtId="10" fontId="1" fillId="0" borderId="9" xfId="0" applyNumberFormat="1" applyFont="1" applyBorder="1" applyAlignment="1">
      <alignment horizontal="center" vertical="center"/>
    </xf>
    <xf numFmtId="10" fontId="1" fillId="0" borderId="11" xfId="0" applyNumberFormat="1" applyFont="1" applyBorder="1" applyAlignment="1">
      <alignment horizontal="center" vertical="center"/>
    </xf>
    <xf numFmtId="10" fontId="1" fillId="0" borderId="16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0" xfId="0" applyNumberFormat="1" applyFont="1" applyAlignment="1">
      <alignment horizontal="center" vertical="center"/>
    </xf>
    <xf numFmtId="0" fontId="2" fillId="3" borderId="15" xfId="0" applyNumberFormat="1" applyFont="1" applyFill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26" xfId="0" applyNumberFormat="1" applyFont="1" applyBorder="1" applyAlignment="1">
      <alignment horizontal="center" vertical="center"/>
    </xf>
    <xf numFmtId="0" fontId="1" fillId="0" borderId="17" xfId="0" applyNumberFormat="1" applyFont="1" applyBorder="1" applyAlignment="1">
      <alignment horizontal="center" vertical="center"/>
    </xf>
    <xf numFmtId="0" fontId="1" fillId="0" borderId="13" xfId="0" applyNumberFormat="1" applyFont="1" applyBorder="1" applyAlignment="1">
      <alignment horizontal="center" vertical="center"/>
    </xf>
    <xf numFmtId="0" fontId="1" fillId="0" borderId="14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2" fillId="3" borderId="25" xfId="0" applyNumberFormat="1" applyFont="1" applyFill="1" applyBorder="1" applyAlignment="1">
      <alignment horizontal="center" vertical="center"/>
    </xf>
    <xf numFmtId="0" fontId="1" fillId="0" borderId="24" xfId="0" applyNumberFormat="1" applyFont="1" applyBorder="1" applyAlignment="1">
      <alignment horizontal="center" vertical="center"/>
    </xf>
    <xf numFmtId="0" fontId="1" fillId="0" borderId="6" xfId="0" applyNumberFormat="1" applyFont="1" applyBorder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1" fillId="0" borderId="25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1" xfId="0" applyFont="1" applyBorder="1" applyAlignment="1">
      <alignment horizontal="left" vertical="center"/>
    </xf>
    <xf numFmtId="3" fontId="2" fillId="2" borderId="1" xfId="0" applyNumberFormat="1" applyFont="1" applyFill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10" fontId="1" fillId="0" borderId="30" xfId="0" applyNumberFormat="1" applyFont="1" applyBorder="1" applyAlignment="1">
      <alignment horizontal="center" vertical="center"/>
    </xf>
    <xf numFmtId="9" fontId="1" fillId="0" borderId="2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9" fillId="0" borderId="0" xfId="0" applyFont="1"/>
    <xf numFmtId="0" fontId="9" fillId="5" borderId="1" xfId="0" applyFont="1" applyFill="1" applyBorder="1" applyAlignment="1">
      <alignment horizontal="center"/>
    </xf>
    <xf numFmtId="1" fontId="9" fillId="5" borderId="1" xfId="0" applyNumberFormat="1" applyFont="1" applyFill="1" applyBorder="1" applyAlignment="1">
      <alignment horizontal="center"/>
    </xf>
    <xf numFmtId="164" fontId="9" fillId="5" borderId="1" xfId="0" applyNumberFormat="1" applyFont="1" applyFill="1" applyBorder="1" applyAlignment="1">
      <alignment horizontal="center"/>
    </xf>
    <xf numFmtId="0" fontId="9" fillId="5" borderId="5" xfId="0" applyFont="1" applyFill="1" applyBorder="1" applyAlignment="1">
      <alignment horizontal="center" vertical="center"/>
    </xf>
    <xf numFmtId="164" fontId="9" fillId="5" borderId="5" xfId="0" applyNumberFormat="1" applyFont="1" applyFill="1" applyBorder="1" applyAlignment="1">
      <alignment horizontal="center" vertical="center"/>
    </xf>
    <xf numFmtId="0" fontId="9" fillId="4" borderId="37" xfId="0" applyFont="1" applyFill="1" applyBorder="1" applyAlignment="1">
      <alignment horizontal="center"/>
    </xf>
    <xf numFmtId="1" fontId="9" fillId="4" borderId="37" xfId="0" applyNumberFormat="1" applyFont="1" applyFill="1" applyBorder="1" applyAlignment="1">
      <alignment horizontal="center"/>
    </xf>
    <xf numFmtId="164" fontId="9" fillId="4" borderId="37" xfId="0" applyNumberFormat="1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1" fontId="9" fillId="4" borderId="1" xfId="0" applyNumberFormat="1" applyFont="1" applyFill="1" applyBorder="1" applyAlignment="1">
      <alignment horizontal="center"/>
    </xf>
    <xf numFmtId="164" fontId="9" fillId="4" borderId="1" xfId="0" applyNumberFormat="1" applyFont="1" applyFill="1" applyBorder="1" applyAlignment="1">
      <alignment horizontal="center"/>
    </xf>
    <xf numFmtId="3" fontId="10" fillId="5" borderId="1" xfId="0" applyNumberFormat="1" applyFont="1" applyFill="1" applyBorder="1" applyAlignment="1">
      <alignment horizontal="center" vertical="center"/>
    </xf>
    <xf numFmtId="14" fontId="10" fillId="0" borderId="1" xfId="0" applyNumberFormat="1" applyFont="1" applyFill="1" applyBorder="1" applyAlignment="1">
      <alignment horizontal="center" vertical="center"/>
    </xf>
    <xf numFmtId="3" fontId="10" fillId="5" borderId="5" xfId="0" applyNumberFormat="1" applyFont="1" applyFill="1" applyBorder="1" applyAlignment="1">
      <alignment horizontal="center" vertical="center"/>
    </xf>
    <xf numFmtId="3" fontId="10" fillId="4" borderId="37" xfId="0" applyNumberFormat="1" applyFont="1" applyFill="1" applyBorder="1" applyAlignment="1">
      <alignment horizontal="center" vertical="center"/>
    </xf>
    <xf numFmtId="3" fontId="10" fillId="4" borderId="1" xfId="0" applyNumberFormat="1" applyFont="1" applyFill="1" applyBorder="1" applyAlignment="1">
      <alignment horizontal="center" vertical="center"/>
    </xf>
    <xf numFmtId="0" fontId="7" fillId="0" borderId="38" xfId="0" applyFont="1" applyBorder="1"/>
    <xf numFmtId="1" fontId="1" fillId="0" borderId="0" xfId="0" applyNumberFormat="1" applyFont="1" applyAlignment="1">
      <alignment vertical="center"/>
    </xf>
    <xf numFmtId="1" fontId="1" fillId="0" borderId="0" xfId="0" applyNumberFormat="1" applyFont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center" vertical="center"/>
    </xf>
    <xf numFmtId="1" fontId="0" fillId="0" borderId="0" xfId="0" applyNumberFormat="1"/>
    <xf numFmtId="1" fontId="1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3" fontId="5" fillId="3" borderId="1" xfId="0" applyNumberFormat="1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1" fontId="1" fillId="0" borderId="6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" fontId="0" fillId="0" borderId="1" xfId="0" applyNumberFormat="1" applyBorder="1"/>
    <xf numFmtId="165" fontId="0" fillId="0" borderId="1" xfId="0" applyNumberFormat="1" applyBorder="1"/>
    <xf numFmtId="165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14" fillId="0" borderId="39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/>
    </xf>
    <xf numFmtId="0" fontId="0" fillId="0" borderId="35" xfId="0" applyBorder="1" applyAlignment="1">
      <alignment horizontal="left" vertical="center"/>
    </xf>
    <xf numFmtId="0" fontId="0" fillId="0" borderId="35" xfId="0" applyBorder="1"/>
    <xf numFmtId="0" fontId="0" fillId="0" borderId="35" xfId="0" applyBorder="1" applyAlignment="1">
      <alignment vertical="center"/>
    </xf>
    <xf numFmtId="3" fontId="2" fillId="2" borderId="1" xfId="0" applyNumberFormat="1" applyFont="1" applyFill="1" applyBorder="1" applyAlignment="1">
      <alignment horizontal="center" vertical="center"/>
    </xf>
    <xf numFmtId="0" fontId="1" fillId="0" borderId="14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8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14" fontId="2" fillId="0" borderId="11" xfId="0" applyNumberFormat="1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2" fillId="0" borderId="11" xfId="0" applyFont="1" applyFill="1" applyBorder="1" applyAlignment="1">
      <alignment horizontal="left" vertical="center"/>
    </xf>
    <xf numFmtId="0" fontId="2" fillId="0" borderId="16" xfId="0" applyFont="1" applyFill="1" applyBorder="1" applyAlignment="1">
      <alignment horizontal="left" vertical="center"/>
    </xf>
    <xf numFmtId="0" fontId="2" fillId="0" borderId="13" xfId="0" applyFont="1" applyFill="1" applyBorder="1" applyAlignment="1">
      <alignment vertical="center"/>
    </xf>
    <xf numFmtId="0" fontId="2" fillId="0" borderId="14" xfId="0" applyFont="1" applyFill="1" applyBorder="1" applyAlignment="1">
      <alignment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4" fontId="2" fillId="0" borderId="6" xfId="0" applyNumberFormat="1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/>
    </xf>
    <xf numFmtId="0" fontId="1" fillId="0" borderId="18" xfId="0" applyFont="1" applyBorder="1" applyAlignment="1">
      <alignment horizontal="left" vertical="center"/>
    </xf>
    <xf numFmtId="0" fontId="1" fillId="0" borderId="20" xfId="0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4" fillId="0" borderId="24" xfId="0" applyFont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left" vertical="center"/>
    </xf>
    <xf numFmtId="0" fontId="1" fillId="0" borderId="27" xfId="0" applyFont="1" applyBorder="1" applyAlignment="1">
      <alignment horizontal="left" vertical="center"/>
    </xf>
    <xf numFmtId="0" fontId="6" fillId="0" borderId="1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3" fontId="2" fillId="2" borderId="11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center"/>
    </xf>
    <xf numFmtId="0" fontId="1" fillId="0" borderId="22" xfId="0" applyFont="1" applyBorder="1" applyAlignment="1">
      <alignment horizontal="left"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5" xfId="0" applyFont="1" applyFill="1" applyBorder="1" applyAlignment="1">
      <alignment horizontal="left" vertical="center"/>
    </xf>
    <xf numFmtId="14" fontId="10" fillId="0" borderId="5" xfId="0" applyNumberFormat="1" applyFont="1" applyFill="1" applyBorder="1" applyAlignment="1">
      <alignment horizontal="center" vertical="center"/>
    </xf>
    <xf numFmtId="14" fontId="10" fillId="0" borderId="35" xfId="0" applyNumberFormat="1" applyFont="1" applyFill="1" applyBorder="1" applyAlignment="1">
      <alignment horizontal="center" vertical="center"/>
    </xf>
    <xf numFmtId="14" fontId="10" fillId="0" borderId="36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 wrapText="1"/>
    </xf>
    <xf numFmtId="0" fontId="12" fillId="0" borderId="35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0" fontId="11" fillId="0" borderId="35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14" fontId="2" fillId="0" borderId="5" xfId="0" applyNumberFormat="1" applyFont="1" applyFill="1" applyBorder="1" applyAlignment="1">
      <alignment horizontal="center" vertical="center"/>
    </xf>
    <xf numFmtId="14" fontId="2" fillId="0" borderId="35" xfId="0" applyNumberFormat="1" applyFont="1" applyFill="1" applyBorder="1" applyAlignment="1">
      <alignment horizontal="center" vertical="center"/>
    </xf>
    <xf numFmtId="14" fontId="2" fillId="0" borderId="36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3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41" xfId="0" applyFill="1" applyBorder="1" applyAlignment="1">
      <alignment horizontal="center" vertical="center"/>
    </xf>
    <xf numFmtId="0" fontId="0" fillId="7" borderId="4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6" borderId="42" xfId="0" applyFill="1" applyBorder="1" applyAlignment="1">
      <alignment horizontal="center" vertical="center"/>
    </xf>
    <xf numFmtId="3" fontId="5" fillId="0" borderId="9" xfId="0" applyNumberFormat="1" applyFont="1" applyFill="1" applyBorder="1" applyAlignment="1">
      <alignment horizontal="left" vertical="center"/>
    </xf>
    <xf numFmtId="0" fontId="1" fillId="0" borderId="24" xfId="0" applyNumberFormat="1" applyFont="1" applyFill="1" applyBorder="1" applyAlignment="1">
      <alignment horizontal="center" vertical="center"/>
    </xf>
    <xf numFmtId="10" fontId="5" fillId="0" borderId="8" xfId="0" applyNumberFormat="1" applyFont="1" applyFill="1" applyBorder="1" applyAlignment="1">
      <alignment horizontal="center" vertical="center"/>
    </xf>
    <xf numFmtId="0" fontId="5" fillId="0" borderId="8" xfId="0" applyNumberFormat="1" applyFont="1" applyFill="1" applyBorder="1" applyAlignment="1">
      <alignment horizontal="center" vertical="center"/>
    </xf>
    <xf numFmtId="10" fontId="1" fillId="0" borderId="8" xfId="0" applyNumberFormat="1" applyFont="1" applyFill="1" applyBorder="1" applyAlignment="1">
      <alignment horizontal="center" vertical="center"/>
    </xf>
    <xf numFmtId="0" fontId="1" fillId="0" borderId="8" xfId="0" applyNumberFormat="1" applyFont="1" applyFill="1" applyBorder="1" applyAlignment="1">
      <alignment horizontal="center" vertical="center"/>
    </xf>
    <xf numFmtId="10" fontId="1" fillId="0" borderId="22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0" borderId="11" xfId="0" applyFont="1" applyFill="1" applyBorder="1" applyAlignment="1">
      <alignment horizontal="left" vertical="center"/>
    </xf>
    <xf numFmtId="0" fontId="1" fillId="0" borderId="6" xfId="0" applyNumberFormat="1" applyFont="1" applyFill="1" applyBorder="1" applyAlignment="1">
      <alignment horizontal="center" vertical="center"/>
    </xf>
    <xf numFmtId="10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0" fontId="1" fillId="0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9"/>
  <sheetViews>
    <sheetView topLeftCell="A19" zoomScale="80" zoomScaleNormal="80" workbookViewId="0">
      <selection activeCell="C57" sqref="C57"/>
    </sheetView>
  </sheetViews>
  <sheetFormatPr baseColWidth="10" defaultRowHeight="12.75" x14ac:dyDescent="0.25"/>
  <cols>
    <col min="1" max="1" width="20.85546875" style="29" bestFit="1" customWidth="1"/>
    <col min="2" max="2" width="26.28515625" style="2" bestFit="1" customWidth="1"/>
    <col min="3" max="3" width="7.7109375" style="32" customWidth="1"/>
    <col min="4" max="4" width="7.7109375" style="17" customWidth="1"/>
    <col min="5" max="5" width="7.7109375" style="32" customWidth="1"/>
    <col min="6" max="6" width="7.7109375" style="17" customWidth="1"/>
    <col min="7" max="7" width="7.7109375" style="32" customWidth="1"/>
    <col min="8" max="8" width="7.7109375" style="17" customWidth="1"/>
    <col min="9" max="9" width="7.7109375" style="32" customWidth="1"/>
    <col min="10" max="10" width="7.7109375" style="17" customWidth="1"/>
    <col min="11" max="11" width="7.7109375" style="32" customWidth="1"/>
    <col min="12" max="12" width="7.7109375" style="17" customWidth="1"/>
    <col min="13" max="13" width="7.7109375" style="32" customWidth="1"/>
    <col min="14" max="14" width="7.7109375" style="17" customWidth="1"/>
    <col min="15" max="15" width="7.7109375" style="32" customWidth="1"/>
    <col min="16" max="16" width="7.7109375" style="17" customWidth="1"/>
    <col min="17" max="17" width="7.7109375" style="32" customWidth="1"/>
    <col min="18" max="18" width="7.7109375" style="17" customWidth="1"/>
    <col min="19" max="19" width="7.7109375" style="32" customWidth="1"/>
    <col min="20" max="20" width="7.7109375" style="17" customWidth="1"/>
    <col min="21" max="21" width="7.7109375" style="32" customWidth="1"/>
    <col min="22" max="22" width="7.7109375" style="17" customWidth="1"/>
    <col min="23" max="23" width="7.7109375" style="32" customWidth="1"/>
    <col min="24" max="24" width="7.7109375" style="17" customWidth="1"/>
    <col min="25" max="16384" width="11.42578125" style="4"/>
  </cols>
  <sheetData>
    <row r="2" spans="1:26" ht="13.5" thickBot="1" x14ac:dyDescent="0.3"/>
    <row r="3" spans="1:26" x14ac:dyDescent="0.25">
      <c r="A3" s="131" t="s">
        <v>29</v>
      </c>
      <c r="B3" s="132"/>
      <c r="C3" s="129">
        <v>2012</v>
      </c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23">
        <v>2013</v>
      </c>
      <c r="P3" s="123"/>
      <c r="Q3" s="123"/>
      <c r="R3" s="123"/>
      <c r="S3" s="123"/>
      <c r="T3" s="123"/>
      <c r="U3" s="123"/>
      <c r="V3" s="123"/>
      <c r="W3" s="123"/>
      <c r="X3" s="124"/>
    </row>
    <row r="4" spans="1:26" x14ac:dyDescent="0.25">
      <c r="A4" s="133"/>
      <c r="B4" s="134"/>
      <c r="C4" s="141" t="s">
        <v>9</v>
      </c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25" t="s">
        <v>32</v>
      </c>
      <c r="P4" s="125"/>
      <c r="Q4" s="125"/>
      <c r="R4" s="125"/>
      <c r="S4" s="125"/>
      <c r="T4" s="125"/>
      <c r="U4" s="125"/>
      <c r="V4" s="125"/>
      <c r="W4" s="125"/>
      <c r="X4" s="126"/>
    </row>
    <row r="5" spans="1:26" x14ac:dyDescent="0.25">
      <c r="A5" s="135"/>
      <c r="B5" s="136"/>
      <c r="C5" s="143">
        <v>41249</v>
      </c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>
        <v>41342</v>
      </c>
      <c r="P5" s="127"/>
      <c r="Q5" s="127"/>
      <c r="R5" s="127"/>
      <c r="S5" s="127"/>
      <c r="T5" s="127"/>
      <c r="U5" s="127"/>
      <c r="V5" s="127"/>
      <c r="W5" s="127"/>
      <c r="X5" s="128"/>
    </row>
    <row r="6" spans="1:26" x14ac:dyDescent="0.25">
      <c r="A6" s="139" t="s">
        <v>0</v>
      </c>
      <c r="B6" s="137" t="s">
        <v>10</v>
      </c>
      <c r="C6" s="144" t="s">
        <v>23</v>
      </c>
      <c r="D6" s="112"/>
      <c r="E6" s="112" t="s">
        <v>24</v>
      </c>
      <c r="F6" s="112"/>
      <c r="G6" s="112" t="s">
        <v>25</v>
      </c>
      <c r="H6" s="112"/>
      <c r="I6" s="112" t="s">
        <v>26</v>
      </c>
      <c r="J6" s="112"/>
      <c r="K6" s="112" t="s">
        <v>27</v>
      </c>
      <c r="L6" s="112"/>
      <c r="M6" s="112" t="s">
        <v>28</v>
      </c>
      <c r="N6" s="112"/>
      <c r="O6" s="36">
        <v>0</v>
      </c>
      <c r="P6" s="22"/>
      <c r="Q6" s="36">
        <v>10</v>
      </c>
      <c r="R6" s="22"/>
      <c r="S6" s="36">
        <v>50</v>
      </c>
      <c r="T6" s="22"/>
      <c r="U6" s="36">
        <v>70</v>
      </c>
      <c r="V6" s="22"/>
      <c r="W6" s="36">
        <v>100</v>
      </c>
      <c r="X6" s="24"/>
    </row>
    <row r="7" spans="1:26" ht="13.5" thickBot="1" x14ac:dyDescent="0.3">
      <c r="A7" s="140"/>
      <c r="B7" s="138"/>
      <c r="C7" s="45" t="s">
        <v>2</v>
      </c>
      <c r="D7" s="18" t="s">
        <v>3</v>
      </c>
      <c r="E7" s="33" t="s">
        <v>2</v>
      </c>
      <c r="F7" s="18" t="s">
        <v>3</v>
      </c>
      <c r="G7" s="33" t="s">
        <v>2</v>
      </c>
      <c r="H7" s="18" t="s">
        <v>3</v>
      </c>
      <c r="I7" s="33" t="s">
        <v>2</v>
      </c>
      <c r="J7" s="18" t="s">
        <v>3</v>
      </c>
      <c r="K7" s="33" t="s">
        <v>2</v>
      </c>
      <c r="L7" s="18" t="s">
        <v>3</v>
      </c>
      <c r="M7" s="33" t="s">
        <v>2</v>
      </c>
      <c r="N7" s="6" t="s">
        <v>3</v>
      </c>
      <c r="O7" s="33" t="s">
        <v>2</v>
      </c>
      <c r="P7" s="18" t="s">
        <v>3</v>
      </c>
      <c r="Q7" s="33" t="s">
        <v>2</v>
      </c>
      <c r="R7" s="18" t="s">
        <v>3</v>
      </c>
      <c r="S7" s="33" t="s">
        <v>2</v>
      </c>
      <c r="T7" s="18" t="s">
        <v>3</v>
      </c>
      <c r="U7" s="33" t="s">
        <v>2</v>
      </c>
      <c r="V7" s="18" t="s">
        <v>3</v>
      </c>
      <c r="W7" s="33" t="s">
        <v>2</v>
      </c>
      <c r="X7" s="25" t="s">
        <v>3</v>
      </c>
      <c r="Y7" s="4" t="s">
        <v>84</v>
      </c>
      <c r="Z7" s="4" t="s">
        <v>85</v>
      </c>
    </row>
    <row r="8" spans="1:26" x14ac:dyDescent="0.25">
      <c r="A8" s="30" t="s">
        <v>30</v>
      </c>
      <c r="B8" s="198" t="s">
        <v>33</v>
      </c>
      <c r="C8" s="199">
        <v>0</v>
      </c>
      <c r="D8" s="200">
        <v>0</v>
      </c>
      <c r="E8" s="201">
        <v>0</v>
      </c>
      <c r="F8" s="200">
        <v>0</v>
      </c>
      <c r="G8" s="201">
        <v>0</v>
      </c>
      <c r="H8" s="200">
        <v>0</v>
      </c>
      <c r="I8" s="201">
        <v>0</v>
      </c>
      <c r="J8" s="200">
        <v>0</v>
      </c>
      <c r="K8" s="201">
        <v>0</v>
      </c>
      <c r="L8" s="200">
        <v>0</v>
      </c>
      <c r="M8" s="201">
        <v>0</v>
      </c>
      <c r="N8" s="202">
        <v>0</v>
      </c>
      <c r="O8" s="203">
        <v>0</v>
      </c>
      <c r="P8" s="202">
        <v>0</v>
      </c>
      <c r="Q8" s="203">
        <v>0</v>
      </c>
      <c r="R8" s="202">
        <v>0</v>
      </c>
      <c r="S8" s="203">
        <v>89</v>
      </c>
      <c r="T8" s="202">
        <v>1.0319917440660478E-3</v>
      </c>
      <c r="U8" s="203">
        <v>0</v>
      </c>
      <c r="V8" s="202">
        <v>0</v>
      </c>
      <c r="W8" s="203">
        <v>0</v>
      </c>
      <c r="X8" s="204">
        <v>0</v>
      </c>
      <c r="Y8" s="205">
        <f>AVERAGE(C8,E8,G8,I8,K8,M8)</f>
        <v>0</v>
      </c>
      <c r="Z8" s="206">
        <f>AVERAGE(O8,Q8,S8,U8,W8)</f>
        <v>17.8</v>
      </c>
    </row>
    <row r="9" spans="1:26" x14ac:dyDescent="0.25">
      <c r="A9" s="119" t="s">
        <v>4</v>
      </c>
      <c r="B9" s="207" t="s">
        <v>11</v>
      </c>
      <c r="C9" s="208">
        <v>21538</v>
      </c>
      <c r="D9" s="209">
        <v>0.852112676056338</v>
      </c>
      <c r="E9" s="210">
        <v>56871</v>
      </c>
      <c r="F9" s="209">
        <v>0.9424778761061946</v>
      </c>
      <c r="G9" s="210">
        <v>15664</v>
      </c>
      <c r="H9" s="209">
        <v>0.8502415458937197</v>
      </c>
      <c r="I9" s="210">
        <v>3382</v>
      </c>
      <c r="J9" s="209">
        <v>0.66666666666666663</v>
      </c>
      <c r="K9" s="210">
        <v>2225</v>
      </c>
      <c r="L9" s="209">
        <v>0.80645161290322587</v>
      </c>
      <c r="M9" s="210">
        <v>1246</v>
      </c>
      <c r="N9" s="209">
        <v>0.875</v>
      </c>
      <c r="O9" s="210">
        <v>96120</v>
      </c>
      <c r="P9" s="209">
        <v>0.6724782067247822</v>
      </c>
      <c r="Q9" s="210">
        <v>72446</v>
      </c>
      <c r="R9" s="209">
        <v>0.60837070254110626</v>
      </c>
      <c r="S9" s="210">
        <v>44678</v>
      </c>
      <c r="T9" s="209">
        <v>0.51805985552115597</v>
      </c>
      <c r="U9" s="210">
        <v>7743</v>
      </c>
      <c r="V9" s="209">
        <v>0.35802469135802467</v>
      </c>
      <c r="W9" s="210">
        <v>2047.0000000000002</v>
      </c>
      <c r="X9" s="211">
        <v>0.1796875</v>
      </c>
      <c r="Y9" s="205">
        <f t="shared" ref="Y9:Y32" si="0">AVERAGE(C9,E9,G9,I9,K9,M9)</f>
        <v>16821</v>
      </c>
      <c r="Z9" s="206">
        <f t="shared" ref="Z9:Z32" si="1">AVERAGE(O9,Q9,S9,U9,W9)</f>
        <v>44606.8</v>
      </c>
    </row>
    <row r="10" spans="1:26" x14ac:dyDescent="0.25">
      <c r="A10" s="121"/>
      <c r="B10" s="207" t="s">
        <v>34</v>
      </c>
      <c r="C10" s="208">
        <v>0</v>
      </c>
      <c r="D10" s="209">
        <v>0</v>
      </c>
      <c r="E10" s="210">
        <v>0</v>
      </c>
      <c r="F10" s="209">
        <v>0</v>
      </c>
      <c r="G10" s="210">
        <v>0</v>
      </c>
      <c r="H10" s="209">
        <v>0</v>
      </c>
      <c r="I10" s="210">
        <v>0</v>
      </c>
      <c r="J10" s="209">
        <v>0</v>
      </c>
      <c r="K10" s="210">
        <v>0</v>
      </c>
      <c r="L10" s="209">
        <v>0</v>
      </c>
      <c r="M10" s="210">
        <v>0</v>
      </c>
      <c r="N10" s="209">
        <v>0</v>
      </c>
      <c r="O10" s="210">
        <v>178</v>
      </c>
      <c r="P10" s="209">
        <v>1.2453300124533003E-3</v>
      </c>
      <c r="Q10" s="210">
        <v>0</v>
      </c>
      <c r="R10" s="209">
        <v>0</v>
      </c>
      <c r="S10" s="210">
        <v>0</v>
      </c>
      <c r="T10" s="209">
        <v>0</v>
      </c>
      <c r="U10" s="210">
        <v>0</v>
      </c>
      <c r="V10" s="209">
        <v>0</v>
      </c>
      <c r="W10" s="210">
        <v>0</v>
      </c>
      <c r="X10" s="211">
        <v>0</v>
      </c>
      <c r="Y10" s="205">
        <f t="shared" si="0"/>
        <v>0</v>
      </c>
      <c r="Z10" s="206">
        <f t="shared" si="1"/>
        <v>35.6</v>
      </c>
    </row>
    <row r="11" spans="1:26" x14ac:dyDescent="0.25">
      <c r="A11" s="31" t="s">
        <v>5</v>
      </c>
      <c r="B11" s="207" t="s">
        <v>12</v>
      </c>
      <c r="C11" s="208">
        <v>0</v>
      </c>
      <c r="D11" s="209">
        <v>0</v>
      </c>
      <c r="E11" s="210">
        <v>89</v>
      </c>
      <c r="F11" s="209">
        <v>1.4749262536873154E-3</v>
      </c>
      <c r="G11" s="210">
        <v>0</v>
      </c>
      <c r="H11" s="209">
        <v>0</v>
      </c>
      <c r="I11" s="210">
        <v>0</v>
      </c>
      <c r="J11" s="209">
        <v>0</v>
      </c>
      <c r="K11" s="210">
        <v>0</v>
      </c>
      <c r="L11" s="209">
        <v>0</v>
      </c>
      <c r="M11" s="210">
        <v>0</v>
      </c>
      <c r="N11" s="209">
        <v>0</v>
      </c>
      <c r="O11" s="210">
        <v>0</v>
      </c>
      <c r="P11" s="209">
        <v>0</v>
      </c>
      <c r="Q11" s="210">
        <v>0</v>
      </c>
      <c r="R11" s="209">
        <v>0</v>
      </c>
      <c r="S11" s="210">
        <v>0</v>
      </c>
      <c r="T11" s="209">
        <v>0</v>
      </c>
      <c r="U11" s="210">
        <v>0</v>
      </c>
      <c r="V11" s="209">
        <v>0</v>
      </c>
      <c r="W11" s="210">
        <v>0</v>
      </c>
      <c r="X11" s="211">
        <v>0</v>
      </c>
      <c r="Y11" s="205">
        <f t="shared" si="0"/>
        <v>14.833333333333334</v>
      </c>
      <c r="Z11" s="206">
        <f t="shared" si="1"/>
        <v>0</v>
      </c>
    </row>
    <row r="12" spans="1:26" x14ac:dyDescent="0.25">
      <c r="A12" s="119" t="s">
        <v>6</v>
      </c>
      <c r="B12" s="207" t="s">
        <v>35</v>
      </c>
      <c r="C12" s="208">
        <v>0</v>
      </c>
      <c r="D12" s="209">
        <v>0</v>
      </c>
      <c r="E12" s="210">
        <v>0</v>
      </c>
      <c r="F12" s="209">
        <v>0</v>
      </c>
      <c r="G12" s="210">
        <v>0</v>
      </c>
      <c r="H12" s="209">
        <v>0</v>
      </c>
      <c r="I12" s="210">
        <v>0</v>
      </c>
      <c r="J12" s="209">
        <v>0</v>
      </c>
      <c r="K12" s="210">
        <v>0</v>
      </c>
      <c r="L12" s="209">
        <v>0</v>
      </c>
      <c r="M12" s="210">
        <v>0</v>
      </c>
      <c r="N12" s="209">
        <v>0</v>
      </c>
      <c r="O12" s="210">
        <v>89</v>
      </c>
      <c r="P12" s="209">
        <v>6.2266500622665017E-4</v>
      </c>
      <c r="Q12" s="210">
        <v>89</v>
      </c>
      <c r="R12" s="209">
        <v>7.4738415545590447E-4</v>
      </c>
      <c r="S12" s="210">
        <v>178</v>
      </c>
      <c r="T12" s="209">
        <v>2.0639834881320956E-3</v>
      </c>
      <c r="U12" s="210">
        <v>267</v>
      </c>
      <c r="V12" s="209">
        <v>1.2345679012345678E-2</v>
      </c>
      <c r="W12" s="210">
        <v>267</v>
      </c>
      <c r="X12" s="211">
        <v>2.34375E-2</v>
      </c>
      <c r="Y12" s="205">
        <f t="shared" si="0"/>
        <v>0</v>
      </c>
      <c r="Z12" s="206">
        <f t="shared" si="1"/>
        <v>178</v>
      </c>
    </row>
    <row r="13" spans="1:26" x14ac:dyDescent="0.25">
      <c r="A13" s="120"/>
      <c r="B13" s="207" t="s">
        <v>13</v>
      </c>
      <c r="C13" s="208">
        <v>89</v>
      </c>
      <c r="D13" s="209">
        <v>3.5211267605633799E-3</v>
      </c>
      <c r="E13" s="210">
        <v>0</v>
      </c>
      <c r="F13" s="209">
        <v>0</v>
      </c>
      <c r="G13" s="210">
        <v>89</v>
      </c>
      <c r="H13" s="209">
        <v>4.8309178743961342E-3</v>
      </c>
      <c r="I13" s="210">
        <v>89</v>
      </c>
      <c r="J13" s="209">
        <v>1.7543859649122806E-2</v>
      </c>
      <c r="K13" s="210">
        <v>0</v>
      </c>
      <c r="L13" s="209">
        <v>0</v>
      </c>
      <c r="M13" s="210">
        <v>0</v>
      </c>
      <c r="N13" s="209">
        <v>0</v>
      </c>
      <c r="O13" s="210">
        <v>267</v>
      </c>
      <c r="P13" s="209">
        <v>1.8679950186799507E-3</v>
      </c>
      <c r="Q13" s="210">
        <v>445</v>
      </c>
      <c r="R13" s="209">
        <v>3.7369207772795223E-3</v>
      </c>
      <c r="S13" s="210">
        <v>178</v>
      </c>
      <c r="T13" s="209">
        <v>2.0639834881320956E-3</v>
      </c>
      <c r="U13" s="210">
        <v>0</v>
      </c>
      <c r="V13" s="209">
        <v>0</v>
      </c>
      <c r="W13" s="210">
        <v>0</v>
      </c>
      <c r="X13" s="211">
        <v>0</v>
      </c>
      <c r="Y13" s="205">
        <f t="shared" si="0"/>
        <v>44.5</v>
      </c>
      <c r="Z13" s="206">
        <f t="shared" si="1"/>
        <v>178</v>
      </c>
    </row>
    <row r="14" spans="1:26" x14ac:dyDescent="0.25">
      <c r="A14" s="121"/>
      <c r="B14" s="207" t="s">
        <v>36</v>
      </c>
      <c r="C14" s="208">
        <v>0</v>
      </c>
      <c r="D14" s="209">
        <v>0</v>
      </c>
      <c r="E14" s="210">
        <v>0</v>
      </c>
      <c r="F14" s="209">
        <v>0</v>
      </c>
      <c r="G14" s="210">
        <v>0</v>
      </c>
      <c r="H14" s="209">
        <v>0</v>
      </c>
      <c r="I14" s="210">
        <v>0</v>
      </c>
      <c r="J14" s="209">
        <v>0</v>
      </c>
      <c r="K14" s="210">
        <v>0</v>
      </c>
      <c r="L14" s="209">
        <v>0</v>
      </c>
      <c r="M14" s="210">
        <v>0</v>
      </c>
      <c r="N14" s="209">
        <v>0</v>
      </c>
      <c r="O14" s="210">
        <v>0</v>
      </c>
      <c r="P14" s="209">
        <v>0</v>
      </c>
      <c r="Q14" s="210">
        <v>0</v>
      </c>
      <c r="R14" s="209">
        <v>0</v>
      </c>
      <c r="S14" s="210">
        <v>0</v>
      </c>
      <c r="T14" s="209">
        <v>0</v>
      </c>
      <c r="U14" s="210">
        <v>89</v>
      </c>
      <c r="V14" s="209">
        <v>4.1152263374485592E-3</v>
      </c>
      <c r="W14" s="210">
        <v>0</v>
      </c>
      <c r="X14" s="211">
        <v>0</v>
      </c>
      <c r="Y14" s="205">
        <f t="shared" si="0"/>
        <v>0</v>
      </c>
      <c r="Z14" s="206">
        <f t="shared" si="1"/>
        <v>17.8</v>
      </c>
    </row>
    <row r="15" spans="1:26" x14ac:dyDescent="0.25">
      <c r="A15" s="119" t="s">
        <v>7</v>
      </c>
      <c r="B15" s="207" t="s">
        <v>14</v>
      </c>
      <c r="C15" s="208">
        <v>356</v>
      </c>
      <c r="D15" s="209">
        <v>1.408450704225352E-2</v>
      </c>
      <c r="E15" s="210">
        <v>356</v>
      </c>
      <c r="F15" s="209">
        <v>5.8997050147492616E-3</v>
      </c>
      <c r="G15" s="210">
        <v>0</v>
      </c>
      <c r="H15" s="209">
        <v>0</v>
      </c>
      <c r="I15" s="210">
        <v>0</v>
      </c>
      <c r="J15" s="209">
        <v>0</v>
      </c>
      <c r="K15" s="210">
        <v>0</v>
      </c>
      <c r="L15" s="209">
        <v>0</v>
      </c>
      <c r="M15" s="210">
        <v>0</v>
      </c>
      <c r="N15" s="209">
        <v>0</v>
      </c>
      <c r="O15" s="210">
        <v>0</v>
      </c>
      <c r="P15" s="209">
        <v>0</v>
      </c>
      <c r="Q15" s="210">
        <v>0</v>
      </c>
      <c r="R15" s="209">
        <v>0</v>
      </c>
      <c r="S15" s="210">
        <v>0</v>
      </c>
      <c r="T15" s="209">
        <v>0</v>
      </c>
      <c r="U15" s="210">
        <v>0</v>
      </c>
      <c r="V15" s="209">
        <v>0</v>
      </c>
      <c r="W15" s="210">
        <v>0</v>
      </c>
      <c r="X15" s="211">
        <v>0</v>
      </c>
      <c r="Y15" s="205">
        <f t="shared" si="0"/>
        <v>118.66666666666667</v>
      </c>
      <c r="Z15" s="206">
        <f t="shared" si="1"/>
        <v>0</v>
      </c>
    </row>
    <row r="16" spans="1:26" x14ac:dyDescent="0.25">
      <c r="A16" s="120"/>
      <c r="B16" s="207" t="s">
        <v>37</v>
      </c>
      <c r="C16" s="208">
        <v>0</v>
      </c>
      <c r="D16" s="209">
        <v>0</v>
      </c>
      <c r="E16" s="210">
        <v>0</v>
      </c>
      <c r="F16" s="209">
        <v>0</v>
      </c>
      <c r="G16" s="210">
        <v>0</v>
      </c>
      <c r="H16" s="209">
        <v>0</v>
      </c>
      <c r="I16" s="210">
        <v>0</v>
      </c>
      <c r="J16" s="209">
        <v>0</v>
      </c>
      <c r="K16" s="210">
        <v>0</v>
      </c>
      <c r="L16" s="209">
        <v>0</v>
      </c>
      <c r="M16" s="210">
        <v>0</v>
      </c>
      <c r="N16" s="209">
        <v>0</v>
      </c>
      <c r="O16" s="210">
        <v>1068</v>
      </c>
      <c r="P16" s="209">
        <v>7.4719800747198029E-3</v>
      </c>
      <c r="Q16" s="210">
        <v>2047.0000000000002</v>
      </c>
      <c r="R16" s="209">
        <v>1.7189835575485805E-2</v>
      </c>
      <c r="S16" s="210">
        <v>1068</v>
      </c>
      <c r="T16" s="209">
        <v>1.2383900928792574E-2</v>
      </c>
      <c r="U16" s="210">
        <v>0</v>
      </c>
      <c r="V16" s="209">
        <v>0</v>
      </c>
      <c r="W16" s="210">
        <v>0</v>
      </c>
      <c r="X16" s="211">
        <v>0</v>
      </c>
      <c r="Y16" s="205">
        <f t="shared" si="0"/>
        <v>0</v>
      </c>
      <c r="Z16" s="206">
        <f t="shared" si="1"/>
        <v>836.6</v>
      </c>
    </row>
    <row r="17" spans="1:26" x14ac:dyDescent="0.25">
      <c r="A17" s="120"/>
      <c r="B17" s="207" t="s">
        <v>15</v>
      </c>
      <c r="C17" s="208">
        <v>0</v>
      </c>
      <c r="D17" s="209">
        <v>0</v>
      </c>
      <c r="E17" s="210">
        <v>0</v>
      </c>
      <c r="F17" s="209">
        <v>0</v>
      </c>
      <c r="G17" s="210">
        <v>356</v>
      </c>
      <c r="H17" s="209">
        <v>1.9323671497584537E-2</v>
      </c>
      <c r="I17" s="210">
        <v>0</v>
      </c>
      <c r="J17" s="209">
        <v>0</v>
      </c>
      <c r="K17" s="210">
        <v>0</v>
      </c>
      <c r="L17" s="209">
        <v>0</v>
      </c>
      <c r="M17" s="210">
        <v>0</v>
      </c>
      <c r="N17" s="209">
        <v>0</v>
      </c>
      <c r="O17" s="210">
        <v>0</v>
      </c>
      <c r="P17" s="209">
        <v>0</v>
      </c>
      <c r="Q17" s="210">
        <v>0</v>
      </c>
      <c r="R17" s="209">
        <v>0</v>
      </c>
      <c r="S17" s="210">
        <v>0</v>
      </c>
      <c r="T17" s="209">
        <v>0</v>
      </c>
      <c r="U17" s="210">
        <v>0</v>
      </c>
      <c r="V17" s="209">
        <v>0</v>
      </c>
      <c r="W17" s="210">
        <v>0</v>
      </c>
      <c r="X17" s="211">
        <v>0</v>
      </c>
      <c r="Y17" s="205">
        <f t="shared" si="0"/>
        <v>59.333333333333336</v>
      </c>
      <c r="Z17" s="206">
        <f t="shared" si="1"/>
        <v>0</v>
      </c>
    </row>
    <row r="18" spans="1:26" x14ac:dyDescent="0.25">
      <c r="A18" s="120"/>
      <c r="B18" s="207" t="s">
        <v>38</v>
      </c>
      <c r="C18" s="208">
        <v>0</v>
      </c>
      <c r="D18" s="209">
        <v>0</v>
      </c>
      <c r="E18" s="210">
        <v>0</v>
      </c>
      <c r="F18" s="209">
        <v>0</v>
      </c>
      <c r="G18" s="210">
        <v>0</v>
      </c>
      <c r="H18" s="209">
        <v>0</v>
      </c>
      <c r="I18" s="210">
        <v>0</v>
      </c>
      <c r="J18" s="209">
        <v>0</v>
      </c>
      <c r="K18" s="210">
        <v>0</v>
      </c>
      <c r="L18" s="209">
        <v>0</v>
      </c>
      <c r="M18" s="210">
        <v>0</v>
      </c>
      <c r="N18" s="209">
        <v>0</v>
      </c>
      <c r="O18" s="210">
        <v>0</v>
      </c>
      <c r="P18" s="209">
        <v>0</v>
      </c>
      <c r="Q18" s="210">
        <v>1869</v>
      </c>
      <c r="R18" s="209">
        <v>1.5695067264573995E-2</v>
      </c>
      <c r="S18" s="210">
        <v>1335</v>
      </c>
      <c r="T18" s="209">
        <v>1.5479876160990717E-2</v>
      </c>
      <c r="U18" s="210">
        <v>1513</v>
      </c>
      <c r="V18" s="209">
        <v>6.9958847736625501E-2</v>
      </c>
      <c r="W18" s="210">
        <v>1246</v>
      </c>
      <c r="X18" s="211">
        <v>0.10937499999999999</v>
      </c>
      <c r="Y18" s="205">
        <f t="shared" si="0"/>
        <v>0</v>
      </c>
      <c r="Z18" s="206">
        <f t="shared" si="1"/>
        <v>1192.5999999999999</v>
      </c>
    </row>
    <row r="19" spans="1:26" x14ac:dyDescent="0.25">
      <c r="A19" s="120"/>
      <c r="B19" s="207" t="s">
        <v>16</v>
      </c>
      <c r="C19" s="208">
        <v>0</v>
      </c>
      <c r="D19" s="209">
        <v>0</v>
      </c>
      <c r="E19" s="210">
        <v>356</v>
      </c>
      <c r="F19" s="209">
        <v>5.8997050147492616E-3</v>
      </c>
      <c r="G19" s="210">
        <v>0</v>
      </c>
      <c r="H19" s="209">
        <v>0</v>
      </c>
      <c r="I19" s="210">
        <v>0</v>
      </c>
      <c r="J19" s="209">
        <v>0</v>
      </c>
      <c r="K19" s="210">
        <v>356</v>
      </c>
      <c r="L19" s="209">
        <v>0.12903225806451613</v>
      </c>
      <c r="M19" s="210">
        <v>0</v>
      </c>
      <c r="N19" s="209">
        <v>0</v>
      </c>
      <c r="O19" s="210">
        <v>623</v>
      </c>
      <c r="P19" s="209">
        <v>4.3586550435865514E-3</v>
      </c>
      <c r="Q19" s="210">
        <v>712</v>
      </c>
      <c r="R19" s="209">
        <v>5.9790732436472357E-3</v>
      </c>
      <c r="S19" s="210">
        <v>178</v>
      </c>
      <c r="T19" s="209">
        <v>2.0639834881320956E-3</v>
      </c>
      <c r="U19" s="210">
        <v>267</v>
      </c>
      <c r="V19" s="209">
        <v>1.2345679012345678E-2</v>
      </c>
      <c r="W19" s="210">
        <v>178</v>
      </c>
      <c r="X19" s="211">
        <v>1.5624999999999998E-2</v>
      </c>
      <c r="Y19" s="205">
        <f t="shared" si="0"/>
        <v>118.66666666666667</v>
      </c>
      <c r="Z19" s="206">
        <f t="shared" si="1"/>
        <v>391.6</v>
      </c>
    </row>
    <row r="20" spans="1:26" x14ac:dyDescent="0.25">
      <c r="A20" s="120"/>
      <c r="B20" s="207" t="s">
        <v>17</v>
      </c>
      <c r="C20" s="208">
        <v>534</v>
      </c>
      <c r="D20" s="209">
        <v>2.1126760563380285E-2</v>
      </c>
      <c r="E20" s="210">
        <v>0</v>
      </c>
      <c r="F20" s="209">
        <v>0</v>
      </c>
      <c r="G20" s="210">
        <v>0</v>
      </c>
      <c r="H20" s="209">
        <v>0</v>
      </c>
      <c r="I20" s="210">
        <v>0</v>
      </c>
      <c r="J20" s="209">
        <v>0</v>
      </c>
      <c r="K20" s="210">
        <v>0</v>
      </c>
      <c r="L20" s="209">
        <v>0</v>
      </c>
      <c r="M20" s="210">
        <v>0</v>
      </c>
      <c r="N20" s="209">
        <v>0</v>
      </c>
      <c r="O20" s="210">
        <v>0</v>
      </c>
      <c r="P20" s="209">
        <v>0</v>
      </c>
      <c r="Q20" s="210">
        <v>0</v>
      </c>
      <c r="R20" s="209">
        <v>0</v>
      </c>
      <c r="S20" s="210">
        <v>0</v>
      </c>
      <c r="T20" s="209">
        <v>0</v>
      </c>
      <c r="U20" s="210">
        <v>0</v>
      </c>
      <c r="V20" s="209">
        <v>0</v>
      </c>
      <c r="W20" s="210">
        <v>0</v>
      </c>
      <c r="X20" s="211">
        <v>0</v>
      </c>
      <c r="Y20" s="205">
        <f t="shared" si="0"/>
        <v>89</v>
      </c>
      <c r="Z20" s="206">
        <f t="shared" si="1"/>
        <v>0</v>
      </c>
    </row>
    <row r="21" spans="1:26" x14ac:dyDescent="0.25">
      <c r="A21" s="120"/>
      <c r="B21" s="207" t="s">
        <v>40</v>
      </c>
      <c r="C21" s="208">
        <v>0</v>
      </c>
      <c r="D21" s="209">
        <v>0</v>
      </c>
      <c r="E21" s="210">
        <v>0</v>
      </c>
      <c r="F21" s="209">
        <v>0</v>
      </c>
      <c r="G21" s="210">
        <v>0</v>
      </c>
      <c r="H21" s="209">
        <v>0</v>
      </c>
      <c r="I21" s="210">
        <v>0</v>
      </c>
      <c r="J21" s="209">
        <v>0</v>
      </c>
      <c r="K21" s="210">
        <v>0</v>
      </c>
      <c r="L21" s="209">
        <v>0</v>
      </c>
      <c r="M21" s="210">
        <v>0</v>
      </c>
      <c r="N21" s="209">
        <v>0</v>
      </c>
      <c r="O21" s="210">
        <v>0</v>
      </c>
      <c r="P21" s="209">
        <v>0</v>
      </c>
      <c r="Q21" s="210">
        <v>0</v>
      </c>
      <c r="R21" s="209">
        <v>0</v>
      </c>
      <c r="S21" s="210">
        <v>3115</v>
      </c>
      <c r="T21" s="209">
        <v>3.6119711042311674E-2</v>
      </c>
      <c r="U21" s="210">
        <v>0</v>
      </c>
      <c r="V21" s="209">
        <v>0</v>
      </c>
      <c r="W21" s="210">
        <v>0</v>
      </c>
      <c r="X21" s="211">
        <v>0</v>
      </c>
      <c r="Y21" s="205">
        <f t="shared" si="0"/>
        <v>0</v>
      </c>
      <c r="Z21" s="206">
        <f t="shared" si="1"/>
        <v>623</v>
      </c>
    </row>
    <row r="22" spans="1:26" x14ac:dyDescent="0.25">
      <c r="A22" s="120"/>
      <c r="B22" s="207" t="s">
        <v>39</v>
      </c>
      <c r="C22" s="208">
        <v>0</v>
      </c>
      <c r="D22" s="209">
        <v>0</v>
      </c>
      <c r="E22" s="210">
        <v>0</v>
      </c>
      <c r="F22" s="209">
        <v>0</v>
      </c>
      <c r="G22" s="210">
        <v>0</v>
      </c>
      <c r="H22" s="209">
        <v>0</v>
      </c>
      <c r="I22" s="210">
        <v>0</v>
      </c>
      <c r="J22" s="209">
        <v>0</v>
      </c>
      <c r="K22" s="210">
        <v>0</v>
      </c>
      <c r="L22" s="209">
        <v>0</v>
      </c>
      <c r="M22" s="210">
        <v>0</v>
      </c>
      <c r="N22" s="209">
        <v>0</v>
      </c>
      <c r="O22" s="210">
        <v>534</v>
      </c>
      <c r="P22" s="209">
        <v>3.7359900373599014E-3</v>
      </c>
      <c r="Q22" s="210">
        <v>178</v>
      </c>
      <c r="R22" s="209">
        <v>1.4947683109118089E-3</v>
      </c>
      <c r="S22" s="210">
        <v>267</v>
      </c>
      <c r="T22" s="209">
        <v>3.0959752321981435E-3</v>
      </c>
      <c r="U22" s="210">
        <v>1424</v>
      </c>
      <c r="V22" s="209">
        <v>6.5843621399176946E-2</v>
      </c>
      <c r="W22" s="210">
        <v>979</v>
      </c>
      <c r="X22" s="211">
        <v>8.5937499999999986E-2</v>
      </c>
      <c r="Y22" s="205">
        <f t="shared" si="0"/>
        <v>0</v>
      </c>
      <c r="Z22" s="206">
        <f t="shared" si="1"/>
        <v>676.4</v>
      </c>
    </row>
    <row r="23" spans="1:26" x14ac:dyDescent="0.25">
      <c r="A23" s="121"/>
      <c r="B23" s="54" t="s">
        <v>18</v>
      </c>
      <c r="C23" s="47">
        <v>2403</v>
      </c>
      <c r="D23" s="19">
        <v>9.5070422535211266E-2</v>
      </c>
      <c r="E23" s="5">
        <v>1424</v>
      </c>
      <c r="F23" s="19">
        <v>2.3598820058997046E-2</v>
      </c>
      <c r="G23" s="5">
        <v>445</v>
      </c>
      <c r="H23" s="19">
        <v>2.4154589371980673E-2</v>
      </c>
      <c r="I23" s="5">
        <v>0</v>
      </c>
      <c r="J23" s="19">
        <v>0</v>
      </c>
      <c r="K23" s="5">
        <v>0</v>
      </c>
      <c r="L23" s="19">
        <v>0</v>
      </c>
      <c r="M23" s="5">
        <v>0</v>
      </c>
      <c r="N23" s="19">
        <v>0</v>
      </c>
      <c r="O23" s="5">
        <v>38448</v>
      </c>
      <c r="P23" s="19">
        <v>0.2689912826899129</v>
      </c>
      <c r="Q23" s="5">
        <v>37380</v>
      </c>
      <c r="R23" s="19">
        <v>0.31390134529147989</v>
      </c>
      <c r="S23" s="5">
        <v>32128.999999999996</v>
      </c>
      <c r="T23" s="19">
        <v>0.37254901960784326</v>
      </c>
      <c r="U23" s="5">
        <v>9345</v>
      </c>
      <c r="V23" s="19">
        <v>0.43209876543209874</v>
      </c>
      <c r="W23" s="5">
        <v>6586</v>
      </c>
      <c r="X23" s="56">
        <v>0.578125</v>
      </c>
      <c r="Y23" s="59">
        <f t="shared" si="0"/>
        <v>712</v>
      </c>
      <c r="Z23" s="4">
        <f t="shared" si="1"/>
        <v>24777.599999999999</v>
      </c>
    </row>
    <row r="24" spans="1:26" x14ac:dyDescent="0.25">
      <c r="A24" s="119" t="s">
        <v>8</v>
      </c>
      <c r="B24" s="54" t="s">
        <v>41</v>
      </c>
      <c r="C24" s="47">
        <v>0</v>
      </c>
      <c r="D24" s="19">
        <v>0</v>
      </c>
      <c r="E24" s="5">
        <v>0</v>
      </c>
      <c r="F24" s="19">
        <v>0</v>
      </c>
      <c r="G24" s="5">
        <v>0</v>
      </c>
      <c r="H24" s="19">
        <v>0</v>
      </c>
      <c r="I24" s="5">
        <v>0</v>
      </c>
      <c r="J24" s="19">
        <v>0</v>
      </c>
      <c r="K24" s="5">
        <v>0</v>
      </c>
      <c r="L24" s="19">
        <v>0</v>
      </c>
      <c r="M24" s="5">
        <v>0</v>
      </c>
      <c r="N24" s="19">
        <v>0</v>
      </c>
      <c r="O24" s="5">
        <v>0</v>
      </c>
      <c r="P24" s="19">
        <v>0</v>
      </c>
      <c r="Q24" s="5">
        <v>267</v>
      </c>
      <c r="R24" s="19">
        <v>2.2421524663677134E-3</v>
      </c>
      <c r="S24" s="5">
        <v>979</v>
      </c>
      <c r="T24" s="19">
        <v>1.1351909184726526E-2</v>
      </c>
      <c r="U24" s="5">
        <v>356</v>
      </c>
      <c r="V24" s="19">
        <v>1.6460905349794237E-2</v>
      </c>
      <c r="W24" s="5">
        <v>0</v>
      </c>
      <c r="X24" s="56">
        <v>0</v>
      </c>
      <c r="Y24" s="59">
        <f t="shared" si="0"/>
        <v>0</v>
      </c>
      <c r="Z24" s="4">
        <f t="shared" si="1"/>
        <v>320.39999999999998</v>
      </c>
    </row>
    <row r="25" spans="1:26" ht="15" customHeight="1" x14ac:dyDescent="0.25">
      <c r="A25" s="120"/>
      <c r="B25" s="54" t="s">
        <v>42</v>
      </c>
      <c r="C25" s="47">
        <v>0</v>
      </c>
      <c r="D25" s="19">
        <v>0</v>
      </c>
      <c r="E25" s="5">
        <v>0</v>
      </c>
      <c r="F25" s="19">
        <v>0</v>
      </c>
      <c r="G25" s="5">
        <v>0</v>
      </c>
      <c r="H25" s="19">
        <v>0</v>
      </c>
      <c r="I25" s="5">
        <v>0</v>
      </c>
      <c r="J25" s="19">
        <v>0</v>
      </c>
      <c r="K25" s="5">
        <v>0</v>
      </c>
      <c r="L25" s="19">
        <v>0</v>
      </c>
      <c r="M25" s="5">
        <v>0</v>
      </c>
      <c r="N25" s="19">
        <v>0</v>
      </c>
      <c r="O25" s="5">
        <v>4272</v>
      </c>
      <c r="P25" s="19">
        <v>2.9887920298879211E-2</v>
      </c>
      <c r="Q25" s="5">
        <v>2314</v>
      </c>
      <c r="R25" s="19">
        <v>1.9431988041853518E-2</v>
      </c>
      <c r="S25" s="5">
        <v>979</v>
      </c>
      <c r="T25" s="19">
        <v>1.1351909184726526E-2</v>
      </c>
      <c r="U25" s="5">
        <v>0</v>
      </c>
      <c r="V25" s="19">
        <v>0</v>
      </c>
      <c r="W25" s="5">
        <v>0</v>
      </c>
      <c r="X25" s="56">
        <v>0</v>
      </c>
      <c r="Y25" s="59">
        <f t="shared" si="0"/>
        <v>0</v>
      </c>
      <c r="Z25" s="4">
        <f t="shared" si="1"/>
        <v>1513</v>
      </c>
    </row>
    <row r="26" spans="1:26" ht="15" customHeight="1" x14ac:dyDescent="0.25">
      <c r="A26" s="120"/>
      <c r="B26" s="54" t="s">
        <v>43</v>
      </c>
      <c r="C26" s="47">
        <v>0</v>
      </c>
      <c r="D26" s="19">
        <v>0</v>
      </c>
      <c r="E26" s="5">
        <v>0</v>
      </c>
      <c r="F26" s="19">
        <v>0</v>
      </c>
      <c r="G26" s="5">
        <v>0</v>
      </c>
      <c r="H26" s="19">
        <v>0</v>
      </c>
      <c r="I26" s="5">
        <v>0</v>
      </c>
      <c r="J26" s="19">
        <v>0</v>
      </c>
      <c r="K26" s="5">
        <v>0</v>
      </c>
      <c r="L26" s="19">
        <v>0</v>
      </c>
      <c r="M26" s="5">
        <v>0</v>
      </c>
      <c r="N26" s="19">
        <v>0</v>
      </c>
      <c r="O26" s="5">
        <v>267</v>
      </c>
      <c r="P26" s="19">
        <v>1.8679950186799507E-3</v>
      </c>
      <c r="Q26" s="5">
        <v>623</v>
      </c>
      <c r="R26" s="19">
        <v>5.2316890881913313E-3</v>
      </c>
      <c r="S26" s="5">
        <v>267</v>
      </c>
      <c r="T26" s="19">
        <v>3.0959752321981435E-3</v>
      </c>
      <c r="U26" s="5">
        <v>0</v>
      </c>
      <c r="V26" s="19">
        <v>0</v>
      </c>
      <c r="W26" s="5">
        <v>0</v>
      </c>
      <c r="X26" s="56">
        <v>0</v>
      </c>
      <c r="Y26" s="59">
        <f t="shared" si="0"/>
        <v>0</v>
      </c>
      <c r="Z26" s="4">
        <f t="shared" si="1"/>
        <v>231.4</v>
      </c>
    </row>
    <row r="27" spans="1:26" ht="15" customHeight="1" x14ac:dyDescent="0.25">
      <c r="A27" s="120"/>
      <c r="B27" s="54" t="s">
        <v>44</v>
      </c>
      <c r="C27" s="47">
        <v>0</v>
      </c>
      <c r="D27" s="19">
        <v>0</v>
      </c>
      <c r="E27" s="5">
        <v>0</v>
      </c>
      <c r="F27" s="19">
        <v>0</v>
      </c>
      <c r="G27" s="5">
        <v>0</v>
      </c>
      <c r="H27" s="19">
        <v>0</v>
      </c>
      <c r="I27" s="5">
        <v>0</v>
      </c>
      <c r="J27" s="19">
        <v>0</v>
      </c>
      <c r="K27" s="5">
        <v>0</v>
      </c>
      <c r="L27" s="19">
        <v>0</v>
      </c>
      <c r="M27" s="5">
        <v>0</v>
      </c>
      <c r="N27" s="19">
        <v>0</v>
      </c>
      <c r="O27" s="5">
        <v>0</v>
      </c>
      <c r="P27" s="19">
        <v>0</v>
      </c>
      <c r="Q27" s="5">
        <v>0</v>
      </c>
      <c r="R27" s="19">
        <v>0</v>
      </c>
      <c r="S27" s="5">
        <v>178</v>
      </c>
      <c r="T27" s="19">
        <v>2.0639834881320956E-3</v>
      </c>
      <c r="U27" s="5">
        <v>0</v>
      </c>
      <c r="V27" s="19">
        <v>0</v>
      </c>
      <c r="W27" s="5">
        <v>89</v>
      </c>
      <c r="X27" s="56">
        <v>7.8124999999999991E-3</v>
      </c>
      <c r="Y27" s="59">
        <f t="shared" si="0"/>
        <v>0</v>
      </c>
      <c r="Z27" s="4">
        <f t="shared" si="1"/>
        <v>53.4</v>
      </c>
    </row>
    <row r="28" spans="1:26" ht="15" customHeight="1" x14ac:dyDescent="0.25">
      <c r="A28" s="120"/>
      <c r="B28" s="54" t="s">
        <v>19</v>
      </c>
      <c r="C28" s="47">
        <v>178</v>
      </c>
      <c r="D28" s="19">
        <v>7.0422535211267599E-3</v>
      </c>
      <c r="E28" s="5">
        <v>89</v>
      </c>
      <c r="F28" s="19">
        <v>1.4749262536873154E-3</v>
      </c>
      <c r="G28" s="5">
        <v>0</v>
      </c>
      <c r="H28" s="19">
        <v>0</v>
      </c>
      <c r="I28" s="5">
        <v>0</v>
      </c>
      <c r="J28" s="19">
        <v>0</v>
      </c>
      <c r="K28" s="5">
        <v>0</v>
      </c>
      <c r="L28" s="19">
        <v>0</v>
      </c>
      <c r="M28" s="5">
        <v>0</v>
      </c>
      <c r="N28" s="19">
        <v>0</v>
      </c>
      <c r="O28" s="5">
        <v>0</v>
      </c>
      <c r="P28" s="19">
        <v>0</v>
      </c>
      <c r="Q28" s="5">
        <v>0</v>
      </c>
      <c r="R28" s="19">
        <v>0</v>
      </c>
      <c r="S28" s="5">
        <v>0</v>
      </c>
      <c r="T28" s="19">
        <v>0</v>
      </c>
      <c r="U28" s="5">
        <v>0</v>
      </c>
      <c r="V28" s="19">
        <v>0</v>
      </c>
      <c r="W28" s="5">
        <v>0</v>
      </c>
      <c r="X28" s="56">
        <v>0</v>
      </c>
      <c r="Y28" s="59">
        <f t="shared" si="0"/>
        <v>44.5</v>
      </c>
      <c r="Z28" s="4">
        <f t="shared" si="1"/>
        <v>0</v>
      </c>
    </row>
    <row r="29" spans="1:26" ht="15" customHeight="1" x14ac:dyDescent="0.25">
      <c r="A29" s="120"/>
      <c r="B29" s="54" t="s">
        <v>20</v>
      </c>
      <c r="C29" s="47">
        <v>178</v>
      </c>
      <c r="D29" s="19">
        <v>7.0422535211267599E-3</v>
      </c>
      <c r="E29" s="5">
        <v>712</v>
      </c>
      <c r="F29" s="19">
        <v>1.1799410029498523E-2</v>
      </c>
      <c r="G29" s="5">
        <v>623</v>
      </c>
      <c r="H29" s="19">
        <v>3.3816425120772944E-2</v>
      </c>
      <c r="I29" s="5">
        <v>534</v>
      </c>
      <c r="J29" s="19">
        <v>0.10526315789473684</v>
      </c>
      <c r="K29" s="5">
        <v>178</v>
      </c>
      <c r="L29" s="19">
        <v>6.4516129032258063E-2</v>
      </c>
      <c r="M29" s="5">
        <v>0</v>
      </c>
      <c r="N29" s="19">
        <v>0</v>
      </c>
      <c r="O29" s="5">
        <v>445</v>
      </c>
      <c r="P29" s="19">
        <v>3.113325031133251E-3</v>
      </c>
      <c r="Q29" s="5">
        <v>267</v>
      </c>
      <c r="R29" s="19">
        <v>2.2421524663677134E-3</v>
      </c>
      <c r="S29" s="5">
        <v>445</v>
      </c>
      <c r="T29" s="19">
        <v>5.1599587203302391E-3</v>
      </c>
      <c r="U29" s="5">
        <v>178</v>
      </c>
      <c r="V29" s="19">
        <v>8.2304526748971183E-3</v>
      </c>
      <c r="W29" s="5">
        <v>0</v>
      </c>
      <c r="X29" s="56">
        <v>0</v>
      </c>
      <c r="Y29" s="59">
        <f t="shared" si="0"/>
        <v>370.83333333333331</v>
      </c>
      <c r="Z29" s="4">
        <f t="shared" si="1"/>
        <v>267</v>
      </c>
    </row>
    <row r="30" spans="1:26" ht="15" customHeight="1" x14ac:dyDescent="0.25">
      <c r="A30" s="120"/>
      <c r="B30" s="54" t="s">
        <v>21</v>
      </c>
      <c r="C30" s="47">
        <v>0</v>
      </c>
      <c r="D30" s="19">
        <v>0</v>
      </c>
      <c r="E30" s="5">
        <v>0</v>
      </c>
      <c r="F30" s="19">
        <v>0</v>
      </c>
      <c r="G30" s="5">
        <v>267</v>
      </c>
      <c r="H30" s="19">
        <v>1.4492753623188406E-2</v>
      </c>
      <c r="I30" s="5">
        <v>445</v>
      </c>
      <c r="J30" s="19">
        <v>8.771929824561403E-2</v>
      </c>
      <c r="K30" s="5">
        <v>0</v>
      </c>
      <c r="L30" s="19">
        <v>0</v>
      </c>
      <c r="M30" s="5">
        <v>0</v>
      </c>
      <c r="N30" s="19">
        <v>0</v>
      </c>
      <c r="O30" s="5">
        <v>0</v>
      </c>
      <c r="P30" s="19">
        <v>0</v>
      </c>
      <c r="Q30" s="5">
        <v>0</v>
      </c>
      <c r="R30" s="19">
        <v>0</v>
      </c>
      <c r="S30" s="5">
        <v>0</v>
      </c>
      <c r="T30" s="19">
        <v>0</v>
      </c>
      <c r="U30" s="5">
        <v>0</v>
      </c>
      <c r="V30" s="19">
        <v>0</v>
      </c>
      <c r="W30" s="5">
        <v>0</v>
      </c>
      <c r="X30" s="56">
        <v>0</v>
      </c>
      <c r="Y30" s="59">
        <f t="shared" si="0"/>
        <v>118.66666666666667</v>
      </c>
      <c r="Z30" s="4">
        <f t="shared" si="1"/>
        <v>0</v>
      </c>
    </row>
    <row r="31" spans="1:26" ht="15" customHeight="1" x14ac:dyDescent="0.25">
      <c r="A31" s="120"/>
      <c r="B31" s="54" t="s">
        <v>22</v>
      </c>
      <c r="C31" s="47">
        <v>0</v>
      </c>
      <c r="D31" s="19">
        <v>0</v>
      </c>
      <c r="E31" s="5">
        <v>445</v>
      </c>
      <c r="F31" s="19">
        <v>7.3746312684365772E-3</v>
      </c>
      <c r="G31" s="5">
        <v>979</v>
      </c>
      <c r="H31" s="19">
        <v>5.3140096618357481E-2</v>
      </c>
      <c r="I31" s="5">
        <v>623</v>
      </c>
      <c r="J31" s="19">
        <v>0.12280701754385964</v>
      </c>
      <c r="K31" s="5">
        <v>0</v>
      </c>
      <c r="L31" s="19">
        <v>0</v>
      </c>
      <c r="M31" s="5">
        <v>178</v>
      </c>
      <c r="N31" s="19">
        <v>0.125</v>
      </c>
      <c r="O31" s="5">
        <v>0</v>
      </c>
      <c r="P31" s="19">
        <v>0</v>
      </c>
      <c r="Q31" s="5">
        <v>0</v>
      </c>
      <c r="R31" s="19">
        <v>0</v>
      </c>
      <c r="S31" s="5">
        <v>0</v>
      </c>
      <c r="T31" s="19">
        <v>0</v>
      </c>
      <c r="U31" s="5">
        <v>0</v>
      </c>
      <c r="V31" s="19">
        <v>0</v>
      </c>
      <c r="W31" s="5">
        <v>0</v>
      </c>
      <c r="X31" s="56">
        <v>0</v>
      </c>
      <c r="Y31" s="59">
        <f t="shared" si="0"/>
        <v>370.83333333333331</v>
      </c>
      <c r="Z31" s="4">
        <f t="shared" si="1"/>
        <v>0</v>
      </c>
    </row>
    <row r="32" spans="1:26" ht="15.75" customHeight="1" thickBot="1" x14ac:dyDescent="0.3">
      <c r="A32" s="122"/>
      <c r="B32" s="15" t="s">
        <v>45</v>
      </c>
      <c r="C32" s="48">
        <v>0</v>
      </c>
      <c r="D32" s="38">
        <v>0</v>
      </c>
      <c r="E32" s="37">
        <v>0</v>
      </c>
      <c r="F32" s="38">
        <v>0</v>
      </c>
      <c r="G32" s="37">
        <v>0</v>
      </c>
      <c r="H32" s="38">
        <v>0</v>
      </c>
      <c r="I32" s="37">
        <v>0</v>
      </c>
      <c r="J32" s="38">
        <v>0</v>
      </c>
      <c r="K32" s="37">
        <v>0</v>
      </c>
      <c r="L32" s="38">
        <v>0</v>
      </c>
      <c r="M32" s="37">
        <v>0</v>
      </c>
      <c r="N32" s="38">
        <v>0</v>
      </c>
      <c r="O32" s="37">
        <v>623</v>
      </c>
      <c r="P32" s="38">
        <v>4.3586550435865514E-3</v>
      </c>
      <c r="Q32" s="37">
        <v>445</v>
      </c>
      <c r="R32" s="38">
        <v>3.7369207772795223E-3</v>
      </c>
      <c r="S32" s="37">
        <v>178</v>
      </c>
      <c r="T32" s="38">
        <v>2.0639834881320956E-3</v>
      </c>
      <c r="U32" s="37">
        <v>445</v>
      </c>
      <c r="V32" s="38">
        <v>2.0576131687242795E-2</v>
      </c>
      <c r="W32" s="37">
        <v>0</v>
      </c>
      <c r="X32" s="57">
        <v>0</v>
      </c>
      <c r="Y32" s="59">
        <f t="shared" si="0"/>
        <v>0</v>
      </c>
      <c r="Z32" s="4">
        <f t="shared" si="1"/>
        <v>338.2</v>
      </c>
    </row>
    <row r="33" spans="1:25" x14ac:dyDescent="0.25">
      <c r="A33" s="115" t="s">
        <v>46</v>
      </c>
      <c r="B33" s="116"/>
      <c r="C33" s="46">
        <f>SUM(C8:C32)</f>
        <v>25276</v>
      </c>
      <c r="D33" s="8">
        <f t="shared" ref="D33:X33" si="2">SUM(D8:D32)</f>
        <v>0.99999999999999989</v>
      </c>
      <c r="E33" s="7">
        <f t="shared" si="2"/>
        <v>60342</v>
      </c>
      <c r="F33" s="8">
        <f t="shared" si="2"/>
        <v>0.99999999999999978</v>
      </c>
      <c r="G33" s="7">
        <f t="shared" si="2"/>
        <v>18423</v>
      </c>
      <c r="H33" s="8">
        <f t="shared" si="2"/>
        <v>0.99999999999999989</v>
      </c>
      <c r="I33" s="7">
        <f t="shared" si="2"/>
        <v>5073</v>
      </c>
      <c r="J33" s="8">
        <f t="shared" si="2"/>
        <v>0.99999999999999978</v>
      </c>
      <c r="K33" s="7">
        <f t="shared" si="2"/>
        <v>2759</v>
      </c>
      <c r="L33" s="8">
        <f t="shared" si="2"/>
        <v>1</v>
      </c>
      <c r="M33" s="7">
        <f t="shared" si="2"/>
        <v>1424</v>
      </c>
      <c r="N33" s="8">
        <f t="shared" si="2"/>
        <v>1</v>
      </c>
      <c r="O33" s="7">
        <f t="shared" si="2"/>
        <v>142934</v>
      </c>
      <c r="P33" s="8">
        <f t="shared" si="2"/>
        <v>1.0000000000000002</v>
      </c>
      <c r="Q33" s="7">
        <f t="shared" si="2"/>
        <v>119082</v>
      </c>
      <c r="R33" s="8">
        <f t="shared" si="2"/>
        <v>1.0000000000000004</v>
      </c>
      <c r="S33" s="7">
        <f t="shared" si="2"/>
        <v>86241</v>
      </c>
      <c r="T33" s="8">
        <f t="shared" si="2"/>
        <v>1.0000000000000004</v>
      </c>
      <c r="U33" s="7">
        <f t="shared" si="2"/>
        <v>21627</v>
      </c>
      <c r="V33" s="8">
        <f t="shared" si="2"/>
        <v>0.99999999999999989</v>
      </c>
      <c r="W33" s="7">
        <f t="shared" si="2"/>
        <v>11392</v>
      </c>
      <c r="X33" s="58">
        <f t="shared" si="2"/>
        <v>1</v>
      </c>
      <c r="Y33" s="59"/>
    </row>
    <row r="34" spans="1:25" x14ac:dyDescent="0.25">
      <c r="A34" s="117" t="s">
        <v>47</v>
      </c>
      <c r="B34" s="118"/>
      <c r="C34" s="47">
        <v>7</v>
      </c>
      <c r="D34" s="19"/>
      <c r="E34" s="5">
        <v>8</v>
      </c>
      <c r="F34" s="19"/>
      <c r="G34" s="5">
        <v>7</v>
      </c>
      <c r="H34" s="19"/>
      <c r="I34" s="5">
        <v>5</v>
      </c>
      <c r="J34" s="19"/>
      <c r="K34" s="5">
        <v>3</v>
      </c>
      <c r="L34" s="19"/>
      <c r="M34" s="5">
        <v>2</v>
      </c>
      <c r="N34" s="19"/>
      <c r="O34" s="5">
        <v>12</v>
      </c>
      <c r="P34" s="19"/>
      <c r="Q34" s="5">
        <v>13</v>
      </c>
      <c r="R34" s="19"/>
      <c r="S34" s="5">
        <v>16</v>
      </c>
      <c r="T34" s="19"/>
      <c r="U34" s="5">
        <v>10</v>
      </c>
      <c r="V34" s="19"/>
      <c r="W34" s="5">
        <v>7</v>
      </c>
      <c r="X34" s="27"/>
    </row>
    <row r="35" spans="1:25" x14ac:dyDescent="0.25">
      <c r="A35" s="117" t="s">
        <v>48</v>
      </c>
      <c r="B35" s="118"/>
      <c r="C35" s="47">
        <v>0.59130000000000005</v>
      </c>
      <c r="D35" s="19"/>
      <c r="E35" s="5">
        <v>0.31259999999999999</v>
      </c>
      <c r="F35" s="19"/>
      <c r="G35" s="5">
        <v>0.66169999999999995</v>
      </c>
      <c r="H35" s="19"/>
      <c r="I35" s="5">
        <v>1.0489999999999999</v>
      </c>
      <c r="J35" s="19"/>
      <c r="K35" s="5">
        <v>0.61450000000000005</v>
      </c>
      <c r="L35" s="19"/>
      <c r="M35" s="5">
        <v>0.37680000000000002</v>
      </c>
      <c r="N35" s="19"/>
      <c r="O35" s="5">
        <v>0.88419999999999999</v>
      </c>
      <c r="P35" s="19"/>
      <c r="Q35" s="5">
        <v>1.02</v>
      </c>
      <c r="R35" s="19"/>
      <c r="S35" s="5">
        <v>1.1830000000000001</v>
      </c>
      <c r="T35" s="19"/>
      <c r="U35" s="5">
        <v>1.4139999999999999</v>
      </c>
      <c r="V35" s="19"/>
      <c r="W35" s="5">
        <v>1.2689999999999999</v>
      </c>
      <c r="X35" s="27"/>
    </row>
    <row r="36" spans="1:25" x14ac:dyDescent="0.25">
      <c r="A36" s="117" t="s">
        <v>49</v>
      </c>
      <c r="B36" s="118"/>
      <c r="C36" s="47">
        <v>0.2641</v>
      </c>
      <c r="D36" s="19"/>
      <c r="E36" s="5">
        <v>0.1109</v>
      </c>
      <c r="F36" s="19"/>
      <c r="G36" s="5">
        <v>0.27189999999999998</v>
      </c>
      <c r="H36" s="19"/>
      <c r="I36" s="5">
        <v>0.52139999999999997</v>
      </c>
      <c r="J36" s="19"/>
      <c r="K36" s="5">
        <v>0.32879999999999998</v>
      </c>
      <c r="L36" s="19"/>
      <c r="M36" s="5">
        <v>0.21879999999999999</v>
      </c>
      <c r="N36" s="19"/>
      <c r="O36" s="5">
        <v>0.47439999999999999</v>
      </c>
      <c r="P36" s="19"/>
      <c r="Q36" s="5">
        <v>0.53029999999999999</v>
      </c>
      <c r="R36" s="19"/>
      <c r="S36" s="5">
        <v>0.59079999999999999</v>
      </c>
      <c r="T36" s="19"/>
      <c r="U36" s="5">
        <v>0.67479999999999996</v>
      </c>
      <c r="V36" s="19"/>
      <c r="W36" s="5">
        <v>0.61329999999999996</v>
      </c>
      <c r="X36" s="27"/>
    </row>
    <row r="37" spans="1:25" ht="13.5" thickBot="1" x14ac:dyDescent="0.3">
      <c r="A37" s="113" t="s">
        <v>50</v>
      </c>
      <c r="B37" s="114"/>
      <c r="C37" s="49">
        <v>0.3039</v>
      </c>
      <c r="D37" s="20"/>
      <c r="E37" s="10">
        <v>0.15029999999999999</v>
      </c>
      <c r="F37" s="20"/>
      <c r="G37" s="10">
        <v>0.34010000000000001</v>
      </c>
      <c r="H37" s="20"/>
      <c r="I37" s="10">
        <v>0.65190000000000003</v>
      </c>
      <c r="J37" s="20"/>
      <c r="K37" s="10">
        <v>0.55940000000000001</v>
      </c>
      <c r="L37" s="20"/>
      <c r="M37" s="10">
        <v>0.54359999999999997</v>
      </c>
      <c r="N37" s="20"/>
      <c r="O37" s="10">
        <v>0.35580000000000001</v>
      </c>
      <c r="P37" s="20"/>
      <c r="Q37" s="10">
        <v>0.3977</v>
      </c>
      <c r="R37" s="20"/>
      <c r="S37" s="10">
        <v>0.42670000000000002</v>
      </c>
      <c r="T37" s="20"/>
      <c r="U37" s="10">
        <v>0.6139</v>
      </c>
      <c r="V37" s="20"/>
      <c r="W37" s="10">
        <v>0.6522</v>
      </c>
      <c r="X37" s="28"/>
    </row>
    <row r="38" spans="1:25" x14ac:dyDescent="0.25">
      <c r="B38" s="3"/>
      <c r="C38" s="34"/>
      <c r="D38" s="21"/>
      <c r="E38" s="35"/>
    </row>
    <row r="39" spans="1:25" x14ac:dyDescent="0.25">
      <c r="B39" s="3"/>
      <c r="C39" s="34"/>
      <c r="D39" s="21"/>
      <c r="E39" s="35"/>
    </row>
    <row r="40" spans="1:25" x14ac:dyDescent="0.25">
      <c r="B40" s="3"/>
      <c r="C40" s="34"/>
      <c r="D40" s="21"/>
      <c r="E40" s="35"/>
    </row>
    <row r="41" spans="1:25" x14ac:dyDescent="0.25">
      <c r="B41" s="3"/>
      <c r="C41" s="34"/>
      <c r="D41" s="21"/>
      <c r="E41" s="35"/>
    </row>
    <row r="42" spans="1:25" x14ac:dyDescent="0.25">
      <c r="B42" s="3"/>
      <c r="C42" s="35"/>
      <c r="D42" s="34"/>
      <c r="E42" s="35"/>
      <c r="F42" s="32"/>
      <c r="H42" s="32"/>
      <c r="J42" s="32"/>
      <c r="L42" s="32"/>
      <c r="N42" s="32"/>
    </row>
    <row r="43" spans="1:25" x14ac:dyDescent="0.25">
      <c r="B43" s="3"/>
      <c r="C43" s="34"/>
      <c r="D43" s="34"/>
      <c r="F43" s="4"/>
      <c r="H43" s="32"/>
    </row>
    <row r="44" spans="1:25" x14ac:dyDescent="0.25">
      <c r="B44" s="3"/>
      <c r="C44" s="34"/>
      <c r="D44" s="34"/>
      <c r="F44" s="4"/>
      <c r="H44" s="32"/>
    </row>
    <row r="45" spans="1:25" x14ac:dyDescent="0.25">
      <c r="B45" s="3"/>
      <c r="C45" s="34"/>
      <c r="D45" s="34"/>
      <c r="F45" s="4"/>
      <c r="H45" s="32"/>
    </row>
    <row r="46" spans="1:25" x14ac:dyDescent="0.25">
      <c r="B46" s="3"/>
      <c r="C46" s="34"/>
      <c r="D46" s="34"/>
      <c r="E46" s="4"/>
      <c r="F46" s="4"/>
      <c r="H46" s="32"/>
      <c r="I46" s="4"/>
      <c r="J46" s="4"/>
      <c r="K46" s="4"/>
      <c r="L46" s="4"/>
      <c r="M46" s="4"/>
      <c r="N46" s="4"/>
      <c r="O46" s="4"/>
    </row>
    <row r="47" spans="1:25" x14ac:dyDescent="0.25">
      <c r="B47" s="3"/>
      <c r="C47" s="34"/>
      <c r="D47" s="34"/>
      <c r="E47" s="35"/>
      <c r="F47" s="4"/>
      <c r="H47" s="32"/>
      <c r="J47" s="32"/>
      <c r="L47" s="32"/>
      <c r="N47" s="32"/>
    </row>
    <row r="48" spans="1:25" x14ac:dyDescent="0.25">
      <c r="D48" s="32"/>
      <c r="F48" s="32"/>
      <c r="H48" s="32"/>
      <c r="J48" s="32"/>
      <c r="L48" s="32"/>
      <c r="N48" s="32"/>
    </row>
    <row r="49" spans="4:14" x14ac:dyDescent="0.25">
      <c r="D49" s="32"/>
      <c r="F49" s="32"/>
      <c r="H49" s="32"/>
      <c r="J49" s="32"/>
      <c r="L49" s="32"/>
      <c r="N49" s="32"/>
    </row>
  </sheetData>
  <mergeCells count="24">
    <mergeCell ref="I6:J6"/>
    <mergeCell ref="G6:H6"/>
    <mergeCell ref="A36:B36"/>
    <mergeCell ref="O3:X3"/>
    <mergeCell ref="O4:X4"/>
    <mergeCell ref="O5:X5"/>
    <mergeCell ref="C3:N3"/>
    <mergeCell ref="A9:A10"/>
    <mergeCell ref="A3:B5"/>
    <mergeCell ref="K6:L6"/>
    <mergeCell ref="M6:N6"/>
    <mergeCell ref="B6:B7"/>
    <mergeCell ref="A6:A7"/>
    <mergeCell ref="C4:N4"/>
    <mergeCell ref="C5:N5"/>
    <mergeCell ref="C6:D6"/>
    <mergeCell ref="E6:F6"/>
    <mergeCell ref="A37:B37"/>
    <mergeCell ref="A33:B33"/>
    <mergeCell ref="A34:B34"/>
    <mergeCell ref="A35:B35"/>
    <mergeCell ref="A12:A14"/>
    <mergeCell ref="A15:A23"/>
    <mergeCell ref="A24:A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7"/>
  <sheetViews>
    <sheetView zoomScale="80" zoomScaleNormal="80" workbookViewId="0">
      <selection activeCell="B37" sqref="B37:H42"/>
    </sheetView>
  </sheetViews>
  <sheetFormatPr baseColWidth="10" defaultRowHeight="12.75" x14ac:dyDescent="0.25"/>
  <cols>
    <col min="1" max="1" width="20.85546875" style="2" bestFit="1" customWidth="1"/>
    <col min="2" max="2" width="24.5703125" style="29" bestFit="1" customWidth="1"/>
    <col min="3" max="3" width="7.7109375" style="32" customWidth="1"/>
    <col min="4" max="4" width="13.140625" style="17" bestFit="1" customWidth="1"/>
    <col min="5" max="5" width="7.7109375" style="32" customWidth="1"/>
    <col min="6" max="6" width="7.7109375" style="17" customWidth="1"/>
    <col min="7" max="7" width="7.7109375" style="32" customWidth="1"/>
    <col min="8" max="8" width="7.7109375" style="17" customWidth="1"/>
    <col min="9" max="9" width="7.7109375" style="32" customWidth="1"/>
    <col min="10" max="10" width="7.7109375" style="17" customWidth="1"/>
    <col min="11" max="11" width="7.7109375" style="32" customWidth="1"/>
    <col min="12" max="12" width="7.7109375" style="17" customWidth="1"/>
    <col min="13" max="13" width="7.7109375" style="32" customWidth="1"/>
    <col min="14" max="14" width="7.7109375" style="17" customWidth="1"/>
    <col min="15" max="15" width="7.7109375" style="32" customWidth="1"/>
    <col min="16" max="16" width="7.7109375" style="17" customWidth="1"/>
    <col min="17" max="17" width="7.7109375" style="32" customWidth="1"/>
    <col min="18" max="18" width="7.7109375" style="17" customWidth="1"/>
    <col min="19" max="19" width="7.7109375" style="32" customWidth="1"/>
    <col min="20" max="20" width="7.7109375" style="17" customWidth="1"/>
    <col min="21" max="21" width="7.7109375" style="32" customWidth="1"/>
    <col min="22" max="22" width="7.7109375" style="17" customWidth="1"/>
    <col min="23" max="34" width="7.7109375" style="29" customWidth="1"/>
    <col min="35" max="16384" width="11.42578125" style="29"/>
  </cols>
  <sheetData>
    <row r="1" spans="1:24" ht="13.5" thickBot="1" x14ac:dyDescent="0.3"/>
    <row r="2" spans="1:24" x14ac:dyDescent="0.25">
      <c r="A2" s="155" t="s">
        <v>56</v>
      </c>
      <c r="B2" s="156"/>
      <c r="C2" s="149">
        <v>2012</v>
      </c>
      <c r="D2" s="123"/>
      <c r="E2" s="123"/>
      <c r="F2" s="123"/>
      <c r="G2" s="123"/>
      <c r="H2" s="123"/>
      <c r="I2" s="123"/>
      <c r="J2" s="123"/>
      <c r="K2" s="123"/>
      <c r="L2" s="123"/>
      <c r="M2" s="123">
        <v>2013</v>
      </c>
      <c r="N2" s="123"/>
      <c r="O2" s="123"/>
      <c r="P2" s="123"/>
      <c r="Q2" s="123"/>
      <c r="R2" s="123"/>
      <c r="S2" s="123"/>
      <c r="T2" s="123"/>
      <c r="U2" s="123"/>
      <c r="V2" s="124"/>
    </row>
    <row r="3" spans="1:24" x14ac:dyDescent="0.25">
      <c r="A3" s="157"/>
      <c r="B3" s="158"/>
      <c r="C3" s="159" t="s">
        <v>9</v>
      </c>
      <c r="D3" s="125"/>
      <c r="E3" s="125"/>
      <c r="F3" s="125"/>
      <c r="G3" s="125"/>
      <c r="H3" s="125"/>
      <c r="I3" s="125"/>
      <c r="J3" s="125"/>
      <c r="K3" s="125"/>
      <c r="L3" s="125"/>
      <c r="M3" s="125" t="s">
        <v>32</v>
      </c>
      <c r="N3" s="125"/>
      <c r="O3" s="125"/>
      <c r="P3" s="125"/>
      <c r="Q3" s="125"/>
      <c r="R3" s="125"/>
      <c r="S3" s="125"/>
      <c r="T3" s="125"/>
      <c r="U3" s="125"/>
      <c r="V3" s="126"/>
    </row>
    <row r="4" spans="1:24" x14ac:dyDescent="0.25">
      <c r="A4" s="157"/>
      <c r="B4" s="158"/>
      <c r="C4" s="143">
        <v>41249</v>
      </c>
      <c r="D4" s="127"/>
      <c r="E4" s="127"/>
      <c r="F4" s="127"/>
      <c r="G4" s="127"/>
      <c r="H4" s="127"/>
      <c r="I4" s="127"/>
      <c r="J4" s="127"/>
      <c r="K4" s="127"/>
      <c r="L4" s="127"/>
      <c r="M4" s="127">
        <v>41342</v>
      </c>
      <c r="N4" s="127"/>
      <c r="O4" s="127"/>
      <c r="P4" s="127"/>
      <c r="Q4" s="127"/>
      <c r="R4" s="127"/>
      <c r="S4" s="127"/>
      <c r="T4" s="127"/>
      <c r="U4" s="127"/>
      <c r="V4" s="128"/>
    </row>
    <row r="5" spans="1:24" x14ac:dyDescent="0.25">
      <c r="A5" s="152" t="s">
        <v>0</v>
      </c>
      <c r="B5" s="150" t="s">
        <v>1</v>
      </c>
      <c r="C5" s="144" t="s">
        <v>23</v>
      </c>
      <c r="D5" s="112"/>
      <c r="E5" s="112" t="s">
        <v>24</v>
      </c>
      <c r="F5" s="112"/>
      <c r="G5" s="112" t="s">
        <v>25</v>
      </c>
      <c r="H5" s="112"/>
      <c r="I5" s="112" t="s">
        <v>26</v>
      </c>
      <c r="J5" s="112"/>
      <c r="K5" s="112" t="s">
        <v>51</v>
      </c>
      <c r="L5" s="112"/>
      <c r="M5" s="112" t="s">
        <v>23</v>
      </c>
      <c r="N5" s="112"/>
      <c r="O5" s="112" t="s">
        <v>24</v>
      </c>
      <c r="P5" s="112"/>
      <c r="Q5" s="112" t="s">
        <v>25</v>
      </c>
      <c r="R5" s="112"/>
      <c r="S5" s="112" t="s">
        <v>26</v>
      </c>
      <c r="T5" s="112"/>
      <c r="U5" s="112" t="s">
        <v>51</v>
      </c>
      <c r="V5" s="160"/>
    </row>
    <row r="6" spans="1:24" ht="13.5" thickBot="1" x14ac:dyDescent="0.3">
      <c r="A6" s="153"/>
      <c r="B6" s="151"/>
      <c r="C6" s="45" t="s">
        <v>2</v>
      </c>
      <c r="D6" s="18" t="s">
        <v>3</v>
      </c>
      <c r="E6" s="33" t="s">
        <v>2</v>
      </c>
      <c r="F6" s="18" t="s">
        <v>3</v>
      </c>
      <c r="G6" s="33" t="s">
        <v>2</v>
      </c>
      <c r="H6" s="18" t="s">
        <v>3</v>
      </c>
      <c r="I6" s="33" t="s">
        <v>2</v>
      </c>
      <c r="J6" s="18" t="s">
        <v>3</v>
      </c>
      <c r="K6" s="33" t="s">
        <v>2</v>
      </c>
      <c r="L6" s="18" t="s">
        <v>3</v>
      </c>
      <c r="M6" s="13" t="s">
        <v>2</v>
      </c>
      <c r="N6" s="11" t="s">
        <v>3</v>
      </c>
      <c r="O6" s="13" t="s">
        <v>2</v>
      </c>
      <c r="P6" s="11" t="s">
        <v>3</v>
      </c>
      <c r="Q6" s="13" t="s">
        <v>2</v>
      </c>
      <c r="R6" s="11" t="s">
        <v>3</v>
      </c>
      <c r="S6" s="13" t="s">
        <v>2</v>
      </c>
      <c r="T6" s="11" t="s">
        <v>3</v>
      </c>
      <c r="U6" s="13" t="s">
        <v>2</v>
      </c>
      <c r="V6" s="12" t="s">
        <v>3</v>
      </c>
      <c r="W6" s="4" t="s">
        <v>84</v>
      </c>
      <c r="X6" s="4" t="s">
        <v>85</v>
      </c>
    </row>
    <row r="7" spans="1:24" x14ac:dyDescent="0.25">
      <c r="A7" s="154" t="s">
        <v>30</v>
      </c>
      <c r="B7" s="50" t="s">
        <v>33</v>
      </c>
      <c r="C7" s="46">
        <v>0</v>
      </c>
      <c r="D7" s="23">
        <v>0</v>
      </c>
      <c r="E7" s="7">
        <v>0</v>
      </c>
      <c r="F7" s="23">
        <v>0</v>
      </c>
      <c r="G7" s="7">
        <v>89</v>
      </c>
      <c r="H7" s="23">
        <v>3.3670033670033669E-3</v>
      </c>
      <c r="I7" s="7">
        <v>0</v>
      </c>
      <c r="J7" s="23">
        <v>0</v>
      </c>
      <c r="K7" s="7">
        <v>0</v>
      </c>
      <c r="L7" s="23">
        <v>0</v>
      </c>
      <c r="M7" s="7">
        <v>623</v>
      </c>
      <c r="N7" s="23">
        <v>4.1666666666666666E-3</v>
      </c>
      <c r="O7" s="7">
        <v>534</v>
      </c>
      <c r="P7" s="23">
        <v>4.4977511244377807E-3</v>
      </c>
      <c r="Q7" s="7">
        <v>89</v>
      </c>
      <c r="R7" s="23">
        <v>1.0893246187363833E-3</v>
      </c>
      <c r="S7" s="7">
        <v>0</v>
      </c>
      <c r="T7" s="23">
        <v>0</v>
      </c>
      <c r="U7" s="7">
        <v>0</v>
      </c>
      <c r="V7" s="26">
        <v>0</v>
      </c>
      <c r="W7" s="29">
        <f>AVERAGE(C7,E7,G7,I7,K7)</f>
        <v>17.8</v>
      </c>
      <c r="X7" s="29">
        <f>AVERAGE(M7,O7,Q7,S7,U7)</f>
        <v>249.2</v>
      </c>
    </row>
    <row r="8" spans="1:24" x14ac:dyDescent="0.25">
      <c r="A8" s="148"/>
      <c r="B8" s="51" t="s">
        <v>57</v>
      </c>
      <c r="C8" s="47">
        <v>0</v>
      </c>
      <c r="D8" s="19">
        <v>0</v>
      </c>
      <c r="E8" s="5">
        <v>0</v>
      </c>
      <c r="F8" s="19">
        <v>0</v>
      </c>
      <c r="G8" s="5">
        <v>0</v>
      </c>
      <c r="H8" s="19">
        <v>0</v>
      </c>
      <c r="I8" s="5">
        <v>0</v>
      </c>
      <c r="J8" s="19">
        <v>0</v>
      </c>
      <c r="K8" s="5">
        <v>0</v>
      </c>
      <c r="L8" s="19">
        <v>0</v>
      </c>
      <c r="M8" s="5">
        <v>1068</v>
      </c>
      <c r="N8" s="19">
        <v>7.1428571428571426E-3</v>
      </c>
      <c r="O8" s="5">
        <v>267</v>
      </c>
      <c r="P8" s="19">
        <v>2.2488755622188904E-3</v>
      </c>
      <c r="Q8" s="5">
        <v>0</v>
      </c>
      <c r="R8" s="19">
        <v>0</v>
      </c>
      <c r="S8" s="5">
        <v>178</v>
      </c>
      <c r="T8" s="19">
        <v>2.7100271002710031E-3</v>
      </c>
      <c r="U8" s="5">
        <v>0</v>
      </c>
      <c r="V8" s="27">
        <v>0</v>
      </c>
      <c r="W8" s="29">
        <f t="shared" ref="W8:W29" si="0">AVERAGE(C8,E8,G8,I8,K8)</f>
        <v>0</v>
      </c>
      <c r="X8" s="29">
        <f t="shared" ref="X8:X29" si="1">AVERAGE(M8,O8,Q8,S8,U8)</f>
        <v>302.60000000000002</v>
      </c>
    </row>
    <row r="9" spans="1:24" x14ac:dyDescent="0.25">
      <c r="A9" s="145" t="s">
        <v>4</v>
      </c>
      <c r="B9" s="51" t="s">
        <v>11</v>
      </c>
      <c r="C9" s="47">
        <v>34265</v>
      </c>
      <c r="D9" s="19">
        <v>0.85176991150442494</v>
      </c>
      <c r="E9" s="5">
        <v>28569</v>
      </c>
      <c r="F9" s="19">
        <v>0.87465940054495916</v>
      </c>
      <c r="G9" s="5">
        <v>19046</v>
      </c>
      <c r="H9" s="19">
        <v>0.72053872053872048</v>
      </c>
      <c r="I9" s="5">
        <v>16109.000000000002</v>
      </c>
      <c r="J9" s="19">
        <v>0.58199356913183287</v>
      </c>
      <c r="K9" s="5">
        <v>6497</v>
      </c>
      <c r="L9" s="19">
        <v>0.33640552995391704</v>
      </c>
      <c r="M9" s="5">
        <v>105732</v>
      </c>
      <c r="N9" s="19">
        <v>0.70714285714285707</v>
      </c>
      <c r="O9" s="5">
        <v>75561</v>
      </c>
      <c r="P9" s="19">
        <v>0.63643178410794599</v>
      </c>
      <c r="Q9" s="5">
        <v>50819</v>
      </c>
      <c r="R9" s="19">
        <v>0.62200435729847503</v>
      </c>
      <c r="S9" s="5">
        <v>34354</v>
      </c>
      <c r="T9" s="19">
        <v>0.52303523035230359</v>
      </c>
      <c r="U9" s="5">
        <v>28747</v>
      </c>
      <c r="V9" s="27">
        <v>0.56966490299823636</v>
      </c>
      <c r="W9" s="29">
        <f t="shared" si="0"/>
        <v>20897.2</v>
      </c>
      <c r="X9" s="29">
        <f t="shared" si="1"/>
        <v>59042.6</v>
      </c>
    </row>
    <row r="10" spans="1:24" x14ac:dyDescent="0.25">
      <c r="A10" s="148"/>
      <c r="B10" s="51" t="s">
        <v>34</v>
      </c>
      <c r="C10" s="47">
        <v>0</v>
      </c>
      <c r="D10" s="19">
        <v>0</v>
      </c>
      <c r="E10" s="5">
        <v>0</v>
      </c>
      <c r="F10" s="19">
        <v>0</v>
      </c>
      <c r="G10" s="5">
        <v>0</v>
      </c>
      <c r="H10" s="19">
        <v>0</v>
      </c>
      <c r="I10" s="5">
        <v>0</v>
      </c>
      <c r="J10" s="19">
        <v>0</v>
      </c>
      <c r="K10" s="5">
        <v>0</v>
      </c>
      <c r="L10" s="19">
        <v>0</v>
      </c>
      <c r="M10" s="5">
        <v>445</v>
      </c>
      <c r="N10" s="19">
        <v>2.976190476190476E-3</v>
      </c>
      <c r="O10" s="5">
        <v>178</v>
      </c>
      <c r="P10" s="19">
        <v>1.4992503748125934E-3</v>
      </c>
      <c r="Q10" s="5">
        <v>0</v>
      </c>
      <c r="R10" s="19">
        <v>0</v>
      </c>
      <c r="S10" s="5">
        <v>89</v>
      </c>
      <c r="T10" s="19">
        <v>1.3550135501355016E-3</v>
      </c>
      <c r="U10" s="5">
        <v>0</v>
      </c>
      <c r="V10" s="27">
        <v>0</v>
      </c>
      <c r="W10" s="29">
        <f t="shared" si="0"/>
        <v>0</v>
      </c>
      <c r="X10" s="29">
        <f t="shared" si="1"/>
        <v>142.4</v>
      </c>
    </row>
    <row r="11" spans="1:24" x14ac:dyDescent="0.25">
      <c r="A11" s="145" t="s">
        <v>6</v>
      </c>
      <c r="B11" s="51" t="s">
        <v>52</v>
      </c>
      <c r="C11" s="47">
        <v>89</v>
      </c>
      <c r="D11" s="19">
        <v>2.2123893805309739E-3</v>
      </c>
      <c r="E11" s="5">
        <v>89</v>
      </c>
      <c r="F11" s="19">
        <v>2.7247956403269758E-3</v>
      </c>
      <c r="G11" s="5">
        <v>0</v>
      </c>
      <c r="H11" s="19">
        <v>0</v>
      </c>
      <c r="I11" s="5">
        <v>0</v>
      </c>
      <c r="J11" s="19">
        <v>0</v>
      </c>
      <c r="K11" s="5">
        <v>0</v>
      </c>
      <c r="L11" s="19">
        <v>0</v>
      </c>
      <c r="M11" s="5">
        <v>3293</v>
      </c>
      <c r="N11" s="19">
        <v>2.2023809523809522E-2</v>
      </c>
      <c r="O11" s="5">
        <v>2581</v>
      </c>
      <c r="P11" s="19">
        <v>2.1739130434782605E-2</v>
      </c>
      <c r="Q11" s="5">
        <v>2314</v>
      </c>
      <c r="R11" s="19">
        <v>2.8322440087145972E-2</v>
      </c>
      <c r="S11" s="5">
        <v>2759</v>
      </c>
      <c r="T11" s="19">
        <v>4.2005420054200548E-2</v>
      </c>
      <c r="U11" s="5">
        <v>1602</v>
      </c>
      <c r="V11" s="27">
        <v>3.1746031746031744E-2</v>
      </c>
      <c r="W11" s="29">
        <f t="shared" si="0"/>
        <v>35.6</v>
      </c>
      <c r="X11" s="29">
        <f t="shared" si="1"/>
        <v>2509.8000000000002</v>
      </c>
    </row>
    <row r="12" spans="1:24" x14ac:dyDescent="0.25">
      <c r="A12" s="146"/>
      <c r="B12" s="51" t="s">
        <v>53</v>
      </c>
      <c r="C12" s="47">
        <v>0</v>
      </c>
      <c r="D12" s="19">
        <v>0</v>
      </c>
      <c r="E12" s="5">
        <v>0</v>
      </c>
      <c r="F12" s="19">
        <v>0</v>
      </c>
      <c r="G12" s="5">
        <v>0</v>
      </c>
      <c r="H12" s="19">
        <v>0</v>
      </c>
      <c r="I12" s="5">
        <v>0</v>
      </c>
      <c r="J12" s="19">
        <v>0</v>
      </c>
      <c r="K12" s="5">
        <v>178</v>
      </c>
      <c r="L12" s="19">
        <v>9.2165898617511521E-3</v>
      </c>
      <c r="M12" s="5">
        <v>0</v>
      </c>
      <c r="N12" s="19">
        <v>0</v>
      </c>
      <c r="O12" s="5">
        <v>0</v>
      </c>
      <c r="P12" s="19">
        <v>0</v>
      </c>
      <c r="Q12" s="5">
        <v>0</v>
      </c>
      <c r="R12" s="19">
        <v>0</v>
      </c>
      <c r="S12" s="5">
        <v>0</v>
      </c>
      <c r="T12" s="19">
        <v>0</v>
      </c>
      <c r="U12" s="5">
        <v>0</v>
      </c>
      <c r="V12" s="27">
        <v>0</v>
      </c>
      <c r="W12" s="29">
        <f t="shared" si="0"/>
        <v>35.6</v>
      </c>
      <c r="X12" s="29">
        <f t="shared" si="1"/>
        <v>0</v>
      </c>
    </row>
    <row r="13" spans="1:24" x14ac:dyDescent="0.25">
      <c r="A13" s="148"/>
      <c r="B13" s="51" t="s">
        <v>54</v>
      </c>
      <c r="C13" s="47">
        <v>178</v>
      </c>
      <c r="D13" s="19">
        <v>4.4247787610619477E-3</v>
      </c>
      <c r="E13" s="5">
        <v>712</v>
      </c>
      <c r="F13" s="19">
        <v>2.1798365122615806E-2</v>
      </c>
      <c r="G13" s="5">
        <v>1513</v>
      </c>
      <c r="H13" s="19">
        <v>5.7239057239057235E-2</v>
      </c>
      <c r="I13" s="5">
        <v>178</v>
      </c>
      <c r="J13" s="19">
        <v>6.4308681672025714E-3</v>
      </c>
      <c r="K13" s="5">
        <v>0</v>
      </c>
      <c r="L13" s="19">
        <v>0</v>
      </c>
      <c r="M13" s="5">
        <v>2759</v>
      </c>
      <c r="N13" s="19">
        <v>1.8452380952380949E-2</v>
      </c>
      <c r="O13" s="5">
        <v>1068</v>
      </c>
      <c r="P13" s="19">
        <v>8.9955022488755615E-3</v>
      </c>
      <c r="Q13" s="5">
        <v>623</v>
      </c>
      <c r="R13" s="19">
        <v>7.6252723311546842E-3</v>
      </c>
      <c r="S13" s="5">
        <v>712</v>
      </c>
      <c r="T13" s="19">
        <v>1.0840108401084013E-2</v>
      </c>
      <c r="U13" s="5">
        <v>267</v>
      </c>
      <c r="V13" s="27">
        <v>5.2910052910052916E-3</v>
      </c>
      <c r="W13" s="29">
        <f t="shared" si="0"/>
        <v>516.20000000000005</v>
      </c>
      <c r="X13" s="29">
        <f t="shared" si="1"/>
        <v>1085.8</v>
      </c>
    </row>
    <row r="14" spans="1:24" x14ac:dyDescent="0.25">
      <c r="A14" s="145" t="s">
        <v>7</v>
      </c>
      <c r="B14" s="51" t="s">
        <v>58</v>
      </c>
      <c r="C14" s="47">
        <v>0</v>
      </c>
      <c r="D14" s="19">
        <v>0</v>
      </c>
      <c r="E14" s="5">
        <v>0</v>
      </c>
      <c r="F14" s="19">
        <v>0</v>
      </c>
      <c r="G14" s="5">
        <v>0</v>
      </c>
      <c r="H14" s="19">
        <v>0</v>
      </c>
      <c r="I14" s="5">
        <v>0</v>
      </c>
      <c r="J14" s="19">
        <v>0</v>
      </c>
      <c r="K14" s="5">
        <v>0</v>
      </c>
      <c r="L14" s="19">
        <v>0</v>
      </c>
      <c r="M14" s="5">
        <v>1424</v>
      </c>
      <c r="N14" s="19">
        <v>9.5238095238095229E-3</v>
      </c>
      <c r="O14" s="5">
        <v>1157</v>
      </c>
      <c r="P14" s="19">
        <v>9.7451274362818589E-3</v>
      </c>
      <c r="Q14" s="5">
        <v>1246</v>
      </c>
      <c r="R14" s="19">
        <v>1.5250544662309368E-2</v>
      </c>
      <c r="S14" s="5">
        <v>178</v>
      </c>
      <c r="T14" s="19">
        <v>2.7100271002710031E-3</v>
      </c>
      <c r="U14" s="5">
        <v>0</v>
      </c>
      <c r="V14" s="27">
        <v>0</v>
      </c>
      <c r="W14" s="29">
        <f t="shared" si="0"/>
        <v>0</v>
      </c>
      <c r="X14" s="29">
        <f t="shared" si="1"/>
        <v>801</v>
      </c>
    </row>
    <row r="15" spans="1:24" x14ac:dyDescent="0.25">
      <c r="A15" s="146"/>
      <c r="B15" s="51" t="s">
        <v>38</v>
      </c>
      <c r="C15" s="47">
        <v>0</v>
      </c>
      <c r="D15" s="19">
        <v>0</v>
      </c>
      <c r="E15" s="5">
        <v>0</v>
      </c>
      <c r="F15" s="19">
        <v>0</v>
      </c>
      <c r="G15" s="5">
        <v>0</v>
      </c>
      <c r="H15" s="19">
        <v>0</v>
      </c>
      <c r="I15" s="5">
        <v>4539</v>
      </c>
      <c r="J15" s="19">
        <v>0.16398713826366557</v>
      </c>
      <c r="K15" s="5">
        <v>0</v>
      </c>
      <c r="L15" s="19">
        <v>0</v>
      </c>
      <c r="M15" s="5">
        <v>0</v>
      </c>
      <c r="N15" s="19">
        <v>0</v>
      </c>
      <c r="O15" s="5">
        <v>0</v>
      </c>
      <c r="P15" s="19">
        <v>0</v>
      </c>
      <c r="Q15" s="5">
        <v>0</v>
      </c>
      <c r="R15" s="19">
        <v>0</v>
      </c>
      <c r="S15" s="5">
        <v>0</v>
      </c>
      <c r="T15" s="19">
        <v>0</v>
      </c>
      <c r="U15" s="5">
        <v>0</v>
      </c>
      <c r="V15" s="27">
        <v>0</v>
      </c>
      <c r="W15" s="29">
        <f t="shared" si="0"/>
        <v>907.8</v>
      </c>
      <c r="X15" s="29">
        <f t="shared" si="1"/>
        <v>0</v>
      </c>
    </row>
    <row r="16" spans="1:24" x14ac:dyDescent="0.25">
      <c r="A16" s="146"/>
      <c r="B16" s="51" t="s">
        <v>16</v>
      </c>
      <c r="C16" s="47">
        <v>0</v>
      </c>
      <c r="D16" s="19">
        <v>0</v>
      </c>
      <c r="E16" s="5">
        <v>0</v>
      </c>
      <c r="F16" s="19">
        <v>0</v>
      </c>
      <c r="G16" s="5">
        <v>0</v>
      </c>
      <c r="H16" s="19">
        <v>0</v>
      </c>
      <c r="I16" s="5">
        <v>0</v>
      </c>
      <c r="J16" s="19">
        <v>0</v>
      </c>
      <c r="K16" s="5">
        <v>0</v>
      </c>
      <c r="L16" s="19">
        <v>0</v>
      </c>
      <c r="M16" s="5">
        <v>4272</v>
      </c>
      <c r="N16" s="19">
        <v>2.8571428571428571E-2</v>
      </c>
      <c r="O16" s="5">
        <v>2492</v>
      </c>
      <c r="P16" s="19">
        <v>2.0989505247376309E-2</v>
      </c>
      <c r="Q16" s="5">
        <v>1513</v>
      </c>
      <c r="R16" s="19">
        <v>1.8518518518518517E-2</v>
      </c>
      <c r="S16" s="5">
        <v>0</v>
      </c>
      <c r="T16" s="19">
        <v>0</v>
      </c>
      <c r="U16" s="5">
        <v>0</v>
      </c>
      <c r="V16" s="27">
        <v>0</v>
      </c>
      <c r="W16" s="29">
        <f t="shared" si="0"/>
        <v>0</v>
      </c>
      <c r="X16" s="29">
        <f t="shared" si="1"/>
        <v>1655.4</v>
      </c>
    </row>
    <row r="17" spans="1:24" x14ac:dyDescent="0.25">
      <c r="A17" s="146"/>
      <c r="B17" s="51" t="s">
        <v>17</v>
      </c>
      <c r="C17" s="47">
        <v>0</v>
      </c>
      <c r="D17" s="19">
        <v>0</v>
      </c>
      <c r="E17" s="5">
        <v>0</v>
      </c>
      <c r="F17" s="19">
        <v>0</v>
      </c>
      <c r="G17" s="5">
        <v>1157</v>
      </c>
      <c r="H17" s="19">
        <v>4.3771043771043773E-2</v>
      </c>
      <c r="I17" s="5">
        <v>0</v>
      </c>
      <c r="J17" s="19">
        <v>0</v>
      </c>
      <c r="K17" s="5">
        <v>0</v>
      </c>
      <c r="L17" s="19">
        <v>0</v>
      </c>
      <c r="M17" s="5">
        <v>0</v>
      </c>
      <c r="N17" s="19">
        <v>0</v>
      </c>
      <c r="O17" s="5">
        <v>0</v>
      </c>
      <c r="P17" s="19">
        <v>0</v>
      </c>
      <c r="Q17" s="5">
        <v>0</v>
      </c>
      <c r="R17" s="19">
        <v>0</v>
      </c>
      <c r="S17" s="5">
        <v>0</v>
      </c>
      <c r="T17" s="19">
        <v>0</v>
      </c>
      <c r="U17" s="5">
        <v>0</v>
      </c>
      <c r="V17" s="27">
        <v>0</v>
      </c>
      <c r="W17" s="29">
        <f t="shared" si="0"/>
        <v>231.4</v>
      </c>
      <c r="X17" s="29">
        <f t="shared" si="1"/>
        <v>0</v>
      </c>
    </row>
    <row r="18" spans="1:24" x14ac:dyDescent="0.25">
      <c r="A18" s="146"/>
      <c r="B18" s="51" t="s">
        <v>59</v>
      </c>
      <c r="C18" s="47">
        <v>0</v>
      </c>
      <c r="D18" s="19">
        <v>0</v>
      </c>
      <c r="E18" s="5">
        <v>0</v>
      </c>
      <c r="F18" s="19">
        <v>0</v>
      </c>
      <c r="G18" s="5">
        <v>0</v>
      </c>
      <c r="H18" s="19">
        <v>0</v>
      </c>
      <c r="I18" s="5">
        <v>0</v>
      </c>
      <c r="J18" s="19">
        <v>0</v>
      </c>
      <c r="K18" s="5">
        <v>0</v>
      </c>
      <c r="L18" s="19">
        <v>0</v>
      </c>
      <c r="M18" s="5">
        <v>0</v>
      </c>
      <c r="N18" s="19">
        <v>0</v>
      </c>
      <c r="O18" s="5">
        <v>0</v>
      </c>
      <c r="P18" s="19">
        <v>0</v>
      </c>
      <c r="Q18" s="5">
        <v>0</v>
      </c>
      <c r="R18" s="19">
        <v>0</v>
      </c>
      <c r="S18" s="5">
        <v>534</v>
      </c>
      <c r="T18" s="19">
        <v>8.1300813008130107E-3</v>
      </c>
      <c r="U18" s="5">
        <v>0</v>
      </c>
      <c r="V18" s="27">
        <v>0</v>
      </c>
      <c r="W18" s="29">
        <f t="shared" si="0"/>
        <v>0</v>
      </c>
      <c r="X18" s="29">
        <f t="shared" si="1"/>
        <v>106.8</v>
      </c>
    </row>
    <row r="19" spans="1:24" x14ac:dyDescent="0.25">
      <c r="A19" s="148"/>
      <c r="B19" s="51" t="s">
        <v>18</v>
      </c>
      <c r="C19" s="47">
        <v>4361</v>
      </c>
      <c r="D19" s="19">
        <v>0.10840707964601771</v>
      </c>
      <c r="E19" s="5">
        <v>3293</v>
      </c>
      <c r="F19" s="19">
        <v>0.10081743869209811</v>
      </c>
      <c r="G19" s="5">
        <v>1068</v>
      </c>
      <c r="H19" s="19">
        <v>4.0404040404040407E-2</v>
      </c>
      <c r="I19" s="5">
        <v>0</v>
      </c>
      <c r="J19" s="19">
        <v>0</v>
      </c>
      <c r="K19" s="5">
        <v>0</v>
      </c>
      <c r="L19" s="19">
        <v>0</v>
      </c>
      <c r="M19" s="5">
        <v>29904</v>
      </c>
      <c r="N19" s="19">
        <v>0.19999999999999998</v>
      </c>
      <c r="O19" s="5">
        <v>32396</v>
      </c>
      <c r="P19" s="19">
        <v>0.27286356821589203</v>
      </c>
      <c r="Q19" s="5">
        <v>21449</v>
      </c>
      <c r="R19" s="19">
        <v>0.26252723311546844</v>
      </c>
      <c r="S19" s="5">
        <v>19402</v>
      </c>
      <c r="T19" s="19">
        <v>0.29539295392953935</v>
      </c>
      <c r="U19" s="5">
        <v>17088</v>
      </c>
      <c r="V19" s="27">
        <v>0.33862433862433866</v>
      </c>
      <c r="W19" s="29">
        <f t="shared" si="0"/>
        <v>1744.4</v>
      </c>
      <c r="X19" s="29">
        <f t="shared" si="1"/>
        <v>24047.8</v>
      </c>
    </row>
    <row r="20" spans="1:24" x14ac:dyDescent="0.25">
      <c r="A20" s="145" t="s">
        <v>8</v>
      </c>
      <c r="B20" s="51" t="s">
        <v>41</v>
      </c>
      <c r="C20" s="47">
        <v>0</v>
      </c>
      <c r="D20" s="19">
        <v>0</v>
      </c>
      <c r="E20" s="5">
        <v>0</v>
      </c>
      <c r="F20" s="19">
        <v>0</v>
      </c>
      <c r="G20" s="5">
        <v>0</v>
      </c>
      <c r="H20" s="19">
        <v>0</v>
      </c>
      <c r="I20" s="5">
        <v>267</v>
      </c>
      <c r="J20" s="19">
        <v>9.6463022508038575E-3</v>
      </c>
      <c r="K20" s="5">
        <v>1691</v>
      </c>
      <c r="L20" s="19">
        <v>8.7557603686635954E-2</v>
      </c>
      <c r="M20" s="5">
        <v>0</v>
      </c>
      <c r="N20" s="19">
        <v>0</v>
      </c>
      <c r="O20" s="5">
        <v>0</v>
      </c>
      <c r="P20" s="19">
        <v>0</v>
      </c>
      <c r="Q20" s="5">
        <v>0</v>
      </c>
      <c r="R20" s="19">
        <v>0</v>
      </c>
      <c r="S20" s="5">
        <v>1513</v>
      </c>
      <c r="T20" s="19">
        <v>2.3035230352303527E-2</v>
      </c>
      <c r="U20" s="5">
        <v>801</v>
      </c>
      <c r="V20" s="27">
        <v>1.5873015873015872E-2</v>
      </c>
      <c r="W20" s="29">
        <f t="shared" si="0"/>
        <v>391.6</v>
      </c>
      <c r="X20" s="29">
        <f t="shared" si="1"/>
        <v>462.8</v>
      </c>
    </row>
    <row r="21" spans="1:24" ht="15" customHeight="1" x14ac:dyDescent="0.25">
      <c r="A21" s="146"/>
      <c r="B21" s="51" t="s">
        <v>42</v>
      </c>
      <c r="C21" s="47">
        <v>0</v>
      </c>
      <c r="D21" s="19">
        <v>0</v>
      </c>
      <c r="E21" s="5">
        <v>0</v>
      </c>
      <c r="F21" s="19">
        <v>0</v>
      </c>
      <c r="G21" s="5">
        <v>0</v>
      </c>
      <c r="H21" s="19">
        <v>0</v>
      </c>
      <c r="I21" s="5">
        <v>890</v>
      </c>
      <c r="J21" s="19">
        <v>3.215434083601286E-2</v>
      </c>
      <c r="K21" s="5">
        <v>4272</v>
      </c>
      <c r="L21" s="19">
        <v>0.22119815668202766</v>
      </c>
      <c r="M21" s="5">
        <v>0</v>
      </c>
      <c r="N21" s="19">
        <v>0</v>
      </c>
      <c r="O21" s="5">
        <v>2492</v>
      </c>
      <c r="P21" s="19">
        <v>2.0989505247376309E-2</v>
      </c>
      <c r="Q21" s="5">
        <v>3649</v>
      </c>
      <c r="R21" s="19">
        <v>4.4662309368191724E-2</v>
      </c>
      <c r="S21" s="5">
        <v>2492</v>
      </c>
      <c r="T21" s="19">
        <v>3.7940379403794043E-2</v>
      </c>
      <c r="U21" s="5">
        <v>1424</v>
      </c>
      <c r="V21" s="27">
        <v>2.821869488536155E-2</v>
      </c>
      <c r="W21" s="29">
        <f t="shared" si="0"/>
        <v>1032.4000000000001</v>
      </c>
      <c r="X21" s="29">
        <f t="shared" si="1"/>
        <v>2011.4</v>
      </c>
    </row>
    <row r="22" spans="1:24" ht="15" customHeight="1" x14ac:dyDescent="0.25">
      <c r="A22" s="146"/>
      <c r="B22" s="51" t="s">
        <v>19</v>
      </c>
      <c r="C22" s="47">
        <v>0</v>
      </c>
      <c r="D22" s="19">
        <v>0</v>
      </c>
      <c r="E22" s="5">
        <v>0</v>
      </c>
      <c r="F22" s="19">
        <v>0</v>
      </c>
      <c r="G22" s="5">
        <v>178</v>
      </c>
      <c r="H22" s="19">
        <v>6.7340067340067337E-3</v>
      </c>
      <c r="I22" s="5">
        <v>89</v>
      </c>
      <c r="J22" s="19">
        <v>3.2154340836012857E-3</v>
      </c>
      <c r="K22" s="5">
        <v>89</v>
      </c>
      <c r="L22" s="19">
        <v>4.608294930875576E-3</v>
      </c>
      <c r="M22" s="5">
        <v>0</v>
      </c>
      <c r="N22" s="19">
        <v>0</v>
      </c>
      <c r="O22" s="5">
        <v>0</v>
      </c>
      <c r="P22" s="19">
        <v>0</v>
      </c>
      <c r="Q22" s="5">
        <v>0</v>
      </c>
      <c r="R22" s="19">
        <v>0</v>
      </c>
      <c r="S22" s="5">
        <v>0</v>
      </c>
      <c r="T22" s="19">
        <v>0</v>
      </c>
      <c r="U22" s="5">
        <v>0</v>
      </c>
      <c r="V22" s="27">
        <v>0</v>
      </c>
      <c r="W22" s="29">
        <f t="shared" si="0"/>
        <v>71.2</v>
      </c>
      <c r="X22" s="29">
        <f t="shared" si="1"/>
        <v>0</v>
      </c>
    </row>
    <row r="23" spans="1:24" ht="15" customHeight="1" x14ac:dyDescent="0.25">
      <c r="A23" s="146"/>
      <c r="B23" s="51" t="s">
        <v>60</v>
      </c>
      <c r="C23" s="47">
        <v>0</v>
      </c>
      <c r="D23" s="19">
        <v>0</v>
      </c>
      <c r="E23" s="5">
        <v>0</v>
      </c>
      <c r="F23" s="19">
        <v>0</v>
      </c>
      <c r="G23" s="5">
        <v>0</v>
      </c>
      <c r="H23" s="19">
        <v>0</v>
      </c>
      <c r="I23" s="5">
        <v>0</v>
      </c>
      <c r="J23" s="19">
        <v>0</v>
      </c>
      <c r="K23" s="5">
        <v>0</v>
      </c>
      <c r="L23" s="19">
        <v>0</v>
      </c>
      <c r="M23" s="5">
        <v>0</v>
      </c>
      <c r="N23" s="19">
        <v>0</v>
      </c>
      <c r="O23" s="5">
        <v>0</v>
      </c>
      <c r="P23" s="19">
        <v>0</v>
      </c>
      <c r="Q23" s="5">
        <v>0</v>
      </c>
      <c r="R23" s="19">
        <v>0</v>
      </c>
      <c r="S23" s="5">
        <v>2314</v>
      </c>
      <c r="T23" s="19">
        <v>3.523035230352304E-2</v>
      </c>
      <c r="U23" s="5">
        <v>0</v>
      </c>
      <c r="V23" s="27">
        <v>0</v>
      </c>
      <c r="W23" s="29">
        <f t="shared" si="0"/>
        <v>0</v>
      </c>
      <c r="X23" s="29">
        <f t="shared" si="1"/>
        <v>462.8</v>
      </c>
    </row>
    <row r="24" spans="1:24" ht="15" customHeight="1" x14ac:dyDescent="0.25">
      <c r="A24" s="146"/>
      <c r="B24" s="51" t="s">
        <v>20</v>
      </c>
      <c r="C24" s="47">
        <v>1335</v>
      </c>
      <c r="D24" s="19">
        <v>3.3185840707964605E-2</v>
      </c>
      <c r="E24" s="5">
        <v>0</v>
      </c>
      <c r="F24" s="19">
        <v>0</v>
      </c>
      <c r="G24" s="5">
        <v>3382</v>
      </c>
      <c r="H24" s="19">
        <v>0.12794612794612795</v>
      </c>
      <c r="I24" s="5">
        <v>4628</v>
      </c>
      <c r="J24" s="19">
        <v>0.16720257234726688</v>
      </c>
      <c r="K24" s="5">
        <v>1780</v>
      </c>
      <c r="L24" s="19">
        <v>9.2165898617511524E-2</v>
      </c>
      <c r="M24" s="5">
        <v>0</v>
      </c>
      <c r="N24" s="19">
        <v>0</v>
      </c>
      <c r="O24" s="5">
        <v>0</v>
      </c>
      <c r="P24" s="19">
        <v>0</v>
      </c>
      <c r="Q24" s="5">
        <v>0</v>
      </c>
      <c r="R24" s="19">
        <v>0</v>
      </c>
      <c r="S24" s="5">
        <v>0</v>
      </c>
      <c r="T24" s="19">
        <v>0</v>
      </c>
      <c r="U24" s="5">
        <v>0</v>
      </c>
      <c r="V24" s="27">
        <v>0</v>
      </c>
      <c r="W24" s="29">
        <f t="shared" si="0"/>
        <v>2225</v>
      </c>
      <c r="X24" s="29">
        <f t="shared" si="1"/>
        <v>0</v>
      </c>
    </row>
    <row r="25" spans="1:24" ht="15" customHeight="1" x14ac:dyDescent="0.25">
      <c r="A25" s="146"/>
      <c r="B25" s="51" t="s">
        <v>61</v>
      </c>
      <c r="C25" s="47">
        <v>0</v>
      </c>
      <c r="D25" s="19">
        <v>0</v>
      </c>
      <c r="E25" s="5">
        <v>0</v>
      </c>
      <c r="F25" s="19">
        <v>0</v>
      </c>
      <c r="G25" s="5">
        <v>0</v>
      </c>
      <c r="H25" s="19">
        <v>0</v>
      </c>
      <c r="I25" s="5">
        <v>0</v>
      </c>
      <c r="J25" s="19">
        <v>0</v>
      </c>
      <c r="K25" s="5">
        <v>0</v>
      </c>
      <c r="L25" s="19">
        <v>0</v>
      </c>
      <c r="M25" s="5">
        <v>0</v>
      </c>
      <c r="N25" s="19">
        <v>0</v>
      </c>
      <c r="O25" s="5">
        <v>0</v>
      </c>
      <c r="P25" s="19">
        <v>0</v>
      </c>
      <c r="Q25" s="5">
        <v>0</v>
      </c>
      <c r="R25" s="19">
        <v>0</v>
      </c>
      <c r="S25" s="5">
        <v>445</v>
      </c>
      <c r="T25" s="19">
        <v>6.7750677506775081E-3</v>
      </c>
      <c r="U25" s="5">
        <v>0</v>
      </c>
      <c r="V25" s="27">
        <v>0</v>
      </c>
      <c r="W25" s="29">
        <f t="shared" si="0"/>
        <v>0</v>
      </c>
      <c r="X25" s="29">
        <f t="shared" si="1"/>
        <v>89</v>
      </c>
    </row>
    <row r="26" spans="1:24" ht="15" customHeight="1" x14ac:dyDescent="0.25">
      <c r="A26" s="146"/>
      <c r="B26" s="51" t="s">
        <v>62</v>
      </c>
      <c r="C26" s="47">
        <v>0</v>
      </c>
      <c r="D26" s="19">
        <v>0</v>
      </c>
      <c r="E26" s="5">
        <v>0</v>
      </c>
      <c r="F26" s="19">
        <v>0</v>
      </c>
      <c r="G26" s="5">
        <v>0</v>
      </c>
      <c r="H26" s="19">
        <v>0</v>
      </c>
      <c r="I26" s="5">
        <v>0</v>
      </c>
      <c r="J26" s="19">
        <v>0</v>
      </c>
      <c r="K26" s="5">
        <v>0</v>
      </c>
      <c r="L26" s="19">
        <v>0</v>
      </c>
      <c r="M26" s="5">
        <v>0</v>
      </c>
      <c r="N26" s="19">
        <v>0</v>
      </c>
      <c r="O26" s="5">
        <v>0</v>
      </c>
      <c r="P26" s="19">
        <v>0</v>
      </c>
      <c r="Q26" s="5">
        <v>0</v>
      </c>
      <c r="R26" s="19">
        <v>0</v>
      </c>
      <c r="S26" s="5">
        <v>0</v>
      </c>
      <c r="T26" s="19">
        <v>0</v>
      </c>
      <c r="U26" s="5">
        <v>89</v>
      </c>
      <c r="V26" s="27">
        <v>1.7636684303350969E-3</v>
      </c>
      <c r="W26" s="29">
        <f t="shared" si="0"/>
        <v>0</v>
      </c>
      <c r="X26" s="29">
        <f t="shared" si="1"/>
        <v>17.8</v>
      </c>
    </row>
    <row r="27" spans="1:24" ht="15" customHeight="1" x14ac:dyDescent="0.25">
      <c r="A27" s="146"/>
      <c r="B27" s="51" t="s">
        <v>22</v>
      </c>
      <c r="C27" s="47">
        <v>0</v>
      </c>
      <c r="D27" s="19">
        <v>0</v>
      </c>
      <c r="E27" s="5">
        <v>0</v>
      </c>
      <c r="F27" s="19">
        <v>0</v>
      </c>
      <c r="G27" s="5">
        <v>0</v>
      </c>
      <c r="H27" s="19">
        <v>0</v>
      </c>
      <c r="I27" s="5">
        <v>356</v>
      </c>
      <c r="J27" s="19">
        <v>1.2861736334405143E-2</v>
      </c>
      <c r="K27" s="5">
        <v>0</v>
      </c>
      <c r="L27" s="19">
        <v>0</v>
      </c>
      <c r="M27" s="5">
        <v>0</v>
      </c>
      <c r="N27" s="19">
        <v>0</v>
      </c>
      <c r="O27" s="5">
        <v>0</v>
      </c>
      <c r="P27" s="19">
        <v>0</v>
      </c>
      <c r="Q27" s="5">
        <v>0</v>
      </c>
      <c r="R27" s="19">
        <v>0</v>
      </c>
      <c r="S27" s="5">
        <v>0</v>
      </c>
      <c r="T27" s="19">
        <v>0</v>
      </c>
      <c r="U27" s="5">
        <v>178</v>
      </c>
      <c r="V27" s="27">
        <v>3.5273368606701938E-3</v>
      </c>
      <c r="W27" s="29">
        <f t="shared" si="0"/>
        <v>71.2</v>
      </c>
      <c r="X27" s="29">
        <f t="shared" si="1"/>
        <v>35.6</v>
      </c>
    </row>
    <row r="28" spans="1:24" ht="15" customHeight="1" x14ac:dyDescent="0.25">
      <c r="A28" s="146"/>
      <c r="B28" s="52" t="s">
        <v>31</v>
      </c>
      <c r="C28" s="47">
        <v>0</v>
      </c>
      <c r="D28" s="19">
        <v>0</v>
      </c>
      <c r="E28" s="5">
        <v>0</v>
      </c>
      <c r="F28" s="19">
        <v>0</v>
      </c>
      <c r="G28" s="5">
        <v>0</v>
      </c>
      <c r="H28" s="19">
        <v>0</v>
      </c>
      <c r="I28" s="5">
        <v>623</v>
      </c>
      <c r="J28" s="19">
        <v>2.2508038585209E-2</v>
      </c>
      <c r="K28" s="5">
        <v>1424</v>
      </c>
      <c r="L28" s="19">
        <v>7.3732718894009217E-2</v>
      </c>
      <c r="M28" s="5">
        <v>0</v>
      </c>
      <c r="N28" s="19">
        <v>0</v>
      </c>
      <c r="O28" s="5">
        <v>0</v>
      </c>
      <c r="P28" s="19">
        <v>0</v>
      </c>
      <c r="Q28" s="5">
        <v>0</v>
      </c>
      <c r="R28" s="19">
        <v>0</v>
      </c>
      <c r="S28" s="5">
        <v>712</v>
      </c>
      <c r="T28" s="19">
        <v>1.0840108401084013E-2</v>
      </c>
      <c r="U28" s="5">
        <v>267</v>
      </c>
      <c r="V28" s="27">
        <v>5.2910052910052916E-3</v>
      </c>
      <c r="W28" s="29">
        <f t="shared" si="0"/>
        <v>409.4</v>
      </c>
      <c r="X28" s="29">
        <f t="shared" si="1"/>
        <v>195.8</v>
      </c>
    </row>
    <row r="29" spans="1:24" ht="15.75" customHeight="1" thickBot="1" x14ac:dyDescent="0.3">
      <c r="A29" s="147"/>
      <c r="B29" s="53" t="s">
        <v>55</v>
      </c>
      <c r="C29" s="48">
        <v>0</v>
      </c>
      <c r="D29" s="38">
        <v>0</v>
      </c>
      <c r="E29" s="37">
        <v>0</v>
      </c>
      <c r="F29" s="38">
        <v>0</v>
      </c>
      <c r="G29" s="37">
        <v>0</v>
      </c>
      <c r="H29" s="38">
        <v>0</v>
      </c>
      <c r="I29" s="37">
        <v>0</v>
      </c>
      <c r="J29" s="38">
        <v>0</v>
      </c>
      <c r="K29" s="37">
        <v>3382</v>
      </c>
      <c r="L29" s="38">
        <v>0.17511520737327191</v>
      </c>
      <c r="M29" s="37">
        <v>0</v>
      </c>
      <c r="N29" s="38">
        <v>0</v>
      </c>
      <c r="O29" s="37">
        <v>0</v>
      </c>
      <c r="P29" s="38">
        <v>0</v>
      </c>
      <c r="Q29" s="37">
        <v>0</v>
      </c>
      <c r="R29" s="38">
        <v>0</v>
      </c>
      <c r="S29" s="37">
        <v>0</v>
      </c>
      <c r="T29" s="38">
        <v>0</v>
      </c>
      <c r="U29" s="37">
        <v>0</v>
      </c>
      <c r="V29" s="39">
        <v>0</v>
      </c>
      <c r="W29" s="29">
        <f t="shared" si="0"/>
        <v>676.4</v>
      </c>
      <c r="X29" s="29">
        <f t="shared" si="1"/>
        <v>0</v>
      </c>
    </row>
    <row r="30" spans="1:24" x14ac:dyDescent="0.25">
      <c r="A30" s="115" t="s">
        <v>46</v>
      </c>
      <c r="B30" s="116"/>
      <c r="C30" s="46">
        <f>SUM(C7:C29)</f>
        <v>40228</v>
      </c>
      <c r="D30" s="8">
        <f t="shared" ref="D30:V30" si="2">SUM(D7:D29)</f>
        <v>1.0000000000000002</v>
      </c>
      <c r="E30" s="7">
        <f t="shared" si="2"/>
        <v>32663</v>
      </c>
      <c r="F30" s="8">
        <f t="shared" si="2"/>
        <v>1</v>
      </c>
      <c r="G30" s="7">
        <f t="shared" si="2"/>
        <v>26433</v>
      </c>
      <c r="H30" s="8">
        <f t="shared" si="2"/>
        <v>0.99999999999999989</v>
      </c>
      <c r="I30" s="7">
        <f t="shared" si="2"/>
        <v>27679</v>
      </c>
      <c r="J30" s="8">
        <f t="shared" si="2"/>
        <v>1</v>
      </c>
      <c r="K30" s="7">
        <f t="shared" si="2"/>
        <v>19313</v>
      </c>
      <c r="L30" s="8">
        <f t="shared" si="2"/>
        <v>1</v>
      </c>
      <c r="M30" s="7">
        <f t="shared" si="2"/>
        <v>149520</v>
      </c>
      <c r="N30" s="8">
        <f t="shared" si="2"/>
        <v>0.99999999999999989</v>
      </c>
      <c r="O30" s="7">
        <f t="shared" si="2"/>
        <v>118726</v>
      </c>
      <c r="P30" s="8">
        <f t="shared" si="2"/>
        <v>1</v>
      </c>
      <c r="Q30" s="7">
        <f t="shared" si="2"/>
        <v>81702</v>
      </c>
      <c r="R30" s="8">
        <f t="shared" si="2"/>
        <v>1.0000000000000002</v>
      </c>
      <c r="S30" s="7">
        <f t="shared" si="2"/>
        <v>65682</v>
      </c>
      <c r="T30" s="8">
        <f t="shared" si="2"/>
        <v>0.99999999999999989</v>
      </c>
      <c r="U30" s="7">
        <f t="shared" si="2"/>
        <v>50463</v>
      </c>
      <c r="V30" s="9">
        <f t="shared" si="2"/>
        <v>1</v>
      </c>
    </row>
    <row r="31" spans="1:24" x14ac:dyDescent="0.25">
      <c r="A31" s="117" t="s">
        <v>47</v>
      </c>
      <c r="B31" s="118"/>
      <c r="C31" s="47">
        <v>5</v>
      </c>
      <c r="D31" s="19"/>
      <c r="E31" s="5">
        <v>4</v>
      </c>
      <c r="F31" s="19"/>
      <c r="G31" s="5">
        <v>7</v>
      </c>
      <c r="H31" s="19"/>
      <c r="I31" s="5">
        <v>9</v>
      </c>
      <c r="J31" s="19"/>
      <c r="K31" s="5">
        <v>8</v>
      </c>
      <c r="L31" s="19"/>
      <c r="M31" s="5">
        <v>9</v>
      </c>
      <c r="N31" s="19"/>
      <c r="O31" s="5">
        <v>10</v>
      </c>
      <c r="P31" s="19"/>
      <c r="Q31" s="5">
        <v>8</v>
      </c>
      <c r="R31" s="19"/>
      <c r="S31" s="5">
        <v>13</v>
      </c>
      <c r="T31" s="19"/>
      <c r="U31" s="5">
        <v>9</v>
      </c>
      <c r="V31" s="27"/>
    </row>
    <row r="32" spans="1:24" x14ac:dyDescent="0.25">
      <c r="A32" s="117" t="s">
        <v>48</v>
      </c>
      <c r="B32" s="118"/>
      <c r="C32" s="47">
        <v>0.52810000000000001</v>
      </c>
      <c r="D32" s="19"/>
      <c r="E32" s="5">
        <v>0.44790000000000002</v>
      </c>
      <c r="F32" s="19"/>
      <c r="G32" s="5">
        <v>0.98240000000000005</v>
      </c>
      <c r="H32" s="19"/>
      <c r="I32" s="5">
        <v>1.258</v>
      </c>
      <c r="J32" s="19"/>
      <c r="K32" s="5">
        <v>1.6990000000000001</v>
      </c>
      <c r="L32" s="19"/>
      <c r="M32" s="5">
        <v>0.94599999999999995</v>
      </c>
      <c r="N32" s="19"/>
      <c r="O32" s="5">
        <v>1.0229999999999999</v>
      </c>
      <c r="P32" s="19"/>
      <c r="Q32" s="5">
        <v>1.0680000000000001</v>
      </c>
      <c r="R32" s="19"/>
      <c r="S32" s="5">
        <v>1.373</v>
      </c>
      <c r="T32" s="19"/>
      <c r="U32" s="5">
        <v>1.05</v>
      </c>
      <c r="V32" s="27"/>
    </row>
    <row r="33" spans="1:22" x14ac:dyDescent="0.25">
      <c r="A33" s="117" t="s">
        <v>49</v>
      </c>
      <c r="B33" s="118"/>
      <c r="C33" s="47">
        <v>0.2616</v>
      </c>
      <c r="D33" s="19"/>
      <c r="E33" s="5">
        <v>0.2243</v>
      </c>
      <c r="F33" s="19"/>
      <c r="G33" s="5">
        <v>0.45760000000000001</v>
      </c>
      <c r="H33" s="19"/>
      <c r="I33" s="5">
        <v>0.60460000000000003</v>
      </c>
      <c r="J33" s="19"/>
      <c r="K33" s="5">
        <v>0.78549999999999998</v>
      </c>
      <c r="L33" s="19"/>
      <c r="M33" s="5">
        <v>0.45810000000000001</v>
      </c>
      <c r="N33" s="19"/>
      <c r="O33" s="5">
        <v>0.51890000000000003</v>
      </c>
      <c r="P33" s="19"/>
      <c r="Q33" s="5">
        <v>0.54079999999999995</v>
      </c>
      <c r="R33" s="19"/>
      <c r="S33" s="5">
        <v>0.63380000000000003</v>
      </c>
      <c r="T33" s="19"/>
      <c r="U33" s="5">
        <v>0.55869999999999997</v>
      </c>
      <c r="V33" s="27"/>
    </row>
    <row r="34" spans="1:22" ht="13.5" thickBot="1" x14ac:dyDescent="0.3">
      <c r="A34" s="113" t="s">
        <v>50</v>
      </c>
      <c r="B34" s="114"/>
      <c r="C34" s="49">
        <v>0.3281</v>
      </c>
      <c r="D34" s="20"/>
      <c r="E34" s="10">
        <v>0.3231</v>
      </c>
      <c r="F34" s="20"/>
      <c r="G34" s="10">
        <v>0.50490000000000002</v>
      </c>
      <c r="H34" s="20"/>
      <c r="I34" s="10">
        <v>0.5726</v>
      </c>
      <c r="J34" s="20"/>
      <c r="K34" s="10">
        <v>0.81679999999999997</v>
      </c>
      <c r="L34" s="20"/>
      <c r="M34" s="10">
        <v>0.43049999999999999</v>
      </c>
      <c r="N34" s="20"/>
      <c r="O34" s="10">
        <v>0.44409999999999999</v>
      </c>
      <c r="P34" s="20"/>
      <c r="Q34" s="10">
        <v>0.51380000000000003</v>
      </c>
      <c r="R34" s="20"/>
      <c r="S34" s="10">
        <v>0.53539999999999999</v>
      </c>
      <c r="T34" s="20"/>
      <c r="U34" s="10">
        <v>0.4778</v>
      </c>
      <c r="V34" s="28"/>
    </row>
    <row r="37" spans="1:22" x14ac:dyDescent="0.25">
      <c r="D37" s="32"/>
      <c r="F37" s="32"/>
      <c r="H37" s="32"/>
      <c r="J37" s="32"/>
    </row>
    <row r="38" spans="1:22" x14ac:dyDescent="0.25">
      <c r="D38" s="32"/>
      <c r="F38" s="32"/>
      <c r="H38" s="32"/>
      <c r="J38" s="32"/>
    </row>
    <row r="39" spans="1:22" x14ac:dyDescent="0.25">
      <c r="D39" s="32"/>
      <c r="F39" s="32"/>
      <c r="H39" s="32"/>
      <c r="J39" s="32"/>
    </row>
    <row r="40" spans="1:22" x14ac:dyDescent="0.25">
      <c r="D40" s="32"/>
      <c r="F40" s="32"/>
      <c r="H40" s="32"/>
      <c r="J40" s="32"/>
      <c r="L40" s="32"/>
    </row>
    <row r="41" spans="1:22" x14ac:dyDescent="0.25">
      <c r="D41" s="32"/>
      <c r="F41" s="32"/>
      <c r="H41" s="32"/>
      <c r="J41" s="32"/>
    </row>
    <row r="42" spans="1:22" x14ac:dyDescent="0.25">
      <c r="D42" s="32"/>
      <c r="F42" s="32"/>
      <c r="H42" s="32"/>
      <c r="J42" s="32"/>
    </row>
    <row r="43" spans="1:22" x14ac:dyDescent="0.25">
      <c r="D43" s="32"/>
      <c r="F43" s="32"/>
      <c r="H43" s="32"/>
      <c r="J43" s="32"/>
    </row>
    <row r="44" spans="1:22" x14ac:dyDescent="0.25">
      <c r="D44" s="29"/>
      <c r="E44" s="29"/>
      <c r="F44" s="29"/>
      <c r="G44" s="29"/>
      <c r="H44" s="29"/>
      <c r="I44" s="29"/>
      <c r="J44" s="29"/>
      <c r="K44" s="29"/>
      <c r="L44" s="29"/>
      <c r="M44" s="29"/>
    </row>
    <row r="45" spans="1:22" x14ac:dyDescent="0.25">
      <c r="D45" s="32"/>
      <c r="F45" s="32"/>
      <c r="H45" s="32"/>
      <c r="J45" s="32"/>
      <c r="L45" s="32"/>
    </row>
    <row r="46" spans="1:22" x14ac:dyDescent="0.25">
      <c r="D46" s="32"/>
      <c r="F46" s="32"/>
      <c r="H46" s="32"/>
      <c r="J46" s="32"/>
      <c r="L46" s="32"/>
    </row>
    <row r="47" spans="1:22" x14ac:dyDescent="0.25">
      <c r="D47" s="32"/>
      <c r="F47" s="32"/>
      <c r="H47" s="32"/>
      <c r="J47" s="32"/>
      <c r="L47" s="32"/>
    </row>
  </sheetData>
  <mergeCells count="29">
    <mergeCell ref="M4:V4"/>
    <mergeCell ref="M3:V3"/>
    <mergeCell ref="M2:V2"/>
    <mergeCell ref="M5:N5"/>
    <mergeCell ref="O5:P5"/>
    <mergeCell ref="Q5:R5"/>
    <mergeCell ref="S5:T5"/>
    <mergeCell ref="U5:V5"/>
    <mergeCell ref="C2:L2"/>
    <mergeCell ref="B5:B6"/>
    <mergeCell ref="A5:A6"/>
    <mergeCell ref="A30:B30"/>
    <mergeCell ref="A31:B31"/>
    <mergeCell ref="A11:A13"/>
    <mergeCell ref="A7:A8"/>
    <mergeCell ref="A9:A10"/>
    <mergeCell ref="C5:D5"/>
    <mergeCell ref="E5:F5"/>
    <mergeCell ref="G5:H5"/>
    <mergeCell ref="A2:B4"/>
    <mergeCell ref="I5:J5"/>
    <mergeCell ref="K5:L5"/>
    <mergeCell ref="C4:L4"/>
    <mergeCell ref="C3:L3"/>
    <mergeCell ref="A32:B32"/>
    <mergeCell ref="A33:B33"/>
    <mergeCell ref="A34:B34"/>
    <mergeCell ref="A20:A29"/>
    <mergeCell ref="A14:A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1"/>
  <sheetViews>
    <sheetView zoomScale="80" zoomScaleNormal="80" workbookViewId="0">
      <selection activeCell="AA19" sqref="AA19"/>
    </sheetView>
  </sheetViews>
  <sheetFormatPr baseColWidth="10" defaultRowHeight="12.75" x14ac:dyDescent="0.25"/>
  <cols>
    <col min="1" max="1" width="20.85546875" style="2" bestFit="1" customWidth="1"/>
    <col min="2" max="2" width="30" style="2" bestFit="1" customWidth="1"/>
    <col min="3" max="3" width="7.7109375" style="32" customWidth="1"/>
    <col min="4" max="4" width="7.7109375" style="17" customWidth="1"/>
    <col min="5" max="5" width="7.7109375" style="32" customWidth="1"/>
    <col min="6" max="6" width="7.7109375" style="17" customWidth="1"/>
    <col min="7" max="7" width="7.7109375" style="32" customWidth="1"/>
    <col min="8" max="8" width="7.7109375" style="17" customWidth="1"/>
    <col min="9" max="9" width="7.7109375" style="32" customWidth="1"/>
    <col min="10" max="10" width="7.7109375" style="17" customWidth="1"/>
    <col min="11" max="11" width="7.7109375" style="32" customWidth="1"/>
    <col min="12" max="12" width="7.7109375" style="17" customWidth="1"/>
    <col min="13" max="13" width="7.7109375" style="32" customWidth="1"/>
    <col min="14" max="14" width="7.7109375" style="17" customWidth="1"/>
    <col min="15" max="15" width="7.7109375" style="32" customWidth="1"/>
    <col min="16" max="16" width="7.7109375" style="17" customWidth="1"/>
    <col min="17" max="17" width="7.7109375" style="32" customWidth="1"/>
    <col min="18" max="18" width="7.7109375" style="17" customWidth="1"/>
    <col min="19" max="19" width="7.7109375" style="32" customWidth="1"/>
    <col min="20" max="20" width="7.7109375" style="17" customWidth="1"/>
    <col min="21" max="21" width="7.7109375" style="32" customWidth="1"/>
    <col min="22" max="22" width="7.7109375" style="17" customWidth="1"/>
    <col min="23" max="23" width="7.7109375" style="32" customWidth="1"/>
    <col min="24" max="24" width="7.7109375" style="17" customWidth="1"/>
    <col min="25" max="25" width="7.7109375" style="32" customWidth="1"/>
    <col min="26" max="26" width="7.7109375" style="17" customWidth="1"/>
    <col min="27" max="16384" width="11.42578125" style="29"/>
  </cols>
  <sheetData>
    <row r="1" spans="1:28" ht="13.5" thickBot="1" x14ac:dyDescent="0.3"/>
    <row r="2" spans="1:28" x14ac:dyDescent="0.25">
      <c r="A2" s="155" t="s">
        <v>71</v>
      </c>
      <c r="B2" s="164"/>
      <c r="C2" s="123">
        <v>2012</v>
      </c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>
        <v>2013</v>
      </c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4"/>
    </row>
    <row r="3" spans="1:28" x14ac:dyDescent="0.25">
      <c r="A3" s="157"/>
      <c r="B3" s="165"/>
      <c r="C3" s="125" t="s">
        <v>9</v>
      </c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 t="s">
        <v>32</v>
      </c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6"/>
    </row>
    <row r="4" spans="1:28" x14ac:dyDescent="0.25">
      <c r="A4" s="157"/>
      <c r="B4" s="165"/>
      <c r="C4" s="127">
        <v>41249</v>
      </c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>
        <v>41342</v>
      </c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8"/>
    </row>
    <row r="5" spans="1:28" x14ac:dyDescent="0.25">
      <c r="A5" s="152" t="s">
        <v>0</v>
      </c>
      <c r="B5" s="166" t="s">
        <v>10</v>
      </c>
      <c r="C5" s="112" t="s">
        <v>23</v>
      </c>
      <c r="D5" s="112"/>
      <c r="E5" s="112" t="s">
        <v>24</v>
      </c>
      <c r="F5" s="112"/>
      <c r="G5" s="112" t="s">
        <v>25</v>
      </c>
      <c r="H5" s="112"/>
      <c r="I5" s="112" t="s">
        <v>26</v>
      </c>
      <c r="J5" s="112"/>
      <c r="K5" s="112" t="s">
        <v>27</v>
      </c>
      <c r="L5" s="112"/>
      <c r="M5" s="112" t="s">
        <v>28</v>
      </c>
      <c r="N5" s="112"/>
      <c r="O5" s="112" t="s">
        <v>23</v>
      </c>
      <c r="P5" s="112"/>
      <c r="Q5" s="112" t="s">
        <v>24</v>
      </c>
      <c r="R5" s="112"/>
      <c r="S5" s="112" t="s">
        <v>25</v>
      </c>
      <c r="T5" s="112"/>
      <c r="U5" s="112" t="s">
        <v>26</v>
      </c>
      <c r="V5" s="112"/>
      <c r="W5" s="112" t="s">
        <v>27</v>
      </c>
      <c r="X5" s="112"/>
      <c r="Y5" s="112" t="s">
        <v>28</v>
      </c>
      <c r="Z5" s="160"/>
    </row>
    <row r="6" spans="1:28" ht="13.5" thickBot="1" x14ac:dyDescent="0.3">
      <c r="A6" s="153"/>
      <c r="B6" s="167"/>
      <c r="C6" s="13" t="s">
        <v>2</v>
      </c>
      <c r="D6" s="11" t="s">
        <v>3</v>
      </c>
      <c r="E6" s="13" t="s">
        <v>2</v>
      </c>
      <c r="F6" s="11" t="s">
        <v>3</v>
      </c>
      <c r="G6" s="13" t="s">
        <v>2</v>
      </c>
      <c r="H6" s="11" t="s">
        <v>3</v>
      </c>
      <c r="I6" s="13" t="s">
        <v>2</v>
      </c>
      <c r="J6" s="11" t="s">
        <v>3</v>
      </c>
      <c r="K6" s="13" t="s">
        <v>2</v>
      </c>
      <c r="L6" s="11" t="s">
        <v>3</v>
      </c>
      <c r="M6" s="13" t="s">
        <v>2</v>
      </c>
      <c r="N6" s="11" t="s">
        <v>3</v>
      </c>
      <c r="O6" s="13" t="s">
        <v>2</v>
      </c>
      <c r="P6" s="11" t="s">
        <v>3</v>
      </c>
      <c r="Q6" s="13" t="s">
        <v>2</v>
      </c>
      <c r="R6" s="11" t="s">
        <v>3</v>
      </c>
      <c r="S6" s="13" t="s">
        <v>2</v>
      </c>
      <c r="T6" s="11" t="s">
        <v>3</v>
      </c>
      <c r="U6" s="13" t="s">
        <v>2</v>
      </c>
      <c r="V6" s="11" t="s">
        <v>3</v>
      </c>
      <c r="W6" s="13" t="s">
        <v>2</v>
      </c>
      <c r="X6" s="11" t="s">
        <v>3</v>
      </c>
      <c r="Y6" s="13" t="s">
        <v>2</v>
      </c>
      <c r="Z6" s="12" t="s">
        <v>3</v>
      </c>
      <c r="AA6" s="4" t="s">
        <v>84</v>
      </c>
      <c r="AB6" s="4" t="s">
        <v>85</v>
      </c>
    </row>
    <row r="7" spans="1:28" x14ac:dyDescent="0.25">
      <c r="A7" s="16" t="s">
        <v>30</v>
      </c>
      <c r="B7" s="43" t="s">
        <v>33</v>
      </c>
      <c r="C7" s="7">
        <v>0</v>
      </c>
      <c r="D7" s="23">
        <v>0</v>
      </c>
      <c r="E7" s="7">
        <v>0</v>
      </c>
      <c r="F7" s="23">
        <v>0</v>
      </c>
      <c r="G7" s="7">
        <v>623</v>
      </c>
      <c r="H7" s="23">
        <v>1.2962962962962963E-2</v>
      </c>
      <c r="I7" s="7">
        <v>0</v>
      </c>
      <c r="J7" s="23">
        <v>0</v>
      </c>
      <c r="K7" s="7">
        <v>0</v>
      </c>
      <c r="L7" s="23">
        <v>0</v>
      </c>
      <c r="M7" s="7">
        <v>0</v>
      </c>
      <c r="N7" s="23">
        <v>0</v>
      </c>
      <c r="O7" s="7">
        <v>0</v>
      </c>
      <c r="P7" s="23">
        <v>0</v>
      </c>
      <c r="Q7" s="7">
        <v>0</v>
      </c>
      <c r="R7" s="23">
        <v>0</v>
      </c>
      <c r="S7" s="7">
        <v>1068</v>
      </c>
      <c r="T7" s="23">
        <v>9.6774193548387101E-3</v>
      </c>
      <c r="U7" s="7">
        <v>0</v>
      </c>
      <c r="V7" s="23">
        <v>0</v>
      </c>
      <c r="W7" s="7">
        <v>0</v>
      </c>
      <c r="X7" s="23">
        <v>0</v>
      </c>
      <c r="Y7" s="7">
        <v>0</v>
      </c>
      <c r="Z7" s="26">
        <v>0</v>
      </c>
      <c r="AA7" s="81">
        <f>AVERAGE(C7,E7,G7,I7,K7,M7)</f>
        <v>103.83333333333333</v>
      </c>
      <c r="AB7" s="82">
        <f>AVERAGE(O7,Q7,S7,U7,W7,Y7)</f>
        <v>178</v>
      </c>
    </row>
    <row r="8" spans="1:28" x14ac:dyDescent="0.25">
      <c r="A8" s="145" t="s">
        <v>4</v>
      </c>
      <c r="B8" s="1" t="s">
        <v>11</v>
      </c>
      <c r="C8" s="5">
        <v>29459</v>
      </c>
      <c r="D8" s="19">
        <v>0.65805168986083495</v>
      </c>
      <c r="E8" s="5">
        <v>109114</v>
      </c>
      <c r="F8" s="19">
        <v>0.8713574982231701</v>
      </c>
      <c r="G8" s="5">
        <v>30794</v>
      </c>
      <c r="H8" s="19">
        <v>0.64074074074074072</v>
      </c>
      <c r="I8" s="5">
        <v>4806</v>
      </c>
      <c r="J8" s="19">
        <v>0.49090909090909096</v>
      </c>
      <c r="K8" s="5">
        <v>1157</v>
      </c>
      <c r="L8" s="19">
        <v>0.29545454545454547</v>
      </c>
      <c r="M8" s="5">
        <v>979</v>
      </c>
      <c r="N8" s="19">
        <v>0.61111111111111116</v>
      </c>
      <c r="O8" s="5">
        <v>86508</v>
      </c>
      <c r="P8" s="19">
        <v>0.55102040816326536</v>
      </c>
      <c r="Q8" s="5">
        <v>76095</v>
      </c>
      <c r="R8" s="19">
        <v>0.56962025316455689</v>
      </c>
      <c r="S8" s="5">
        <v>55358</v>
      </c>
      <c r="T8" s="19">
        <v>0.50161290322580643</v>
      </c>
      <c r="U8" s="5">
        <v>28213</v>
      </c>
      <c r="V8" s="19">
        <v>0.44710860366713678</v>
      </c>
      <c r="W8" s="5">
        <v>4806</v>
      </c>
      <c r="X8" s="19">
        <v>9.1836734693877556E-2</v>
      </c>
      <c r="Y8" s="5">
        <v>2581</v>
      </c>
      <c r="Z8" s="27">
        <v>0.11885245901639345</v>
      </c>
      <c r="AA8" s="81">
        <f t="shared" ref="AA8:AA36" si="0">AVERAGE(C8,E8,G8,I8,K8,M8)</f>
        <v>29384.833333333332</v>
      </c>
      <c r="AB8" s="82">
        <f t="shared" ref="AB8:AB36" si="1">AVERAGE(O8,Q8,S8,U8,W8,Y8)</f>
        <v>42260.166666666664</v>
      </c>
    </row>
    <row r="9" spans="1:28" x14ac:dyDescent="0.25">
      <c r="A9" s="148"/>
      <c r="B9" s="1" t="s">
        <v>34</v>
      </c>
      <c r="C9" s="5">
        <v>0</v>
      </c>
      <c r="D9" s="19">
        <v>0</v>
      </c>
      <c r="E9" s="5">
        <v>0</v>
      </c>
      <c r="F9" s="19">
        <v>0</v>
      </c>
      <c r="G9" s="5">
        <v>0</v>
      </c>
      <c r="H9" s="19">
        <v>0</v>
      </c>
      <c r="I9" s="5">
        <v>0</v>
      </c>
      <c r="J9" s="19">
        <v>0</v>
      </c>
      <c r="K9" s="5">
        <v>0</v>
      </c>
      <c r="L9" s="19">
        <v>0</v>
      </c>
      <c r="M9" s="5">
        <v>0</v>
      </c>
      <c r="N9" s="19">
        <v>0</v>
      </c>
      <c r="O9" s="5">
        <v>178</v>
      </c>
      <c r="P9" s="19">
        <v>1.1337868480725624E-3</v>
      </c>
      <c r="Q9" s="5">
        <v>0</v>
      </c>
      <c r="R9" s="19">
        <v>0</v>
      </c>
      <c r="S9" s="5">
        <v>0</v>
      </c>
      <c r="T9" s="19">
        <v>0</v>
      </c>
      <c r="U9" s="5">
        <v>0</v>
      </c>
      <c r="V9" s="19">
        <v>0</v>
      </c>
      <c r="W9" s="5">
        <v>445</v>
      </c>
      <c r="X9" s="19">
        <v>8.5034013605442185E-3</v>
      </c>
      <c r="Y9" s="5">
        <v>89</v>
      </c>
      <c r="Z9" s="27">
        <v>4.0983606557377051E-3</v>
      </c>
      <c r="AA9" s="81">
        <f t="shared" si="0"/>
        <v>0</v>
      </c>
      <c r="AB9" s="82">
        <f t="shared" si="1"/>
        <v>118.66666666666667</v>
      </c>
    </row>
    <row r="10" spans="1:28" x14ac:dyDescent="0.25">
      <c r="A10" s="145" t="s">
        <v>6</v>
      </c>
      <c r="B10" s="1" t="s">
        <v>52</v>
      </c>
      <c r="C10" s="5">
        <v>1157</v>
      </c>
      <c r="D10" s="19">
        <v>2.584493041749503E-2</v>
      </c>
      <c r="E10" s="5">
        <v>178</v>
      </c>
      <c r="F10" s="19">
        <v>1.4214641080312724E-3</v>
      </c>
      <c r="G10" s="5">
        <v>178</v>
      </c>
      <c r="H10" s="19">
        <v>3.7037037037037034E-3</v>
      </c>
      <c r="I10" s="5">
        <v>89</v>
      </c>
      <c r="J10" s="19">
        <v>9.0909090909090905E-3</v>
      </c>
      <c r="K10" s="5">
        <v>0</v>
      </c>
      <c r="L10" s="19">
        <v>0</v>
      </c>
      <c r="M10" s="5">
        <v>0</v>
      </c>
      <c r="N10" s="19">
        <v>0</v>
      </c>
      <c r="O10" s="5">
        <v>267</v>
      </c>
      <c r="P10" s="19">
        <v>1.7006802721088439E-3</v>
      </c>
      <c r="Q10" s="5">
        <v>623</v>
      </c>
      <c r="R10" s="19">
        <v>4.6635576282478336E-3</v>
      </c>
      <c r="S10" s="5">
        <v>1157</v>
      </c>
      <c r="T10" s="19">
        <v>1.0483870967741936E-2</v>
      </c>
      <c r="U10" s="5">
        <v>0</v>
      </c>
      <c r="V10" s="19">
        <v>0</v>
      </c>
      <c r="W10" s="5">
        <v>89</v>
      </c>
      <c r="X10" s="19">
        <v>1.7006802721088435E-3</v>
      </c>
      <c r="Y10" s="5">
        <v>0</v>
      </c>
      <c r="Z10" s="27">
        <v>0</v>
      </c>
      <c r="AA10" s="81">
        <f t="shared" si="0"/>
        <v>267</v>
      </c>
      <c r="AB10" s="82">
        <f t="shared" si="1"/>
        <v>356</v>
      </c>
    </row>
    <row r="11" spans="1:28" x14ac:dyDescent="0.25">
      <c r="A11" s="146"/>
      <c r="B11" s="1" t="s">
        <v>53</v>
      </c>
      <c r="C11" s="5">
        <v>4183</v>
      </c>
      <c r="D11" s="19">
        <v>9.3439363817097401E-2</v>
      </c>
      <c r="E11" s="5">
        <v>1068</v>
      </c>
      <c r="F11" s="19">
        <v>8.5287846481876366E-3</v>
      </c>
      <c r="G11" s="5">
        <v>0</v>
      </c>
      <c r="H11" s="19">
        <v>0</v>
      </c>
      <c r="I11" s="5">
        <v>0</v>
      </c>
      <c r="J11" s="19">
        <v>0</v>
      </c>
      <c r="K11" s="5">
        <v>0</v>
      </c>
      <c r="L11" s="19">
        <v>0</v>
      </c>
      <c r="M11" s="5">
        <v>0</v>
      </c>
      <c r="N11" s="19">
        <v>0</v>
      </c>
      <c r="O11" s="5">
        <v>0</v>
      </c>
      <c r="P11" s="19">
        <v>0</v>
      </c>
      <c r="Q11" s="5">
        <v>0</v>
      </c>
      <c r="R11" s="19">
        <v>0</v>
      </c>
      <c r="S11" s="5">
        <v>979</v>
      </c>
      <c r="T11" s="19">
        <v>8.870967741935484E-3</v>
      </c>
      <c r="U11" s="5">
        <v>1513</v>
      </c>
      <c r="V11" s="19">
        <v>2.3977433004231309E-2</v>
      </c>
      <c r="W11" s="5">
        <v>267</v>
      </c>
      <c r="X11" s="19">
        <v>5.1020408163265311E-3</v>
      </c>
      <c r="Y11" s="5">
        <v>0</v>
      </c>
      <c r="Z11" s="27">
        <v>0</v>
      </c>
      <c r="AA11" s="81">
        <f t="shared" si="0"/>
        <v>875.16666666666663</v>
      </c>
      <c r="AB11" s="82">
        <f t="shared" si="1"/>
        <v>459.83333333333331</v>
      </c>
    </row>
    <row r="12" spans="1:28" x14ac:dyDescent="0.25">
      <c r="A12" s="146"/>
      <c r="B12" s="1" t="s">
        <v>54</v>
      </c>
      <c r="C12" s="5">
        <v>0</v>
      </c>
      <c r="D12" s="19">
        <v>0</v>
      </c>
      <c r="E12" s="5">
        <v>1869</v>
      </c>
      <c r="F12" s="19">
        <v>1.4925373134328361E-2</v>
      </c>
      <c r="G12" s="5">
        <v>712</v>
      </c>
      <c r="H12" s="19">
        <v>1.4814814814814814E-2</v>
      </c>
      <c r="I12" s="5">
        <v>0</v>
      </c>
      <c r="J12" s="19">
        <v>0</v>
      </c>
      <c r="K12" s="5">
        <v>89</v>
      </c>
      <c r="L12" s="19">
        <v>2.2727272727272728E-2</v>
      </c>
      <c r="M12" s="5">
        <v>0</v>
      </c>
      <c r="N12" s="19">
        <v>0</v>
      </c>
      <c r="O12" s="5">
        <v>1513</v>
      </c>
      <c r="P12" s="19">
        <v>9.6371882086167798E-3</v>
      </c>
      <c r="Q12" s="5">
        <v>801</v>
      </c>
      <c r="R12" s="19">
        <v>5.9960026648900721E-3</v>
      </c>
      <c r="S12" s="5">
        <v>623</v>
      </c>
      <c r="T12" s="19">
        <v>5.6451612903225803E-3</v>
      </c>
      <c r="U12" s="5">
        <v>712</v>
      </c>
      <c r="V12" s="19">
        <v>1.1283497884344145E-2</v>
      </c>
      <c r="W12" s="5">
        <v>0</v>
      </c>
      <c r="X12" s="19">
        <v>0</v>
      </c>
      <c r="Y12" s="5">
        <v>0</v>
      </c>
      <c r="Z12" s="27">
        <v>0</v>
      </c>
      <c r="AA12" s="81">
        <f t="shared" si="0"/>
        <v>445</v>
      </c>
      <c r="AB12" s="82">
        <f t="shared" si="1"/>
        <v>608.16666666666663</v>
      </c>
    </row>
    <row r="13" spans="1:28" x14ac:dyDescent="0.25">
      <c r="A13" s="148"/>
      <c r="B13" s="1" t="s">
        <v>36</v>
      </c>
      <c r="C13" s="5">
        <v>0</v>
      </c>
      <c r="D13" s="19">
        <v>0</v>
      </c>
      <c r="E13" s="5">
        <v>178</v>
      </c>
      <c r="F13" s="19">
        <v>1.4214641080312724E-3</v>
      </c>
      <c r="G13" s="5">
        <v>89</v>
      </c>
      <c r="H13" s="19">
        <v>1.8518518518518517E-3</v>
      </c>
      <c r="I13" s="5">
        <v>0</v>
      </c>
      <c r="J13" s="19">
        <v>0</v>
      </c>
      <c r="K13" s="5">
        <v>0</v>
      </c>
      <c r="L13" s="19">
        <v>0</v>
      </c>
      <c r="M13" s="5">
        <v>0</v>
      </c>
      <c r="N13" s="19">
        <v>0</v>
      </c>
      <c r="O13" s="5">
        <v>0</v>
      </c>
      <c r="P13" s="19">
        <v>0</v>
      </c>
      <c r="Q13" s="5">
        <v>0</v>
      </c>
      <c r="R13" s="19">
        <v>0</v>
      </c>
      <c r="S13" s="5">
        <v>0</v>
      </c>
      <c r="T13" s="19">
        <v>0</v>
      </c>
      <c r="U13" s="5">
        <v>0</v>
      </c>
      <c r="V13" s="19">
        <v>0</v>
      </c>
      <c r="W13" s="5">
        <v>0</v>
      </c>
      <c r="X13" s="19">
        <v>0</v>
      </c>
      <c r="Y13" s="5">
        <v>0</v>
      </c>
      <c r="Z13" s="27">
        <v>0</v>
      </c>
      <c r="AA13" s="81">
        <f t="shared" si="0"/>
        <v>44.5</v>
      </c>
      <c r="AB13" s="82">
        <f t="shared" si="1"/>
        <v>0</v>
      </c>
    </row>
    <row r="14" spans="1:28" x14ac:dyDescent="0.25">
      <c r="A14" s="14" t="s">
        <v>63</v>
      </c>
      <c r="B14" s="1" t="s">
        <v>64</v>
      </c>
      <c r="C14" s="5">
        <v>0</v>
      </c>
      <c r="D14" s="19">
        <v>0</v>
      </c>
      <c r="E14" s="5">
        <v>89</v>
      </c>
      <c r="F14" s="19">
        <v>7.107320540156362E-4</v>
      </c>
      <c r="G14" s="5">
        <v>0</v>
      </c>
      <c r="H14" s="19">
        <v>0</v>
      </c>
      <c r="I14" s="5">
        <v>0</v>
      </c>
      <c r="J14" s="19">
        <v>0</v>
      </c>
      <c r="K14" s="5">
        <v>0</v>
      </c>
      <c r="L14" s="19">
        <v>0</v>
      </c>
      <c r="M14" s="5">
        <v>0</v>
      </c>
      <c r="N14" s="19">
        <v>0</v>
      </c>
      <c r="O14" s="5">
        <v>0</v>
      </c>
      <c r="P14" s="19">
        <v>0</v>
      </c>
      <c r="Q14" s="5">
        <v>0</v>
      </c>
      <c r="R14" s="19">
        <v>0</v>
      </c>
      <c r="S14" s="5">
        <v>0</v>
      </c>
      <c r="T14" s="19">
        <v>0</v>
      </c>
      <c r="U14" s="5">
        <v>0</v>
      </c>
      <c r="V14" s="19">
        <v>0</v>
      </c>
      <c r="W14" s="5">
        <v>0</v>
      </c>
      <c r="X14" s="19">
        <v>0</v>
      </c>
      <c r="Y14" s="5">
        <v>0</v>
      </c>
      <c r="Z14" s="27">
        <v>0</v>
      </c>
      <c r="AA14" s="81">
        <f t="shared" si="0"/>
        <v>14.833333333333334</v>
      </c>
      <c r="AB14" s="82">
        <f t="shared" si="1"/>
        <v>0</v>
      </c>
    </row>
    <row r="15" spans="1:28" x14ac:dyDescent="0.25">
      <c r="A15" s="145" t="s">
        <v>7</v>
      </c>
      <c r="B15" s="1" t="s">
        <v>68</v>
      </c>
      <c r="C15" s="5">
        <v>0</v>
      </c>
      <c r="D15" s="19">
        <v>0</v>
      </c>
      <c r="E15" s="5">
        <v>0</v>
      </c>
      <c r="F15" s="19">
        <v>0</v>
      </c>
      <c r="G15" s="5">
        <v>0</v>
      </c>
      <c r="H15" s="19">
        <v>0</v>
      </c>
      <c r="I15" s="5">
        <v>0</v>
      </c>
      <c r="J15" s="19">
        <v>0</v>
      </c>
      <c r="K15" s="5">
        <v>0</v>
      </c>
      <c r="L15" s="19">
        <v>0</v>
      </c>
      <c r="M15" s="5">
        <v>0</v>
      </c>
      <c r="N15" s="19">
        <v>0</v>
      </c>
      <c r="O15" s="5">
        <v>0</v>
      </c>
      <c r="P15" s="19">
        <v>0</v>
      </c>
      <c r="Q15" s="5">
        <v>0</v>
      </c>
      <c r="R15" s="19">
        <v>0</v>
      </c>
      <c r="S15" s="5">
        <v>0</v>
      </c>
      <c r="T15" s="19">
        <v>0</v>
      </c>
      <c r="U15" s="5">
        <v>534</v>
      </c>
      <c r="V15" s="19">
        <v>8.462623413258109E-3</v>
      </c>
      <c r="W15" s="5">
        <v>0</v>
      </c>
      <c r="X15" s="19">
        <v>0</v>
      </c>
      <c r="Y15" s="5">
        <v>267</v>
      </c>
      <c r="Z15" s="27">
        <v>1.2295081967213116E-2</v>
      </c>
      <c r="AA15" s="81">
        <f t="shared" si="0"/>
        <v>0</v>
      </c>
      <c r="AB15" s="82">
        <f t="shared" si="1"/>
        <v>133.5</v>
      </c>
    </row>
    <row r="16" spans="1:28" x14ac:dyDescent="0.25">
      <c r="A16" s="146"/>
      <c r="B16" s="1" t="s">
        <v>69</v>
      </c>
      <c r="C16" s="5">
        <v>0</v>
      </c>
      <c r="D16" s="19">
        <v>0</v>
      </c>
      <c r="E16" s="5">
        <v>0</v>
      </c>
      <c r="F16" s="19">
        <v>0</v>
      </c>
      <c r="G16" s="5">
        <v>0</v>
      </c>
      <c r="H16" s="19">
        <v>0</v>
      </c>
      <c r="I16" s="5">
        <v>0</v>
      </c>
      <c r="J16" s="19">
        <v>0</v>
      </c>
      <c r="K16" s="5">
        <v>0</v>
      </c>
      <c r="L16" s="19">
        <v>0</v>
      </c>
      <c r="M16" s="5">
        <v>0</v>
      </c>
      <c r="N16" s="19">
        <v>0</v>
      </c>
      <c r="O16" s="5">
        <v>0</v>
      </c>
      <c r="P16" s="19">
        <v>0</v>
      </c>
      <c r="Q16" s="5">
        <v>0</v>
      </c>
      <c r="R16" s="19">
        <v>0</v>
      </c>
      <c r="S16" s="5">
        <v>0</v>
      </c>
      <c r="T16" s="19">
        <v>0</v>
      </c>
      <c r="U16" s="5">
        <v>0</v>
      </c>
      <c r="V16" s="19">
        <v>0</v>
      </c>
      <c r="W16" s="5">
        <v>8544</v>
      </c>
      <c r="X16" s="19">
        <v>0.16326530612244899</v>
      </c>
      <c r="Y16" s="5">
        <v>5696</v>
      </c>
      <c r="Z16" s="27">
        <v>0.26229508196721313</v>
      </c>
      <c r="AA16" s="81">
        <f t="shared" si="0"/>
        <v>0</v>
      </c>
      <c r="AB16" s="82">
        <f t="shared" si="1"/>
        <v>2373.3333333333335</v>
      </c>
    </row>
    <row r="17" spans="1:28" x14ac:dyDescent="0.25">
      <c r="A17" s="146"/>
      <c r="B17" s="1" t="s">
        <v>58</v>
      </c>
      <c r="C17" s="5">
        <v>0</v>
      </c>
      <c r="D17" s="19">
        <v>0</v>
      </c>
      <c r="E17" s="5">
        <v>0</v>
      </c>
      <c r="F17" s="19">
        <v>0</v>
      </c>
      <c r="G17" s="5">
        <v>0</v>
      </c>
      <c r="H17" s="19">
        <v>0</v>
      </c>
      <c r="I17" s="5">
        <v>0</v>
      </c>
      <c r="J17" s="19">
        <v>0</v>
      </c>
      <c r="K17" s="5">
        <v>0</v>
      </c>
      <c r="L17" s="19">
        <v>0</v>
      </c>
      <c r="M17" s="5">
        <v>0</v>
      </c>
      <c r="N17" s="19">
        <v>0</v>
      </c>
      <c r="O17" s="5">
        <v>0</v>
      </c>
      <c r="P17" s="19">
        <v>0</v>
      </c>
      <c r="Q17" s="5">
        <v>0</v>
      </c>
      <c r="R17" s="19">
        <v>0</v>
      </c>
      <c r="S17" s="5">
        <v>356</v>
      </c>
      <c r="T17" s="19">
        <v>3.2258064516129032E-3</v>
      </c>
      <c r="U17" s="5">
        <v>0</v>
      </c>
      <c r="V17" s="19">
        <v>0</v>
      </c>
      <c r="W17" s="5">
        <v>0</v>
      </c>
      <c r="X17" s="19">
        <v>0</v>
      </c>
      <c r="Y17" s="5">
        <v>0</v>
      </c>
      <c r="Z17" s="27">
        <v>0</v>
      </c>
      <c r="AA17" s="81">
        <f t="shared" si="0"/>
        <v>0</v>
      </c>
      <c r="AB17" s="82">
        <f t="shared" si="1"/>
        <v>59.333333333333336</v>
      </c>
    </row>
    <row r="18" spans="1:28" x14ac:dyDescent="0.25">
      <c r="A18" s="146"/>
      <c r="B18" s="1" t="s">
        <v>15</v>
      </c>
      <c r="C18" s="5">
        <v>0</v>
      </c>
      <c r="D18" s="19">
        <v>0</v>
      </c>
      <c r="E18" s="5">
        <v>0</v>
      </c>
      <c r="F18" s="19">
        <v>0</v>
      </c>
      <c r="G18" s="5">
        <v>178</v>
      </c>
      <c r="H18" s="19">
        <v>3.7037037037037034E-3</v>
      </c>
      <c r="I18" s="5">
        <v>0</v>
      </c>
      <c r="J18" s="19">
        <v>0</v>
      </c>
      <c r="K18" s="5">
        <v>0</v>
      </c>
      <c r="L18" s="19">
        <v>0</v>
      </c>
      <c r="M18" s="5">
        <v>0</v>
      </c>
      <c r="N18" s="19">
        <v>0</v>
      </c>
      <c r="O18" s="5">
        <v>0</v>
      </c>
      <c r="P18" s="19">
        <v>0</v>
      </c>
      <c r="Q18" s="5">
        <v>0</v>
      </c>
      <c r="R18" s="19">
        <v>0</v>
      </c>
      <c r="S18" s="5">
        <v>0</v>
      </c>
      <c r="T18" s="19">
        <v>0</v>
      </c>
      <c r="U18" s="5">
        <v>0</v>
      </c>
      <c r="V18" s="19">
        <v>0</v>
      </c>
      <c r="W18" s="5">
        <v>0</v>
      </c>
      <c r="X18" s="19">
        <v>0</v>
      </c>
      <c r="Y18" s="5">
        <v>0</v>
      </c>
      <c r="Z18" s="27">
        <v>0</v>
      </c>
      <c r="AA18" s="81">
        <f t="shared" si="0"/>
        <v>29.666666666666668</v>
      </c>
      <c r="AB18" s="82">
        <f t="shared" si="1"/>
        <v>0</v>
      </c>
    </row>
    <row r="19" spans="1:28" x14ac:dyDescent="0.25">
      <c r="A19" s="146"/>
      <c r="B19" s="1" t="s">
        <v>38</v>
      </c>
      <c r="C19" s="5">
        <v>0</v>
      </c>
      <c r="D19" s="19">
        <v>0</v>
      </c>
      <c r="E19" s="5">
        <v>2225</v>
      </c>
      <c r="F19" s="19">
        <v>1.7768301350390907E-2</v>
      </c>
      <c r="G19" s="5">
        <v>0</v>
      </c>
      <c r="H19" s="19">
        <v>0</v>
      </c>
      <c r="I19" s="5">
        <v>0</v>
      </c>
      <c r="J19" s="19">
        <v>0</v>
      </c>
      <c r="K19" s="5">
        <v>0</v>
      </c>
      <c r="L19" s="19">
        <v>0</v>
      </c>
      <c r="M19" s="5">
        <v>0</v>
      </c>
      <c r="N19" s="19">
        <v>0</v>
      </c>
      <c r="O19" s="5">
        <v>3649</v>
      </c>
      <c r="P19" s="19">
        <v>2.3242630385487531E-2</v>
      </c>
      <c r="Q19" s="5">
        <v>2403</v>
      </c>
      <c r="R19" s="19">
        <v>1.7988007994670218E-2</v>
      </c>
      <c r="S19" s="5">
        <v>1157</v>
      </c>
      <c r="T19" s="19">
        <v>1.0483870967741936E-2</v>
      </c>
      <c r="U19" s="5">
        <v>0</v>
      </c>
      <c r="V19" s="19">
        <v>0</v>
      </c>
      <c r="W19" s="5">
        <v>0</v>
      </c>
      <c r="X19" s="19">
        <v>0</v>
      </c>
      <c r="Y19" s="5">
        <v>0</v>
      </c>
      <c r="Z19" s="27">
        <v>0</v>
      </c>
      <c r="AA19" s="81">
        <f t="shared" si="0"/>
        <v>370.83333333333331</v>
      </c>
      <c r="AB19" s="82">
        <f t="shared" si="1"/>
        <v>1201.5</v>
      </c>
    </row>
    <row r="20" spans="1:28" x14ac:dyDescent="0.25">
      <c r="A20" s="146"/>
      <c r="B20" s="1" t="s">
        <v>16</v>
      </c>
      <c r="C20" s="5">
        <v>712</v>
      </c>
      <c r="D20" s="19">
        <v>1.5904572564612324E-2</v>
      </c>
      <c r="E20" s="5">
        <v>356</v>
      </c>
      <c r="F20" s="19">
        <v>2.8429282160625448E-3</v>
      </c>
      <c r="G20" s="5">
        <v>178</v>
      </c>
      <c r="H20" s="19">
        <v>3.7037037037037034E-3</v>
      </c>
      <c r="I20" s="5">
        <v>356</v>
      </c>
      <c r="J20" s="19">
        <v>3.6363636363636362E-2</v>
      </c>
      <c r="K20" s="5">
        <v>0</v>
      </c>
      <c r="L20" s="19">
        <v>0</v>
      </c>
      <c r="M20" s="5">
        <v>0</v>
      </c>
      <c r="N20" s="19">
        <v>0</v>
      </c>
      <c r="O20" s="5">
        <v>1602</v>
      </c>
      <c r="P20" s="19">
        <v>1.0204081632653064E-2</v>
      </c>
      <c r="Q20" s="5">
        <v>979</v>
      </c>
      <c r="R20" s="19">
        <v>7.3284477015323098E-3</v>
      </c>
      <c r="S20" s="5">
        <v>712</v>
      </c>
      <c r="T20" s="19">
        <v>6.4516129032258064E-3</v>
      </c>
      <c r="U20" s="5">
        <v>534</v>
      </c>
      <c r="V20" s="19">
        <v>8.462623413258109E-3</v>
      </c>
      <c r="W20" s="5">
        <v>534</v>
      </c>
      <c r="X20" s="19">
        <v>1.0204081632653062E-2</v>
      </c>
      <c r="Y20" s="5">
        <v>0</v>
      </c>
      <c r="Z20" s="27">
        <v>0</v>
      </c>
      <c r="AA20" s="81">
        <f t="shared" si="0"/>
        <v>267</v>
      </c>
      <c r="AB20" s="82">
        <f t="shared" si="1"/>
        <v>726.83333333333337</v>
      </c>
    </row>
    <row r="21" spans="1:28" x14ac:dyDescent="0.25">
      <c r="A21" s="146"/>
      <c r="B21" s="1" t="s">
        <v>17</v>
      </c>
      <c r="C21" s="5">
        <v>1513</v>
      </c>
      <c r="D21" s="19">
        <v>3.3797216699801187E-2</v>
      </c>
      <c r="E21" s="5">
        <v>2047.0000000000002</v>
      </c>
      <c r="F21" s="19">
        <v>1.6346837242359635E-2</v>
      </c>
      <c r="G21" s="5">
        <v>1246</v>
      </c>
      <c r="H21" s="19">
        <v>2.5925925925925925E-2</v>
      </c>
      <c r="I21" s="5">
        <v>0</v>
      </c>
      <c r="J21" s="19">
        <v>0</v>
      </c>
      <c r="K21" s="5">
        <v>0</v>
      </c>
      <c r="L21" s="19">
        <v>0</v>
      </c>
      <c r="M21" s="5">
        <v>0</v>
      </c>
      <c r="N21" s="19">
        <v>0</v>
      </c>
      <c r="O21" s="5">
        <v>0</v>
      </c>
      <c r="P21" s="19">
        <v>0</v>
      </c>
      <c r="Q21" s="5">
        <v>0</v>
      </c>
      <c r="R21" s="19">
        <v>0</v>
      </c>
      <c r="S21" s="5">
        <v>0</v>
      </c>
      <c r="T21" s="19">
        <v>0</v>
      </c>
      <c r="U21" s="5">
        <v>0</v>
      </c>
      <c r="V21" s="19">
        <v>0</v>
      </c>
      <c r="W21" s="5">
        <v>0</v>
      </c>
      <c r="X21" s="19">
        <v>0</v>
      </c>
      <c r="Y21" s="5">
        <v>0</v>
      </c>
      <c r="Z21" s="27">
        <v>0</v>
      </c>
      <c r="AA21" s="81">
        <f t="shared" si="0"/>
        <v>801</v>
      </c>
      <c r="AB21" s="82">
        <f t="shared" si="1"/>
        <v>0</v>
      </c>
    </row>
    <row r="22" spans="1:28" x14ac:dyDescent="0.25">
      <c r="A22" s="146"/>
      <c r="B22" s="1" t="s">
        <v>59</v>
      </c>
      <c r="C22" s="5">
        <v>0</v>
      </c>
      <c r="D22" s="19">
        <v>0</v>
      </c>
      <c r="E22" s="5">
        <v>0</v>
      </c>
      <c r="F22" s="19">
        <v>0</v>
      </c>
      <c r="G22" s="5">
        <v>0</v>
      </c>
      <c r="H22" s="19">
        <v>0</v>
      </c>
      <c r="I22" s="5">
        <v>0</v>
      </c>
      <c r="J22" s="19">
        <v>0</v>
      </c>
      <c r="K22" s="5">
        <v>0</v>
      </c>
      <c r="L22" s="19">
        <v>0</v>
      </c>
      <c r="M22" s="5">
        <v>0</v>
      </c>
      <c r="N22" s="19">
        <v>0</v>
      </c>
      <c r="O22" s="5">
        <v>0</v>
      </c>
      <c r="P22" s="19">
        <v>0</v>
      </c>
      <c r="Q22" s="5">
        <v>0</v>
      </c>
      <c r="R22" s="19">
        <v>0</v>
      </c>
      <c r="S22" s="5">
        <v>0</v>
      </c>
      <c r="T22" s="19">
        <v>0</v>
      </c>
      <c r="U22" s="5">
        <v>356</v>
      </c>
      <c r="V22" s="19">
        <v>5.6417489421720724E-3</v>
      </c>
      <c r="W22" s="5">
        <v>0</v>
      </c>
      <c r="X22" s="19">
        <v>0</v>
      </c>
      <c r="Y22" s="5">
        <v>0</v>
      </c>
      <c r="Z22" s="27">
        <v>0</v>
      </c>
      <c r="AA22" s="81">
        <f t="shared" si="0"/>
        <v>0</v>
      </c>
      <c r="AB22" s="82">
        <f t="shared" si="1"/>
        <v>59.333333333333336</v>
      </c>
    </row>
    <row r="23" spans="1:28" x14ac:dyDescent="0.25">
      <c r="A23" s="148"/>
      <c r="B23" s="1" t="s">
        <v>18</v>
      </c>
      <c r="C23" s="5">
        <v>5874</v>
      </c>
      <c r="D23" s="19">
        <v>0.13121272365805167</v>
      </c>
      <c r="E23" s="5">
        <v>979</v>
      </c>
      <c r="F23" s="19">
        <v>7.8180525941719987E-3</v>
      </c>
      <c r="G23" s="5">
        <v>1157</v>
      </c>
      <c r="H23" s="19">
        <v>2.4074074074074074E-2</v>
      </c>
      <c r="I23" s="5">
        <v>0</v>
      </c>
      <c r="J23" s="19">
        <v>0</v>
      </c>
      <c r="K23" s="5">
        <v>0</v>
      </c>
      <c r="L23" s="19">
        <v>0</v>
      </c>
      <c r="M23" s="5">
        <v>0</v>
      </c>
      <c r="N23" s="19">
        <v>0</v>
      </c>
      <c r="O23" s="5">
        <v>28836</v>
      </c>
      <c r="P23" s="19">
        <v>0.18367346938775511</v>
      </c>
      <c r="Q23" s="5">
        <v>27590</v>
      </c>
      <c r="R23" s="19">
        <v>0.20652898067954692</v>
      </c>
      <c r="S23" s="5">
        <v>21093</v>
      </c>
      <c r="T23" s="19">
        <v>0.19112903225806452</v>
      </c>
      <c r="U23" s="5">
        <v>10769</v>
      </c>
      <c r="V23" s="19">
        <v>0.1706629055007052</v>
      </c>
      <c r="W23" s="5">
        <v>0</v>
      </c>
      <c r="X23" s="19">
        <v>0</v>
      </c>
      <c r="Y23" s="5">
        <v>0</v>
      </c>
      <c r="Z23" s="27">
        <v>0</v>
      </c>
      <c r="AA23" s="81">
        <f t="shared" si="0"/>
        <v>1335</v>
      </c>
      <c r="AB23" s="82">
        <f t="shared" si="1"/>
        <v>14714.666666666666</v>
      </c>
    </row>
    <row r="24" spans="1:28" x14ac:dyDescent="0.25">
      <c r="A24" s="145" t="s">
        <v>8</v>
      </c>
      <c r="B24" s="1" t="s">
        <v>41</v>
      </c>
      <c r="C24" s="5">
        <v>0</v>
      </c>
      <c r="D24" s="19">
        <v>0</v>
      </c>
      <c r="E24" s="5">
        <v>0</v>
      </c>
      <c r="F24" s="19">
        <v>0</v>
      </c>
      <c r="G24" s="5">
        <v>356</v>
      </c>
      <c r="H24" s="19">
        <v>7.4074074074074068E-3</v>
      </c>
      <c r="I24" s="5">
        <v>712</v>
      </c>
      <c r="J24" s="19">
        <v>7.2727272727272724E-2</v>
      </c>
      <c r="K24" s="5">
        <v>623</v>
      </c>
      <c r="L24" s="19">
        <v>0.15909090909090909</v>
      </c>
      <c r="M24" s="5">
        <v>0</v>
      </c>
      <c r="N24" s="19">
        <v>0</v>
      </c>
      <c r="O24" s="5">
        <v>0</v>
      </c>
      <c r="P24" s="19">
        <v>0</v>
      </c>
      <c r="Q24" s="5">
        <v>0</v>
      </c>
      <c r="R24" s="19">
        <v>0</v>
      </c>
      <c r="S24" s="5">
        <v>2581</v>
      </c>
      <c r="T24" s="19">
        <v>2.3387096774193549E-2</v>
      </c>
      <c r="U24" s="5">
        <v>6408</v>
      </c>
      <c r="V24" s="19">
        <v>0.10155148095909731</v>
      </c>
      <c r="W24" s="5">
        <v>1157</v>
      </c>
      <c r="X24" s="19">
        <v>2.2108843537414966E-2</v>
      </c>
      <c r="Y24" s="5">
        <v>0</v>
      </c>
      <c r="Z24" s="27">
        <v>0</v>
      </c>
      <c r="AA24" s="81">
        <f t="shared" si="0"/>
        <v>281.83333333333331</v>
      </c>
      <c r="AB24" s="82">
        <f t="shared" si="1"/>
        <v>1691</v>
      </c>
    </row>
    <row r="25" spans="1:28" x14ac:dyDescent="0.25">
      <c r="A25" s="146"/>
      <c r="B25" s="1" t="s">
        <v>65</v>
      </c>
      <c r="C25" s="5">
        <v>0</v>
      </c>
      <c r="D25" s="19">
        <v>0</v>
      </c>
      <c r="E25" s="5">
        <v>712</v>
      </c>
      <c r="F25" s="19">
        <v>5.6858564321250896E-3</v>
      </c>
      <c r="G25" s="5">
        <v>0</v>
      </c>
      <c r="H25" s="19">
        <v>0</v>
      </c>
      <c r="I25" s="5">
        <v>0</v>
      </c>
      <c r="J25" s="19">
        <v>0</v>
      </c>
      <c r="K25" s="5">
        <v>0</v>
      </c>
      <c r="L25" s="19">
        <v>0</v>
      </c>
      <c r="M25" s="5">
        <v>0</v>
      </c>
      <c r="N25" s="19">
        <v>0</v>
      </c>
      <c r="O25" s="5">
        <v>0</v>
      </c>
      <c r="P25" s="19">
        <v>0</v>
      </c>
      <c r="Q25" s="5">
        <v>0</v>
      </c>
      <c r="R25" s="19">
        <v>0</v>
      </c>
      <c r="S25" s="5">
        <v>0</v>
      </c>
      <c r="T25" s="19">
        <v>0</v>
      </c>
      <c r="U25" s="5">
        <v>0</v>
      </c>
      <c r="V25" s="19">
        <v>0</v>
      </c>
      <c r="W25" s="5">
        <v>0</v>
      </c>
      <c r="X25" s="19">
        <v>0</v>
      </c>
      <c r="Y25" s="5">
        <v>0</v>
      </c>
      <c r="Z25" s="27">
        <v>0</v>
      </c>
      <c r="AA25" s="81">
        <f t="shared" si="0"/>
        <v>118.66666666666667</v>
      </c>
      <c r="AB25" s="82">
        <f t="shared" si="1"/>
        <v>0</v>
      </c>
    </row>
    <row r="26" spans="1:28" x14ac:dyDescent="0.25">
      <c r="A26" s="146"/>
      <c r="B26" s="1" t="s">
        <v>42</v>
      </c>
      <c r="C26" s="5">
        <v>0</v>
      </c>
      <c r="D26" s="19">
        <v>0</v>
      </c>
      <c r="E26" s="5">
        <v>1513</v>
      </c>
      <c r="F26" s="19">
        <v>1.2082444918265815E-2</v>
      </c>
      <c r="G26" s="5">
        <v>1869</v>
      </c>
      <c r="H26" s="19">
        <v>3.888888888888889E-2</v>
      </c>
      <c r="I26" s="5">
        <v>356</v>
      </c>
      <c r="J26" s="19">
        <v>3.6363636363636362E-2</v>
      </c>
      <c r="K26" s="5">
        <v>0</v>
      </c>
      <c r="L26" s="19">
        <v>0</v>
      </c>
      <c r="M26" s="5">
        <v>0</v>
      </c>
      <c r="N26" s="19">
        <v>0</v>
      </c>
      <c r="O26" s="5">
        <v>16821</v>
      </c>
      <c r="P26" s="19">
        <v>0.10714285714285716</v>
      </c>
      <c r="Q26" s="5">
        <v>6586</v>
      </c>
      <c r="R26" s="19">
        <v>4.9300466355762816E-2</v>
      </c>
      <c r="S26" s="5">
        <v>2314</v>
      </c>
      <c r="T26" s="19">
        <v>2.0967741935483872E-2</v>
      </c>
      <c r="U26" s="5">
        <v>2848</v>
      </c>
      <c r="V26" s="19">
        <v>4.5133991537376579E-2</v>
      </c>
      <c r="W26" s="5">
        <v>7921</v>
      </c>
      <c r="X26" s="19">
        <v>0.15136054421768708</v>
      </c>
      <c r="Y26" s="5">
        <v>1958</v>
      </c>
      <c r="Z26" s="27">
        <v>9.0163934426229511E-2</v>
      </c>
      <c r="AA26" s="81">
        <f t="shared" si="0"/>
        <v>623</v>
      </c>
      <c r="AB26" s="82">
        <f t="shared" si="1"/>
        <v>6408</v>
      </c>
    </row>
    <row r="27" spans="1:28" x14ac:dyDescent="0.25">
      <c r="A27" s="146"/>
      <c r="B27" s="1" t="s">
        <v>43</v>
      </c>
      <c r="C27" s="5">
        <v>0</v>
      </c>
      <c r="D27" s="19">
        <v>0</v>
      </c>
      <c r="E27" s="5">
        <v>0</v>
      </c>
      <c r="F27" s="19">
        <v>0</v>
      </c>
      <c r="G27" s="5">
        <v>0</v>
      </c>
      <c r="H27" s="19">
        <v>0</v>
      </c>
      <c r="I27" s="5">
        <v>0</v>
      </c>
      <c r="J27" s="19">
        <v>0</v>
      </c>
      <c r="K27" s="5">
        <v>0</v>
      </c>
      <c r="L27" s="19">
        <v>0</v>
      </c>
      <c r="M27" s="5">
        <v>0</v>
      </c>
      <c r="N27" s="19">
        <v>0</v>
      </c>
      <c r="O27" s="5">
        <v>16198</v>
      </c>
      <c r="P27" s="19">
        <v>0.1031746031746032</v>
      </c>
      <c r="Q27" s="5">
        <v>17355</v>
      </c>
      <c r="R27" s="19">
        <v>0.12991339107261823</v>
      </c>
      <c r="S27" s="5">
        <v>17978</v>
      </c>
      <c r="T27" s="19">
        <v>0.16290322580645164</v>
      </c>
      <c r="U27" s="5">
        <v>2225</v>
      </c>
      <c r="V27" s="19">
        <v>3.5260930888575459E-2</v>
      </c>
      <c r="W27" s="5">
        <v>0</v>
      </c>
      <c r="X27" s="19">
        <v>0</v>
      </c>
      <c r="Y27" s="5">
        <v>0</v>
      </c>
      <c r="Z27" s="27">
        <v>0</v>
      </c>
      <c r="AA27" s="81">
        <f t="shared" si="0"/>
        <v>0</v>
      </c>
      <c r="AB27" s="82">
        <f t="shared" si="1"/>
        <v>8959.3333333333339</v>
      </c>
    </row>
    <row r="28" spans="1:28" x14ac:dyDescent="0.25">
      <c r="A28" s="146"/>
      <c r="B28" s="1" t="s">
        <v>66</v>
      </c>
      <c r="C28" s="5">
        <v>0</v>
      </c>
      <c r="D28" s="19">
        <v>0</v>
      </c>
      <c r="E28" s="5">
        <v>89</v>
      </c>
      <c r="F28" s="19">
        <v>7.107320540156362E-4</v>
      </c>
      <c r="G28" s="5">
        <v>0</v>
      </c>
      <c r="H28" s="19">
        <v>0</v>
      </c>
      <c r="I28" s="5">
        <v>0</v>
      </c>
      <c r="J28" s="19">
        <v>0</v>
      </c>
      <c r="K28" s="5">
        <v>0</v>
      </c>
      <c r="L28" s="19">
        <v>0</v>
      </c>
      <c r="M28" s="5">
        <v>0</v>
      </c>
      <c r="N28" s="19">
        <v>0</v>
      </c>
      <c r="O28" s="5">
        <v>0</v>
      </c>
      <c r="P28" s="19">
        <v>0</v>
      </c>
      <c r="Q28" s="5">
        <v>0</v>
      </c>
      <c r="R28" s="19">
        <v>0</v>
      </c>
      <c r="S28" s="5">
        <v>0</v>
      </c>
      <c r="T28" s="19">
        <v>0</v>
      </c>
      <c r="U28" s="5">
        <v>0</v>
      </c>
      <c r="V28" s="19">
        <v>0</v>
      </c>
      <c r="W28" s="5">
        <v>0</v>
      </c>
      <c r="X28" s="19">
        <v>0</v>
      </c>
      <c r="Y28" s="5">
        <v>0</v>
      </c>
      <c r="Z28" s="27">
        <v>0</v>
      </c>
      <c r="AA28" s="81">
        <f t="shared" si="0"/>
        <v>14.833333333333334</v>
      </c>
      <c r="AB28" s="82">
        <f t="shared" si="1"/>
        <v>0</v>
      </c>
    </row>
    <row r="29" spans="1:28" x14ac:dyDescent="0.25">
      <c r="A29" s="146"/>
      <c r="B29" s="1" t="s">
        <v>60</v>
      </c>
      <c r="C29" s="5">
        <v>0</v>
      </c>
      <c r="D29" s="19">
        <v>0</v>
      </c>
      <c r="E29" s="5">
        <v>1246</v>
      </c>
      <c r="F29" s="19">
        <v>9.950248756218907E-3</v>
      </c>
      <c r="G29" s="5">
        <v>6408</v>
      </c>
      <c r="H29" s="19">
        <v>0.13333333333333333</v>
      </c>
      <c r="I29" s="5">
        <v>1157</v>
      </c>
      <c r="J29" s="19">
        <v>0.11818181818181819</v>
      </c>
      <c r="K29" s="5">
        <v>801</v>
      </c>
      <c r="L29" s="19">
        <v>0.20454545454545456</v>
      </c>
      <c r="M29" s="5">
        <v>356</v>
      </c>
      <c r="N29" s="19">
        <v>0.22222222222222224</v>
      </c>
      <c r="O29" s="5">
        <v>0</v>
      </c>
      <c r="P29" s="19">
        <v>0</v>
      </c>
      <c r="Q29" s="5">
        <v>0</v>
      </c>
      <c r="R29" s="19">
        <v>0</v>
      </c>
      <c r="S29" s="5">
        <v>0</v>
      </c>
      <c r="T29" s="19">
        <v>0</v>
      </c>
      <c r="U29" s="5">
        <v>2136</v>
      </c>
      <c r="V29" s="19">
        <v>3.3850493653032436E-2</v>
      </c>
      <c r="W29" s="5">
        <v>979</v>
      </c>
      <c r="X29" s="19">
        <v>1.8707482993197279E-2</v>
      </c>
      <c r="Y29" s="5">
        <v>0</v>
      </c>
      <c r="Z29" s="27">
        <v>0</v>
      </c>
      <c r="AA29" s="81">
        <f t="shared" si="0"/>
        <v>1661.3333333333333</v>
      </c>
      <c r="AB29" s="82">
        <f t="shared" si="1"/>
        <v>519.16666666666663</v>
      </c>
    </row>
    <row r="30" spans="1:28" x14ac:dyDescent="0.25">
      <c r="A30" s="146"/>
      <c r="B30" s="1" t="s">
        <v>20</v>
      </c>
      <c r="C30" s="5">
        <v>1869</v>
      </c>
      <c r="D30" s="19">
        <v>4.1749502982107355E-2</v>
      </c>
      <c r="E30" s="5">
        <v>3204</v>
      </c>
      <c r="F30" s="19">
        <v>2.5586353944562906E-2</v>
      </c>
      <c r="G30" s="5">
        <v>3916</v>
      </c>
      <c r="H30" s="19">
        <v>8.1481481481481474E-2</v>
      </c>
      <c r="I30" s="5">
        <v>2314</v>
      </c>
      <c r="J30" s="19">
        <v>0.23636363636363639</v>
      </c>
      <c r="K30" s="5">
        <v>1246</v>
      </c>
      <c r="L30" s="19">
        <v>0.31818181818181818</v>
      </c>
      <c r="M30" s="5">
        <v>267</v>
      </c>
      <c r="N30" s="19">
        <v>0.16666666666666669</v>
      </c>
      <c r="O30" s="5">
        <v>0</v>
      </c>
      <c r="P30" s="19">
        <v>0</v>
      </c>
      <c r="Q30" s="5">
        <v>0</v>
      </c>
      <c r="R30" s="19">
        <v>0</v>
      </c>
      <c r="S30" s="5">
        <v>3204</v>
      </c>
      <c r="T30" s="19">
        <v>2.903225806451613E-2</v>
      </c>
      <c r="U30" s="5">
        <v>5162</v>
      </c>
      <c r="V30" s="19">
        <v>8.1805359661495047E-2</v>
      </c>
      <c r="W30" s="5">
        <v>27323</v>
      </c>
      <c r="X30" s="19">
        <v>0.52210884353741494</v>
      </c>
      <c r="Y30" s="5">
        <v>10858</v>
      </c>
      <c r="Z30" s="27">
        <v>0.50000000000000011</v>
      </c>
      <c r="AA30" s="81">
        <f t="shared" si="0"/>
        <v>2136</v>
      </c>
      <c r="AB30" s="82">
        <f t="shared" si="1"/>
        <v>7757.833333333333</v>
      </c>
    </row>
    <row r="31" spans="1:28" x14ac:dyDescent="0.25">
      <c r="A31" s="146"/>
      <c r="B31" s="1" t="s">
        <v>70</v>
      </c>
      <c r="C31" s="5">
        <v>0</v>
      </c>
      <c r="D31" s="19">
        <v>0</v>
      </c>
      <c r="E31" s="5">
        <v>0</v>
      </c>
      <c r="F31" s="19">
        <v>0</v>
      </c>
      <c r="G31" s="5">
        <v>0</v>
      </c>
      <c r="H31" s="19">
        <v>0</v>
      </c>
      <c r="I31" s="5">
        <v>0</v>
      </c>
      <c r="J31" s="19">
        <v>0</v>
      </c>
      <c r="K31" s="5">
        <v>0</v>
      </c>
      <c r="L31" s="19">
        <v>0</v>
      </c>
      <c r="M31" s="5">
        <v>0</v>
      </c>
      <c r="N31" s="19">
        <v>0</v>
      </c>
      <c r="O31" s="5">
        <v>623</v>
      </c>
      <c r="P31" s="19">
        <v>3.9682539682539689E-3</v>
      </c>
      <c r="Q31" s="5">
        <v>0</v>
      </c>
      <c r="R31" s="19">
        <v>0</v>
      </c>
      <c r="S31" s="5">
        <v>0</v>
      </c>
      <c r="T31" s="19">
        <v>0</v>
      </c>
      <c r="U31" s="5">
        <v>0</v>
      </c>
      <c r="V31" s="19">
        <v>0</v>
      </c>
      <c r="W31" s="5">
        <v>0</v>
      </c>
      <c r="X31" s="19">
        <v>0</v>
      </c>
      <c r="Y31" s="5">
        <v>0</v>
      </c>
      <c r="Z31" s="27">
        <v>0</v>
      </c>
      <c r="AA31" s="81">
        <f t="shared" si="0"/>
        <v>0</v>
      </c>
      <c r="AB31" s="82">
        <f t="shared" si="1"/>
        <v>103.83333333333333</v>
      </c>
    </row>
    <row r="32" spans="1:28" x14ac:dyDescent="0.25">
      <c r="A32" s="146"/>
      <c r="B32" s="1" t="s">
        <v>61</v>
      </c>
      <c r="C32" s="5">
        <v>0</v>
      </c>
      <c r="D32" s="19">
        <v>0</v>
      </c>
      <c r="E32" s="5">
        <v>0</v>
      </c>
      <c r="F32" s="19">
        <v>0</v>
      </c>
      <c r="G32" s="5">
        <v>0</v>
      </c>
      <c r="H32" s="19">
        <v>0</v>
      </c>
      <c r="I32" s="5">
        <v>0</v>
      </c>
      <c r="J32" s="19">
        <v>0</v>
      </c>
      <c r="K32" s="5">
        <v>0</v>
      </c>
      <c r="L32" s="19">
        <v>0</v>
      </c>
      <c r="M32" s="5">
        <v>0</v>
      </c>
      <c r="N32" s="19">
        <v>0</v>
      </c>
      <c r="O32" s="5">
        <v>0</v>
      </c>
      <c r="P32" s="19">
        <v>0</v>
      </c>
      <c r="Q32" s="5">
        <v>0</v>
      </c>
      <c r="R32" s="19">
        <v>0</v>
      </c>
      <c r="S32" s="5">
        <v>0</v>
      </c>
      <c r="T32" s="19">
        <v>0</v>
      </c>
      <c r="U32" s="5">
        <v>356</v>
      </c>
      <c r="V32" s="19">
        <v>5.6417489421720724E-3</v>
      </c>
      <c r="W32" s="5">
        <v>0</v>
      </c>
      <c r="X32" s="19">
        <v>0</v>
      </c>
      <c r="Y32" s="5">
        <v>0</v>
      </c>
      <c r="Z32" s="27">
        <v>0</v>
      </c>
      <c r="AA32" s="81">
        <f t="shared" si="0"/>
        <v>0</v>
      </c>
      <c r="AB32" s="82">
        <f t="shared" si="1"/>
        <v>59.333333333333336</v>
      </c>
    </row>
    <row r="33" spans="1:28" x14ac:dyDescent="0.25">
      <c r="A33" s="146"/>
      <c r="B33" s="1" t="s">
        <v>21</v>
      </c>
      <c r="C33" s="5">
        <v>0</v>
      </c>
      <c r="D33" s="19">
        <v>0</v>
      </c>
      <c r="E33" s="5">
        <v>0</v>
      </c>
      <c r="F33" s="19">
        <v>0</v>
      </c>
      <c r="G33" s="5">
        <v>0</v>
      </c>
      <c r="H33" s="19">
        <v>0</v>
      </c>
      <c r="I33" s="5">
        <v>0</v>
      </c>
      <c r="J33" s="19">
        <v>0</v>
      </c>
      <c r="K33" s="5">
        <v>0</v>
      </c>
      <c r="L33" s="19">
        <v>0</v>
      </c>
      <c r="M33" s="5">
        <v>0</v>
      </c>
      <c r="N33" s="19">
        <v>0</v>
      </c>
      <c r="O33" s="5">
        <v>0</v>
      </c>
      <c r="P33" s="19">
        <v>0</v>
      </c>
      <c r="Q33" s="5">
        <v>0</v>
      </c>
      <c r="R33" s="19">
        <v>0</v>
      </c>
      <c r="S33" s="5">
        <v>0</v>
      </c>
      <c r="T33" s="19">
        <v>0</v>
      </c>
      <c r="U33" s="5">
        <v>0</v>
      </c>
      <c r="V33" s="19">
        <v>0</v>
      </c>
      <c r="W33" s="5">
        <v>0</v>
      </c>
      <c r="X33" s="19">
        <v>0</v>
      </c>
      <c r="Y33" s="5">
        <v>178</v>
      </c>
      <c r="Z33" s="27">
        <v>8.1967213114754103E-3</v>
      </c>
      <c r="AA33" s="81">
        <f t="shared" si="0"/>
        <v>0</v>
      </c>
      <c r="AB33" s="82">
        <f t="shared" si="1"/>
        <v>29.666666666666668</v>
      </c>
    </row>
    <row r="34" spans="1:28" x14ac:dyDescent="0.25">
      <c r="A34" s="146"/>
      <c r="B34" s="1" t="s">
        <v>22</v>
      </c>
      <c r="C34" s="5">
        <v>0</v>
      </c>
      <c r="D34" s="19">
        <v>0</v>
      </c>
      <c r="E34" s="5">
        <v>0</v>
      </c>
      <c r="F34" s="19">
        <v>0</v>
      </c>
      <c r="G34" s="5">
        <v>0</v>
      </c>
      <c r="H34" s="19">
        <v>0</v>
      </c>
      <c r="I34" s="5">
        <v>0</v>
      </c>
      <c r="J34" s="19">
        <v>0</v>
      </c>
      <c r="K34" s="5">
        <v>0</v>
      </c>
      <c r="L34" s="19">
        <v>0</v>
      </c>
      <c r="M34" s="5">
        <v>0</v>
      </c>
      <c r="N34" s="19">
        <v>0</v>
      </c>
      <c r="O34" s="5">
        <v>0</v>
      </c>
      <c r="P34" s="19">
        <v>0</v>
      </c>
      <c r="Q34" s="5">
        <v>0</v>
      </c>
      <c r="R34" s="19">
        <v>0</v>
      </c>
      <c r="S34" s="5">
        <v>267</v>
      </c>
      <c r="T34" s="19">
        <v>2.4193548387096775E-3</v>
      </c>
      <c r="U34" s="5">
        <v>445</v>
      </c>
      <c r="V34" s="19">
        <v>7.0521861777150911E-3</v>
      </c>
      <c r="W34" s="5">
        <v>0</v>
      </c>
      <c r="X34" s="19">
        <v>0</v>
      </c>
      <c r="Y34" s="5">
        <v>0</v>
      </c>
      <c r="Z34" s="27">
        <v>0</v>
      </c>
      <c r="AA34" s="81">
        <f t="shared" si="0"/>
        <v>0</v>
      </c>
      <c r="AB34" s="82">
        <f t="shared" si="1"/>
        <v>118.66666666666667</v>
      </c>
    </row>
    <row r="35" spans="1:28" x14ac:dyDescent="0.25">
      <c r="A35" s="146"/>
      <c r="B35" s="1" t="s">
        <v>55</v>
      </c>
      <c r="C35" s="5">
        <v>0</v>
      </c>
      <c r="D35" s="19">
        <v>0</v>
      </c>
      <c r="E35" s="5">
        <v>356</v>
      </c>
      <c r="F35" s="19">
        <v>2.8429282160625448E-3</v>
      </c>
      <c r="G35" s="5">
        <v>267</v>
      </c>
      <c r="H35" s="19">
        <v>5.5555555555555558E-3</v>
      </c>
      <c r="I35" s="5">
        <v>0</v>
      </c>
      <c r="J35" s="19">
        <v>0</v>
      </c>
      <c r="K35" s="5">
        <v>0</v>
      </c>
      <c r="L35" s="19">
        <v>0</v>
      </c>
      <c r="M35" s="5">
        <v>0</v>
      </c>
      <c r="N35" s="19">
        <v>0</v>
      </c>
      <c r="O35" s="5">
        <v>0</v>
      </c>
      <c r="P35" s="19">
        <v>0</v>
      </c>
      <c r="Q35" s="5">
        <v>0</v>
      </c>
      <c r="R35" s="19">
        <v>0</v>
      </c>
      <c r="S35" s="5">
        <v>0</v>
      </c>
      <c r="T35" s="19">
        <v>0</v>
      </c>
      <c r="U35" s="5">
        <v>0</v>
      </c>
      <c r="V35" s="19">
        <v>0</v>
      </c>
      <c r="W35" s="5">
        <v>0</v>
      </c>
      <c r="X35" s="19">
        <v>0</v>
      </c>
      <c r="Y35" s="5">
        <v>0</v>
      </c>
      <c r="Z35" s="27">
        <v>0</v>
      </c>
      <c r="AA35" s="81">
        <f t="shared" si="0"/>
        <v>103.83333333333333</v>
      </c>
      <c r="AB35" s="82">
        <f t="shared" si="1"/>
        <v>0</v>
      </c>
    </row>
    <row r="36" spans="1:28" ht="13.5" thickBot="1" x14ac:dyDescent="0.3">
      <c r="A36" s="147"/>
      <c r="B36" s="44" t="s">
        <v>67</v>
      </c>
      <c r="C36" s="10">
        <v>0</v>
      </c>
      <c r="D36" s="20">
        <v>0</v>
      </c>
      <c r="E36" s="10">
        <v>0</v>
      </c>
      <c r="F36" s="20">
        <v>0</v>
      </c>
      <c r="G36" s="10">
        <v>89</v>
      </c>
      <c r="H36" s="20">
        <v>1.8518518518518517E-3</v>
      </c>
      <c r="I36" s="10">
        <v>0</v>
      </c>
      <c r="J36" s="20">
        <v>0</v>
      </c>
      <c r="K36" s="10">
        <v>0</v>
      </c>
      <c r="L36" s="20">
        <v>0</v>
      </c>
      <c r="M36" s="10">
        <v>0</v>
      </c>
      <c r="N36" s="20">
        <v>0</v>
      </c>
      <c r="O36" s="10">
        <v>801</v>
      </c>
      <c r="P36" s="20">
        <v>5.1020408163265319E-3</v>
      </c>
      <c r="Q36" s="10">
        <v>1157</v>
      </c>
      <c r="R36" s="20">
        <v>8.6608927381745492E-3</v>
      </c>
      <c r="S36" s="10">
        <v>1513</v>
      </c>
      <c r="T36" s="20">
        <v>1.3709677419354837E-2</v>
      </c>
      <c r="U36" s="10">
        <v>890</v>
      </c>
      <c r="V36" s="20">
        <v>1.4104372355430182E-2</v>
      </c>
      <c r="W36" s="10">
        <v>267</v>
      </c>
      <c r="X36" s="20">
        <v>5.1020408163265311E-3</v>
      </c>
      <c r="Y36" s="10">
        <v>89</v>
      </c>
      <c r="Z36" s="28">
        <v>4.0983606557377051E-3</v>
      </c>
      <c r="AA36" s="81">
        <f t="shared" si="0"/>
        <v>14.833333333333334</v>
      </c>
      <c r="AB36" s="82">
        <f t="shared" si="1"/>
        <v>786.16666666666663</v>
      </c>
    </row>
    <row r="37" spans="1:28" x14ac:dyDescent="0.25">
      <c r="A37" s="115" t="s">
        <v>46</v>
      </c>
      <c r="B37" s="163"/>
      <c r="C37" s="40">
        <f>SUM(C7:C36)</f>
        <v>44767</v>
      </c>
      <c r="D37" s="8">
        <f t="shared" ref="D37:Z37" si="2">SUM(D7:D36)</f>
        <v>0.99999999999999989</v>
      </c>
      <c r="E37" s="7">
        <f t="shared" si="2"/>
        <v>125223</v>
      </c>
      <c r="F37" s="8">
        <f t="shared" si="2"/>
        <v>1</v>
      </c>
      <c r="G37" s="7">
        <f t="shared" si="2"/>
        <v>48060</v>
      </c>
      <c r="H37" s="8">
        <f t="shared" si="2"/>
        <v>0.99999999999999978</v>
      </c>
      <c r="I37" s="7">
        <f t="shared" si="2"/>
        <v>9790</v>
      </c>
      <c r="J37" s="8">
        <f t="shared" si="2"/>
        <v>1</v>
      </c>
      <c r="K37" s="7">
        <f t="shared" si="2"/>
        <v>3916</v>
      </c>
      <c r="L37" s="8">
        <f t="shared" si="2"/>
        <v>1</v>
      </c>
      <c r="M37" s="7">
        <f t="shared" si="2"/>
        <v>1602</v>
      </c>
      <c r="N37" s="8">
        <f t="shared" si="2"/>
        <v>1</v>
      </c>
      <c r="O37" s="7">
        <f t="shared" si="2"/>
        <v>156996</v>
      </c>
      <c r="P37" s="8">
        <f t="shared" si="2"/>
        <v>1</v>
      </c>
      <c r="Q37" s="7">
        <f t="shared" si="2"/>
        <v>133589</v>
      </c>
      <c r="R37" s="8">
        <f t="shared" si="2"/>
        <v>0.99999999999999989</v>
      </c>
      <c r="S37" s="7">
        <f t="shared" si="2"/>
        <v>110360</v>
      </c>
      <c r="T37" s="8">
        <f t="shared" si="2"/>
        <v>1.0000000000000002</v>
      </c>
      <c r="U37" s="7">
        <f t="shared" si="2"/>
        <v>63101</v>
      </c>
      <c r="V37" s="8">
        <f t="shared" si="2"/>
        <v>0.99999999999999989</v>
      </c>
      <c r="W37" s="7">
        <f t="shared" si="2"/>
        <v>52332</v>
      </c>
      <c r="X37" s="8">
        <f t="shared" si="2"/>
        <v>1</v>
      </c>
      <c r="Y37" s="7">
        <f t="shared" si="2"/>
        <v>21716</v>
      </c>
      <c r="Z37" s="9">
        <f t="shared" si="2"/>
        <v>1.0000000000000002</v>
      </c>
    </row>
    <row r="38" spans="1:28" x14ac:dyDescent="0.25">
      <c r="A38" s="117" t="s">
        <v>47</v>
      </c>
      <c r="B38" s="161"/>
      <c r="C38" s="41">
        <v>7</v>
      </c>
      <c r="D38" s="19"/>
      <c r="E38" s="5">
        <v>16</v>
      </c>
      <c r="F38" s="19"/>
      <c r="G38" s="5">
        <v>15</v>
      </c>
      <c r="H38" s="19"/>
      <c r="I38" s="5">
        <v>7</v>
      </c>
      <c r="J38" s="19"/>
      <c r="K38" s="5">
        <v>5</v>
      </c>
      <c r="L38" s="19"/>
      <c r="M38" s="5">
        <v>3</v>
      </c>
      <c r="N38" s="19"/>
      <c r="O38" s="5">
        <v>11</v>
      </c>
      <c r="P38" s="19"/>
      <c r="Q38" s="5">
        <v>9</v>
      </c>
      <c r="R38" s="19"/>
      <c r="S38" s="5">
        <v>15</v>
      </c>
      <c r="T38" s="19"/>
      <c r="U38" s="5">
        <v>15</v>
      </c>
      <c r="V38" s="19"/>
      <c r="W38" s="5">
        <v>11</v>
      </c>
      <c r="X38" s="19"/>
      <c r="Y38" s="5">
        <v>8</v>
      </c>
      <c r="Z38" s="27"/>
    </row>
    <row r="39" spans="1:28" x14ac:dyDescent="0.25">
      <c r="A39" s="117" t="s">
        <v>48</v>
      </c>
      <c r="B39" s="161"/>
      <c r="C39" s="41">
        <v>1.171</v>
      </c>
      <c r="D39" s="19"/>
      <c r="E39" s="5">
        <v>0.68489999999999995</v>
      </c>
      <c r="F39" s="19"/>
      <c r="G39" s="5">
        <v>1.3380000000000001</v>
      </c>
      <c r="H39" s="19"/>
      <c r="I39" s="5">
        <v>1.417</v>
      </c>
      <c r="J39" s="19"/>
      <c r="K39" s="5">
        <v>1.4279999999999999</v>
      </c>
      <c r="L39" s="19"/>
      <c r="M39" s="5">
        <v>0.93379999999999996</v>
      </c>
      <c r="N39" s="19"/>
      <c r="O39" s="5">
        <v>1.36</v>
      </c>
      <c r="P39" s="19"/>
      <c r="Q39" s="5">
        <v>1.2649999999999999</v>
      </c>
      <c r="R39" s="19"/>
      <c r="S39" s="5">
        <v>1.5660000000000001</v>
      </c>
      <c r="T39" s="19"/>
      <c r="U39" s="5">
        <v>1.845</v>
      </c>
      <c r="V39" s="19"/>
      <c r="W39" s="5">
        <v>1.4510000000000001</v>
      </c>
      <c r="X39" s="19"/>
      <c r="Y39" s="5">
        <v>1.306</v>
      </c>
      <c r="Z39" s="27"/>
    </row>
    <row r="40" spans="1:28" x14ac:dyDescent="0.25">
      <c r="A40" s="117" t="s">
        <v>49</v>
      </c>
      <c r="B40" s="161"/>
      <c r="C40" s="41">
        <v>0.53720000000000001</v>
      </c>
      <c r="D40" s="19"/>
      <c r="E40" s="5">
        <v>0.23880000000000001</v>
      </c>
      <c r="F40" s="19"/>
      <c r="G40" s="5">
        <v>0.56169999999999998</v>
      </c>
      <c r="H40" s="19"/>
      <c r="I40" s="5">
        <v>0.68120000000000003</v>
      </c>
      <c r="J40" s="19"/>
      <c r="K40" s="5">
        <v>0.74380000000000002</v>
      </c>
      <c r="L40" s="19"/>
      <c r="M40" s="5">
        <v>0.5494</v>
      </c>
      <c r="N40" s="19"/>
      <c r="O40" s="5">
        <v>0.63970000000000005</v>
      </c>
      <c r="P40" s="19"/>
      <c r="Q40" s="5">
        <v>0.61309999999999998</v>
      </c>
      <c r="R40" s="19"/>
      <c r="S40" s="5">
        <v>0.68279999999999996</v>
      </c>
      <c r="T40" s="19"/>
      <c r="U40" s="5">
        <v>0.74839999999999995</v>
      </c>
      <c r="V40" s="19"/>
      <c r="W40" s="5">
        <v>0.66830000000000001</v>
      </c>
      <c r="X40" s="19"/>
      <c r="Y40" s="5">
        <v>0.65869999999999995</v>
      </c>
      <c r="Z40" s="27"/>
    </row>
    <row r="41" spans="1:28" ht="13.5" thickBot="1" x14ac:dyDescent="0.3">
      <c r="A41" s="113" t="s">
        <v>50</v>
      </c>
      <c r="B41" s="162"/>
      <c r="C41" s="42">
        <v>0.60170000000000001</v>
      </c>
      <c r="D41" s="20"/>
      <c r="E41" s="10">
        <v>0.247</v>
      </c>
      <c r="F41" s="20"/>
      <c r="G41" s="10">
        <v>0.49419999999999997</v>
      </c>
      <c r="H41" s="20"/>
      <c r="I41" s="10">
        <v>0.72819999999999996</v>
      </c>
      <c r="J41" s="20"/>
      <c r="K41" s="10">
        <v>0.8871</v>
      </c>
      <c r="L41" s="20"/>
      <c r="M41" s="10">
        <v>0.85</v>
      </c>
      <c r="N41" s="20"/>
      <c r="O41" s="10">
        <v>0.56699999999999995</v>
      </c>
      <c r="P41" s="20"/>
      <c r="Q41" s="10">
        <v>0.57569999999999999</v>
      </c>
      <c r="R41" s="20"/>
      <c r="S41" s="10">
        <v>0.57809999999999995</v>
      </c>
      <c r="T41" s="20"/>
      <c r="U41" s="10">
        <v>0.68140000000000001</v>
      </c>
      <c r="V41" s="20"/>
      <c r="W41" s="10">
        <v>0.60509999999999997</v>
      </c>
      <c r="X41" s="20"/>
      <c r="Y41" s="10">
        <v>0.62819999999999998</v>
      </c>
      <c r="Z41" s="28"/>
    </row>
    <row r="44" spans="1:28" x14ac:dyDescent="0.25">
      <c r="D44" s="32"/>
      <c r="F44" s="32"/>
      <c r="H44" s="32"/>
      <c r="J44" s="32"/>
      <c r="L44" s="32"/>
      <c r="N44" s="32"/>
    </row>
    <row r="48" spans="1:28" x14ac:dyDescent="0.25"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</row>
    <row r="49" spans="4:14" x14ac:dyDescent="0.25">
      <c r="D49" s="32"/>
      <c r="F49" s="32"/>
      <c r="H49" s="32"/>
      <c r="J49" s="32"/>
      <c r="L49" s="32"/>
      <c r="N49" s="32"/>
    </row>
    <row r="50" spans="4:14" x14ac:dyDescent="0.25">
      <c r="D50" s="32"/>
      <c r="F50" s="32"/>
      <c r="H50" s="32"/>
      <c r="J50" s="32"/>
      <c r="L50" s="32"/>
      <c r="N50" s="32"/>
    </row>
    <row r="51" spans="4:14" x14ac:dyDescent="0.25">
      <c r="D51" s="32"/>
      <c r="F51" s="32"/>
      <c r="H51" s="32"/>
      <c r="J51" s="32"/>
      <c r="L51" s="32"/>
      <c r="N51" s="32"/>
    </row>
  </sheetData>
  <mergeCells count="30">
    <mergeCell ref="K5:L5"/>
    <mergeCell ref="M5:N5"/>
    <mergeCell ref="C4:N4"/>
    <mergeCell ref="C3:N3"/>
    <mergeCell ref="C2:N2"/>
    <mergeCell ref="A2:B4"/>
    <mergeCell ref="C5:D5"/>
    <mergeCell ref="E5:F5"/>
    <mergeCell ref="G5:H5"/>
    <mergeCell ref="I5:J5"/>
    <mergeCell ref="B5:B6"/>
    <mergeCell ref="A5:A6"/>
    <mergeCell ref="W5:X5"/>
    <mergeCell ref="Y5:Z5"/>
    <mergeCell ref="O4:Z4"/>
    <mergeCell ref="O3:Z3"/>
    <mergeCell ref="O2:Z2"/>
    <mergeCell ref="O5:P5"/>
    <mergeCell ref="Q5:R5"/>
    <mergeCell ref="S5:T5"/>
    <mergeCell ref="U5:V5"/>
    <mergeCell ref="A38:B38"/>
    <mergeCell ref="A39:B39"/>
    <mergeCell ref="A40:B40"/>
    <mergeCell ref="A41:B41"/>
    <mergeCell ref="A8:A9"/>
    <mergeCell ref="A10:A13"/>
    <mergeCell ref="A15:A23"/>
    <mergeCell ref="A24:A36"/>
    <mergeCell ref="A37:B37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5"/>
  <sheetViews>
    <sheetView topLeftCell="B4" zoomScale="85" zoomScaleNormal="85" workbookViewId="0">
      <selection activeCell="J29" sqref="J29"/>
    </sheetView>
  </sheetViews>
  <sheetFormatPr baseColWidth="10" defaultRowHeight="15" x14ac:dyDescent="0.25"/>
  <cols>
    <col min="5" max="5" width="12.5703125" bestFit="1" customWidth="1"/>
    <col min="7" max="7" width="17.5703125" bestFit="1" customWidth="1"/>
    <col min="8" max="8" width="18" bestFit="1" customWidth="1"/>
    <col min="9" max="9" width="23.7109375" bestFit="1" customWidth="1"/>
    <col min="10" max="10" width="23.85546875" bestFit="1" customWidth="1"/>
    <col min="11" max="11" width="19" bestFit="1" customWidth="1"/>
  </cols>
  <sheetData>
    <row r="3" spans="2:11" x14ac:dyDescent="0.25">
      <c r="B3" s="176" t="s">
        <v>72</v>
      </c>
      <c r="C3" s="177"/>
      <c r="D3" s="177"/>
      <c r="E3" s="177"/>
      <c r="F3" s="178"/>
      <c r="G3" s="175" t="s">
        <v>46</v>
      </c>
      <c r="H3" s="175" t="s">
        <v>47</v>
      </c>
      <c r="I3" s="175" t="s">
        <v>48</v>
      </c>
      <c r="J3" s="175" t="s">
        <v>49</v>
      </c>
      <c r="K3" s="175" t="s">
        <v>50</v>
      </c>
    </row>
    <row r="4" spans="2:11" x14ac:dyDescent="0.25">
      <c r="B4" s="179"/>
      <c r="C4" s="180"/>
      <c r="D4" s="180"/>
      <c r="E4" s="180"/>
      <c r="F4" s="181"/>
      <c r="G4" s="175"/>
      <c r="H4" s="175"/>
      <c r="I4" s="175"/>
      <c r="J4" s="175"/>
      <c r="K4" s="175"/>
    </row>
    <row r="5" spans="2:11" x14ac:dyDescent="0.25">
      <c r="B5" s="142">
        <v>2012</v>
      </c>
      <c r="C5" s="142" t="s">
        <v>9</v>
      </c>
      <c r="D5" s="127">
        <v>41249</v>
      </c>
      <c r="E5" s="182" t="s">
        <v>73</v>
      </c>
      <c r="F5" s="55" t="s">
        <v>23</v>
      </c>
      <c r="G5" s="61">
        <v>25276</v>
      </c>
      <c r="H5" s="61">
        <v>7</v>
      </c>
      <c r="I5" s="62">
        <v>0.59130000000000005</v>
      </c>
      <c r="J5" s="62">
        <v>0.2641</v>
      </c>
      <c r="K5" s="62">
        <v>0.3039</v>
      </c>
    </row>
    <row r="6" spans="2:11" x14ac:dyDescent="0.25">
      <c r="B6" s="142"/>
      <c r="C6" s="142"/>
      <c r="D6" s="127"/>
      <c r="E6" s="183"/>
      <c r="F6" s="55" t="s">
        <v>24</v>
      </c>
      <c r="G6" s="61">
        <v>60342</v>
      </c>
      <c r="H6" s="61">
        <v>8</v>
      </c>
      <c r="I6" s="62">
        <v>0.31259999999999999</v>
      </c>
      <c r="J6" s="62">
        <v>0.1109</v>
      </c>
      <c r="K6" s="62">
        <v>0.15029999999999999</v>
      </c>
    </row>
    <row r="7" spans="2:11" x14ac:dyDescent="0.25">
      <c r="B7" s="142"/>
      <c r="C7" s="142"/>
      <c r="D7" s="127"/>
      <c r="E7" s="60" t="s">
        <v>74</v>
      </c>
      <c r="F7" s="55" t="s">
        <v>25</v>
      </c>
      <c r="G7" s="61">
        <v>18423</v>
      </c>
      <c r="H7" s="61">
        <v>7</v>
      </c>
      <c r="I7" s="62">
        <v>0.66169999999999995</v>
      </c>
      <c r="J7" s="62">
        <v>0.27189999999999998</v>
      </c>
      <c r="K7" s="62">
        <v>0.34010000000000001</v>
      </c>
    </row>
    <row r="8" spans="2:11" x14ac:dyDescent="0.25">
      <c r="B8" s="142"/>
      <c r="C8" s="142"/>
      <c r="D8" s="127"/>
      <c r="E8" s="182" t="s">
        <v>75</v>
      </c>
      <c r="F8" s="55" t="s">
        <v>26</v>
      </c>
      <c r="G8" s="61">
        <v>5073</v>
      </c>
      <c r="H8" s="61">
        <v>5</v>
      </c>
      <c r="I8" s="62">
        <v>1.0489999999999999</v>
      </c>
      <c r="J8" s="62">
        <v>0.52139999999999997</v>
      </c>
      <c r="K8" s="62">
        <v>0.65190000000000003</v>
      </c>
    </row>
    <row r="9" spans="2:11" ht="15.75" customHeight="1" x14ac:dyDescent="0.25">
      <c r="B9" s="142"/>
      <c r="C9" s="142"/>
      <c r="D9" s="127"/>
      <c r="E9" s="184"/>
      <c r="F9" s="55" t="s">
        <v>27</v>
      </c>
      <c r="G9" s="61">
        <v>2759</v>
      </c>
      <c r="H9" s="61">
        <v>3</v>
      </c>
      <c r="I9" s="62">
        <v>0.61450000000000005</v>
      </c>
      <c r="J9" s="62">
        <v>0.32879999999999998</v>
      </c>
      <c r="K9" s="62">
        <v>0.55940000000000001</v>
      </c>
    </row>
    <row r="10" spans="2:11" x14ac:dyDescent="0.25">
      <c r="B10" s="142"/>
      <c r="C10" s="142"/>
      <c r="D10" s="127"/>
      <c r="E10" s="183"/>
      <c r="F10" s="55" t="s">
        <v>28</v>
      </c>
      <c r="G10" s="61">
        <v>1424</v>
      </c>
      <c r="H10" s="61">
        <v>2</v>
      </c>
      <c r="I10" s="62">
        <v>0.37680000000000002</v>
      </c>
      <c r="J10" s="62">
        <v>0.21879999999999999</v>
      </c>
      <c r="K10" s="62">
        <v>0.54359999999999997</v>
      </c>
    </row>
    <row r="11" spans="2:11" x14ac:dyDescent="0.25">
      <c r="B11" s="125">
        <v>2013</v>
      </c>
      <c r="C11" s="125" t="s">
        <v>32</v>
      </c>
      <c r="D11" s="127">
        <v>41342</v>
      </c>
      <c r="E11" s="182" t="s">
        <v>73</v>
      </c>
      <c r="F11" s="36">
        <v>0</v>
      </c>
      <c r="G11" s="61">
        <v>142934</v>
      </c>
      <c r="H11" s="61">
        <v>12</v>
      </c>
      <c r="I11" s="62">
        <v>0.88419999999999999</v>
      </c>
      <c r="J11" s="62">
        <v>0.47439999999999999</v>
      </c>
      <c r="K11" s="62">
        <v>0.35580000000000001</v>
      </c>
    </row>
    <row r="12" spans="2:11" x14ac:dyDescent="0.25">
      <c r="B12" s="125"/>
      <c r="C12" s="125"/>
      <c r="D12" s="127"/>
      <c r="E12" s="183"/>
      <c r="F12" s="36">
        <v>10</v>
      </c>
      <c r="G12" s="61">
        <v>119082</v>
      </c>
      <c r="H12" s="61">
        <v>13</v>
      </c>
      <c r="I12" s="62">
        <v>1.02</v>
      </c>
      <c r="J12" s="62">
        <v>0.53029999999999999</v>
      </c>
      <c r="K12" s="62">
        <v>0.3977</v>
      </c>
    </row>
    <row r="13" spans="2:11" x14ac:dyDescent="0.25">
      <c r="B13" s="125"/>
      <c r="C13" s="125"/>
      <c r="D13" s="127"/>
      <c r="E13" s="182" t="s">
        <v>75</v>
      </c>
      <c r="F13" s="36">
        <v>50</v>
      </c>
      <c r="G13" s="61">
        <v>86241</v>
      </c>
      <c r="H13" s="61">
        <v>16</v>
      </c>
      <c r="I13" s="62">
        <v>1.1830000000000001</v>
      </c>
      <c r="J13" s="62">
        <v>0.59079999999999999</v>
      </c>
      <c r="K13" s="62">
        <v>0.42670000000000002</v>
      </c>
    </row>
    <row r="14" spans="2:11" x14ac:dyDescent="0.25">
      <c r="B14" s="125"/>
      <c r="C14" s="125"/>
      <c r="D14" s="127"/>
      <c r="E14" s="184"/>
      <c r="F14" s="36">
        <v>70</v>
      </c>
      <c r="G14" s="61">
        <v>21627</v>
      </c>
      <c r="H14" s="61">
        <v>10</v>
      </c>
      <c r="I14" s="62">
        <v>1.4139999999999999</v>
      </c>
      <c r="J14" s="62">
        <v>0.67479999999999996</v>
      </c>
      <c r="K14" s="62">
        <v>0.6139</v>
      </c>
    </row>
    <row r="15" spans="2:11" x14ac:dyDescent="0.25">
      <c r="B15" s="125"/>
      <c r="C15" s="125"/>
      <c r="D15" s="127"/>
      <c r="E15" s="183"/>
      <c r="F15" s="36">
        <v>100</v>
      </c>
      <c r="G15" s="61">
        <v>11392</v>
      </c>
      <c r="H15" s="61">
        <v>7</v>
      </c>
      <c r="I15" s="62">
        <v>1.2689999999999999</v>
      </c>
      <c r="J15" s="62">
        <v>0.61329999999999996</v>
      </c>
      <c r="K15" s="62">
        <v>0.6522</v>
      </c>
    </row>
    <row r="18" spans="5:12" x14ac:dyDescent="0.25">
      <c r="E18" s="173" t="s">
        <v>76</v>
      </c>
      <c r="F18" s="173" t="s">
        <v>77</v>
      </c>
      <c r="G18" s="171" t="s">
        <v>78</v>
      </c>
      <c r="H18" s="173" t="s">
        <v>79</v>
      </c>
      <c r="I18" s="173" t="s">
        <v>80</v>
      </c>
      <c r="J18" s="173" t="s">
        <v>81</v>
      </c>
      <c r="K18" s="173" t="s">
        <v>82</v>
      </c>
      <c r="L18" s="63"/>
    </row>
    <row r="19" spans="5:12" x14ac:dyDescent="0.25">
      <c r="E19" s="174"/>
      <c r="F19" s="174"/>
      <c r="G19" s="172"/>
      <c r="H19" s="174"/>
      <c r="I19" s="174"/>
      <c r="J19" s="174"/>
      <c r="K19" s="174"/>
      <c r="L19" s="63"/>
    </row>
    <row r="20" spans="5:12" x14ac:dyDescent="0.25">
      <c r="E20" s="168" t="s">
        <v>73</v>
      </c>
      <c r="F20" s="75" t="s">
        <v>23</v>
      </c>
      <c r="G20" s="64">
        <f>+(G5+G11)/2</f>
        <v>84105</v>
      </c>
      <c r="H20" s="65">
        <f t="shared" ref="H20:K20" si="0">+(H5+H11)/2</f>
        <v>9.5</v>
      </c>
      <c r="I20" s="66">
        <f t="shared" si="0"/>
        <v>0.73775000000000002</v>
      </c>
      <c r="J20" s="66">
        <f t="shared" si="0"/>
        <v>0.36924999999999997</v>
      </c>
      <c r="K20" s="66">
        <f t="shared" si="0"/>
        <v>0.32984999999999998</v>
      </c>
      <c r="L20" s="63"/>
    </row>
    <row r="21" spans="5:12" x14ac:dyDescent="0.25">
      <c r="E21" s="169"/>
      <c r="F21" s="75" t="s">
        <v>24</v>
      </c>
      <c r="G21" s="64">
        <f>+(G6+G12)/2</f>
        <v>89712</v>
      </c>
      <c r="H21" s="65">
        <f t="shared" ref="H21:K21" si="1">+(H6+H12)/2</f>
        <v>10.5</v>
      </c>
      <c r="I21" s="66">
        <f t="shared" si="1"/>
        <v>0.6663</v>
      </c>
      <c r="J21" s="66">
        <f t="shared" si="1"/>
        <v>0.3206</v>
      </c>
      <c r="K21" s="66">
        <f t="shared" si="1"/>
        <v>0.27400000000000002</v>
      </c>
      <c r="L21" s="63"/>
    </row>
    <row r="22" spans="5:12" x14ac:dyDescent="0.25">
      <c r="E22" s="76" t="s">
        <v>74</v>
      </c>
      <c r="F22" s="77" t="s">
        <v>25</v>
      </c>
      <c r="G22" s="67">
        <v>18423</v>
      </c>
      <c r="H22" s="67">
        <v>7</v>
      </c>
      <c r="I22" s="68">
        <v>0.66169999999999995</v>
      </c>
      <c r="J22" s="68">
        <v>0.27189999999999998</v>
      </c>
      <c r="K22" s="68">
        <v>0.34010000000000001</v>
      </c>
      <c r="L22" s="63"/>
    </row>
    <row r="23" spans="5:12" x14ac:dyDescent="0.25">
      <c r="E23" s="168" t="s">
        <v>75</v>
      </c>
      <c r="F23" s="78" t="s">
        <v>26</v>
      </c>
      <c r="G23" s="69">
        <f>+(G8+G13)/2</f>
        <v>45657</v>
      </c>
      <c r="H23" s="70">
        <f t="shared" ref="H23:K23" si="2">+(H8+H13)/2</f>
        <v>10.5</v>
      </c>
      <c r="I23" s="71">
        <f t="shared" si="2"/>
        <v>1.1160000000000001</v>
      </c>
      <c r="J23" s="71">
        <f t="shared" si="2"/>
        <v>0.55610000000000004</v>
      </c>
      <c r="K23" s="71">
        <f t="shared" si="2"/>
        <v>0.5393</v>
      </c>
      <c r="L23" s="80" t="s">
        <v>83</v>
      </c>
    </row>
    <row r="24" spans="5:12" x14ac:dyDescent="0.25">
      <c r="E24" s="170"/>
      <c r="F24" s="79" t="s">
        <v>27</v>
      </c>
      <c r="G24" s="72">
        <f>+(G9+G14)/2</f>
        <v>12193</v>
      </c>
      <c r="H24" s="73">
        <f t="shared" ref="H24:K24" si="3">+(H9+H14)/2</f>
        <v>6.5</v>
      </c>
      <c r="I24" s="74">
        <f t="shared" si="3"/>
        <v>1.0142500000000001</v>
      </c>
      <c r="J24" s="74">
        <f t="shared" si="3"/>
        <v>0.50180000000000002</v>
      </c>
      <c r="K24" s="74">
        <f t="shared" si="3"/>
        <v>0.58665</v>
      </c>
      <c r="L24" s="63"/>
    </row>
    <row r="25" spans="5:12" x14ac:dyDescent="0.25">
      <c r="E25" s="169"/>
      <c r="F25" s="79" t="s">
        <v>28</v>
      </c>
      <c r="G25" s="72">
        <f>+(G10+G15)/2</f>
        <v>6408</v>
      </c>
      <c r="H25" s="73">
        <f t="shared" ref="H25:K25" si="4">+(H10+H15)/2</f>
        <v>4.5</v>
      </c>
      <c r="I25" s="74">
        <f t="shared" si="4"/>
        <v>0.82289999999999996</v>
      </c>
      <c r="J25" s="74">
        <f t="shared" si="4"/>
        <v>0.41604999999999998</v>
      </c>
      <c r="K25" s="74">
        <f t="shared" si="4"/>
        <v>0.59789999999999999</v>
      </c>
      <c r="L25" s="63"/>
    </row>
  </sheetData>
  <mergeCells count="25">
    <mergeCell ref="B3:F4"/>
    <mergeCell ref="B5:B10"/>
    <mergeCell ref="C5:C10"/>
    <mergeCell ref="D5:D10"/>
    <mergeCell ref="B11:B15"/>
    <mergeCell ref="C11:C15"/>
    <mergeCell ref="D11:D15"/>
    <mergeCell ref="E5:E6"/>
    <mergeCell ref="E8:E10"/>
    <mergeCell ref="E11:E12"/>
    <mergeCell ref="E13:E15"/>
    <mergeCell ref="J18:J19"/>
    <mergeCell ref="K18:K19"/>
    <mergeCell ref="G3:G4"/>
    <mergeCell ref="H3:H4"/>
    <mergeCell ref="I3:I4"/>
    <mergeCell ref="J3:J4"/>
    <mergeCell ref="K3:K4"/>
    <mergeCell ref="E20:E21"/>
    <mergeCell ref="E23:E25"/>
    <mergeCell ref="G18:G19"/>
    <mergeCell ref="H18:H19"/>
    <mergeCell ref="I18:I19"/>
    <mergeCell ref="E18:E19"/>
    <mergeCell ref="F18:F19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67"/>
  <sheetViews>
    <sheetView tabSelected="1" workbookViewId="0">
      <selection activeCell="H33" sqref="H33"/>
    </sheetView>
  </sheetViews>
  <sheetFormatPr baseColWidth="10" defaultRowHeight="15" x14ac:dyDescent="0.25"/>
  <cols>
    <col min="2" max="2" width="19.85546875" style="101" bestFit="1" customWidth="1"/>
    <col min="3" max="3" width="23.85546875" bestFit="1" customWidth="1"/>
    <col min="4" max="4" width="8.42578125" style="87" bestFit="1" customWidth="1"/>
    <col min="5" max="5" width="7.7109375" style="87" bestFit="1" customWidth="1"/>
    <col min="6" max="6" width="10.85546875" style="87" bestFit="1" customWidth="1"/>
    <col min="7" max="7" width="12.85546875" customWidth="1"/>
    <col min="8" max="8" width="13.5703125" customWidth="1"/>
  </cols>
  <sheetData>
    <row r="1" spans="2:12" ht="15.75" thickBot="1" x14ac:dyDescent="0.3"/>
    <row r="2" spans="2:12" x14ac:dyDescent="0.25">
      <c r="B2" s="190" t="s">
        <v>9</v>
      </c>
      <c r="C2" s="191"/>
    </row>
    <row r="3" spans="2:12" ht="15.75" thickBot="1" x14ac:dyDescent="0.3">
      <c r="B3" s="192"/>
      <c r="C3" s="193"/>
    </row>
    <row r="4" spans="2:12" ht="45" x14ac:dyDescent="0.25">
      <c r="B4" s="109" t="s">
        <v>0</v>
      </c>
      <c r="C4" s="110" t="s">
        <v>10</v>
      </c>
      <c r="D4" s="91" t="s">
        <v>86</v>
      </c>
      <c r="E4" s="91" t="s">
        <v>87</v>
      </c>
      <c r="F4" s="91" t="s">
        <v>88</v>
      </c>
      <c r="G4" s="89" t="s">
        <v>89</v>
      </c>
      <c r="H4" s="89" t="s">
        <v>90</v>
      </c>
      <c r="I4" s="61" t="s">
        <v>91</v>
      </c>
      <c r="J4" s="61" t="s">
        <v>92</v>
      </c>
      <c r="K4" s="105" t="s">
        <v>93</v>
      </c>
      <c r="L4" s="107" t="s">
        <v>94</v>
      </c>
    </row>
    <row r="5" spans="2:12" ht="19.5" thickBot="1" x14ac:dyDescent="0.35">
      <c r="B5" s="100" t="s">
        <v>5</v>
      </c>
      <c r="C5" s="99" t="s">
        <v>12</v>
      </c>
      <c r="D5" s="84">
        <v>14.833333333333334</v>
      </c>
      <c r="E5" s="92"/>
      <c r="F5" s="92"/>
      <c r="G5" s="102">
        <f>AVERAGE(D5:F5)</f>
        <v>14.833333333333334</v>
      </c>
      <c r="H5" s="104">
        <f>G5/G$31</f>
        <v>4.6607733776624685E-4</v>
      </c>
      <c r="I5" s="90">
        <v>16</v>
      </c>
      <c r="J5" s="90">
        <v>0</v>
      </c>
      <c r="K5" s="106">
        <f>I5*J5</f>
        <v>0</v>
      </c>
      <c r="L5" s="108">
        <f>SUM(K5:K30)</f>
        <v>20</v>
      </c>
    </row>
    <row r="6" spans="2:12" x14ac:dyDescent="0.25">
      <c r="B6" s="100" t="s">
        <v>4</v>
      </c>
      <c r="C6" s="1" t="s">
        <v>11</v>
      </c>
      <c r="D6" s="84">
        <v>16821</v>
      </c>
      <c r="E6" s="84">
        <v>20897.2</v>
      </c>
      <c r="F6" s="84">
        <v>29384.833333333332</v>
      </c>
      <c r="G6" s="102">
        <f t="shared" ref="G6:G30" si="0">AVERAGE(D6:F6)</f>
        <v>22367.677777777775</v>
      </c>
      <c r="H6" s="104">
        <f t="shared" ref="H6:H31" si="1">G6/G$31</f>
        <v>0.70281355352898234</v>
      </c>
      <c r="I6" s="90">
        <v>5</v>
      </c>
      <c r="J6" s="90">
        <v>4</v>
      </c>
      <c r="K6" s="90">
        <f t="shared" ref="K6:K30" si="2">I6*J6</f>
        <v>20</v>
      </c>
    </row>
    <row r="7" spans="2:12" x14ac:dyDescent="0.25">
      <c r="B7" s="100" t="s">
        <v>95</v>
      </c>
      <c r="C7" s="93" t="s">
        <v>33</v>
      </c>
      <c r="D7" s="84"/>
      <c r="E7" s="84">
        <v>17.8</v>
      </c>
      <c r="F7" s="84">
        <v>103.83333333333333</v>
      </c>
      <c r="G7" s="102">
        <f t="shared" si="0"/>
        <v>60.816666666666663</v>
      </c>
      <c r="H7" s="104">
        <f t="shared" si="1"/>
        <v>1.9109170848416119E-3</v>
      </c>
      <c r="I7" s="90">
        <v>9</v>
      </c>
      <c r="J7" s="90">
        <v>0</v>
      </c>
      <c r="K7" s="90">
        <f t="shared" si="2"/>
        <v>0</v>
      </c>
    </row>
    <row r="8" spans="2:12" x14ac:dyDescent="0.25">
      <c r="B8" s="185" t="s">
        <v>6</v>
      </c>
      <c r="C8" s="93" t="s">
        <v>52</v>
      </c>
      <c r="D8" s="92"/>
      <c r="E8" s="84">
        <v>35.6</v>
      </c>
      <c r="F8" s="84">
        <v>267</v>
      </c>
      <c r="G8" s="102">
        <f t="shared" si="0"/>
        <v>151.30000000000001</v>
      </c>
      <c r="H8" s="104">
        <f t="shared" si="1"/>
        <v>4.7539888452157175E-3</v>
      </c>
      <c r="I8" s="90">
        <v>9</v>
      </c>
      <c r="J8" s="90">
        <v>0</v>
      </c>
      <c r="K8" s="90">
        <f t="shared" si="2"/>
        <v>0</v>
      </c>
    </row>
    <row r="9" spans="2:12" x14ac:dyDescent="0.25">
      <c r="B9" s="186"/>
      <c r="C9" s="93" t="s">
        <v>53</v>
      </c>
      <c r="D9" s="84"/>
      <c r="E9" s="84">
        <v>35.6</v>
      </c>
      <c r="F9" s="84">
        <v>875.16666666666663</v>
      </c>
      <c r="G9" s="102">
        <f t="shared" si="0"/>
        <v>455.38333333333333</v>
      </c>
      <c r="H9" s="104">
        <f t="shared" si="1"/>
        <v>1.4308574269423778E-2</v>
      </c>
      <c r="I9" s="90">
        <v>9</v>
      </c>
      <c r="J9" s="90">
        <v>0</v>
      </c>
      <c r="K9" s="90">
        <f t="shared" si="2"/>
        <v>0</v>
      </c>
    </row>
    <row r="10" spans="2:12" x14ac:dyDescent="0.25">
      <c r="B10" s="186"/>
      <c r="C10" s="93" t="s">
        <v>54</v>
      </c>
      <c r="D10" s="84">
        <v>44.5</v>
      </c>
      <c r="E10" s="84">
        <v>516.20000000000005</v>
      </c>
      <c r="F10" s="84">
        <v>445</v>
      </c>
      <c r="G10" s="102">
        <f t="shared" si="0"/>
        <v>335.23333333333335</v>
      </c>
      <c r="H10" s="104">
        <f t="shared" si="1"/>
        <v>1.0533347833517179E-2</v>
      </c>
      <c r="I10" s="90">
        <v>9</v>
      </c>
      <c r="J10" s="90">
        <v>0</v>
      </c>
      <c r="K10" s="90">
        <f t="shared" si="2"/>
        <v>0</v>
      </c>
    </row>
    <row r="11" spans="2:12" x14ac:dyDescent="0.25">
      <c r="B11" s="187"/>
      <c r="C11" s="1" t="s">
        <v>36</v>
      </c>
      <c r="D11" s="84"/>
      <c r="E11" s="92"/>
      <c r="F11" s="84">
        <v>44.5</v>
      </c>
      <c r="G11" s="102">
        <f t="shared" si="0"/>
        <v>44.5</v>
      </c>
      <c r="H11" s="104">
        <f t="shared" si="1"/>
        <v>1.3982320132987405E-3</v>
      </c>
      <c r="I11" s="90">
        <v>9</v>
      </c>
      <c r="J11" s="90">
        <v>0</v>
      </c>
      <c r="K11" s="90">
        <f t="shared" si="2"/>
        <v>0</v>
      </c>
    </row>
    <row r="12" spans="2:12" x14ac:dyDescent="0.25">
      <c r="B12" s="100" t="s">
        <v>63</v>
      </c>
      <c r="C12" s="1" t="s">
        <v>64</v>
      </c>
      <c r="D12" s="92"/>
      <c r="E12" s="84"/>
      <c r="F12" s="84">
        <v>14.833333333333334</v>
      </c>
      <c r="G12" s="102">
        <f t="shared" si="0"/>
        <v>14.833333333333334</v>
      </c>
      <c r="H12" s="104">
        <f t="shared" si="1"/>
        <v>4.6607733776624685E-4</v>
      </c>
      <c r="I12" s="90">
        <v>20</v>
      </c>
      <c r="J12" s="90">
        <v>0</v>
      </c>
      <c r="K12" s="90">
        <f t="shared" si="2"/>
        <v>0</v>
      </c>
    </row>
    <row r="13" spans="2:12" x14ac:dyDescent="0.25">
      <c r="B13" s="185" t="s">
        <v>7</v>
      </c>
      <c r="C13" s="1" t="s">
        <v>14</v>
      </c>
      <c r="D13" s="84">
        <v>118.66666666666667</v>
      </c>
      <c r="E13" s="92"/>
      <c r="F13" s="84"/>
      <c r="G13" s="102">
        <f t="shared" si="0"/>
        <v>118.66666666666667</v>
      </c>
      <c r="H13" s="104">
        <f t="shared" si="1"/>
        <v>3.7286187021299748E-3</v>
      </c>
      <c r="I13" s="90">
        <v>12</v>
      </c>
      <c r="J13" s="90">
        <v>0</v>
      </c>
      <c r="K13" s="90">
        <f t="shared" si="2"/>
        <v>0</v>
      </c>
    </row>
    <row r="14" spans="2:12" x14ac:dyDescent="0.25">
      <c r="B14" s="186"/>
      <c r="C14" s="1" t="s">
        <v>15</v>
      </c>
      <c r="D14" s="84">
        <v>59.333333333333336</v>
      </c>
      <c r="E14" s="84"/>
      <c r="F14" s="84">
        <v>29.666666666666668</v>
      </c>
      <c r="G14" s="102">
        <f t="shared" si="0"/>
        <v>44.5</v>
      </c>
      <c r="H14" s="104">
        <f t="shared" si="1"/>
        <v>1.3982320132987405E-3</v>
      </c>
      <c r="I14" s="90">
        <v>1</v>
      </c>
      <c r="J14" s="90">
        <v>0</v>
      </c>
      <c r="K14" s="90">
        <f t="shared" si="2"/>
        <v>0</v>
      </c>
    </row>
    <row r="15" spans="2:12" x14ac:dyDescent="0.25">
      <c r="B15" s="186"/>
      <c r="C15" s="93" t="s">
        <v>38</v>
      </c>
      <c r="D15" s="98"/>
      <c r="E15" s="84">
        <v>907.8</v>
      </c>
      <c r="F15" s="84">
        <v>370.83333333333331</v>
      </c>
      <c r="G15" s="102">
        <f t="shared" si="0"/>
        <v>639.31666666666661</v>
      </c>
      <c r="H15" s="104">
        <f t="shared" si="1"/>
        <v>2.0087933257725236E-2</v>
      </c>
      <c r="I15" s="90">
        <v>12</v>
      </c>
      <c r="J15" s="90">
        <v>0</v>
      </c>
      <c r="K15" s="90">
        <f t="shared" si="2"/>
        <v>0</v>
      </c>
    </row>
    <row r="16" spans="2:12" x14ac:dyDescent="0.25">
      <c r="B16" s="186"/>
      <c r="C16" s="1" t="s">
        <v>16</v>
      </c>
      <c r="D16" s="84">
        <v>118.66666666666667</v>
      </c>
      <c r="E16" s="92"/>
      <c r="F16" s="84">
        <v>267</v>
      </c>
      <c r="G16" s="102">
        <f t="shared" si="0"/>
        <v>192.83333333333334</v>
      </c>
      <c r="H16" s="104">
        <f t="shared" si="1"/>
        <v>6.0590053909612088E-3</v>
      </c>
      <c r="I16" s="90">
        <v>12</v>
      </c>
      <c r="J16" s="90">
        <v>0</v>
      </c>
      <c r="K16" s="90">
        <f t="shared" si="2"/>
        <v>0</v>
      </c>
    </row>
    <row r="17" spans="2:11" x14ac:dyDescent="0.25">
      <c r="B17" s="186"/>
      <c r="C17" s="1" t="s">
        <v>17</v>
      </c>
      <c r="D17" s="84">
        <v>89</v>
      </c>
      <c r="E17" s="84">
        <v>231.4</v>
      </c>
      <c r="F17" s="84">
        <v>801</v>
      </c>
      <c r="G17" s="102">
        <f t="shared" si="0"/>
        <v>373.8</v>
      </c>
      <c r="H17" s="104">
        <f t="shared" si="1"/>
        <v>1.174514891170942E-2</v>
      </c>
      <c r="I17" s="90">
        <v>12</v>
      </c>
      <c r="J17" s="90">
        <v>0</v>
      </c>
      <c r="K17" s="90">
        <f t="shared" si="2"/>
        <v>0</v>
      </c>
    </row>
    <row r="18" spans="2:11" x14ac:dyDescent="0.25">
      <c r="B18" s="187"/>
      <c r="C18" s="1" t="s">
        <v>18</v>
      </c>
      <c r="D18" s="84">
        <v>712</v>
      </c>
      <c r="E18" s="84">
        <v>1744.4</v>
      </c>
      <c r="F18" s="84">
        <v>1335</v>
      </c>
      <c r="G18" s="102">
        <f t="shared" si="0"/>
        <v>1263.8</v>
      </c>
      <c r="H18" s="104">
        <f t="shared" si="1"/>
        <v>3.9709789177684231E-2</v>
      </c>
      <c r="I18" s="90">
        <v>12</v>
      </c>
      <c r="J18" s="90">
        <v>0</v>
      </c>
      <c r="K18" s="90">
        <f t="shared" si="2"/>
        <v>0</v>
      </c>
    </row>
    <row r="19" spans="2:11" x14ac:dyDescent="0.25">
      <c r="B19" s="185" t="s">
        <v>96</v>
      </c>
      <c r="C19" s="93" t="s">
        <v>41</v>
      </c>
      <c r="D19" s="84"/>
      <c r="E19" s="84">
        <v>391.6</v>
      </c>
      <c r="F19" s="84">
        <v>281.83333333333331</v>
      </c>
      <c r="G19" s="102">
        <f t="shared" si="0"/>
        <v>336.7166666666667</v>
      </c>
      <c r="H19" s="104">
        <f t="shared" si="1"/>
        <v>1.0579955567293804E-2</v>
      </c>
      <c r="I19" s="90">
        <v>3</v>
      </c>
      <c r="J19" s="90">
        <v>0</v>
      </c>
      <c r="K19" s="90">
        <f t="shared" si="2"/>
        <v>0</v>
      </c>
    </row>
    <row r="20" spans="2:11" x14ac:dyDescent="0.25">
      <c r="B20" s="186"/>
      <c r="C20" s="1" t="s">
        <v>65</v>
      </c>
      <c r="D20" s="92"/>
      <c r="E20" s="92"/>
      <c r="F20" s="84">
        <v>118.66666666666667</v>
      </c>
      <c r="G20" s="102">
        <f t="shared" si="0"/>
        <v>118.66666666666667</v>
      </c>
      <c r="H20" s="104">
        <f t="shared" si="1"/>
        <v>3.7286187021299748E-3</v>
      </c>
      <c r="I20" s="90">
        <v>3</v>
      </c>
      <c r="J20" s="90">
        <v>0</v>
      </c>
      <c r="K20" s="90">
        <f t="shared" si="2"/>
        <v>0</v>
      </c>
    </row>
    <row r="21" spans="2:11" x14ac:dyDescent="0.25">
      <c r="B21" s="186"/>
      <c r="C21" s="93" t="s">
        <v>42</v>
      </c>
      <c r="D21" s="92"/>
      <c r="E21" s="84">
        <v>1032.4000000000001</v>
      </c>
      <c r="F21" s="84">
        <v>623</v>
      </c>
      <c r="G21" s="102">
        <f t="shared" si="0"/>
        <v>827.7</v>
      </c>
      <c r="H21" s="104">
        <f t="shared" si="1"/>
        <v>2.6007115447356573E-2</v>
      </c>
      <c r="I21" s="90">
        <v>3</v>
      </c>
      <c r="J21" s="90">
        <v>0</v>
      </c>
      <c r="K21" s="90">
        <f t="shared" si="2"/>
        <v>0</v>
      </c>
    </row>
    <row r="22" spans="2:11" x14ac:dyDescent="0.25">
      <c r="B22" s="186"/>
      <c r="C22" s="93" t="s">
        <v>19</v>
      </c>
      <c r="D22" s="84">
        <v>44.5</v>
      </c>
      <c r="E22" s="84">
        <v>71.2</v>
      </c>
      <c r="F22" s="92"/>
      <c r="G22" s="102">
        <f t="shared" si="0"/>
        <v>57.85</v>
      </c>
      <c r="H22" s="104">
        <f t="shared" si="1"/>
        <v>1.8177016172883627E-3</v>
      </c>
      <c r="I22" s="90">
        <v>3</v>
      </c>
      <c r="J22" s="90">
        <v>0</v>
      </c>
      <c r="K22" s="90">
        <f t="shared" si="2"/>
        <v>0</v>
      </c>
    </row>
    <row r="23" spans="2:11" x14ac:dyDescent="0.25">
      <c r="B23" s="186"/>
      <c r="C23" s="1" t="s">
        <v>66</v>
      </c>
      <c r="D23" s="84"/>
      <c r="E23" s="84"/>
      <c r="F23" s="84">
        <v>14.833333333333334</v>
      </c>
      <c r="G23" s="102">
        <f t="shared" si="0"/>
        <v>14.833333333333334</v>
      </c>
      <c r="H23" s="104">
        <f t="shared" si="1"/>
        <v>4.6607733776624685E-4</v>
      </c>
      <c r="I23" s="90">
        <v>3</v>
      </c>
      <c r="J23" s="90">
        <v>0</v>
      </c>
      <c r="K23" s="90">
        <f t="shared" si="2"/>
        <v>0</v>
      </c>
    </row>
    <row r="24" spans="2:11" x14ac:dyDescent="0.25">
      <c r="B24" s="186"/>
      <c r="C24" s="1" t="s">
        <v>60</v>
      </c>
      <c r="D24" s="92"/>
      <c r="E24" s="92"/>
      <c r="F24" s="84">
        <v>1661.3333333333333</v>
      </c>
      <c r="G24" s="102">
        <f t="shared" si="0"/>
        <v>1661.3333333333333</v>
      </c>
      <c r="H24" s="104">
        <f t="shared" si="1"/>
        <v>5.2200661829819639E-2</v>
      </c>
      <c r="I24" s="90">
        <v>3</v>
      </c>
      <c r="J24" s="90">
        <v>0</v>
      </c>
      <c r="K24" s="90">
        <f t="shared" si="2"/>
        <v>0</v>
      </c>
    </row>
    <row r="25" spans="2:11" x14ac:dyDescent="0.25">
      <c r="B25" s="186"/>
      <c r="C25" s="1" t="s">
        <v>20</v>
      </c>
      <c r="D25" s="84">
        <v>370.83333333333331</v>
      </c>
      <c r="E25" s="84">
        <v>2225</v>
      </c>
      <c r="F25" s="84">
        <v>2136</v>
      </c>
      <c r="G25" s="102">
        <f t="shared" si="0"/>
        <v>1577.2777777777781</v>
      </c>
      <c r="H25" s="104">
        <f t="shared" si="1"/>
        <v>4.9559556915810918E-2</v>
      </c>
      <c r="I25" s="90">
        <v>3</v>
      </c>
      <c r="J25" s="90">
        <v>0</v>
      </c>
      <c r="K25" s="90">
        <f t="shared" si="2"/>
        <v>0</v>
      </c>
    </row>
    <row r="26" spans="2:11" x14ac:dyDescent="0.25">
      <c r="B26" s="186"/>
      <c r="C26" s="1" t="s">
        <v>21</v>
      </c>
      <c r="D26" s="84">
        <v>118.66666666666667</v>
      </c>
      <c r="E26" s="92"/>
      <c r="F26" s="84"/>
      <c r="G26" s="102">
        <f t="shared" si="0"/>
        <v>118.66666666666667</v>
      </c>
      <c r="H26" s="104">
        <f t="shared" si="1"/>
        <v>3.7286187021299748E-3</v>
      </c>
      <c r="I26" s="90">
        <v>3</v>
      </c>
      <c r="J26" s="90">
        <v>0</v>
      </c>
      <c r="K26" s="90">
        <f t="shared" si="2"/>
        <v>0</v>
      </c>
    </row>
    <row r="27" spans="2:11" x14ac:dyDescent="0.25">
      <c r="B27" s="186"/>
      <c r="C27" s="1" t="s">
        <v>22</v>
      </c>
      <c r="D27" s="84">
        <v>370.83333333333331</v>
      </c>
      <c r="E27" s="84">
        <v>71.2</v>
      </c>
      <c r="F27" s="92"/>
      <c r="G27" s="102">
        <f t="shared" si="0"/>
        <v>221.01666666666665</v>
      </c>
      <c r="H27" s="104">
        <f t="shared" si="1"/>
        <v>6.9445523327170775E-3</v>
      </c>
      <c r="I27" s="90">
        <v>3</v>
      </c>
      <c r="J27" s="90">
        <v>0</v>
      </c>
      <c r="K27" s="90">
        <f t="shared" si="2"/>
        <v>0</v>
      </c>
    </row>
    <row r="28" spans="2:11" x14ac:dyDescent="0.25">
      <c r="B28" s="186"/>
      <c r="C28" s="94" t="s">
        <v>31</v>
      </c>
      <c r="D28" s="92"/>
      <c r="E28" s="84">
        <v>409.4</v>
      </c>
      <c r="F28" s="92"/>
      <c r="G28" s="102">
        <f t="shared" si="0"/>
        <v>409.4</v>
      </c>
      <c r="H28" s="104">
        <f t="shared" si="1"/>
        <v>1.2863734522348411E-2</v>
      </c>
      <c r="I28" s="90">
        <v>3</v>
      </c>
      <c r="J28" s="90">
        <v>0</v>
      </c>
      <c r="K28" s="90">
        <f t="shared" si="2"/>
        <v>0</v>
      </c>
    </row>
    <row r="29" spans="2:11" x14ac:dyDescent="0.25">
      <c r="B29" s="186"/>
      <c r="C29" s="1" t="s">
        <v>55</v>
      </c>
      <c r="D29" s="92"/>
      <c r="E29" s="84">
        <v>676.4</v>
      </c>
      <c r="F29" s="84">
        <v>103.83333333333333</v>
      </c>
      <c r="G29" s="102">
        <f t="shared" si="0"/>
        <v>390.11666666666667</v>
      </c>
      <c r="H29" s="104">
        <f t="shared" si="1"/>
        <v>1.2257833983252291E-2</v>
      </c>
      <c r="I29" s="90">
        <v>3</v>
      </c>
      <c r="J29" s="90">
        <v>0</v>
      </c>
      <c r="K29" s="90">
        <f t="shared" si="2"/>
        <v>0</v>
      </c>
    </row>
    <row r="30" spans="2:11" x14ac:dyDescent="0.25">
      <c r="B30" s="187"/>
      <c r="C30" s="1" t="s">
        <v>67</v>
      </c>
      <c r="D30" s="84"/>
      <c r="E30" s="92"/>
      <c r="F30" s="84">
        <v>14.833333333333334</v>
      </c>
      <c r="G30" s="102">
        <f t="shared" si="0"/>
        <v>14.833333333333334</v>
      </c>
      <c r="H30" s="104">
        <f t="shared" si="1"/>
        <v>4.6607733776624685E-4</v>
      </c>
      <c r="I30" s="90">
        <v>3</v>
      </c>
      <c r="J30" s="90">
        <v>0</v>
      </c>
      <c r="K30" s="90">
        <f t="shared" si="2"/>
        <v>0</v>
      </c>
    </row>
    <row r="31" spans="2:11" x14ac:dyDescent="0.25">
      <c r="B31" s="189" t="s">
        <v>97</v>
      </c>
      <c r="C31" s="189"/>
      <c r="D31" s="189"/>
      <c r="E31" s="189"/>
      <c r="F31" s="189"/>
      <c r="G31" s="102">
        <f>SUM(G5:G30)</f>
        <v>31825.905555555546</v>
      </c>
      <c r="H31" s="104">
        <f t="shared" si="1"/>
        <v>1</v>
      </c>
    </row>
    <row r="32" spans="2:11" ht="15.75" thickBot="1" x14ac:dyDescent="0.3">
      <c r="C32" s="83"/>
      <c r="D32" s="86"/>
      <c r="E32" s="88"/>
      <c r="F32" s="82"/>
    </row>
    <row r="33" spans="2:13" x14ac:dyDescent="0.25">
      <c r="B33" s="194" t="s">
        <v>32</v>
      </c>
      <c r="C33" s="195"/>
      <c r="D33" s="86"/>
      <c r="E33" s="88"/>
      <c r="F33" s="82"/>
    </row>
    <row r="34" spans="2:13" ht="15.75" thickBot="1" x14ac:dyDescent="0.3">
      <c r="B34" s="196"/>
      <c r="C34" s="197"/>
      <c r="D34" s="86"/>
      <c r="E34" s="88"/>
      <c r="F34" s="82"/>
    </row>
    <row r="35" spans="2:13" ht="45" x14ac:dyDescent="0.25">
      <c r="B35" s="109" t="s">
        <v>0</v>
      </c>
      <c r="C35" s="111" t="s">
        <v>10</v>
      </c>
      <c r="D35" s="61" t="s">
        <v>86</v>
      </c>
      <c r="E35" s="61" t="s">
        <v>87</v>
      </c>
      <c r="F35" s="61" t="s">
        <v>88</v>
      </c>
      <c r="G35" s="89" t="s">
        <v>89</v>
      </c>
      <c r="H35" s="89" t="s">
        <v>90</v>
      </c>
      <c r="I35" s="61" t="s">
        <v>91</v>
      </c>
      <c r="J35" s="61" t="s">
        <v>92</v>
      </c>
      <c r="K35" s="105" t="s">
        <v>93</v>
      </c>
      <c r="L35" s="107" t="s">
        <v>94</v>
      </c>
      <c r="M35" s="95"/>
    </row>
    <row r="36" spans="2:13" ht="19.5" thickBot="1" x14ac:dyDescent="0.35">
      <c r="B36" s="185" t="s">
        <v>4</v>
      </c>
      <c r="C36" s="1" t="s">
        <v>11</v>
      </c>
      <c r="D36" s="84">
        <v>44606.8</v>
      </c>
      <c r="E36" s="84">
        <v>59042.6</v>
      </c>
      <c r="F36" s="84">
        <v>29384.833333333332</v>
      </c>
      <c r="G36" s="102">
        <f>AVERAGE(D36:F36)</f>
        <v>44344.744444444448</v>
      </c>
      <c r="H36" s="103">
        <f>G36/G$67</f>
        <v>0.60475246456554876</v>
      </c>
      <c r="I36" s="90">
        <v>5</v>
      </c>
      <c r="J36" s="90">
        <v>3</v>
      </c>
      <c r="K36" s="106">
        <f>I36*J36</f>
        <v>15</v>
      </c>
      <c r="L36" s="108">
        <f>SUM(K36:K66)</f>
        <v>27</v>
      </c>
    </row>
    <row r="37" spans="2:13" x14ac:dyDescent="0.25">
      <c r="B37" s="187"/>
      <c r="C37" s="93" t="s">
        <v>34</v>
      </c>
      <c r="D37" s="84">
        <v>35.6</v>
      </c>
      <c r="E37" s="84">
        <v>142.4</v>
      </c>
      <c r="F37" s="92"/>
      <c r="G37" s="102">
        <f t="shared" ref="G37:G66" si="3">AVERAGE(D37:F37)</f>
        <v>89</v>
      </c>
      <c r="H37" s="103">
        <f t="shared" ref="H37:H67" si="4">G37/G$67</f>
        <v>1.2137395314965409E-3</v>
      </c>
      <c r="I37" s="90">
        <v>5</v>
      </c>
      <c r="J37" s="90">
        <v>0</v>
      </c>
      <c r="K37" s="90">
        <f t="shared" ref="K37:K66" si="5">I37*J37</f>
        <v>0</v>
      </c>
    </row>
    <row r="38" spans="2:13" x14ac:dyDescent="0.25">
      <c r="B38" s="185" t="s">
        <v>95</v>
      </c>
      <c r="C38" s="96" t="s">
        <v>33</v>
      </c>
      <c r="D38" s="84">
        <v>17.8</v>
      </c>
      <c r="E38" s="84">
        <v>249.2</v>
      </c>
      <c r="F38" s="84">
        <v>103.83333333333333</v>
      </c>
      <c r="G38" s="102">
        <f t="shared" si="3"/>
        <v>123.6111111111111</v>
      </c>
      <c r="H38" s="103">
        <f t="shared" si="4"/>
        <v>1.6857493493007511E-3</v>
      </c>
      <c r="I38" s="90">
        <v>9</v>
      </c>
      <c r="J38" s="90">
        <v>0</v>
      </c>
      <c r="K38" s="90">
        <f t="shared" si="5"/>
        <v>0</v>
      </c>
    </row>
    <row r="39" spans="2:13" x14ac:dyDescent="0.25">
      <c r="B39" s="187"/>
      <c r="C39" s="93" t="s">
        <v>57</v>
      </c>
      <c r="D39" s="92"/>
      <c r="E39" s="84">
        <v>302.60000000000002</v>
      </c>
      <c r="F39" s="92"/>
      <c r="G39" s="102">
        <f t="shared" si="3"/>
        <v>302.60000000000002</v>
      </c>
      <c r="H39" s="103">
        <f t="shared" si="4"/>
        <v>4.1267144070882399E-3</v>
      </c>
      <c r="I39" s="90">
        <v>9</v>
      </c>
      <c r="J39" s="90">
        <v>0</v>
      </c>
      <c r="K39" s="90">
        <f t="shared" si="5"/>
        <v>0</v>
      </c>
    </row>
    <row r="40" spans="2:13" x14ac:dyDescent="0.25">
      <c r="B40" s="185" t="s">
        <v>6</v>
      </c>
      <c r="C40" s="1" t="s">
        <v>35</v>
      </c>
      <c r="D40" s="84">
        <v>178</v>
      </c>
      <c r="E40" s="84">
        <v>2509.8000000000002</v>
      </c>
      <c r="F40" s="84">
        <v>267</v>
      </c>
      <c r="G40" s="102">
        <f t="shared" si="3"/>
        <v>984.93333333333339</v>
      </c>
      <c r="H40" s="103">
        <f t="shared" si="4"/>
        <v>1.3432050815228387E-2</v>
      </c>
      <c r="I40" s="90">
        <v>9</v>
      </c>
      <c r="J40" s="90">
        <v>0</v>
      </c>
      <c r="K40" s="90">
        <f t="shared" si="5"/>
        <v>0</v>
      </c>
    </row>
    <row r="41" spans="2:13" x14ac:dyDescent="0.25">
      <c r="B41" s="186"/>
      <c r="C41" s="1" t="s">
        <v>53</v>
      </c>
      <c r="D41" s="92"/>
      <c r="E41" s="92"/>
      <c r="F41" s="84">
        <v>875.16666666666663</v>
      </c>
      <c r="G41" s="102">
        <f t="shared" si="3"/>
        <v>875.16666666666663</v>
      </c>
      <c r="H41" s="103">
        <f t="shared" si="4"/>
        <v>1.1935105393049318E-2</v>
      </c>
      <c r="I41" s="90">
        <v>9</v>
      </c>
      <c r="J41" s="90">
        <v>0</v>
      </c>
      <c r="K41" s="90">
        <f t="shared" si="5"/>
        <v>0</v>
      </c>
    </row>
    <row r="42" spans="2:13" x14ac:dyDescent="0.25">
      <c r="B42" s="186"/>
      <c r="C42" s="1" t="s">
        <v>13</v>
      </c>
      <c r="D42" s="84">
        <v>178</v>
      </c>
      <c r="E42" s="84">
        <v>1085.8</v>
      </c>
      <c r="F42" s="84">
        <v>445</v>
      </c>
      <c r="G42" s="102">
        <f t="shared" si="3"/>
        <v>569.6</v>
      </c>
      <c r="H42" s="103">
        <f t="shared" si="4"/>
        <v>7.7679330015778623E-3</v>
      </c>
      <c r="I42" s="90">
        <v>9</v>
      </c>
      <c r="J42" s="90">
        <v>0</v>
      </c>
      <c r="K42" s="90">
        <f t="shared" si="5"/>
        <v>0</v>
      </c>
    </row>
    <row r="43" spans="2:13" x14ac:dyDescent="0.25">
      <c r="B43" s="187"/>
      <c r="C43" s="1" t="s">
        <v>36</v>
      </c>
      <c r="D43" s="84">
        <v>17.8</v>
      </c>
      <c r="E43" s="92"/>
      <c r="F43" s="84">
        <v>44.5</v>
      </c>
      <c r="G43" s="102">
        <f t="shared" si="3"/>
        <v>31.15</v>
      </c>
      <c r="H43" s="103">
        <f t="shared" si="4"/>
        <v>4.248088360237893E-4</v>
      </c>
      <c r="I43" s="90">
        <v>9</v>
      </c>
      <c r="J43" s="90">
        <v>0</v>
      </c>
      <c r="K43" s="90">
        <f t="shared" si="5"/>
        <v>0</v>
      </c>
    </row>
    <row r="44" spans="2:13" x14ac:dyDescent="0.25">
      <c r="B44" s="100" t="s">
        <v>63</v>
      </c>
      <c r="C44" s="1" t="s">
        <v>64</v>
      </c>
      <c r="D44" s="92"/>
      <c r="E44" s="92"/>
      <c r="F44" s="84">
        <v>14.833333333333334</v>
      </c>
      <c r="G44" s="102">
        <f t="shared" si="3"/>
        <v>14.833333333333334</v>
      </c>
      <c r="H44" s="103">
        <f t="shared" si="4"/>
        <v>2.0228992191609018E-4</v>
      </c>
      <c r="I44" s="90">
        <v>20</v>
      </c>
      <c r="J44" s="90">
        <v>0</v>
      </c>
      <c r="K44" s="90">
        <f t="shared" si="5"/>
        <v>0</v>
      </c>
    </row>
    <row r="45" spans="2:13" x14ac:dyDescent="0.25">
      <c r="B45" s="185" t="s">
        <v>7</v>
      </c>
      <c r="C45" s="1" t="s">
        <v>37</v>
      </c>
      <c r="D45" s="84">
        <v>836.6</v>
      </c>
      <c r="E45" s="92"/>
      <c r="F45" s="92"/>
      <c r="G45" s="102">
        <f t="shared" si="3"/>
        <v>836.6</v>
      </c>
      <c r="H45" s="103">
        <f t="shared" si="4"/>
        <v>1.1409151596067486E-2</v>
      </c>
      <c r="I45" s="90">
        <v>12</v>
      </c>
      <c r="J45" s="90">
        <v>0</v>
      </c>
      <c r="K45" s="90">
        <f t="shared" si="5"/>
        <v>0</v>
      </c>
    </row>
    <row r="46" spans="2:13" x14ac:dyDescent="0.25">
      <c r="B46" s="186"/>
      <c r="C46" s="1" t="s">
        <v>15</v>
      </c>
      <c r="D46" s="84"/>
      <c r="E46" s="92"/>
      <c r="F46" s="84">
        <v>29.666666666666668</v>
      </c>
      <c r="G46" s="102">
        <f t="shared" si="3"/>
        <v>29.666666666666668</v>
      </c>
      <c r="H46" s="103">
        <f t="shared" si="4"/>
        <v>4.0457984383218036E-4</v>
      </c>
      <c r="I46" s="90">
        <v>1</v>
      </c>
      <c r="J46" s="90">
        <v>0</v>
      </c>
      <c r="K46" s="90">
        <f t="shared" si="5"/>
        <v>0</v>
      </c>
    </row>
    <row r="47" spans="2:13" x14ac:dyDescent="0.25">
      <c r="B47" s="186"/>
      <c r="C47" s="93" t="s">
        <v>58</v>
      </c>
      <c r="D47" s="84"/>
      <c r="E47" s="84">
        <v>801</v>
      </c>
      <c r="F47" s="84"/>
      <c r="G47" s="102">
        <f t="shared" si="3"/>
        <v>801</v>
      </c>
      <c r="H47" s="103">
        <f t="shared" si="4"/>
        <v>1.0923655783468869E-2</v>
      </c>
      <c r="I47" s="90">
        <v>1</v>
      </c>
      <c r="J47" s="90">
        <v>0</v>
      </c>
      <c r="K47" s="90">
        <f t="shared" si="5"/>
        <v>0</v>
      </c>
    </row>
    <row r="48" spans="2:13" x14ac:dyDescent="0.25">
      <c r="B48" s="186"/>
      <c r="C48" s="1" t="s">
        <v>38</v>
      </c>
      <c r="D48" s="84">
        <v>1192.5999999999999</v>
      </c>
      <c r="E48" s="92"/>
      <c r="F48" s="84">
        <v>370.83333333333331</v>
      </c>
      <c r="G48" s="102">
        <f t="shared" si="3"/>
        <v>781.71666666666658</v>
      </c>
      <c r="H48" s="103">
        <f t="shared" si="4"/>
        <v>1.066067888497795E-2</v>
      </c>
      <c r="I48" s="90">
        <v>12</v>
      </c>
      <c r="J48" s="90">
        <v>0</v>
      </c>
      <c r="K48" s="90">
        <f t="shared" si="5"/>
        <v>0</v>
      </c>
    </row>
    <row r="49" spans="2:11" x14ac:dyDescent="0.25">
      <c r="B49" s="186"/>
      <c r="C49" s="1" t="s">
        <v>16</v>
      </c>
      <c r="D49" s="84">
        <v>391.6</v>
      </c>
      <c r="E49" s="84">
        <v>1655.4</v>
      </c>
      <c r="F49" s="84">
        <v>267</v>
      </c>
      <c r="G49" s="102">
        <f t="shared" si="3"/>
        <v>771.33333333333337</v>
      </c>
      <c r="H49" s="103">
        <f t="shared" si="4"/>
        <v>1.0519075939636689E-2</v>
      </c>
      <c r="I49" s="90">
        <v>12</v>
      </c>
      <c r="J49" s="90">
        <v>0</v>
      </c>
      <c r="K49" s="90">
        <f t="shared" si="5"/>
        <v>0</v>
      </c>
    </row>
    <row r="50" spans="2:11" x14ac:dyDescent="0.25">
      <c r="B50" s="186"/>
      <c r="C50" s="1" t="s">
        <v>40</v>
      </c>
      <c r="D50" s="84">
        <v>623</v>
      </c>
      <c r="E50" s="92"/>
      <c r="F50" s="84">
        <v>801</v>
      </c>
      <c r="G50" s="102">
        <f t="shared" si="3"/>
        <v>712</v>
      </c>
      <c r="H50" s="103">
        <f t="shared" si="4"/>
        <v>9.7099162519723274E-3</v>
      </c>
      <c r="I50" s="90">
        <v>12</v>
      </c>
      <c r="J50" s="90">
        <v>0</v>
      </c>
      <c r="K50" s="90">
        <f t="shared" si="5"/>
        <v>0</v>
      </c>
    </row>
    <row r="51" spans="2:11" x14ac:dyDescent="0.25">
      <c r="B51" s="186"/>
      <c r="C51" s="1" t="s">
        <v>39</v>
      </c>
      <c r="D51" s="84">
        <v>676.4</v>
      </c>
      <c r="E51" s="84">
        <v>106.8</v>
      </c>
      <c r="F51" s="92"/>
      <c r="G51" s="102">
        <f t="shared" si="3"/>
        <v>391.59999999999997</v>
      </c>
      <c r="H51" s="103">
        <f t="shared" si="4"/>
        <v>5.3404539385847796E-3</v>
      </c>
      <c r="I51" s="90">
        <v>12</v>
      </c>
      <c r="J51" s="90">
        <v>0</v>
      </c>
      <c r="K51" s="90">
        <f t="shared" si="5"/>
        <v>0</v>
      </c>
    </row>
    <row r="52" spans="2:11" x14ac:dyDescent="0.25">
      <c r="B52" s="187"/>
      <c r="C52" s="1" t="s">
        <v>18</v>
      </c>
      <c r="D52" s="84">
        <v>24777.599999999999</v>
      </c>
      <c r="E52" s="84">
        <v>24047.8</v>
      </c>
      <c r="F52" s="84">
        <v>1335</v>
      </c>
      <c r="G52" s="102">
        <f t="shared" si="3"/>
        <v>16720.133333333331</v>
      </c>
      <c r="H52" s="103">
        <f t="shared" si="4"/>
        <v>0.22802119998381681</v>
      </c>
      <c r="I52" s="90">
        <v>12</v>
      </c>
      <c r="J52" s="90">
        <v>1</v>
      </c>
      <c r="K52" s="90">
        <f t="shared" si="5"/>
        <v>12</v>
      </c>
    </row>
    <row r="53" spans="2:11" x14ac:dyDescent="0.25">
      <c r="B53" s="185" t="s">
        <v>96</v>
      </c>
      <c r="C53" s="1" t="s">
        <v>41</v>
      </c>
      <c r="D53" s="84">
        <v>320.39999999999998</v>
      </c>
      <c r="E53" s="84">
        <v>462.8</v>
      </c>
      <c r="F53" s="84">
        <v>281.83333333333331</v>
      </c>
      <c r="G53" s="102">
        <f t="shared" si="3"/>
        <v>355.01111111111112</v>
      </c>
      <c r="H53" s="103">
        <f t="shared" si="4"/>
        <v>4.8414721311917583E-3</v>
      </c>
      <c r="I53" s="90">
        <v>3</v>
      </c>
      <c r="J53" s="90">
        <v>0</v>
      </c>
      <c r="K53" s="90">
        <f t="shared" si="5"/>
        <v>0</v>
      </c>
    </row>
    <row r="54" spans="2:11" x14ac:dyDescent="0.25">
      <c r="B54" s="186"/>
      <c r="C54" s="1" t="s">
        <v>65</v>
      </c>
      <c r="D54" s="92"/>
      <c r="E54" s="92"/>
      <c r="F54" s="84">
        <v>118.66666666666667</v>
      </c>
      <c r="G54" s="102">
        <f t="shared" si="3"/>
        <v>118.66666666666667</v>
      </c>
      <c r="H54" s="103">
        <f t="shared" si="4"/>
        <v>1.6183193753287215E-3</v>
      </c>
      <c r="I54" s="90">
        <v>3</v>
      </c>
      <c r="J54" s="90">
        <v>0</v>
      </c>
      <c r="K54" s="90">
        <f t="shared" si="5"/>
        <v>0</v>
      </c>
    </row>
    <row r="55" spans="2:11" x14ac:dyDescent="0.25">
      <c r="B55" s="186"/>
      <c r="C55" s="1" t="s">
        <v>42</v>
      </c>
      <c r="D55" s="84">
        <v>1513</v>
      </c>
      <c r="E55" s="84">
        <v>2011.4</v>
      </c>
      <c r="F55" s="84">
        <v>623</v>
      </c>
      <c r="G55" s="102">
        <f t="shared" si="3"/>
        <v>1382.4666666666665</v>
      </c>
      <c r="H55" s="103">
        <f t="shared" si="4"/>
        <v>1.88534207225796E-2</v>
      </c>
      <c r="I55" s="90">
        <v>3</v>
      </c>
      <c r="J55" s="90">
        <v>0</v>
      </c>
      <c r="K55" s="90">
        <f t="shared" si="5"/>
        <v>0</v>
      </c>
    </row>
    <row r="56" spans="2:11" x14ac:dyDescent="0.25">
      <c r="B56" s="186"/>
      <c r="C56" s="1" t="s">
        <v>43</v>
      </c>
      <c r="D56" s="84">
        <v>231.4</v>
      </c>
      <c r="E56" s="84"/>
      <c r="F56" s="92"/>
      <c r="G56" s="102">
        <f t="shared" si="3"/>
        <v>231.4</v>
      </c>
      <c r="H56" s="103">
        <f t="shared" si="4"/>
        <v>3.1557227818910065E-3</v>
      </c>
      <c r="I56" s="90">
        <v>3</v>
      </c>
      <c r="J56" s="90">
        <v>0</v>
      </c>
      <c r="K56" s="90">
        <f t="shared" si="5"/>
        <v>0</v>
      </c>
    </row>
    <row r="57" spans="2:11" x14ac:dyDescent="0.25">
      <c r="B57" s="186"/>
      <c r="C57" s="1" t="s">
        <v>66</v>
      </c>
      <c r="D57" s="84"/>
      <c r="E57" s="84"/>
      <c r="F57" s="84">
        <v>14.833333333333334</v>
      </c>
      <c r="G57" s="102">
        <f t="shared" si="3"/>
        <v>14.833333333333334</v>
      </c>
      <c r="H57" s="103">
        <f t="shared" si="4"/>
        <v>2.0228992191609018E-4</v>
      </c>
      <c r="I57" s="90">
        <v>3</v>
      </c>
      <c r="J57" s="90">
        <v>0</v>
      </c>
      <c r="K57" s="90">
        <f t="shared" si="5"/>
        <v>0</v>
      </c>
    </row>
    <row r="58" spans="2:11" x14ac:dyDescent="0.25">
      <c r="B58" s="186"/>
      <c r="C58" s="1" t="s">
        <v>44</v>
      </c>
      <c r="D58" s="84">
        <v>53.4</v>
      </c>
      <c r="E58" s="92"/>
      <c r="F58" s="92"/>
      <c r="G58" s="102">
        <f t="shared" si="3"/>
        <v>53.4</v>
      </c>
      <c r="H58" s="103">
        <f t="shared" si="4"/>
        <v>7.2824371889792453E-4</v>
      </c>
      <c r="I58" s="90">
        <v>3</v>
      </c>
      <c r="J58" s="90">
        <v>0</v>
      </c>
      <c r="K58" s="90">
        <f t="shared" si="5"/>
        <v>0</v>
      </c>
    </row>
    <row r="59" spans="2:11" x14ac:dyDescent="0.25">
      <c r="B59" s="186"/>
      <c r="C59" s="93" t="s">
        <v>60</v>
      </c>
      <c r="D59" s="92"/>
      <c r="E59" s="84">
        <v>462.8</v>
      </c>
      <c r="F59" s="84">
        <v>1661.3333333333333</v>
      </c>
      <c r="G59" s="102">
        <f t="shared" si="3"/>
        <v>1062.0666666666666</v>
      </c>
      <c r="H59" s="103">
        <f t="shared" si="4"/>
        <v>1.4483958409192055E-2</v>
      </c>
      <c r="I59" s="90">
        <v>3</v>
      </c>
      <c r="J59" s="90">
        <v>0</v>
      </c>
      <c r="K59" s="90">
        <f t="shared" si="5"/>
        <v>0</v>
      </c>
    </row>
    <row r="60" spans="2:11" x14ac:dyDescent="0.25">
      <c r="B60" s="186"/>
      <c r="C60" s="1" t="s">
        <v>20</v>
      </c>
      <c r="D60" s="84">
        <v>267</v>
      </c>
      <c r="E60" s="92"/>
      <c r="F60" s="84">
        <v>2136</v>
      </c>
      <c r="G60" s="102">
        <f t="shared" si="3"/>
        <v>1201.5</v>
      </c>
      <c r="H60" s="103">
        <f t="shared" si="4"/>
        <v>1.6385483675203302E-2</v>
      </c>
      <c r="I60" s="90">
        <v>3</v>
      </c>
      <c r="J60" s="90">
        <v>0</v>
      </c>
      <c r="K60" s="90">
        <f t="shared" si="5"/>
        <v>0</v>
      </c>
    </row>
    <row r="61" spans="2:11" x14ac:dyDescent="0.25">
      <c r="B61" s="186"/>
      <c r="C61" s="93" t="s">
        <v>61</v>
      </c>
      <c r="D61" s="92"/>
      <c r="E61" s="84">
        <v>89</v>
      </c>
      <c r="F61" s="92"/>
      <c r="G61" s="102">
        <f t="shared" si="3"/>
        <v>89</v>
      </c>
      <c r="H61" s="103">
        <f t="shared" si="4"/>
        <v>1.2137395314965409E-3</v>
      </c>
      <c r="I61" s="90">
        <v>3</v>
      </c>
      <c r="J61" s="90">
        <v>0</v>
      </c>
      <c r="K61" s="90">
        <f t="shared" si="5"/>
        <v>0</v>
      </c>
    </row>
    <row r="62" spans="2:11" x14ac:dyDescent="0.25">
      <c r="B62" s="186"/>
      <c r="C62" s="93" t="s">
        <v>62</v>
      </c>
      <c r="D62" s="84"/>
      <c r="E62" s="84">
        <v>17.8</v>
      </c>
      <c r="F62" s="92"/>
      <c r="G62" s="102">
        <f t="shared" si="3"/>
        <v>17.8</v>
      </c>
      <c r="H62" s="103">
        <f t="shared" si="4"/>
        <v>2.427479062993082E-4</v>
      </c>
      <c r="I62" s="90">
        <v>3</v>
      </c>
      <c r="J62" s="90">
        <v>0</v>
      </c>
      <c r="K62" s="90">
        <f t="shared" si="5"/>
        <v>0</v>
      </c>
    </row>
    <row r="63" spans="2:11" x14ac:dyDescent="0.25">
      <c r="B63" s="186"/>
      <c r="C63" s="93" t="s">
        <v>22</v>
      </c>
      <c r="D63" s="84"/>
      <c r="E63" s="84">
        <v>35.6</v>
      </c>
      <c r="F63" s="92"/>
      <c r="G63" s="102">
        <f t="shared" si="3"/>
        <v>35.6</v>
      </c>
      <c r="H63" s="103">
        <f t="shared" si="4"/>
        <v>4.8549581259861639E-4</v>
      </c>
      <c r="I63" s="90">
        <v>3</v>
      </c>
      <c r="J63" s="90">
        <v>0</v>
      </c>
      <c r="K63" s="90">
        <f t="shared" si="5"/>
        <v>0</v>
      </c>
    </row>
    <row r="64" spans="2:11" x14ac:dyDescent="0.25">
      <c r="B64" s="186"/>
      <c r="C64" s="97" t="s">
        <v>45</v>
      </c>
      <c r="D64" s="84">
        <v>338.2</v>
      </c>
      <c r="E64" s="84">
        <v>195.8</v>
      </c>
      <c r="F64" s="84"/>
      <c r="G64" s="102">
        <f t="shared" si="3"/>
        <v>267</v>
      </c>
      <c r="H64" s="103">
        <f t="shared" si="4"/>
        <v>3.6412185944896228E-3</v>
      </c>
      <c r="I64" s="90">
        <v>3</v>
      </c>
      <c r="J64" s="90">
        <v>0</v>
      </c>
      <c r="K64" s="90">
        <f t="shared" si="5"/>
        <v>0</v>
      </c>
    </row>
    <row r="65" spans="2:11" x14ac:dyDescent="0.25">
      <c r="B65" s="186"/>
      <c r="C65" s="1" t="s">
        <v>55</v>
      </c>
      <c r="D65" s="92"/>
      <c r="E65" s="92"/>
      <c r="F65" s="84">
        <v>103.83333333333333</v>
      </c>
      <c r="G65" s="102">
        <f t="shared" si="3"/>
        <v>103.83333333333333</v>
      </c>
      <c r="H65" s="103">
        <f t="shared" si="4"/>
        <v>1.4160294534126311E-3</v>
      </c>
      <c r="I65" s="90">
        <v>3</v>
      </c>
      <c r="J65" s="90">
        <v>0</v>
      </c>
      <c r="K65" s="90">
        <f t="shared" si="5"/>
        <v>0</v>
      </c>
    </row>
    <row r="66" spans="2:11" x14ac:dyDescent="0.25">
      <c r="B66" s="187"/>
      <c r="C66" s="1" t="s">
        <v>67</v>
      </c>
      <c r="D66" s="92"/>
      <c r="E66" s="92"/>
      <c r="F66" s="84">
        <v>14.833333333333334</v>
      </c>
      <c r="G66" s="102">
        <f t="shared" si="3"/>
        <v>14.833333333333334</v>
      </c>
      <c r="H66" s="103">
        <f t="shared" si="4"/>
        <v>2.0228992191609018E-4</v>
      </c>
      <c r="I66" s="90">
        <v>3</v>
      </c>
      <c r="J66" s="90">
        <v>0</v>
      </c>
      <c r="K66" s="90">
        <f t="shared" si="5"/>
        <v>0</v>
      </c>
    </row>
    <row r="67" spans="2:11" x14ac:dyDescent="0.25">
      <c r="B67" s="188" t="s">
        <v>97</v>
      </c>
      <c r="C67" s="188"/>
      <c r="D67" s="188"/>
      <c r="E67" s="188"/>
      <c r="F67" s="188"/>
      <c r="G67" s="85">
        <f>SUM(G36:G66)</f>
        <v>73327.099999999991</v>
      </c>
      <c r="H67" s="103">
        <f t="shared" si="4"/>
        <v>1</v>
      </c>
    </row>
  </sheetData>
  <mergeCells count="12">
    <mergeCell ref="B45:B52"/>
    <mergeCell ref="B53:B66"/>
    <mergeCell ref="B67:F67"/>
    <mergeCell ref="B31:F31"/>
    <mergeCell ref="B2:C3"/>
    <mergeCell ref="B33:C34"/>
    <mergeCell ref="B8:B11"/>
    <mergeCell ref="B13:B18"/>
    <mergeCell ref="B19:B30"/>
    <mergeCell ref="B36:B37"/>
    <mergeCell ref="B38:B39"/>
    <mergeCell ref="B40:B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Desague</vt:lpstr>
      <vt:lpstr>Cascada</vt:lpstr>
      <vt:lpstr>Pto Gaviota</vt:lpstr>
      <vt:lpstr>PARAMETROS</vt:lpstr>
      <vt:lpstr>Tabla calculo IPL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</dc:creator>
  <cp:lastModifiedBy>Kata</cp:lastModifiedBy>
  <dcterms:created xsi:type="dcterms:W3CDTF">2014-10-17T13:15:57Z</dcterms:created>
  <dcterms:modified xsi:type="dcterms:W3CDTF">2014-11-12T19:14:18Z</dcterms:modified>
</cp:coreProperties>
</file>