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90" yWindow="75" windowWidth="10335" windowHeight="9960" activeTab="2"/>
  </bookViews>
  <sheets>
    <sheet name="Centro" sheetId="1" r:id="rId1"/>
    <sheet name="Parametros" sheetId="2" r:id="rId2"/>
    <sheet name="tabla calculo IPL" sheetId="3" r:id="rId3"/>
  </sheets>
  <definedNames>
    <definedName name="_xlnm._FilterDatabase" localSheetId="2" hidden="1">'tabla calculo IPL'!$C$3:$D$56</definedName>
  </definedNames>
  <calcPr calcId="145621"/>
</workbook>
</file>

<file path=xl/calcChain.xml><?xml version="1.0" encoding="utf-8"?>
<calcChain xmlns="http://schemas.openxmlformats.org/spreadsheetml/2006/main">
  <c r="E63" i="3" l="1"/>
  <c r="H65" i="3"/>
  <c r="H64" i="3"/>
  <c r="H63" i="3"/>
  <c r="I63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D96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4" i="3"/>
  <c r="D57" i="3"/>
  <c r="E7" i="3" s="1"/>
  <c r="Q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I4" i="3" l="1"/>
  <c r="E51" i="3"/>
  <c r="E43" i="3"/>
  <c r="E39" i="3"/>
  <c r="E35" i="3"/>
  <c r="E27" i="3"/>
  <c r="E23" i="3"/>
  <c r="E15" i="3"/>
  <c r="E11" i="3"/>
  <c r="E4" i="3"/>
  <c r="E54" i="3"/>
  <c r="E50" i="3"/>
  <c r="E46" i="3"/>
  <c r="E42" i="3"/>
  <c r="E38" i="3"/>
  <c r="E34" i="3"/>
  <c r="E30" i="3"/>
  <c r="E26" i="3"/>
  <c r="E22" i="3"/>
  <c r="E18" i="3"/>
  <c r="E14" i="3"/>
  <c r="E10" i="3"/>
  <c r="E6" i="3"/>
  <c r="E57" i="3"/>
  <c r="E53" i="3"/>
  <c r="E49" i="3"/>
  <c r="E45" i="3"/>
  <c r="E41" i="3"/>
  <c r="E37" i="3"/>
  <c r="E33" i="3"/>
  <c r="E29" i="3"/>
  <c r="E25" i="3"/>
  <c r="E21" i="3"/>
  <c r="E17" i="3"/>
  <c r="E13" i="3"/>
  <c r="E9" i="3"/>
  <c r="E5" i="3"/>
  <c r="E56" i="3"/>
  <c r="E52" i="3"/>
  <c r="E48" i="3"/>
  <c r="E44" i="3"/>
  <c r="E40" i="3"/>
  <c r="E36" i="3"/>
  <c r="E32" i="3"/>
  <c r="E28" i="3"/>
  <c r="E24" i="3"/>
  <c r="E20" i="3"/>
  <c r="E16" i="3"/>
  <c r="E12" i="3"/>
  <c r="E8" i="3"/>
  <c r="E55" i="3"/>
  <c r="E47" i="3"/>
  <c r="E31" i="3"/>
  <c r="E19" i="3"/>
  <c r="D74" i="1"/>
  <c r="D75" i="1"/>
  <c r="D76" i="1"/>
  <c r="D77" i="1"/>
  <c r="C74" i="1"/>
  <c r="C75" i="1"/>
  <c r="C76" i="1"/>
  <c r="C77" i="1"/>
  <c r="H19" i="2"/>
  <c r="I19" i="2"/>
  <c r="J19" i="2"/>
  <c r="K19" i="2"/>
  <c r="G19" i="2"/>
  <c r="H17" i="2"/>
  <c r="I17" i="2"/>
  <c r="J17" i="2"/>
  <c r="K17" i="2"/>
  <c r="G17" i="2"/>
  <c r="D67" i="1"/>
  <c r="E67" i="1"/>
  <c r="D73" i="1" s="1"/>
  <c r="F67" i="1"/>
  <c r="G67" i="1"/>
  <c r="H67" i="1"/>
  <c r="I67" i="1"/>
  <c r="J67" i="1"/>
  <c r="K67" i="1"/>
  <c r="L67" i="1"/>
  <c r="M67" i="1"/>
  <c r="N67" i="1"/>
  <c r="O67" i="1"/>
  <c r="P67" i="1"/>
  <c r="C67" i="1"/>
  <c r="C73" i="1" s="1"/>
</calcChain>
</file>

<file path=xl/sharedStrings.xml><?xml version="1.0" encoding="utf-8"?>
<sst xmlns="http://schemas.openxmlformats.org/spreadsheetml/2006/main" count="248" uniqueCount="104">
  <si>
    <t>Cél/L</t>
  </si>
  <si>
    <t>CYANOPHYCEAE</t>
  </si>
  <si>
    <t>Anabaena spiroides (Fil/L)</t>
  </si>
  <si>
    <t>Anabaena sp. (Fil/L)</t>
  </si>
  <si>
    <t>Microcystis aeruginosa (Col/L)</t>
  </si>
  <si>
    <t>Gomphosphaeria lacustris (Col/L)</t>
  </si>
  <si>
    <t>Microcystis elachista (Col/L)</t>
  </si>
  <si>
    <t>Microcystis incerta (Col/L)</t>
  </si>
  <si>
    <t>BACILLARIOPHYCEAE</t>
  </si>
  <si>
    <t xml:space="preserve">Aulacoseira granulata </t>
  </si>
  <si>
    <t>Cyclotella meneghiniana</t>
  </si>
  <si>
    <t>Aulacoseira distans</t>
  </si>
  <si>
    <t>Fragilaria crotonensis</t>
  </si>
  <si>
    <t>Cymbella minuta</t>
  </si>
  <si>
    <t>Fragilaria ulna</t>
  </si>
  <si>
    <t>Diatoma vulgare</t>
  </si>
  <si>
    <t>Navicula viridula</t>
  </si>
  <si>
    <t>Epithemia adnata</t>
  </si>
  <si>
    <t>Hannaea arcus</t>
  </si>
  <si>
    <t>Otras diatomeas penadas</t>
  </si>
  <si>
    <t>Epithemia zebra</t>
  </si>
  <si>
    <t>Gomphonema sp.</t>
  </si>
  <si>
    <t>Gyrosigma sp.</t>
  </si>
  <si>
    <t>Rhopalodia gibba</t>
  </si>
  <si>
    <t>Otras diatomeas céntricas</t>
  </si>
  <si>
    <t>DINOPHYCEAE</t>
  </si>
  <si>
    <t>Peridinium inconspicuum</t>
  </si>
  <si>
    <t>Peridinium willei</t>
  </si>
  <si>
    <t>Ceratium hirundinella</t>
  </si>
  <si>
    <t>CRYPTOPHYCEAE</t>
  </si>
  <si>
    <t>Rhodomonas minuta</t>
  </si>
  <si>
    <t>Cryptomonas erosa</t>
  </si>
  <si>
    <t>Rhodomonas lacustris</t>
  </si>
  <si>
    <t>Cryptomonas ovata</t>
  </si>
  <si>
    <t>CHRYSOPHYCEAE</t>
  </si>
  <si>
    <t>Mallomonas sp.</t>
  </si>
  <si>
    <t>CHLOROPHYCEAE</t>
  </si>
  <si>
    <t>Closterium acutum</t>
  </si>
  <si>
    <t>Ankistrodesmus falcatus</t>
  </si>
  <si>
    <t>Dictyosphaerium pulchellum</t>
  </si>
  <si>
    <t>Dimorphococcus lunatus</t>
  </si>
  <si>
    <t>Golenkinia radiata</t>
  </si>
  <si>
    <t>Sphaerocystis schroeteri</t>
  </si>
  <si>
    <t>Elakatothrix gelatinosa</t>
  </si>
  <si>
    <t>Pediastrum tetras</t>
  </si>
  <si>
    <t>Staurodesmus cuspidatus</t>
  </si>
  <si>
    <t>Pediastrum duplex</t>
  </si>
  <si>
    <t>Scenedesmus ecornis</t>
  </si>
  <si>
    <t>Monoraphidium minutum</t>
  </si>
  <si>
    <t>Scenedesmus quadricauda</t>
  </si>
  <si>
    <t>Staurastrum sebaldii v brasiliense</t>
  </si>
  <si>
    <t>Selenastrum gracile</t>
  </si>
  <si>
    <t>Staurastrum rotula</t>
  </si>
  <si>
    <t>Staurastrum tohopekaligense</t>
  </si>
  <si>
    <t>Spondylosium planum</t>
  </si>
  <si>
    <t>0m</t>
  </si>
  <si>
    <t>5m</t>
  </si>
  <si>
    <t>3m</t>
  </si>
  <si>
    <t>10m</t>
  </si>
  <si>
    <t>INVIERNO</t>
  </si>
  <si>
    <t>VERANO</t>
  </si>
  <si>
    <t>Taxa</t>
  </si>
  <si>
    <t>Clase</t>
  </si>
  <si>
    <t>Sector Centro</t>
  </si>
  <si>
    <t>%</t>
  </si>
  <si>
    <t>ABUNDANCIA TOTAL</t>
  </si>
  <si>
    <t>RIQUEZA ESPECIFICA</t>
  </si>
  <si>
    <t>DIVERSIDAD DE SHANON (H')</t>
  </si>
  <si>
    <t>DIVERSIDAD DE SIMPSON (D)</t>
  </si>
  <si>
    <t>EQUIDAD DE PIELOU (J)</t>
  </si>
  <si>
    <t>Cel/L</t>
  </si>
  <si>
    <t>Rhodomonas spp.</t>
  </si>
  <si>
    <t>Microcystis spp. (Cenobio)</t>
  </si>
  <si>
    <t>Coelastrum spp.</t>
  </si>
  <si>
    <t>Dictyosphaerium spp.</t>
  </si>
  <si>
    <t>Monoraphidium spp.</t>
  </si>
  <si>
    <t>Oocystis sp.</t>
  </si>
  <si>
    <t>Scenedesmus spp.</t>
  </si>
  <si>
    <t>Diatoma sp.</t>
  </si>
  <si>
    <t>Cyclotella sp.</t>
  </si>
  <si>
    <t>Fragilaria sp.</t>
  </si>
  <si>
    <t>Navicula sp.</t>
  </si>
  <si>
    <t>Metalimnion</t>
  </si>
  <si>
    <t>Estrato Hidrodinamico</t>
  </si>
  <si>
    <t>Profundidad</t>
  </si>
  <si>
    <t>Abundancia Total (Cel/L)</t>
  </si>
  <si>
    <t>Riqueza Especifica (N° Taxa)</t>
  </si>
  <si>
    <t>Shannon (H')</t>
  </si>
  <si>
    <t>Simpson (D)</t>
  </si>
  <si>
    <t>Equidad de Pielou (J)</t>
  </si>
  <si>
    <r>
      <t>Z</t>
    </r>
    <r>
      <rPr>
        <vertAlign val="subscript"/>
        <sz val="8"/>
        <color theme="1"/>
        <rFont val="Arial"/>
        <family val="2"/>
      </rPr>
      <t>EUF</t>
    </r>
    <r>
      <rPr>
        <sz val="8"/>
        <color theme="1"/>
        <rFont val="Arial"/>
        <family val="2"/>
      </rPr>
      <t>=10,1m</t>
    </r>
  </si>
  <si>
    <t>Botryococcus braunii</t>
  </si>
  <si>
    <t>Invierno</t>
  </si>
  <si>
    <t>Verano</t>
  </si>
  <si>
    <t>PROMEDIO ABUNDANCIA</t>
  </si>
  <si>
    <t>ABUNDANCIA RELATIVA</t>
  </si>
  <si>
    <t>Qi</t>
  </si>
  <si>
    <t>Aj</t>
  </si>
  <si>
    <t>Qi*Aj</t>
  </si>
  <si>
    <t>IPL</t>
  </si>
  <si>
    <t>TOTAL</t>
  </si>
  <si>
    <t>BACILLIARIOPHYCEAE</t>
  </si>
  <si>
    <t>CHRYPTOPHYCEAE</t>
  </si>
  <si>
    <t>CHRYSOPHICEAE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</si>
</sst>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9">
    <xf numFmtId="0" fontId="0" fillId="0" borderId="0" xfId="0"/>
    <xf numFmtId="0" fontId="4" fillId="0" borderId="0" xfId="0" applyFont="1" applyAlignment="1">
      <alignment vertical="center"/>
    </xf>
    <xf numFmtId="10" fontId="4" fillId="0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2" fillId="0" borderId="5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0" fontId="5" fillId="0" borderId="5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5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10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NumberFormat="1" applyFont="1" applyBorder="1" applyAlignment="1">
      <alignment horizontal="center" vertical="center"/>
    </xf>
    <xf numFmtId="10" fontId="4" fillId="0" borderId="6" xfId="0" applyNumberFormat="1" applyFont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10" fontId="4" fillId="0" borderId="9" xfId="1" applyNumberFormat="1" applyFont="1" applyFill="1" applyBorder="1" applyAlignment="1">
      <alignment horizontal="center" vertical="center"/>
    </xf>
    <xf numFmtId="10" fontId="4" fillId="0" borderId="9" xfId="0" applyNumberFormat="1" applyFont="1" applyFill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10" fontId="4" fillId="0" borderId="10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2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NumberFormat="1" applyFont="1" applyFill="1" applyBorder="1" applyAlignment="1">
      <alignment horizontal="center" vertical="center"/>
    </xf>
    <xf numFmtId="10" fontId="4" fillId="0" borderId="16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10" fontId="4" fillId="0" borderId="16" xfId="1" applyNumberFormat="1" applyFont="1" applyFill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10" fontId="4" fillId="0" borderId="16" xfId="0" applyNumberFormat="1" applyFont="1" applyBorder="1" applyAlignment="1">
      <alignment horizontal="center" vertical="center"/>
    </xf>
    <xf numFmtId="10" fontId="4" fillId="0" borderId="14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4" fillId="0" borderId="10" xfId="0" applyNumberFormat="1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164" fontId="0" fillId="0" borderId="1" xfId="0" applyNumberFormat="1" applyBorder="1"/>
    <xf numFmtId="0" fontId="9" fillId="0" borderId="0" xfId="0" applyFont="1"/>
    <xf numFmtId="1" fontId="9" fillId="3" borderId="1" xfId="0" applyNumberFormat="1" applyFont="1" applyFill="1" applyBorder="1" applyAlignment="1">
      <alignment horizontal="center"/>
    </xf>
    <xf numFmtId="164" fontId="9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164" fontId="9" fillId="3" borderId="16" xfId="0" applyNumberFormat="1" applyFont="1" applyFill="1" applyBorder="1" applyAlignment="1">
      <alignment horizontal="center"/>
    </xf>
    <xf numFmtId="0" fontId="9" fillId="0" borderId="19" xfId="0" applyFont="1" applyBorder="1"/>
    <xf numFmtId="3" fontId="12" fillId="3" borderId="1" xfId="0" applyNumberFormat="1" applyFont="1" applyFill="1" applyBorder="1" applyAlignment="1">
      <alignment horizontal="center" vertical="center"/>
    </xf>
    <xf numFmtId="3" fontId="12" fillId="3" borderId="16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4" fillId="0" borderId="26" xfId="0" applyFont="1" applyBorder="1" applyAlignment="1">
      <alignment vertical="center"/>
    </xf>
    <xf numFmtId="1" fontId="0" fillId="0" borderId="18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3" fontId="5" fillId="2" borderId="7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14" fontId="6" fillId="0" borderId="16" xfId="0" applyNumberFormat="1" applyFont="1" applyFill="1" applyBorder="1" applyAlignment="1">
      <alignment horizontal="center" vertical="center"/>
    </xf>
    <xf numFmtId="14" fontId="6" fillId="0" borderId="17" xfId="0" applyNumberFormat="1" applyFont="1" applyFill="1" applyBorder="1" applyAlignment="1">
      <alignment horizontal="center" vertical="center"/>
    </xf>
    <xf numFmtId="14" fontId="6" fillId="0" borderId="18" xfId="0" applyNumberFormat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0" fontId="4" fillId="0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zoomScale="80" zoomScaleNormal="80" workbookViewId="0">
      <selection activeCell="B9" sqref="B9:P17"/>
    </sheetView>
  </sheetViews>
  <sheetFormatPr baseColWidth="10" defaultRowHeight="12.75" x14ac:dyDescent="0.25"/>
  <cols>
    <col min="1" max="1" width="21" style="3" bestFit="1" customWidth="1"/>
    <col min="2" max="2" width="22.5703125" style="3" customWidth="1"/>
    <col min="3" max="3" width="11.42578125" style="12" customWidth="1"/>
    <col min="4" max="4" width="11.42578125" style="6" customWidth="1"/>
    <col min="5" max="5" width="11.42578125" style="12" customWidth="1"/>
    <col min="6" max="6" width="11.42578125" style="6" customWidth="1"/>
    <col min="7" max="7" width="11.42578125" style="12" customWidth="1"/>
    <col min="8" max="8" width="11.42578125" style="6" customWidth="1"/>
    <col min="9" max="9" width="11.42578125" style="12" customWidth="1"/>
    <col min="10" max="10" width="11.42578125" style="6" customWidth="1"/>
    <col min="11" max="11" width="11.42578125" style="12" customWidth="1"/>
    <col min="12" max="12" width="11.42578125" style="6" customWidth="1"/>
    <col min="13" max="13" width="11.42578125" style="12" customWidth="1"/>
    <col min="14" max="14" width="11.42578125" style="6" customWidth="1"/>
    <col min="15" max="15" width="11.42578125" style="12" customWidth="1"/>
    <col min="16" max="16" width="11.42578125" style="6" customWidth="1"/>
    <col min="17" max="16384" width="11.42578125" style="1"/>
  </cols>
  <sheetData>
    <row r="1" spans="1:18" ht="13.5" thickBot="1" x14ac:dyDescent="0.3"/>
    <row r="2" spans="1:18" x14ac:dyDescent="0.25">
      <c r="A2" s="108" t="s">
        <v>63</v>
      </c>
      <c r="B2" s="109"/>
      <c r="C2" s="118">
        <v>2011</v>
      </c>
      <c r="D2" s="86"/>
      <c r="E2" s="86"/>
      <c r="F2" s="86"/>
      <c r="G2" s="86">
        <v>2012</v>
      </c>
      <c r="H2" s="86"/>
      <c r="I2" s="86"/>
      <c r="J2" s="86"/>
      <c r="K2" s="86">
        <v>2012</v>
      </c>
      <c r="L2" s="86"/>
      <c r="M2" s="86">
        <v>2012</v>
      </c>
      <c r="N2" s="86"/>
      <c r="O2" s="86"/>
      <c r="P2" s="87"/>
    </row>
    <row r="3" spans="1:18" x14ac:dyDescent="0.25">
      <c r="A3" s="110"/>
      <c r="B3" s="111"/>
      <c r="C3" s="116" t="s">
        <v>59</v>
      </c>
      <c r="D3" s="112"/>
      <c r="E3" s="112"/>
      <c r="F3" s="112"/>
      <c r="G3" s="112" t="s">
        <v>60</v>
      </c>
      <c r="H3" s="112"/>
      <c r="I3" s="112"/>
      <c r="J3" s="112"/>
      <c r="K3" s="112" t="s">
        <v>59</v>
      </c>
      <c r="L3" s="112"/>
      <c r="M3" s="88" t="s">
        <v>59</v>
      </c>
      <c r="N3" s="88"/>
      <c r="O3" s="88"/>
      <c r="P3" s="89"/>
    </row>
    <row r="4" spans="1:18" x14ac:dyDescent="0.25">
      <c r="A4" s="110"/>
      <c r="B4" s="111"/>
      <c r="C4" s="114">
        <v>40757</v>
      </c>
      <c r="D4" s="115"/>
      <c r="E4" s="115"/>
      <c r="F4" s="115"/>
      <c r="G4" s="113">
        <v>40925</v>
      </c>
      <c r="H4" s="113"/>
      <c r="I4" s="113"/>
      <c r="J4" s="113"/>
      <c r="K4" s="113">
        <v>41123</v>
      </c>
      <c r="L4" s="113"/>
      <c r="M4" s="90">
        <v>41128</v>
      </c>
      <c r="N4" s="90"/>
      <c r="O4" s="90"/>
      <c r="P4" s="91"/>
    </row>
    <row r="5" spans="1:18" x14ac:dyDescent="0.25">
      <c r="A5" s="106" t="s">
        <v>62</v>
      </c>
      <c r="B5" s="104" t="s">
        <v>61</v>
      </c>
      <c r="C5" s="117" t="s">
        <v>55</v>
      </c>
      <c r="D5" s="92"/>
      <c r="E5" s="92" t="s">
        <v>56</v>
      </c>
      <c r="F5" s="92"/>
      <c r="G5" s="92" t="s">
        <v>55</v>
      </c>
      <c r="H5" s="92"/>
      <c r="I5" s="92" t="s">
        <v>57</v>
      </c>
      <c r="J5" s="92"/>
      <c r="K5" s="92" t="s">
        <v>58</v>
      </c>
      <c r="L5" s="92"/>
      <c r="M5" s="92" t="s">
        <v>55</v>
      </c>
      <c r="N5" s="92"/>
      <c r="O5" s="92" t="s">
        <v>56</v>
      </c>
      <c r="P5" s="93"/>
    </row>
    <row r="6" spans="1:18" ht="13.5" thickBot="1" x14ac:dyDescent="0.3">
      <c r="A6" s="107"/>
      <c r="B6" s="105"/>
      <c r="C6" s="28" t="s">
        <v>0</v>
      </c>
      <c r="D6" s="7" t="s">
        <v>64</v>
      </c>
      <c r="E6" s="13" t="s">
        <v>0</v>
      </c>
      <c r="F6" s="7" t="s">
        <v>64</v>
      </c>
      <c r="G6" s="13" t="s">
        <v>0</v>
      </c>
      <c r="H6" s="7" t="s">
        <v>64</v>
      </c>
      <c r="I6" s="13" t="s">
        <v>0</v>
      </c>
      <c r="J6" s="7" t="s">
        <v>64</v>
      </c>
      <c r="K6" s="13" t="s">
        <v>0</v>
      </c>
      <c r="L6" s="7" t="s">
        <v>64</v>
      </c>
      <c r="M6" s="16" t="s">
        <v>70</v>
      </c>
      <c r="N6" s="9" t="s">
        <v>64</v>
      </c>
      <c r="O6" s="16" t="s">
        <v>70</v>
      </c>
      <c r="P6" s="11" t="s">
        <v>64</v>
      </c>
      <c r="Q6" s="1" t="s">
        <v>92</v>
      </c>
      <c r="R6" s="1" t="s">
        <v>93</v>
      </c>
    </row>
    <row r="7" spans="1:18" x14ac:dyDescent="0.25">
      <c r="A7" s="103" t="s">
        <v>1</v>
      </c>
      <c r="B7" s="33" t="s">
        <v>2</v>
      </c>
      <c r="C7" s="29">
        <v>20294</v>
      </c>
      <c r="D7" s="23">
        <v>0.28076923076923077</v>
      </c>
      <c r="E7" s="22">
        <v>10566</v>
      </c>
      <c r="F7" s="23">
        <v>0.19898305084745763</v>
      </c>
      <c r="G7" s="22">
        <v>834</v>
      </c>
      <c r="H7" s="23">
        <v>3.3707865168539325E-2</v>
      </c>
      <c r="I7" s="22">
        <v>0</v>
      </c>
      <c r="J7" s="24">
        <v>0</v>
      </c>
      <c r="K7" s="22">
        <v>13653</v>
      </c>
      <c r="L7" s="23">
        <v>0.19711538461538461</v>
      </c>
      <c r="M7" s="17">
        <v>0</v>
      </c>
      <c r="N7" s="25">
        <v>0</v>
      </c>
      <c r="O7" s="17">
        <v>0</v>
      </c>
      <c r="P7" s="26">
        <v>0</v>
      </c>
      <c r="Q7" s="64">
        <f>AVERAGE(C7,E7,K7,M7,O7)</f>
        <v>8902.6</v>
      </c>
      <c r="R7" s="64">
        <f>AVERAGE(G7,I7)</f>
        <v>417</v>
      </c>
    </row>
    <row r="8" spans="1:18" x14ac:dyDescent="0.25">
      <c r="A8" s="102"/>
      <c r="B8" s="34" t="s">
        <v>3</v>
      </c>
      <c r="C8" s="30">
        <v>0</v>
      </c>
      <c r="D8" s="2">
        <v>0</v>
      </c>
      <c r="E8" s="14">
        <v>0</v>
      </c>
      <c r="F8" s="2">
        <v>0</v>
      </c>
      <c r="G8" s="14">
        <v>0</v>
      </c>
      <c r="H8" s="2">
        <v>0</v>
      </c>
      <c r="I8" s="14">
        <v>278</v>
      </c>
      <c r="J8" s="2">
        <v>6.5359477124183009E-3</v>
      </c>
      <c r="K8" s="14">
        <v>0</v>
      </c>
      <c r="L8" s="2">
        <v>0</v>
      </c>
      <c r="M8" s="5">
        <v>1691</v>
      </c>
      <c r="N8" s="10">
        <v>1.8234165067178506E-2</v>
      </c>
      <c r="O8" s="5">
        <v>1869</v>
      </c>
      <c r="P8" s="18">
        <v>1.7781541066892469E-2</v>
      </c>
      <c r="Q8" s="64">
        <f t="shared" ref="Q8:Q66" si="0">AVERAGE(C8,E8,K8,M8,O8)</f>
        <v>712</v>
      </c>
      <c r="R8" s="64">
        <f t="shared" ref="R8:R66" si="1">AVERAGE(G8,I8)</f>
        <v>139</v>
      </c>
    </row>
    <row r="9" spans="1:18" x14ac:dyDescent="0.25">
      <c r="A9" s="102"/>
      <c r="B9" s="34" t="s">
        <v>5</v>
      </c>
      <c r="C9" s="30">
        <v>834</v>
      </c>
      <c r="D9" s="2">
        <v>1.1538461538461539E-2</v>
      </c>
      <c r="E9" s="14">
        <v>556</v>
      </c>
      <c r="F9" s="2">
        <v>1.0470809792843691E-2</v>
      </c>
      <c r="G9" s="14">
        <v>834</v>
      </c>
      <c r="H9" s="2">
        <v>3.3707865168539325E-2</v>
      </c>
      <c r="I9" s="14">
        <v>834</v>
      </c>
      <c r="J9" s="2">
        <v>1.9607843137254902E-2</v>
      </c>
      <c r="K9" s="14">
        <v>666</v>
      </c>
      <c r="L9" s="2">
        <v>9.6153846153846159E-3</v>
      </c>
      <c r="M9" s="14">
        <v>0</v>
      </c>
      <c r="N9" s="8">
        <v>0</v>
      </c>
      <c r="O9" s="14">
        <v>0</v>
      </c>
      <c r="P9" s="138">
        <v>0</v>
      </c>
      <c r="Q9" s="64">
        <f t="shared" si="0"/>
        <v>411.2</v>
      </c>
      <c r="R9" s="64">
        <f t="shared" si="1"/>
        <v>834</v>
      </c>
    </row>
    <row r="10" spans="1:18" x14ac:dyDescent="0.25">
      <c r="A10" s="102"/>
      <c r="B10" s="35" t="s">
        <v>4</v>
      </c>
      <c r="C10" s="30">
        <v>5282</v>
      </c>
      <c r="D10" s="2">
        <v>7.3076923076923081E-2</v>
      </c>
      <c r="E10" s="14">
        <v>1390</v>
      </c>
      <c r="F10" s="2">
        <v>2.6177024482109228E-2</v>
      </c>
      <c r="G10" s="14">
        <v>7784</v>
      </c>
      <c r="H10" s="2">
        <v>0.3146067415730337</v>
      </c>
      <c r="I10" s="14">
        <v>17236</v>
      </c>
      <c r="J10" s="2">
        <v>0.40522875816993464</v>
      </c>
      <c r="K10" s="14">
        <v>4995</v>
      </c>
      <c r="L10" s="2">
        <v>7.2115384615384609E-2</v>
      </c>
      <c r="M10" s="14">
        <v>0</v>
      </c>
      <c r="N10" s="8">
        <v>0</v>
      </c>
      <c r="O10" s="14">
        <v>0</v>
      </c>
      <c r="P10" s="138">
        <v>0</v>
      </c>
      <c r="Q10" s="64">
        <f t="shared" si="0"/>
        <v>2333.4</v>
      </c>
      <c r="R10" s="64">
        <f t="shared" si="1"/>
        <v>12510</v>
      </c>
    </row>
    <row r="11" spans="1:18" x14ac:dyDescent="0.25">
      <c r="A11" s="102"/>
      <c r="B11" s="35" t="s">
        <v>6</v>
      </c>
      <c r="C11" s="30">
        <v>834</v>
      </c>
      <c r="D11" s="2">
        <v>1.1538461538461539E-2</v>
      </c>
      <c r="E11" s="14">
        <v>278</v>
      </c>
      <c r="F11" s="2">
        <v>5.2354048964218455E-3</v>
      </c>
      <c r="G11" s="14">
        <v>0</v>
      </c>
      <c r="H11" s="2">
        <v>0</v>
      </c>
      <c r="I11" s="14">
        <v>0</v>
      </c>
      <c r="J11" s="2">
        <v>0</v>
      </c>
      <c r="K11" s="14">
        <v>333</v>
      </c>
      <c r="L11" s="2">
        <v>4.807692307692308E-3</v>
      </c>
      <c r="M11" s="14">
        <v>0</v>
      </c>
      <c r="N11" s="8">
        <v>0</v>
      </c>
      <c r="O11" s="14">
        <v>0</v>
      </c>
      <c r="P11" s="138">
        <v>0</v>
      </c>
      <c r="Q11" s="64">
        <f t="shared" si="0"/>
        <v>289</v>
      </c>
      <c r="R11" s="64">
        <f t="shared" si="1"/>
        <v>0</v>
      </c>
    </row>
    <row r="12" spans="1:18" x14ac:dyDescent="0.25">
      <c r="A12" s="102"/>
      <c r="B12" s="34" t="s">
        <v>7</v>
      </c>
      <c r="C12" s="30">
        <v>0</v>
      </c>
      <c r="D12" s="2">
        <v>0</v>
      </c>
      <c r="E12" s="14">
        <v>0</v>
      </c>
      <c r="F12" s="2">
        <v>0</v>
      </c>
      <c r="G12" s="14">
        <v>0</v>
      </c>
      <c r="H12" s="2">
        <v>0</v>
      </c>
      <c r="I12" s="14">
        <v>0</v>
      </c>
      <c r="J12" s="2">
        <v>0</v>
      </c>
      <c r="K12" s="14">
        <v>666</v>
      </c>
      <c r="L12" s="2">
        <v>9.6153846153846159E-3</v>
      </c>
      <c r="M12" s="14">
        <v>0</v>
      </c>
      <c r="N12" s="8">
        <v>0</v>
      </c>
      <c r="O12" s="14">
        <v>0</v>
      </c>
      <c r="P12" s="138">
        <v>0</v>
      </c>
      <c r="Q12" s="64">
        <f t="shared" si="0"/>
        <v>133.19999999999999</v>
      </c>
      <c r="R12" s="64">
        <f t="shared" si="1"/>
        <v>0</v>
      </c>
    </row>
    <row r="13" spans="1:18" x14ac:dyDescent="0.25">
      <c r="A13" s="102"/>
      <c r="B13" s="34" t="s">
        <v>72</v>
      </c>
      <c r="C13" s="30">
        <v>0</v>
      </c>
      <c r="D13" s="2">
        <v>0</v>
      </c>
      <c r="E13" s="14">
        <v>0</v>
      </c>
      <c r="F13" s="2">
        <v>0</v>
      </c>
      <c r="G13" s="14">
        <v>0</v>
      </c>
      <c r="H13" s="2">
        <v>0</v>
      </c>
      <c r="I13" s="14">
        <v>0</v>
      </c>
      <c r="J13" s="2">
        <v>0</v>
      </c>
      <c r="K13" s="14">
        <v>0</v>
      </c>
      <c r="L13" s="2">
        <v>0</v>
      </c>
      <c r="M13" s="14">
        <v>38359</v>
      </c>
      <c r="N13" s="8">
        <v>0.41362763915547035</v>
      </c>
      <c r="O13" s="14">
        <v>42008</v>
      </c>
      <c r="P13" s="138">
        <v>0.39966130397967836</v>
      </c>
      <c r="Q13" s="64">
        <f t="shared" si="0"/>
        <v>16073.4</v>
      </c>
      <c r="R13" s="64">
        <f t="shared" si="1"/>
        <v>0</v>
      </c>
    </row>
    <row r="14" spans="1:18" x14ac:dyDescent="0.25">
      <c r="A14" s="100" t="s">
        <v>8</v>
      </c>
      <c r="B14" s="34" t="s">
        <v>11</v>
      </c>
      <c r="C14" s="30">
        <v>17514</v>
      </c>
      <c r="D14" s="2">
        <v>0.24230769230769231</v>
      </c>
      <c r="E14" s="14">
        <v>13066</v>
      </c>
      <c r="F14" s="2">
        <v>0.24606403013182673</v>
      </c>
      <c r="G14" s="14">
        <v>3058</v>
      </c>
      <c r="H14" s="2">
        <v>0.12359550561797752</v>
      </c>
      <c r="I14" s="14">
        <v>7784</v>
      </c>
      <c r="J14" s="2">
        <v>0.18300653594771241</v>
      </c>
      <c r="K14" s="14">
        <v>12321</v>
      </c>
      <c r="L14" s="2">
        <v>0.17788461538461539</v>
      </c>
      <c r="M14" s="14">
        <v>0</v>
      </c>
      <c r="N14" s="8">
        <v>0</v>
      </c>
      <c r="O14" s="14">
        <v>0</v>
      </c>
      <c r="P14" s="138">
        <v>0</v>
      </c>
      <c r="Q14" s="64">
        <f t="shared" si="0"/>
        <v>8580.2000000000007</v>
      </c>
      <c r="R14" s="64">
        <f t="shared" si="1"/>
        <v>5421</v>
      </c>
    </row>
    <row r="15" spans="1:18" x14ac:dyDescent="0.25">
      <c r="A15" s="100"/>
      <c r="B15" s="34" t="s">
        <v>9</v>
      </c>
      <c r="C15" s="30">
        <v>11398</v>
      </c>
      <c r="D15" s="2">
        <v>0.15769230769230769</v>
      </c>
      <c r="E15" s="14">
        <v>13344</v>
      </c>
      <c r="F15" s="2">
        <v>0.25129943502824859</v>
      </c>
      <c r="G15" s="14">
        <v>2224</v>
      </c>
      <c r="H15" s="2">
        <v>8.98876404494382E-2</v>
      </c>
      <c r="I15" s="14">
        <v>2224</v>
      </c>
      <c r="J15" s="2">
        <v>5.2287581699346407E-2</v>
      </c>
      <c r="K15" s="14">
        <v>21312</v>
      </c>
      <c r="L15" s="2">
        <v>0.30769230769230771</v>
      </c>
      <c r="M15" s="14">
        <v>15130</v>
      </c>
      <c r="N15" s="8">
        <v>0.163147792706334</v>
      </c>
      <c r="O15" s="14">
        <v>27946</v>
      </c>
      <c r="P15" s="138">
        <v>0.26587637595258262</v>
      </c>
      <c r="Q15" s="64">
        <f t="shared" si="0"/>
        <v>17826</v>
      </c>
      <c r="R15" s="64">
        <f t="shared" si="1"/>
        <v>2224</v>
      </c>
    </row>
    <row r="16" spans="1:18" x14ac:dyDescent="0.25">
      <c r="A16" s="100"/>
      <c r="B16" s="34" t="s">
        <v>10</v>
      </c>
      <c r="C16" s="30">
        <v>4170</v>
      </c>
      <c r="D16" s="2">
        <v>5.7692307692307696E-2</v>
      </c>
      <c r="E16" s="14">
        <v>3336</v>
      </c>
      <c r="F16" s="2">
        <v>6.2824858757062146E-2</v>
      </c>
      <c r="G16" s="14">
        <v>278</v>
      </c>
      <c r="H16" s="2">
        <v>1.1235955056179775E-2</v>
      </c>
      <c r="I16" s="14">
        <v>278</v>
      </c>
      <c r="J16" s="2">
        <v>6.5359477124183009E-3</v>
      </c>
      <c r="K16" s="14">
        <v>6993</v>
      </c>
      <c r="L16" s="2">
        <v>0.10096153846153846</v>
      </c>
      <c r="M16" s="14">
        <v>0</v>
      </c>
      <c r="N16" s="8">
        <v>0</v>
      </c>
      <c r="O16" s="14">
        <v>0</v>
      </c>
      <c r="P16" s="138">
        <v>0</v>
      </c>
      <c r="Q16" s="64">
        <f t="shared" si="0"/>
        <v>2899.8</v>
      </c>
      <c r="R16" s="64">
        <f t="shared" si="1"/>
        <v>278</v>
      </c>
    </row>
    <row r="17" spans="1:18" x14ac:dyDescent="0.25">
      <c r="A17" s="100"/>
      <c r="B17" s="34" t="s">
        <v>79</v>
      </c>
      <c r="C17" s="30">
        <v>0</v>
      </c>
      <c r="D17" s="2">
        <v>0</v>
      </c>
      <c r="E17" s="14">
        <v>0</v>
      </c>
      <c r="F17" s="2">
        <v>0</v>
      </c>
      <c r="G17" s="14">
        <v>0</v>
      </c>
      <c r="H17" s="2">
        <v>0</v>
      </c>
      <c r="I17" s="14">
        <v>0</v>
      </c>
      <c r="J17" s="2">
        <v>0</v>
      </c>
      <c r="K17" s="14">
        <v>0</v>
      </c>
      <c r="L17" s="2">
        <v>0</v>
      </c>
      <c r="M17" s="14">
        <v>0</v>
      </c>
      <c r="N17" s="8">
        <v>0</v>
      </c>
      <c r="O17" s="14">
        <v>1335</v>
      </c>
      <c r="P17" s="138">
        <v>1.2701100762066047E-2</v>
      </c>
      <c r="Q17" s="64">
        <f t="shared" si="0"/>
        <v>267</v>
      </c>
      <c r="R17" s="64">
        <f t="shared" si="1"/>
        <v>0</v>
      </c>
    </row>
    <row r="18" spans="1:18" x14ac:dyDescent="0.25">
      <c r="A18" s="100"/>
      <c r="B18" s="34" t="s">
        <v>13</v>
      </c>
      <c r="C18" s="30">
        <v>0</v>
      </c>
      <c r="D18" s="8">
        <v>0</v>
      </c>
      <c r="E18" s="14">
        <v>278</v>
      </c>
      <c r="F18" s="2">
        <v>5.2354048964218455E-3</v>
      </c>
      <c r="G18" s="14">
        <v>0</v>
      </c>
      <c r="H18" s="8">
        <v>0</v>
      </c>
      <c r="I18" s="14">
        <v>0</v>
      </c>
      <c r="J18" s="8">
        <v>0</v>
      </c>
      <c r="K18" s="14">
        <v>0</v>
      </c>
      <c r="L18" s="8">
        <v>0</v>
      </c>
      <c r="M18" s="5">
        <v>0</v>
      </c>
      <c r="N18" s="10">
        <v>0</v>
      </c>
      <c r="O18" s="5">
        <v>0</v>
      </c>
      <c r="P18" s="18">
        <v>0</v>
      </c>
      <c r="Q18" s="64">
        <f t="shared" si="0"/>
        <v>55.6</v>
      </c>
      <c r="R18" s="64">
        <f t="shared" si="1"/>
        <v>0</v>
      </c>
    </row>
    <row r="19" spans="1:18" x14ac:dyDescent="0.25">
      <c r="A19" s="100"/>
      <c r="B19" s="34" t="s">
        <v>78</v>
      </c>
      <c r="C19" s="30">
        <v>0</v>
      </c>
      <c r="D19" s="8">
        <v>0</v>
      </c>
      <c r="E19" s="14">
        <v>0</v>
      </c>
      <c r="F19" s="2">
        <v>0</v>
      </c>
      <c r="G19" s="14">
        <v>0</v>
      </c>
      <c r="H19" s="8">
        <v>0</v>
      </c>
      <c r="I19" s="14">
        <v>0</v>
      </c>
      <c r="J19" s="8">
        <v>0</v>
      </c>
      <c r="K19" s="14">
        <v>0</v>
      </c>
      <c r="L19" s="8">
        <v>0</v>
      </c>
      <c r="M19" s="5">
        <v>178</v>
      </c>
      <c r="N19" s="10">
        <v>1.9193857965451057E-3</v>
      </c>
      <c r="O19" s="5">
        <v>0</v>
      </c>
      <c r="P19" s="18">
        <v>0</v>
      </c>
      <c r="Q19" s="64">
        <f t="shared" si="0"/>
        <v>35.6</v>
      </c>
      <c r="R19" s="64">
        <f t="shared" si="1"/>
        <v>0</v>
      </c>
    </row>
    <row r="20" spans="1:18" x14ac:dyDescent="0.25">
      <c r="A20" s="100"/>
      <c r="B20" s="34" t="s">
        <v>15</v>
      </c>
      <c r="C20" s="30">
        <v>0</v>
      </c>
      <c r="D20" s="8">
        <v>0</v>
      </c>
      <c r="E20" s="14">
        <v>556</v>
      </c>
      <c r="F20" s="2">
        <v>1.0470809792843691E-2</v>
      </c>
      <c r="G20" s="14">
        <v>0</v>
      </c>
      <c r="H20" s="8">
        <v>0</v>
      </c>
      <c r="I20" s="14">
        <v>0</v>
      </c>
      <c r="J20" s="8">
        <v>0</v>
      </c>
      <c r="K20" s="14">
        <v>0</v>
      </c>
      <c r="L20" s="8">
        <v>0</v>
      </c>
      <c r="M20" s="5">
        <v>0</v>
      </c>
      <c r="N20" s="10">
        <v>0</v>
      </c>
      <c r="O20" s="5">
        <v>0</v>
      </c>
      <c r="P20" s="18">
        <v>0</v>
      </c>
      <c r="Q20" s="64">
        <f t="shared" si="0"/>
        <v>111.2</v>
      </c>
      <c r="R20" s="64">
        <f t="shared" si="1"/>
        <v>0</v>
      </c>
    </row>
    <row r="21" spans="1:18" x14ac:dyDescent="0.25">
      <c r="A21" s="100"/>
      <c r="B21" s="34" t="s">
        <v>17</v>
      </c>
      <c r="C21" s="30">
        <v>0</v>
      </c>
      <c r="D21" s="8">
        <v>0</v>
      </c>
      <c r="E21" s="14">
        <v>0</v>
      </c>
      <c r="F21" s="2">
        <v>0</v>
      </c>
      <c r="G21" s="14">
        <v>0</v>
      </c>
      <c r="H21" s="8">
        <v>0</v>
      </c>
      <c r="I21" s="14">
        <v>0</v>
      </c>
      <c r="J21" s="8">
        <v>0</v>
      </c>
      <c r="K21" s="14">
        <v>333</v>
      </c>
      <c r="L21" s="2">
        <v>4.807692307692308E-3</v>
      </c>
      <c r="M21" s="5">
        <v>0</v>
      </c>
      <c r="N21" s="10">
        <v>0</v>
      </c>
      <c r="O21" s="5">
        <v>0</v>
      </c>
      <c r="P21" s="18">
        <v>0</v>
      </c>
      <c r="Q21" s="64">
        <f t="shared" si="0"/>
        <v>66.599999999999994</v>
      </c>
      <c r="R21" s="64">
        <f t="shared" si="1"/>
        <v>0</v>
      </c>
    </row>
    <row r="22" spans="1:18" x14ac:dyDescent="0.25">
      <c r="A22" s="100"/>
      <c r="B22" s="34" t="s">
        <v>20</v>
      </c>
      <c r="C22" s="30">
        <v>0</v>
      </c>
      <c r="D22" s="8">
        <v>0</v>
      </c>
      <c r="E22" s="14">
        <v>0</v>
      </c>
      <c r="F22" s="2">
        <v>0</v>
      </c>
      <c r="G22" s="14">
        <v>0</v>
      </c>
      <c r="H22" s="8">
        <v>0</v>
      </c>
      <c r="I22" s="14">
        <v>0</v>
      </c>
      <c r="J22" s="8">
        <v>0</v>
      </c>
      <c r="K22" s="14">
        <v>333</v>
      </c>
      <c r="L22" s="2">
        <v>4.807692307692308E-3</v>
      </c>
      <c r="M22" s="5">
        <v>0</v>
      </c>
      <c r="N22" s="10">
        <v>0</v>
      </c>
      <c r="O22" s="5">
        <v>0</v>
      </c>
      <c r="P22" s="18">
        <v>0</v>
      </c>
      <c r="Q22" s="64">
        <f t="shared" si="0"/>
        <v>66.599999999999994</v>
      </c>
      <c r="R22" s="64">
        <f t="shared" si="1"/>
        <v>0</v>
      </c>
    </row>
    <row r="23" spans="1:18" x14ac:dyDescent="0.25">
      <c r="A23" s="100"/>
      <c r="B23" s="34" t="s">
        <v>12</v>
      </c>
      <c r="C23" s="30">
        <v>2224</v>
      </c>
      <c r="D23" s="2">
        <v>3.0769230769230771E-2</v>
      </c>
      <c r="E23" s="14">
        <v>556</v>
      </c>
      <c r="F23" s="2">
        <v>1.0470809792843691E-2</v>
      </c>
      <c r="G23" s="14">
        <v>278</v>
      </c>
      <c r="H23" s="2">
        <v>1.1235955056179775E-2</v>
      </c>
      <c r="I23" s="14">
        <v>0</v>
      </c>
      <c r="J23" s="8">
        <v>0</v>
      </c>
      <c r="K23" s="14">
        <v>0</v>
      </c>
      <c r="L23" s="8">
        <v>0</v>
      </c>
      <c r="M23" s="5">
        <v>0</v>
      </c>
      <c r="N23" s="10">
        <v>0</v>
      </c>
      <c r="O23" s="5">
        <v>0</v>
      </c>
      <c r="P23" s="18">
        <v>0</v>
      </c>
      <c r="Q23" s="64">
        <f t="shared" si="0"/>
        <v>556</v>
      </c>
      <c r="R23" s="64">
        <f t="shared" si="1"/>
        <v>139</v>
      </c>
    </row>
    <row r="24" spans="1:18" x14ac:dyDescent="0.25">
      <c r="A24" s="100"/>
      <c r="B24" s="34" t="s">
        <v>80</v>
      </c>
      <c r="C24" s="30">
        <v>0</v>
      </c>
      <c r="D24" s="8">
        <v>0</v>
      </c>
      <c r="E24" s="14">
        <v>2224</v>
      </c>
      <c r="F24" s="2">
        <v>4.1883239171374764E-2</v>
      </c>
      <c r="G24" s="14">
        <v>556</v>
      </c>
      <c r="H24" s="2">
        <v>2.247191011235955E-2</v>
      </c>
      <c r="I24" s="14">
        <v>0</v>
      </c>
      <c r="J24" s="8">
        <v>0</v>
      </c>
      <c r="K24" s="14">
        <v>3996</v>
      </c>
      <c r="L24" s="2">
        <v>5.7692307692307696E-2</v>
      </c>
      <c r="M24" s="5">
        <v>2225</v>
      </c>
      <c r="N24" s="10">
        <v>2.3992322456813823E-2</v>
      </c>
      <c r="O24" s="5">
        <v>1157</v>
      </c>
      <c r="P24" s="18">
        <v>1.1007620660457242E-2</v>
      </c>
      <c r="Q24" s="64">
        <f t="shared" si="0"/>
        <v>1920.4</v>
      </c>
      <c r="R24" s="64">
        <f t="shared" si="1"/>
        <v>278</v>
      </c>
    </row>
    <row r="25" spans="1:18" x14ac:dyDescent="0.25">
      <c r="A25" s="100"/>
      <c r="B25" s="34" t="s">
        <v>14</v>
      </c>
      <c r="C25" s="30">
        <v>834</v>
      </c>
      <c r="D25" s="2">
        <v>1.1538461538461539E-2</v>
      </c>
      <c r="E25" s="14">
        <v>278</v>
      </c>
      <c r="F25" s="2">
        <v>5.2354048964218455E-3</v>
      </c>
      <c r="G25" s="14">
        <v>278</v>
      </c>
      <c r="H25" s="2">
        <v>1.1235955056179775E-2</v>
      </c>
      <c r="I25" s="14">
        <v>278</v>
      </c>
      <c r="J25" s="2">
        <v>6.5359477124183009E-3</v>
      </c>
      <c r="K25" s="14">
        <v>0</v>
      </c>
      <c r="L25" s="8">
        <v>0</v>
      </c>
      <c r="M25" s="5">
        <v>0</v>
      </c>
      <c r="N25" s="10">
        <v>0</v>
      </c>
      <c r="O25" s="5">
        <v>0</v>
      </c>
      <c r="P25" s="18">
        <v>0</v>
      </c>
      <c r="Q25" s="64">
        <f t="shared" si="0"/>
        <v>222.4</v>
      </c>
      <c r="R25" s="64">
        <f t="shared" si="1"/>
        <v>278</v>
      </c>
    </row>
    <row r="26" spans="1:18" x14ac:dyDescent="0.25">
      <c r="A26" s="100"/>
      <c r="B26" s="34" t="s">
        <v>21</v>
      </c>
      <c r="C26" s="30">
        <v>278</v>
      </c>
      <c r="D26" s="2">
        <v>3.8461538461538464E-3</v>
      </c>
      <c r="E26" s="14">
        <v>0</v>
      </c>
      <c r="F26" s="8">
        <v>0</v>
      </c>
      <c r="G26" s="14">
        <v>0</v>
      </c>
      <c r="H26" s="8">
        <v>0</v>
      </c>
      <c r="I26" s="14">
        <v>0</v>
      </c>
      <c r="J26" s="8">
        <v>0</v>
      </c>
      <c r="K26" s="14">
        <v>0</v>
      </c>
      <c r="L26" s="8">
        <v>0</v>
      </c>
      <c r="M26" s="5">
        <v>0</v>
      </c>
      <c r="N26" s="10">
        <v>0</v>
      </c>
      <c r="O26" s="5">
        <v>0</v>
      </c>
      <c r="P26" s="18">
        <v>0</v>
      </c>
      <c r="Q26" s="64">
        <f t="shared" si="0"/>
        <v>55.6</v>
      </c>
      <c r="R26" s="64">
        <f t="shared" si="1"/>
        <v>0</v>
      </c>
    </row>
    <row r="27" spans="1:18" x14ac:dyDescent="0.25">
      <c r="A27" s="100"/>
      <c r="B27" s="34" t="s">
        <v>22</v>
      </c>
      <c r="C27" s="30">
        <v>0</v>
      </c>
      <c r="D27" s="2">
        <v>0</v>
      </c>
      <c r="E27" s="14">
        <v>0</v>
      </c>
      <c r="F27" s="8">
        <v>0</v>
      </c>
      <c r="G27" s="14">
        <v>278</v>
      </c>
      <c r="H27" s="2">
        <v>1.1235955056179775E-2</v>
      </c>
      <c r="I27" s="14">
        <v>0</v>
      </c>
      <c r="J27" s="2">
        <v>0</v>
      </c>
      <c r="K27" s="14">
        <v>0</v>
      </c>
      <c r="L27" s="2">
        <v>0</v>
      </c>
      <c r="M27" s="5">
        <v>0</v>
      </c>
      <c r="N27" s="10">
        <v>0</v>
      </c>
      <c r="O27" s="5">
        <v>0</v>
      </c>
      <c r="P27" s="18">
        <v>0</v>
      </c>
      <c r="Q27" s="64">
        <f t="shared" si="0"/>
        <v>0</v>
      </c>
      <c r="R27" s="64">
        <f t="shared" si="1"/>
        <v>139</v>
      </c>
    </row>
    <row r="28" spans="1:18" x14ac:dyDescent="0.25">
      <c r="A28" s="100"/>
      <c r="B28" s="34" t="s">
        <v>18</v>
      </c>
      <c r="C28" s="30">
        <v>278</v>
      </c>
      <c r="D28" s="2">
        <v>3.8461538461538464E-3</v>
      </c>
      <c r="E28" s="14">
        <v>278</v>
      </c>
      <c r="F28" s="2">
        <v>5.2354048964218455E-3</v>
      </c>
      <c r="G28" s="14">
        <v>0</v>
      </c>
      <c r="H28" s="8">
        <v>0</v>
      </c>
      <c r="I28" s="14">
        <v>0</v>
      </c>
      <c r="J28" s="2">
        <v>0</v>
      </c>
      <c r="K28" s="14">
        <v>0</v>
      </c>
      <c r="L28" s="8">
        <v>0</v>
      </c>
      <c r="M28" s="5">
        <v>178</v>
      </c>
      <c r="N28" s="10">
        <v>1.9193857965451057E-3</v>
      </c>
      <c r="O28" s="5">
        <v>0</v>
      </c>
      <c r="P28" s="18">
        <v>0</v>
      </c>
      <c r="Q28" s="64">
        <f t="shared" si="0"/>
        <v>146.80000000000001</v>
      </c>
      <c r="R28" s="64">
        <f t="shared" si="1"/>
        <v>0</v>
      </c>
    </row>
    <row r="29" spans="1:18" x14ac:dyDescent="0.25">
      <c r="A29" s="100"/>
      <c r="B29" s="34" t="s">
        <v>16</v>
      </c>
      <c r="C29" s="30">
        <v>278</v>
      </c>
      <c r="D29" s="2">
        <v>3.8461538461538464E-3</v>
      </c>
      <c r="E29" s="14">
        <v>0</v>
      </c>
      <c r="F29" s="8">
        <v>0</v>
      </c>
      <c r="G29" s="14">
        <v>0</v>
      </c>
      <c r="H29" s="2">
        <v>0</v>
      </c>
      <c r="I29" s="14">
        <v>278</v>
      </c>
      <c r="J29" s="2">
        <v>6.5359477124183009E-3</v>
      </c>
      <c r="K29" s="14">
        <v>333</v>
      </c>
      <c r="L29" s="2">
        <v>4.807692307692308E-3</v>
      </c>
      <c r="M29" s="5">
        <v>0</v>
      </c>
      <c r="N29" s="10">
        <v>0</v>
      </c>
      <c r="O29" s="5">
        <v>0</v>
      </c>
      <c r="P29" s="18">
        <v>0</v>
      </c>
      <c r="Q29" s="64">
        <f t="shared" si="0"/>
        <v>122.2</v>
      </c>
      <c r="R29" s="64">
        <f t="shared" si="1"/>
        <v>139</v>
      </c>
    </row>
    <row r="30" spans="1:18" x14ac:dyDescent="0.25">
      <c r="A30" s="100"/>
      <c r="B30" s="34" t="s">
        <v>81</v>
      </c>
      <c r="C30" s="30">
        <v>0</v>
      </c>
      <c r="D30" s="2">
        <v>0</v>
      </c>
      <c r="E30" s="14">
        <v>0</v>
      </c>
      <c r="F30" s="8">
        <v>0</v>
      </c>
      <c r="G30" s="14">
        <v>0</v>
      </c>
      <c r="H30" s="2">
        <v>0</v>
      </c>
      <c r="I30" s="14">
        <v>0</v>
      </c>
      <c r="J30" s="2">
        <v>0</v>
      </c>
      <c r="K30" s="14">
        <v>0</v>
      </c>
      <c r="L30" s="2">
        <v>0</v>
      </c>
      <c r="M30" s="5">
        <v>623</v>
      </c>
      <c r="N30" s="10">
        <v>6.7178502879078703E-3</v>
      </c>
      <c r="O30" s="5">
        <v>267</v>
      </c>
      <c r="P30" s="18">
        <v>2.5402201524132098E-3</v>
      </c>
      <c r="Q30" s="64">
        <f t="shared" si="0"/>
        <v>178</v>
      </c>
      <c r="R30" s="64">
        <f t="shared" si="1"/>
        <v>0</v>
      </c>
    </row>
    <row r="31" spans="1:18" x14ac:dyDescent="0.25">
      <c r="A31" s="100"/>
      <c r="B31" s="34" t="s">
        <v>24</v>
      </c>
      <c r="C31" s="30">
        <v>0</v>
      </c>
      <c r="D31" s="8">
        <v>0</v>
      </c>
      <c r="E31" s="14">
        <v>278</v>
      </c>
      <c r="F31" s="2">
        <v>5.2354048964218455E-3</v>
      </c>
      <c r="G31" s="14">
        <v>0</v>
      </c>
      <c r="H31" s="8">
        <v>0</v>
      </c>
      <c r="I31" s="14">
        <v>0</v>
      </c>
      <c r="J31" s="8">
        <v>0</v>
      </c>
      <c r="K31" s="14">
        <v>0</v>
      </c>
      <c r="L31" s="2">
        <v>0</v>
      </c>
      <c r="M31" s="5">
        <v>0</v>
      </c>
      <c r="N31" s="10">
        <v>0</v>
      </c>
      <c r="O31" s="5">
        <v>0</v>
      </c>
      <c r="P31" s="18">
        <v>0</v>
      </c>
      <c r="Q31" s="64">
        <f t="shared" si="0"/>
        <v>55.6</v>
      </c>
      <c r="R31" s="64">
        <f t="shared" si="1"/>
        <v>0</v>
      </c>
    </row>
    <row r="32" spans="1:18" x14ac:dyDescent="0.25">
      <c r="A32" s="100"/>
      <c r="B32" s="34" t="s">
        <v>19</v>
      </c>
      <c r="C32" s="30">
        <v>1112</v>
      </c>
      <c r="D32" s="2">
        <v>1.5384615384615385E-2</v>
      </c>
      <c r="E32" s="14">
        <v>1390</v>
      </c>
      <c r="F32" s="2">
        <v>2.6177024482109228E-2</v>
      </c>
      <c r="G32" s="14">
        <v>278</v>
      </c>
      <c r="H32" s="2">
        <v>1.1235955056179775E-2</v>
      </c>
      <c r="I32" s="14">
        <v>1390</v>
      </c>
      <c r="J32" s="2">
        <v>3.2679738562091505E-2</v>
      </c>
      <c r="K32" s="14">
        <v>333</v>
      </c>
      <c r="L32" s="2">
        <v>4.807692307692308E-3</v>
      </c>
      <c r="M32" s="5">
        <v>979</v>
      </c>
      <c r="N32" s="10">
        <v>1.0556621880998082E-2</v>
      </c>
      <c r="O32" s="5">
        <v>1157</v>
      </c>
      <c r="P32" s="18">
        <v>1.1007620660457242E-2</v>
      </c>
      <c r="Q32" s="64">
        <f t="shared" si="0"/>
        <v>994.2</v>
      </c>
      <c r="R32" s="64">
        <f t="shared" si="1"/>
        <v>834</v>
      </c>
    </row>
    <row r="33" spans="1:18" x14ac:dyDescent="0.25">
      <c r="A33" s="100"/>
      <c r="B33" s="35" t="s">
        <v>23</v>
      </c>
      <c r="C33" s="30">
        <v>0</v>
      </c>
      <c r="D33" s="2">
        <v>0</v>
      </c>
      <c r="E33" s="14">
        <v>0</v>
      </c>
      <c r="F33" s="8">
        <v>0</v>
      </c>
      <c r="G33" s="14">
        <v>0</v>
      </c>
      <c r="H33" s="2">
        <v>0</v>
      </c>
      <c r="I33" s="14">
        <v>0</v>
      </c>
      <c r="J33" s="2">
        <v>0</v>
      </c>
      <c r="K33" s="14">
        <v>333</v>
      </c>
      <c r="L33" s="2">
        <v>4.807692307692308E-3</v>
      </c>
      <c r="M33" s="5">
        <v>0</v>
      </c>
      <c r="N33" s="10">
        <v>0</v>
      </c>
      <c r="O33" s="5">
        <v>0</v>
      </c>
      <c r="P33" s="18">
        <v>0</v>
      </c>
      <c r="Q33" s="64">
        <f t="shared" si="0"/>
        <v>66.599999999999994</v>
      </c>
      <c r="R33" s="64">
        <f t="shared" si="1"/>
        <v>0</v>
      </c>
    </row>
    <row r="34" spans="1:18" x14ac:dyDescent="0.25">
      <c r="A34" s="100" t="s">
        <v>25</v>
      </c>
      <c r="B34" s="34" t="s">
        <v>28</v>
      </c>
      <c r="C34" s="30">
        <v>0</v>
      </c>
      <c r="D34" s="2">
        <v>0</v>
      </c>
      <c r="E34" s="14">
        <v>0</v>
      </c>
      <c r="F34" s="2">
        <v>0</v>
      </c>
      <c r="G34" s="14">
        <v>1946</v>
      </c>
      <c r="H34" s="2">
        <v>7.8651685393258425E-2</v>
      </c>
      <c r="I34" s="14">
        <v>2224</v>
      </c>
      <c r="J34" s="2">
        <v>5.2287581699346407E-2</v>
      </c>
      <c r="K34" s="14">
        <v>0</v>
      </c>
      <c r="L34" s="2">
        <v>0</v>
      </c>
      <c r="M34" s="5">
        <v>0</v>
      </c>
      <c r="N34" s="10">
        <v>0</v>
      </c>
      <c r="O34" s="5">
        <v>623</v>
      </c>
      <c r="P34" s="18">
        <v>5.9271803556308223E-3</v>
      </c>
      <c r="Q34" s="64">
        <f t="shared" si="0"/>
        <v>124.6</v>
      </c>
      <c r="R34" s="64">
        <f t="shared" si="1"/>
        <v>2085</v>
      </c>
    </row>
    <row r="35" spans="1:18" x14ac:dyDescent="0.25">
      <c r="A35" s="100"/>
      <c r="B35" s="34" t="s">
        <v>26</v>
      </c>
      <c r="C35" s="30">
        <v>278</v>
      </c>
      <c r="D35" s="2">
        <v>3.8461538461538464E-3</v>
      </c>
      <c r="E35" s="14">
        <v>0</v>
      </c>
      <c r="F35" s="2">
        <v>0</v>
      </c>
      <c r="G35" s="14">
        <v>556</v>
      </c>
      <c r="H35" s="2">
        <v>2.247191011235955E-2</v>
      </c>
      <c r="I35" s="14">
        <v>278</v>
      </c>
      <c r="J35" s="2">
        <v>6.5359477124183009E-3</v>
      </c>
      <c r="K35" s="14">
        <v>0</v>
      </c>
      <c r="L35" s="2">
        <v>0</v>
      </c>
      <c r="M35" s="5">
        <v>0</v>
      </c>
      <c r="N35" s="10">
        <v>0</v>
      </c>
      <c r="O35" s="5">
        <v>0</v>
      </c>
      <c r="P35" s="18">
        <v>0</v>
      </c>
      <c r="Q35" s="64">
        <f t="shared" si="0"/>
        <v>55.6</v>
      </c>
      <c r="R35" s="64">
        <f t="shared" si="1"/>
        <v>417</v>
      </c>
    </row>
    <row r="36" spans="1:18" x14ac:dyDescent="0.25">
      <c r="A36" s="100"/>
      <c r="B36" s="34" t="s">
        <v>27</v>
      </c>
      <c r="C36" s="30">
        <v>278</v>
      </c>
      <c r="D36" s="2">
        <v>3.8461538461538464E-3</v>
      </c>
      <c r="E36" s="15">
        <v>0</v>
      </c>
      <c r="F36" s="2">
        <v>0</v>
      </c>
      <c r="G36" s="14">
        <v>278</v>
      </c>
      <c r="H36" s="2">
        <v>1.1235955056179775E-2</v>
      </c>
      <c r="I36" s="14">
        <v>278</v>
      </c>
      <c r="J36" s="2">
        <v>6.5359477124183009E-3</v>
      </c>
      <c r="K36" s="15">
        <v>0</v>
      </c>
      <c r="L36" s="2">
        <v>0</v>
      </c>
      <c r="M36" s="5">
        <v>0</v>
      </c>
      <c r="N36" s="10">
        <v>0</v>
      </c>
      <c r="O36" s="5">
        <v>0</v>
      </c>
      <c r="P36" s="18">
        <v>0</v>
      </c>
      <c r="Q36" s="64">
        <f t="shared" si="0"/>
        <v>55.6</v>
      </c>
      <c r="R36" s="64">
        <f t="shared" si="1"/>
        <v>278</v>
      </c>
    </row>
    <row r="37" spans="1:18" x14ac:dyDescent="0.25">
      <c r="A37" s="102" t="s">
        <v>29</v>
      </c>
      <c r="B37" s="34" t="s">
        <v>31</v>
      </c>
      <c r="C37" s="30">
        <v>834</v>
      </c>
      <c r="D37" s="2">
        <v>1.1538461538461539E-2</v>
      </c>
      <c r="E37" s="14">
        <v>278</v>
      </c>
      <c r="F37" s="2">
        <v>5.2354048964218455E-3</v>
      </c>
      <c r="G37" s="14">
        <v>834</v>
      </c>
      <c r="H37" s="2">
        <v>3.3707865168539325E-2</v>
      </c>
      <c r="I37" s="14">
        <v>834</v>
      </c>
      <c r="J37" s="2">
        <v>1.9607843137254902E-2</v>
      </c>
      <c r="K37" s="14">
        <v>333</v>
      </c>
      <c r="L37" s="2">
        <v>4.807692307692308E-3</v>
      </c>
      <c r="M37" s="5">
        <v>0</v>
      </c>
      <c r="N37" s="10">
        <v>0</v>
      </c>
      <c r="O37" s="5">
        <v>0</v>
      </c>
      <c r="P37" s="18">
        <v>0</v>
      </c>
      <c r="Q37" s="64">
        <f t="shared" si="0"/>
        <v>289</v>
      </c>
      <c r="R37" s="64">
        <f t="shared" si="1"/>
        <v>834</v>
      </c>
    </row>
    <row r="38" spans="1:18" x14ac:dyDescent="0.25">
      <c r="A38" s="102"/>
      <c r="B38" s="34" t="s">
        <v>33</v>
      </c>
      <c r="C38" s="30">
        <v>0</v>
      </c>
      <c r="D38" s="8">
        <v>0</v>
      </c>
      <c r="E38" s="14">
        <v>0</v>
      </c>
      <c r="F38" s="8">
        <v>0</v>
      </c>
      <c r="G38" s="14">
        <v>278</v>
      </c>
      <c r="H38" s="2">
        <v>1.1235955056179775E-2</v>
      </c>
      <c r="I38" s="14">
        <v>0</v>
      </c>
      <c r="J38" s="8">
        <v>0</v>
      </c>
      <c r="K38" s="14">
        <v>0</v>
      </c>
      <c r="L38" s="2">
        <v>0</v>
      </c>
      <c r="M38" s="5">
        <v>2937</v>
      </c>
      <c r="N38" s="10">
        <v>3.1669865642994247E-2</v>
      </c>
      <c r="O38" s="5">
        <v>1691</v>
      </c>
      <c r="P38" s="18">
        <v>1.608806096528366E-2</v>
      </c>
      <c r="Q38" s="64">
        <f t="shared" si="0"/>
        <v>925.6</v>
      </c>
      <c r="R38" s="64">
        <f t="shared" si="1"/>
        <v>139</v>
      </c>
    </row>
    <row r="39" spans="1:18" x14ac:dyDescent="0.25">
      <c r="A39" s="102"/>
      <c r="B39" s="35" t="s">
        <v>32</v>
      </c>
      <c r="C39" s="30">
        <v>1668</v>
      </c>
      <c r="D39" s="2">
        <v>2.3076923076923078E-2</v>
      </c>
      <c r="E39" s="14">
        <v>1112</v>
      </c>
      <c r="F39" s="2">
        <v>2.0941619585687382E-2</v>
      </c>
      <c r="G39" s="14">
        <v>0</v>
      </c>
      <c r="H39" s="8">
        <v>0</v>
      </c>
      <c r="I39" s="14">
        <v>556</v>
      </c>
      <c r="J39" s="2">
        <v>1.3071895424836602E-2</v>
      </c>
      <c r="K39" s="14">
        <v>333</v>
      </c>
      <c r="L39" s="2">
        <v>4.807692307692308E-3</v>
      </c>
      <c r="M39" s="5">
        <v>0</v>
      </c>
      <c r="N39" s="10">
        <v>0</v>
      </c>
      <c r="O39" s="5">
        <v>0</v>
      </c>
      <c r="P39" s="18">
        <v>0</v>
      </c>
      <c r="Q39" s="64">
        <f t="shared" si="0"/>
        <v>622.6</v>
      </c>
      <c r="R39" s="64">
        <f t="shared" si="1"/>
        <v>278</v>
      </c>
    </row>
    <row r="40" spans="1:18" x14ac:dyDescent="0.25">
      <c r="A40" s="102"/>
      <c r="B40" s="35" t="s">
        <v>30</v>
      </c>
      <c r="C40" s="30">
        <v>278</v>
      </c>
      <c r="D40" s="2">
        <v>3.8461538461538464E-3</v>
      </c>
      <c r="E40" s="14">
        <v>278</v>
      </c>
      <c r="F40" s="2">
        <v>5.2354048964218455E-3</v>
      </c>
      <c r="G40" s="15">
        <v>0</v>
      </c>
      <c r="H40" s="2">
        <v>0</v>
      </c>
      <c r="I40" s="15">
        <v>0</v>
      </c>
      <c r="J40" s="2">
        <v>0</v>
      </c>
      <c r="K40" s="15">
        <v>0</v>
      </c>
      <c r="L40" s="2">
        <v>0</v>
      </c>
      <c r="M40" s="5">
        <v>0</v>
      </c>
      <c r="N40" s="10">
        <v>0</v>
      </c>
      <c r="O40" s="5">
        <v>0</v>
      </c>
      <c r="P40" s="18">
        <v>0</v>
      </c>
      <c r="Q40" s="64">
        <f t="shared" si="0"/>
        <v>111.2</v>
      </c>
      <c r="R40" s="64">
        <f t="shared" si="1"/>
        <v>0</v>
      </c>
    </row>
    <row r="41" spans="1:18" x14ac:dyDescent="0.25">
      <c r="A41" s="102"/>
      <c r="B41" s="35" t="s">
        <v>71</v>
      </c>
      <c r="C41" s="30">
        <v>0</v>
      </c>
      <c r="D41" s="2">
        <v>0</v>
      </c>
      <c r="E41" s="14">
        <v>0</v>
      </c>
      <c r="F41" s="2">
        <v>0</v>
      </c>
      <c r="G41" s="15">
        <v>0</v>
      </c>
      <c r="H41" s="2">
        <v>0</v>
      </c>
      <c r="I41" s="15">
        <v>0</v>
      </c>
      <c r="J41" s="2">
        <v>0</v>
      </c>
      <c r="K41" s="15">
        <v>0</v>
      </c>
      <c r="L41" s="2">
        <v>0</v>
      </c>
      <c r="M41" s="5">
        <v>1869</v>
      </c>
      <c r="N41" s="10">
        <v>2.0153550863723613E-2</v>
      </c>
      <c r="O41" s="5">
        <v>1424</v>
      </c>
      <c r="P41" s="18">
        <v>1.354784081287045E-2</v>
      </c>
      <c r="Q41" s="64">
        <f t="shared" si="0"/>
        <v>658.6</v>
      </c>
      <c r="R41" s="64">
        <f t="shared" si="1"/>
        <v>0</v>
      </c>
    </row>
    <row r="42" spans="1:18" x14ac:dyDescent="0.25">
      <c r="A42" s="27" t="s">
        <v>34</v>
      </c>
      <c r="B42" s="34" t="s">
        <v>35</v>
      </c>
      <c r="C42" s="30">
        <v>0</v>
      </c>
      <c r="D42" s="8">
        <v>0</v>
      </c>
      <c r="E42" s="14">
        <v>556</v>
      </c>
      <c r="F42" s="2">
        <v>1.0470809792843691E-2</v>
      </c>
      <c r="G42" s="14">
        <v>0</v>
      </c>
      <c r="H42" s="8">
        <v>0</v>
      </c>
      <c r="I42" s="14">
        <v>0</v>
      </c>
      <c r="J42" s="8">
        <v>0</v>
      </c>
      <c r="K42" s="14">
        <v>0</v>
      </c>
      <c r="L42" s="8">
        <v>0</v>
      </c>
      <c r="M42" s="5">
        <v>4272</v>
      </c>
      <c r="N42" s="10">
        <v>4.6065259117082542E-2</v>
      </c>
      <c r="O42" s="5">
        <v>2848</v>
      </c>
      <c r="P42" s="18">
        <v>2.70956816257409E-2</v>
      </c>
      <c r="Q42" s="64">
        <f t="shared" si="0"/>
        <v>1535.2</v>
      </c>
      <c r="R42" s="64">
        <f t="shared" si="1"/>
        <v>0</v>
      </c>
    </row>
    <row r="43" spans="1:18" x14ac:dyDescent="0.25">
      <c r="A43" s="100" t="s">
        <v>36</v>
      </c>
      <c r="B43" s="34" t="s">
        <v>38</v>
      </c>
      <c r="C43" s="30">
        <v>0</v>
      </c>
      <c r="D43" s="8">
        <v>0</v>
      </c>
      <c r="E43" s="14">
        <v>278</v>
      </c>
      <c r="F43" s="2">
        <v>5.2354048964218455E-3</v>
      </c>
      <c r="G43" s="14">
        <v>0</v>
      </c>
      <c r="H43" s="8">
        <v>0</v>
      </c>
      <c r="I43" s="14">
        <v>0</v>
      </c>
      <c r="J43" s="8">
        <v>0</v>
      </c>
      <c r="K43" s="14">
        <v>0</v>
      </c>
      <c r="L43" s="8">
        <v>0</v>
      </c>
      <c r="M43" s="5">
        <v>0</v>
      </c>
      <c r="N43" s="10">
        <v>0</v>
      </c>
      <c r="O43" s="5">
        <v>0</v>
      </c>
      <c r="P43" s="18">
        <v>0</v>
      </c>
      <c r="Q43" s="64">
        <f t="shared" si="0"/>
        <v>55.6</v>
      </c>
      <c r="R43" s="64">
        <f t="shared" si="1"/>
        <v>0</v>
      </c>
    </row>
    <row r="44" spans="1:18" x14ac:dyDescent="0.25">
      <c r="A44" s="100"/>
      <c r="B44" s="34" t="s">
        <v>91</v>
      </c>
      <c r="C44" s="30">
        <v>1112</v>
      </c>
      <c r="D44" s="2">
        <v>1.5384615384615385E-2</v>
      </c>
      <c r="E44" s="14">
        <v>556</v>
      </c>
      <c r="F44" s="2">
        <v>1.0470809792843691E-2</v>
      </c>
      <c r="G44" s="15">
        <v>0</v>
      </c>
      <c r="H44" s="2">
        <v>0</v>
      </c>
      <c r="I44" s="15">
        <v>0</v>
      </c>
      <c r="J44" s="2">
        <v>0</v>
      </c>
      <c r="K44" s="14">
        <v>333</v>
      </c>
      <c r="L44" s="8">
        <v>0</v>
      </c>
      <c r="M44" s="5">
        <v>0</v>
      </c>
      <c r="N44" s="10">
        <v>0</v>
      </c>
      <c r="O44" s="5">
        <v>0</v>
      </c>
      <c r="P44" s="18">
        <v>0</v>
      </c>
      <c r="Q44" s="64">
        <f t="shared" si="0"/>
        <v>400.2</v>
      </c>
      <c r="R44" s="64">
        <f t="shared" si="1"/>
        <v>0</v>
      </c>
    </row>
    <row r="45" spans="1:18" x14ac:dyDescent="0.25">
      <c r="A45" s="100"/>
      <c r="B45" s="34" t="s">
        <v>37</v>
      </c>
      <c r="C45" s="30">
        <v>278</v>
      </c>
      <c r="D45" s="2">
        <v>3.8461538461538464E-3</v>
      </c>
      <c r="E45" s="14">
        <v>0</v>
      </c>
      <c r="F45" s="8">
        <v>0</v>
      </c>
      <c r="G45" s="14">
        <v>1668</v>
      </c>
      <c r="H45" s="2">
        <v>6.741573033707865E-2</v>
      </c>
      <c r="I45" s="14">
        <v>3336</v>
      </c>
      <c r="J45" s="2">
        <v>7.8431372549019607E-2</v>
      </c>
      <c r="K45" s="14">
        <v>333</v>
      </c>
      <c r="L45" s="2">
        <v>4.807692307692308E-3</v>
      </c>
      <c r="M45" s="5">
        <v>2047.0000000000002</v>
      </c>
      <c r="N45" s="10">
        <v>2.207293666026872E-2</v>
      </c>
      <c r="O45" s="5">
        <v>3293</v>
      </c>
      <c r="P45" s="18">
        <v>3.1329381879762919E-2</v>
      </c>
      <c r="Q45" s="64">
        <f t="shared" si="0"/>
        <v>1190.2</v>
      </c>
      <c r="R45" s="64">
        <f t="shared" si="1"/>
        <v>2502</v>
      </c>
    </row>
    <row r="46" spans="1:18" x14ac:dyDescent="0.25">
      <c r="A46" s="100"/>
      <c r="B46" s="34" t="s">
        <v>73</v>
      </c>
      <c r="C46" s="30">
        <v>0</v>
      </c>
      <c r="D46" s="2">
        <v>0</v>
      </c>
      <c r="E46" s="14">
        <v>0</v>
      </c>
      <c r="F46" s="8">
        <v>0</v>
      </c>
      <c r="G46" s="14">
        <v>0</v>
      </c>
      <c r="H46" s="2">
        <v>0</v>
      </c>
      <c r="I46" s="14">
        <v>0</v>
      </c>
      <c r="J46" s="2">
        <v>0</v>
      </c>
      <c r="K46" s="14">
        <v>0</v>
      </c>
      <c r="L46" s="2">
        <v>0</v>
      </c>
      <c r="M46" s="5">
        <v>712</v>
      </c>
      <c r="N46" s="10">
        <v>7.6775431861804229E-3</v>
      </c>
      <c r="O46" s="5">
        <v>0</v>
      </c>
      <c r="P46" s="18">
        <v>0</v>
      </c>
      <c r="Q46" s="64">
        <f t="shared" si="0"/>
        <v>142.4</v>
      </c>
      <c r="R46" s="64">
        <f t="shared" si="1"/>
        <v>0</v>
      </c>
    </row>
    <row r="47" spans="1:18" x14ac:dyDescent="0.25">
      <c r="A47" s="100"/>
      <c r="B47" s="34" t="s">
        <v>39</v>
      </c>
      <c r="C47" s="30">
        <v>278</v>
      </c>
      <c r="D47" s="2">
        <v>3.8461538461538464E-3</v>
      </c>
      <c r="E47" s="15">
        <v>0</v>
      </c>
      <c r="F47" s="2">
        <v>0</v>
      </c>
      <c r="G47" s="14">
        <v>556</v>
      </c>
      <c r="H47" s="2">
        <v>2.247191011235955E-2</v>
      </c>
      <c r="I47" s="14">
        <v>1668</v>
      </c>
      <c r="J47" s="2">
        <v>3.9215686274509803E-2</v>
      </c>
      <c r="K47" s="15">
        <v>0</v>
      </c>
      <c r="L47" s="2">
        <v>0</v>
      </c>
      <c r="M47" s="5">
        <v>0</v>
      </c>
      <c r="N47" s="10">
        <v>0</v>
      </c>
      <c r="O47" s="5">
        <v>0</v>
      </c>
      <c r="P47" s="18">
        <v>0</v>
      </c>
      <c r="Q47" s="64">
        <f t="shared" si="0"/>
        <v>55.6</v>
      </c>
      <c r="R47" s="64">
        <f t="shared" si="1"/>
        <v>1112</v>
      </c>
    </row>
    <row r="48" spans="1:18" x14ac:dyDescent="0.25">
      <c r="A48" s="100"/>
      <c r="B48" s="34" t="s">
        <v>74</v>
      </c>
      <c r="C48" s="30">
        <v>0</v>
      </c>
      <c r="D48" s="2">
        <v>0</v>
      </c>
      <c r="E48" s="15">
        <v>0</v>
      </c>
      <c r="F48" s="2">
        <v>0</v>
      </c>
      <c r="G48" s="14">
        <v>0</v>
      </c>
      <c r="H48" s="2">
        <v>0</v>
      </c>
      <c r="I48" s="14">
        <v>0</v>
      </c>
      <c r="J48" s="2">
        <v>0</v>
      </c>
      <c r="K48" s="15">
        <v>0</v>
      </c>
      <c r="L48" s="2">
        <v>0</v>
      </c>
      <c r="M48" s="5">
        <v>5607</v>
      </c>
      <c r="N48" s="10">
        <v>6.0460652591170838E-2</v>
      </c>
      <c r="O48" s="5">
        <v>4361</v>
      </c>
      <c r="P48" s="18">
        <v>4.1490262489415758E-2</v>
      </c>
      <c r="Q48" s="64">
        <f t="shared" si="0"/>
        <v>1993.6</v>
      </c>
      <c r="R48" s="64">
        <f t="shared" si="1"/>
        <v>0</v>
      </c>
    </row>
    <row r="49" spans="1:18" x14ac:dyDescent="0.25">
      <c r="A49" s="100"/>
      <c r="B49" s="34" t="s">
        <v>40</v>
      </c>
      <c r="C49" s="30">
        <v>556</v>
      </c>
      <c r="D49" s="2">
        <v>7.6923076923076927E-3</v>
      </c>
      <c r="E49" s="14">
        <v>0</v>
      </c>
      <c r="F49" s="8">
        <v>0</v>
      </c>
      <c r="G49" s="14">
        <v>556</v>
      </c>
      <c r="H49" s="2">
        <v>2.247191011235955E-2</v>
      </c>
      <c r="I49" s="14">
        <v>278</v>
      </c>
      <c r="J49" s="2">
        <v>6.5359477124183009E-3</v>
      </c>
      <c r="K49" s="14">
        <v>0</v>
      </c>
      <c r="L49" s="8">
        <v>0</v>
      </c>
      <c r="M49" s="5">
        <v>0</v>
      </c>
      <c r="N49" s="10">
        <v>0</v>
      </c>
      <c r="O49" s="5">
        <v>0</v>
      </c>
      <c r="P49" s="18">
        <v>0</v>
      </c>
      <c r="Q49" s="64">
        <f t="shared" si="0"/>
        <v>111.2</v>
      </c>
      <c r="R49" s="64">
        <f t="shared" si="1"/>
        <v>417</v>
      </c>
    </row>
    <row r="50" spans="1:18" x14ac:dyDescent="0.25">
      <c r="A50" s="100"/>
      <c r="B50" s="34" t="s">
        <v>43</v>
      </c>
      <c r="C50" s="30">
        <v>0</v>
      </c>
      <c r="D50" s="8">
        <v>0</v>
      </c>
      <c r="E50" s="14">
        <v>0</v>
      </c>
      <c r="F50" s="8">
        <v>0</v>
      </c>
      <c r="G50" s="14">
        <v>278</v>
      </c>
      <c r="H50" s="2">
        <v>1.1235955056179775E-2</v>
      </c>
      <c r="I50" s="14">
        <v>0</v>
      </c>
      <c r="J50" s="8">
        <v>0</v>
      </c>
      <c r="K50" s="14">
        <v>0</v>
      </c>
      <c r="L50" s="8">
        <v>0</v>
      </c>
      <c r="M50" s="5">
        <v>1602</v>
      </c>
      <c r="N50" s="10">
        <v>1.7274472168905954E-2</v>
      </c>
      <c r="O50" s="5">
        <v>890</v>
      </c>
      <c r="P50" s="18">
        <v>8.4674005080440321E-3</v>
      </c>
      <c r="Q50" s="64">
        <f t="shared" si="0"/>
        <v>498.4</v>
      </c>
      <c r="R50" s="64">
        <f t="shared" si="1"/>
        <v>139</v>
      </c>
    </row>
    <row r="51" spans="1:18" x14ac:dyDescent="0.25">
      <c r="A51" s="100"/>
      <c r="B51" s="34" t="s">
        <v>41</v>
      </c>
      <c r="C51" s="30">
        <v>0</v>
      </c>
      <c r="D51" s="8">
        <v>0</v>
      </c>
      <c r="E51" s="14">
        <v>278</v>
      </c>
      <c r="F51" s="2">
        <v>5.2354048964218455E-3</v>
      </c>
      <c r="G51" s="14">
        <v>0</v>
      </c>
      <c r="H51" s="8">
        <v>0</v>
      </c>
      <c r="I51" s="14">
        <v>0</v>
      </c>
      <c r="J51" s="8">
        <v>0</v>
      </c>
      <c r="K51" s="14">
        <v>0</v>
      </c>
      <c r="L51" s="8">
        <v>0</v>
      </c>
      <c r="M51" s="5">
        <v>0</v>
      </c>
      <c r="N51" s="10">
        <v>0</v>
      </c>
      <c r="O51" s="5">
        <v>0</v>
      </c>
      <c r="P51" s="18">
        <v>0</v>
      </c>
      <c r="Q51" s="64">
        <f t="shared" si="0"/>
        <v>55.6</v>
      </c>
      <c r="R51" s="64">
        <f t="shared" si="1"/>
        <v>0</v>
      </c>
    </row>
    <row r="52" spans="1:18" x14ac:dyDescent="0.25">
      <c r="A52" s="100"/>
      <c r="B52" s="34" t="s">
        <v>48</v>
      </c>
      <c r="C52" s="30">
        <v>0</v>
      </c>
      <c r="D52" s="8">
        <v>0</v>
      </c>
      <c r="E52" s="14">
        <v>0</v>
      </c>
      <c r="F52" s="8">
        <v>0</v>
      </c>
      <c r="G52" s="14">
        <v>0</v>
      </c>
      <c r="H52" s="8">
        <v>0</v>
      </c>
      <c r="I52" s="14">
        <v>278</v>
      </c>
      <c r="J52" s="2">
        <v>6.5359477124183009E-3</v>
      </c>
      <c r="K52" s="14">
        <v>0</v>
      </c>
      <c r="L52" s="8">
        <v>0</v>
      </c>
      <c r="M52" s="5">
        <v>0</v>
      </c>
      <c r="N52" s="10">
        <v>0</v>
      </c>
      <c r="O52" s="5">
        <v>0</v>
      </c>
      <c r="P52" s="18">
        <v>0</v>
      </c>
      <c r="Q52" s="64">
        <f t="shared" si="0"/>
        <v>0</v>
      </c>
      <c r="R52" s="64">
        <f t="shared" si="1"/>
        <v>139</v>
      </c>
    </row>
    <row r="53" spans="1:18" x14ac:dyDescent="0.25">
      <c r="A53" s="100"/>
      <c r="B53" s="34" t="s">
        <v>75</v>
      </c>
      <c r="C53" s="30">
        <v>0</v>
      </c>
      <c r="D53" s="8">
        <v>0</v>
      </c>
      <c r="E53" s="14">
        <v>0</v>
      </c>
      <c r="F53" s="8">
        <v>0</v>
      </c>
      <c r="G53" s="14">
        <v>0</v>
      </c>
      <c r="H53" s="8">
        <v>0</v>
      </c>
      <c r="I53" s="14">
        <v>0</v>
      </c>
      <c r="J53" s="2">
        <v>0</v>
      </c>
      <c r="K53" s="14">
        <v>0</v>
      </c>
      <c r="L53" s="8">
        <v>0</v>
      </c>
      <c r="M53" s="5">
        <v>2581</v>
      </c>
      <c r="N53" s="10">
        <v>2.7831094049904033E-2</v>
      </c>
      <c r="O53" s="5">
        <v>2848</v>
      </c>
      <c r="P53" s="18">
        <v>2.70956816257409E-2</v>
      </c>
      <c r="Q53" s="64">
        <f t="shared" si="0"/>
        <v>1085.8</v>
      </c>
      <c r="R53" s="64">
        <f t="shared" si="1"/>
        <v>0</v>
      </c>
    </row>
    <row r="54" spans="1:18" x14ac:dyDescent="0.25">
      <c r="A54" s="100"/>
      <c r="B54" s="34" t="s">
        <v>76</v>
      </c>
      <c r="C54" s="30">
        <v>0</v>
      </c>
      <c r="D54" s="8">
        <v>0</v>
      </c>
      <c r="E54" s="14">
        <v>0</v>
      </c>
      <c r="F54" s="8">
        <v>0</v>
      </c>
      <c r="G54" s="14">
        <v>0</v>
      </c>
      <c r="H54" s="8">
        <v>0</v>
      </c>
      <c r="I54" s="14">
        <v>0</v>
      </c>
      <c r="J54" s="2">
        <v>0</v>
      </c>
      <c r="K54" s="14">
        <v>0</v>
      </c>
      <c r="L54" s="8">
        <v>0</v>
      </c>
      <c r="M54" s="5">
        <v>2403</v>
      </c>
      <c r="N54" s="10">
        <v>2.591170825335893E-2</v>
      </c>
      <c r="O54" s="5">
        <v>712</v>
      </c>
      <c r="P54" s="18">
        <v>6.773920406435225E-3</v>
      </c>
      <c r="Q54" s="64">
        <f t="shared" si="0"/>
        <v>623</v>
      </c>
      <c r="R54" s="64">
        <f t="shared" si="1"/>
        <v>0</v>
      </c>
    </row>
    <row r="55" spans="1:18" x14ac:dyDescent="0.25">
      <c r="A55" s="100"/>
      <c r="B55" s="34" t="s">
        <v>46</v>
      </c>
      <c r="C55" s="30">
        <v>0</v>
      </c>
      <c r="D55" s="8">
        <v>0</v>
      </c>
      <c r="E55" s="14">
        <v>0</v>
      </c>
      <c r="F55" s="8">
        <v>0</v>
      </c>
      <c r="G55" s="14">
        <v>0</v>
      </c>
      <c r="H55" s="8">
        <v>0</v>
      </c>
      <c r="I55" s="14">
        <v>556</v>
      </c>
      <c r="J55" s="2">
        <v>1.3071895424836602E-2</v>
      </c>
      <c r="K55" s="14">
        <v>0</v>
      </c>
      <c r="L55" s="2">
        <v>0</v>
      </c>
      <c r="M55" s="5">
        <v>0</v>
      </c>
      <c r="N55" s="10">
        <v>0</v>
      </c>
      <c r="O55" s="5">
        <v>0</v>
      </c>
      <c r="P55" s="18">
        <v>0</v>
      </c>
      <c r="Q55" s="64">
        <f t="shared" si="0"/>
        <v>0</v>
      </c>
      <c r="R55" s="64">
        <f t="shared" si="1"/>
        <v>278</v>
      </c>
    </row>
    <row r="56" spans="1:18" x14ac:dyDescent="0.25">
      <c r="A56" s="100"/>
      <c r="B56" s="34" t="s">
        <v>44</v>
      </c>
      <c r="C56" s="30">
        <v>0</v>
      </c>
      <c r="D56" s="8">
        <v>0</v>
      </c>
      <c r="E56" s="14">
        <v>556</v>
      </c>
      <c r="F56" s="2">
        <v>1.0470809792843691E-2</v>
      </c>
      <c r="G56" s="14">
        <v>278</v>
      </c>
      <c r="H56" s="2">
        <v>1.1235955056179775E-2</v>
      </c>
      <c r="I56" s="14">
        <v>278</v>
      </c>
      <c r="J56" s="2">
        <v>6.5359477124183009E-3</v>
      </c>
      <c r="K56" s="14">
        <v>0</v>
      </c>
      <c r="L56" s="2">
        <v>0</v>
      </c>
      <c r="M56" s="5">
        <v>712</v>
      </c>
      <c r="N56" s="10">
        <v>7.6775431861804229E-3</v>
      </c>
      <c r="O56" s="5">
        <v>0</v>
      </c>
      <c r="P56" s="18">
        <v>0</v>
      </c>
      <c r="Q56" s="64">
        <f t="shared" si="0"/>
        <v>253.6</v>
      </c>
      <c r="R56" s="64">
        <f t="shared" si="1"/>
        <v>278</v>
      </c>
    </row>
    <row r="57" spans="1:18" x14ac:dyDescent="0.25">
      <c r="A57" s="100"/>
      <c r="B57" s="34" t="s">
        <v>47</v>
      </c>
      <c r="C57" s="30">
        <v>556</v>
      </c>
      <c r="D57" s="2">
        <v>7.6923076923076927E-3</v>
      </c>
      <c r="E57" s="14">
        <v>0</v>
      </c>
      <c r="F57" s="8">
        <v>0</v>
      </c>
      <c r="G57" s="14">
        <v>0</v>
      </c>
      <c r="H57" s="8">
        <v>0</v>
      </c>
      <c r="I57" s="14">
        <v>0</v>
      </c>
      <c r="J57" s="8">
        <v>0</v>
      </c>
      <c r="K57" s="14">
        <v>0</v>
      </c>
      <c r="L57" s="2">
        <v>0</v>
      </c>
      <c r="M57" s="5">
        <v>0</v>
      </c>
      <c r="N57" s="10">
        <v>0</v>
      </c>
      <c r="O57" s="5">
        <v>0</v>
      </c>
      <c r="P57" s="18">
        <v>0</v>
      </c>
      <c r="Q57" s="64">
        <f t="shared" si="0"/>
        <v>111.2</v>
      </c>
      <c r="R57" s="64">
        <f t="shared" si="1"/>
        <v>0</v>
      </c>
    </row>
    <row r="58" spans="1:18" x14ac:dyDescent="0.25">
      <c r="A58" s="100"/>
      <c r="B58" s="34" t="s">
        <v>49</v>
      </c>
      <c r="C58" s="30">
        <v>278</v>
      </c>
      <c r="D58" s="2">
        <v>3.8461538461538464E-3</v>
      </c>
      <c r="E58" s="14">
        <v>0</v>
      </c>
      <c r="F58" s="2">
        <v>0</v>
      </c>
      <c r="G58" s="14">
        <v>0</v>
      </c>
      <c r="H58" s="8">
        <v>0</v>
      </c>
      <c r="I58" s="14">
        <v>0</v>
      </c>
      <c r="J58" s="8">
        <v>0</v>
      </c>
      <c r="K58" s="14">
        <v>0</v>
      </c>
      <c r="L58" s="2">
        <v>0</v>
      </c>
      <c r="M58" s="5">
        <v>1068</v>
      </c>
      <c r="N58" s="10">
        <v>1.1516314779270636E-2</v>
      </c>
      <c r="O58" s="5">
        <v>356</v>
      </c>
      <c r="P58" s="18">
        <v>3.3869602032176125E-3</v>
      </c>
      <c r="Q58" s="64">
        <f t="shared" si="0"/>
        <v>340.4</v>
      </c>
      <c r="R58" s="64">
        <f t="shared" si="1"/>
        <v>0</v>
      </c>
    </row>
    <row r="59" spans="1:18" x14ac:dyDescent="0.25">
      <c r="A59" s="100"/>
      <c r="B59" s="34" t="s">
        <v>77</v>
      </c>
      <c r="C59" s="30">
        <v>0</v>
      </c>
      <c r="D59" s="2">
        <v>0</v>
      </c>
      <c r="E59" s="14">
        <v>0</v>
      </c>
      <c r="F59" s="2">
        <v>0</v>
      </c>
      <c r="G59" s="14">
        <v>0</v>
      </c>
      <c r="H59" s="8">
        <v>0</v>
      </c>
      <c r="I59" s="14">
        <v>0</v>
      </c>
      <c r="J59" s="8">
        <v>0</v>
      </c>
      <c r="K59" s="14">
        <v>0</v>
      </c>
      <c r="L59" s="2">
        <v>0</v>
      </c>
      <c r="M59" s="5">
        <v>356</v>
      </c>
      <c r="N59" s="10">
        <v>3.8387715930902114E-3</v>
      </c>
      <c r="O59" s="5">
        <v>0</v>
      </c>
      <c r="P59" s="18">
        <v>0</v>
      </c>
      <c r="Q59" s="64">
        <f t="shared" si="0"/>
        <v>71.2</v>
      </c>
      <c r="R59" s="64">
        <f t="shared" si="1"/>
        <v>0</v>
      </c>
    </row>
    <row r="60" spans="1:18" x14ac:dyDescent="0.25">
      <c r="A60" s="100"/>
      <c r="B60" s="34" t="s">
        <v>51</v>
      </c>
      <c r="C60" s="30">
        <v>0</v>
      </c>
      <c r="D60" s="2">
        <v>0</v>
      </c>
      <c r="E60" s="14">
        <v>0</v>
      </c>
      <c r="F60" s="2">
        <v>0</v>
      </c>
      <c r="G60" s="14">
        <v>0</v>
      </c>
      <c r="H60" s="8">
        <v>0</v>
      </c>
      <c r="I60" s="14">
        <v>278</v>
      </c>
      <c r="J60" s="2">
        <v>6.5359477124183009E-3</v>
      </c>
      <c r="K60" s="14">
        <v>0</v>
      </c>
      <c r="L60" s="2">
        <v>0</v>
      </c>
      <c r="M60" s="5">
        <v>0</v>
      </c>
      <c r="N60" s="10">
        <v>0</v>
      </c>
      <c r="O60" s="5">
        <v>0</v>
      </c>
      <c r="P60" s="18">
        <v>0</v>
      </c>
      <c r="Q60" s="64">
        <f t="shared" si="0"/>
        <v>0</v>
      </c>
      <c r="R60" s="64">
        <f t="shared" si="1"/>
        <v>139</v>
      </c>
    </row>
    <row r="61" spans="1:18" x14ac:dyDescent="0.25">
      <c r="A61" s="100"/>
      <c r="B61" s="34" t="s">
        <v>42</v>
      </c>
      <c r="C61" s="30">
        <v>556</v>
      </c>
      <c r="D61" s="2">
        <v>7.6923076923076927E-3</v>
      </c>
      <c r="E61" s="14">
        <v>556</v>
      </c>
      <c r="F61" s="2">
        <v>1.0470809792843691E-2</v>
      </c>
      <c r="G61" s="14">
        <v>278</v>
      </c>
      <c r="H61" s="2">
        <v>1.1235955056179775E-2</v>
      </c>
      <c r="I61" s="14">
        <v>278</v>
      </c>
      <c r="J61" s="2">
        <v>6.5359477124183009E-3</v>
      </c>
      <c r="K61" s="14">
        <v>999</v>
      </c>
      <c r="L61" s="2">
        <v>1.4423076923076924E-2</v>
      </c>
      <c r="M61" s="5">
        <v>7209</v>
      </c>
      <c r="N61" s="10">
        <v>7.7735124760076782E-2</v>
      </c>
      <c r="O61" s="5">
        <v>10324</v>
      </c>
      <c r="P61" s="18">
        <v>9.8221845893310775E-2</v>
      </c>
      <c r="Q61" s="64">
        <f t="shared" si="0"/>
        <v>3928.8</v>
      </c>
      <c r="R61" s="64">
        <f t="shared" si="1"/>
        <v>278</v>
      </c>
    </row>
    <row r="62" spans="1:18" x14ac:dyDescent="0.25">
      <c r="A62" s="100"/>
      <c r="B62" s="34" t="s">
        <v>54</v>
      </c>
      <c r="C62" s="30">
        <v>0</v>
      </c>
      <c r="D62" s="2">
        <v>0</v>
      </c>
      <c r="E62" s="14">
        <v>0</v>
      </c>
      <c r="F62" s="8">
        <v>0</v>
      </c>
      <c r="G62" s="14">
        <v>0</v>
      </c>
      <c r="H62" s="8">
        <v>0</v>
      </c>
      <c r="I62" s="14">
        <v>278</v>
      </c>
      <c r="J62" s="2">
        <v>6.5359477124183009E-3</v>
      </c>
      <c r="K62" s="14">
        <v>0</v>
      </c>
      <c r="L62" s="8">
        <v>0</v>
      </c>
      <c r="M62" s="5">
        <v>0</v>
      </c>
      <c r="N62" s="10">
        <v>0</v>
      </c>
      <c r="O62" s="5">
        <v>0</v>
      </c>
      <c r="P62" s="18">
        <v>0</v>
      </c>
      <c r="Q62" s="64">
        <f t="shared" si="0"/>
        <v>0</v>
      </c>
      <c r="R62" s="64">
        <f t="shared" si="1"/>
        <v>139</v>
      </c>
    </row>
    <row r="63" spans="1:18" x14ac:dyDescent="0.25">
      <c r="A63" s="100"/>
      <c r="B63" s="34" t="s">
        <v>45</v>
      </c>
      <c r="C63" s="30">
        <v>0</v>
      </c>
      <c r="D63" s="2">
        <v>0</v>
      </c>
      <c r="E63" s="14">
        <v>278</v>
      </c>
      <c r="F63" s="2">
        <v>5.2354048964218455E-3</v>
      </c>
      <c r="G63" s="14">
        <v>278</v>
      </c>
      <c r="H63" s="2">
        <v>1.1235955056179775E-2</v>
      </c>
      <c r="I63" s="14">
        <v>0</v>
      </c>
      <c r="J63" s="8">
        <v>0</v>
      </c>
      <c r="K63" s="14">
        <v>0</v>
      </c>
      <c r="L63" s="2">
        <v>0</v>
      </c>
      <c r="M63" s="5">
        <v>0</v>
      </c>
      <c r="N63" s="10">
        <v>0</v>
      </c>
      <c r="O63" s="5">
        <v>0</v>
      </c>
      <c r="P63" s="18">
        <v>0</v>
      </c>
      <c r="Q63" s="64">
        <f t="shared" si="0"/>
        <v>55.6</v>
      </c>
      <c r="R63" s="64">
        <f t="shared" si="1"/>
        <v>139</v>
      </c>
    </row>
    <row r="64" spans="1:18" x14ac:dyDescent="0.25">
      <c r="A64" s="100"/>
      <c r="B64" s="34" t="s">
        <v>52</v>
      </c>
      <c r="C64" s="30">
        <v>0</v>
      </c>
      <c r="D64" s="8">
        <v>0</v>
      </c>
      <c r="E64" s="14">
        <v>0</v>
      </c>
      <c r="F64" s="2">
        <v>0</v>
      </c>
      <c r="G64" s="14">
        <v>0</v>
      </c>
      <c r="H64" s="8">
        <v>0</v>
      </c>
      <c r="I64" s="14">
        <v>278</v>
      </c>
      <c r="J64" s="2">
        <v>6.5359477124183009E-3</v>
      </c>
      <c r="K64" s="14">
        <v>0</v>
      </c>
      <c r="L64" s="8">
        <v>0</v>
      </c>
      <c r="M64" s="5">
        <v>0</v>
      </c>
      <c r="N64" s="10">
        <v>0</v>
      </c>
      <c r="O64" s="5">
        <v>0</v>
      </c>
      <c r="P64" s="18">
        <v>0</v>
      </c>
      <c r="Q64" s="64">
        <f t="shared" si="0"/>
        <v>0</v>
      </c>
      <c r="R64" s="64">
        <f t="shared" si="1"/>
        <v>139</v>
      </c>
    </row>
    <row r="65" spans="1:18" x14ac:dyDescent="0.25">
      <c r="A65" s="100"/>
      <c r="B65" s="34" t="s">
        <v>50</v>
      </c>
      <c r="C65" s="30">
        <v>0</v>
      </c>
      <c r="D65" s="8">
        <v>0</v>
      </c>
      <c r="E65" s="14">
        <v>0</v>
      </c>
      <c r="F65" s="8">
        <v>0</v>
      </c>
      <c r="G65" s="14">
        <v>278</v>
      </c>
      <c r="H65" s="2">
        <v>1.1235955056179775E-2</v>
      </c>
      <c r="I65" s="14">
        <v>0</v>
      </c>
      <c r="J65" s="8">
        <v>0</v>
      </c>
      <c r="K65" s="14">
        <v>0</v>
      </c>
      <c r="L65" s="8">
        <v>0</v>
      </c>
      <c r="M65" s="5">
        <v>0</v>
      </c>
      <c r="N65" s="10">
        <v>0</v>
      </c>
      <c r="O65" s="5">
        <v>0</v>
      </c>
      <c r="P65" s="18">
        <v>0</v>
      </c>
      <c r="Q65" s="64">
        <f t="shared" si="0"/>
        <v>0</v>
      </c>
      <c r="R65" s="64">
        <f t="shared" si="1"/>
        <v>139</v>
      </c>
    </row>
    <row r="66" spans="1:18" ht="13.5" thickBot="1" x14ac:dyDescent="0.3">
      <c r="A66" s="101"/>
      <c r="B66" s="40" t="s">
        <v>53</v>
      </c>
      <c r="C66" s="41">
        <v>0</v>
      </c>
      <c r="D66" s="42">
        <v>0</v>
      </c>
      <c r="E66" s="43">
        <v>0</v>
      </c>
      <c r="F66" s="42">
        <v>0</v>
      </c>
      <c r="G66" s="43">
        <v>0</v>
      </c>
      <c r="H66" s="42">
        <v>0</v>
      </c>
      <c r="I66" s="43">
        <v>278</v>
      </c>
      <c r="J66" s="44">
        <v>6.5359477124183009E-3</v>
      </c>
      <c r="K66" s="43">
        <v>333</v>
      </c>
      <c r="L66" s="42">
        <v>0</v>
      </c>
      <c r="M66" s="45">
        <v>0</v>
      </c>
      <c r="N66" s="46">
        <v>0</v>
      </c>
      <c r="O66" s="45">
        <v>0</v>
      </c>
      <c r="P66" s="47">
        <v>0</v>
      </c>
      <c r="Q66" s="64">
        <f t="shared" si="0"/>
        <v>66.599999999999994</v>
      </c>
      <c r="R66" s="64">
        <f t="shared" si="1"/>
        <v>139</v>
      </c>
    </row>
    <row r="67" spans="1:18" x14ac:dyDescent="0.25">
      <c r="A67" s="94" t="s">
        <v>65</v>
      </c>
      <c r="B67" s="95"/>
      <c r="C67" s="48">
        <f t="shared" ref="C67:P67" si="2">SUM(C7:C66)</f>
        <v>72280</v>
      </c>
      <c r="D67" s="49">
        <f t="shared" si="2"/>
        <v>0.99999999999999978</v>
      </c>
      <c r="E67" s="17">
        <f t="shared" si="2"/>
        <v>53100</v>
      </c>
      <c r="F67" s="49">
        <f t="shared" si="2"/>
        <v>0.99999999999999956</v>
      </c>
      <c r="G67" s="17">
        <f t="shared" si="2"/>
        <v>24742</v>
      </c>
      <c r="H67" s="49">
        <f t="shared" si="2"/>
        <v>1.0000000000000004</v>
      </c>
      <c r="I67" s="17">
        <f t="shared" si="2"/>
        <v>42534</v>
      </c>
      <c r="J67" s="49">
        <f t="shared" si="2"/>
        <v>0.99999999999999967</v>
      </c>
      <c r="K67" s="17">
        <f t="shared" si="2"/>
        <v>69264</v>
      </c>
      <c r="L67" s="49">
        <f t="shared" si="2"/>
        <v>0.9903846153846152</v>
      </c>
      <c r="M67" s="17">
        <f t="shared" si="2"/>
        <v>92738</v>
      </c>
      <c r="N67" s="49">
        <f t="shared" si="2"/>
        <v>1.0000000000000002</v>
      </c>
      <c r="O67" s="17">
        <f t="shared" si="2"/>
        <v>105109</v>
      </c>
      <c r="P67" s="50">
        <f t="shared" si="2"/>
        <v>1.0000000000000004</v>
      </c>
    </row>
    <row r="68" spans="1:18" x14ac:dyDescent="0.25">
      <c r="A68" s="96" t="s">
        <v>66</v>
      </c>
      <c r="B68" s="97"/>
      <c r="C68" s="31">
        <v>25</v>
      </c>
      <c r="D68" s="4"/>
      <c r="E68" s="5">
        <v>25</v>
      </c>
      <c r="F68" s="4"/>
      <c r="G68" s="5">
        <v>24</v>
      </c>
      <c r="H68" s="4"/>
      <c r="I68" s="5">
        <v>25</v>
      </c>
      <c r="J68" s="4"/>
      <c r="K68" s="5">
        <v>20</v>
      </c>
      <c r="L68" s="4"/>
      <c r="M68" s="5">
        <v>21</v>
      </c>
      <c r="N68" s="4"/>
      <c r="O68" s="5">
        <v>18</v>
      </c>
      <c r="P68" s="18"/>
    </row>
    <row r="69" spans="1:18" x14ac:dyDescent="0.25">
      <c r="A69" s="96" t="s">
        <v>67</v>
      </c>
      <c r="B69" s="97"/>
      <c r="C69" s="31">
        <v>2.1800000000000002</v>
      </c>
      <c r="D69" s="4"/>
      <c r="E69" s="5">
        <v>2.2010000000000001</v>
      </c>
      <c r="F69" s="4"/>
      <c r="G69" s="5">
        <v>2.5099999999999998</v>
      </c>
      <c r="H69" s="4"/>
      <c r="I69" s="5">
        <v>2.1520000000000001</v>
      </c>
      <c r="J69" s="4"/>
      <c r="K69" s="5">
        <v>2.008</v>
      </c>
      <c r="L69" s="4"/>
      <c r="M69" s="5">
        <v>2.1230000000000002</v>
      </c>
      <c r="N69" s="4"/>
      <c r="O69" s="5">
        <v>1.873</v>
      </c>
      <c r="P69" s="18"/>
    </row>
    <row r="70" spans="1:18" x14ac:dyDescent="0.25">
      <c r="A70" s="96" t="s">
        <v>68</v>
      </c>
      <c r="B70" s="97"/>
      <c r="C70" s="31">
        <v>0.82609999999999995</v>
      </c>
      <c r="D70" s="4"/>
      <c r="E70" s="5">
        <v>0.82820000000000005</v>
      </c>
      <c r="F70" s="4"/>
      <c r="G70" s="5">
        <v>0.86</v>
      </c>
      <c r="H70" s="4"/>
      <c r="I70" s="5">
        <v>0.78639999999999999</v>
      </c>
      <c r="J70" s="4"/>
      <c r="K70" s="5">
        <v>0.8155</v>
      </c>
      <c r="L70" s="4"/>
      <c r="M70" s="5">
        <v>0.78549999999999998</v>
      </c>
      <c r="N70" s="4"/>
      <c r="O70" s="5">
        <v>0.75439999999999996</v>
      </c>
      <c r="P70" s="18"/>
    </row>
    <row r="71" spans="1:18" ht="13.5" thickBot="1" x14ac:dyDescent="0.3">
      <c r="A71" s="98" t="s">
        <v>69</v>
      </c>
      <c r="B71" s="99"/>
      <c r="C71" s="32">
        <v>0.6774</v>
      </c>
      <c r="D71" s="19"/>
      <c r="E71" s="20">
        <v>0.68379999999999996</v>
      </c>
      <c r="F71" s="19"/>
      <c r="G71" s="20">
        <v>0.78969999999999996</v>
      </c>
      <c r="H71" s="19"/>
      <c r="I71" s="20">
        <v>0.66849999999999998</v>
      </c>
      <c r="J71" s="19"/>
      <c r="K71" s="20">
        <v>0.6704</v>
      </c>
      <c r="L71" s="19"/>
      <c r="M71" s="20">
        <v>0.69740000000000002</v>
      </c>
      <c r="N71" s="19"/>
      <c r="O71" s="20">
        <v>0.64800000000000002</v>
      </c>
      <c r="P71" s="21"/>
    </row>
    <row r="73" spans="1:18" ht="15.75" customHeight="1" x14ac:dyDescent="0.25">
      <c r="C73" s="12">
        <f>AVERAGE(C67,G67,M67)</f>
        <v>63253.333333333336</v>
      </c>
      <c r="D73" s="12">
        <f>AVERAGE(E67,O67)</f>
        <v>79104.5</v>
      </c>
      <c r="E73" s="12">
        <v>42534</v>
      </c>
      <c r="F73" s="12">
        <v>69264</v>
      </c>
      <c r="H73" s="12"/>
      <c r="J73" s="12"/>
    </row>
    <row r="74" spans="1:18" x14ac:dyDescent="0.25">
      <c r="B74" s="1"/>
      <c r="C74" s="12">
        <f t="shared" ref="C74:C77" si="3">AVERAGE(C68,G68,M68)</f>
        <v>23.333333333333332</v>
      </c>
      <c r="D74" s="12">
        <f t="shared" ref="D74:D77" si="4">AVERAGE(E68,O68)</f>
        <v>21.5</v>
      </c>
      <c r="E74" s="1">
        <v>25</v>
      </c>
      <c r="F74" s="1">
        <v>20</v>
      </c>
      <c r="G74" s="1"/>
      <c r="H74" s="1"/>
      <c r="I74" s="1"/>
      <c r="J74" s="1"/>
    </row>
    <row r="75" spans="1:18" x14ac:dyDescent="0.25">
      <c r="B75" s="1"/>
      <c r="C75" s="12">
        <f t="shared" si="3"/>
        <v>2.2709999999999999</v>
      </c>
      <c r="D75" s="12">
        <f t="shared" si="4"/>
        <v>2.0369999999999999</v>
      </c>
      <c r="E75" s="1">
        <v>2.1520000000000001</v>
      </c>
      <c r="F75" s="1">
        <v>2.008</v>
      </c>
      <c r="G75" s="1"/>
      <c r="H75" s="1"/>
      <c r="I75" s="1"/>
      <c r="J75" s="1"/>
    </row>
    <row r="76" spans="1:18" x14ac:dyDescent="0.25">
      <c r="B76" s="1"/>
      <c r="C76" s="12">
        <f t="shared" si="3"/>
        <v>0.82386666666666664</v>
      </c>
      <c r="D76" s="12">
        <f t="shared" si="4"/>
        <v>0.7913</v>
      </c>
      <c r="E76" s="1">
        <v>0.78639999999999999</v>
      </c>
      <c r="F76" s="1">
        <v>0.8155</v>
      </c>
      <c r="G76" s="1"/>
      <c r="H76" s="1"/>
      <c r="I76" s="1"/>
      <c r="J76" s="1"/>
    </row>
    <row r="77" spans="1:18" x14ac:dyDescent="0.25">
      <c r="B77" s="1"/>
      <c r="C77" s="12">
        <f t="shared" si="3"/>
        <v>0.72149999999999992</v>
      </c>
      <c r="D77" s="12">
        <f t="shared" si="4"/>
        <v>0.66589999999999994</v>
      </c>
      <c r="E77" s="1">
        <v>0.66849999999999998</v>
      </c>
      <c r="F77" s="1">
        <v>0.6704</v>
      </c>
      <c r="G77" s="1"/>
      <c r="H77" s="1"/>
      <c r="I77" s="1"/>
      <c r="J77" s="1"/>
    </row>
    <row r="78" spans="1:18" x14ac:dyDescent="0.25">
      <c r="B78" s="1"/>
      <c r="D78" s="12"/>
      <c r="F78" s="12"/>
      <c r="H78" s="12"/>
      <c r="J78" s="12"/>
    </row>
    <row r="79" spans="1:18" x14ac:dyDescent="0.25">
      <c r="B79" s="1"/>
      <c r="D79" s="12"/>
      <c r="F79" s="12"/>
      <c r="H79" s="12"/>
      <c r="J79" s="12"/>
    </row>
    <row r="80" spans="1:18" x14ac:dyDescent="0.25">
      <c r="B80" s="1"/>
      <c r="D80" s="12"/>
      <c r="F80" s="12"/>
      <c r="H80" s="12"/>
      <c r="J80" s="12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</sheetData>
  <mergeCells count="32">
    <mergeCell ref="G4:J4"/>
    <mergeCell ref="C5:D5"/>
    <mergeCell ref="G5:H5"/>
    <mergeCell ref="E5:F5"/>
    <mergeCell ref="C2:F2"/>
    <mergeCell ref="G2:J2"/>
    <mergeCell ref="K2:L2"/>
    <mergeCell ref="A14:A33"/>
    <mergeCell ref="A34:A36"/>
    <mergeCell ref="A43:A66"/>
    <mergeCell ref="A37:A41"/>
    <mergeCell ref="A7:A13"/>
    <mergeCell ref="B5:B6"/>
    <mergeCell ref="A5:A6"/>
    <mergeCell ref="A2:B4"/>
    <mergeCell ref="G3:J3"/>
    <mergeCell ref="K4:L4"/>
    <mergeCell ref="K3:L3"/>
    <mergeCell ref="C4:F4"/>
    <mergeCell ref="C3:F3"/>
    <mergeCell ref="I5:J5"/>
    <mergeCell ref="K5:L5"/>
    <mergeCell ref="A67:B67"/>
    <mergeCell ref="A68:B68"/>
    <mergeCell ref="A69:B69"/>
    <mergeCell ref="A70:B70"/>
    <mergeCell ref="A71:B71"/>
    <mergeCell ref="M2:P2"/>
    <mergeCell ref="M3:P3"/>
    <mergeCell ref="M4:P4"/>
    <mergeCell ref="M5:N5"/>
    <mergeCell ref="O5:P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1"/>
  <sheetViews>
    <sheetView zoomScale="80" zoomScaleNormal="80" workbookViewId="0">
      <selection activeCell="D40" sqref="D40"/>
    </sheetView>
  </sheetViews>
  <sheetFormatPr baseColWidth="10" defaultRowHeight="15" x14ac:dyDescent="0.25"/>
  <cols>
    <col min="5" max="5" width="16.5703125" customWidth="1"/>
    <col min="7" max="7" width="19.28515625" bestFit="1" customWidth="1"/>
    <col min="8" max="8" width="19.5703125" bestFit="1" customWidth="1"/>
    <col min="9" max="9" width="25.85546875" bestFit="1" customWidth="1"/>
    <col min="10" max="10" width="26" bestFit="1" customWidth="1"/>
    <col min="11" max="11" width="21" customWidth="1"/>
  </cols>
  <sheetData>
    <row r="5" spans="2:12" x14ac:dyDescent="0.25">
      <c r="G5" s="52" t="s">
        <v>65</v>
      </c>
      <c r="H5" s="52" t="s">
        <v>66</v>
      </c>
      <c r="I5" s="52" t="s">
        <v>67</v>
      </c>
      <c r="J5" s="52" t="s">
        <v>68</v>
      </c>
      <c r="K5" s="52" t="s">
        <v>69</v>
      </c>
    </row>
    <row r="6" spans="2:12" x14ac:dyDescent="0.25">
      <c r="B6" s="88">
        <v>2011</v>
      </c>
      <c r="C6" s="112" t="s">
        <v>59</v>
      </c>
      <c r="D6" s="115">
        <v>40757</v>
      </c>
      <c r="E6" s="120" t="s">
        <v>82</v>
      </c>
      <c r="F6" s="37" t="s">
        <v>55</v>
      </c>
      <c r="G6" s="4">
        <v>72280</v>
      </c>
      <c r="H6" s="4">
        <v>25</v>
      </c>
      <c r="I6" s="53">
        <v>2.1800000000000002</v>
      </c>
      <c r="J6" s="53">
        <v>0.82609999999999995</v>
      </c>
      <c r="K6" s="53">
        <v>0.6774</v>
      </c>
    </row>
    <row r="7" spans="2:12" x14ac:dyDescent="0.25">
      <c r="B7" s="88"/>
      <c r="C7" s="112"/>
      <c r="D7" s="115"/>
      <c r="E7" s="121"/>
      <c r="F7" s="37" t="s">
        <v>56</v>
      </c>
      <c r="G7" s="51">
        <v>53100</v>
      </c>
      <c r="H7" s="51">
        <v>25</v>
      </c>
      <c r="I7" s="54">
        <v>2.2010000000000001</v>
      </c>
      <c r="J7" s="54">
        <v>0.82820000000000005</v>
      </c>
      <c r="K7" s="54">
        <v>0.68379999999999996</v>
      </c>
    </row>
    <row r="8" spans="2:12" x14ac:dyDescent="0.25">
      <c r="B8" s="88">
        <v>2012</v>
      </c>
      <c r="C8" s="112" t="s">
        <v>60</v>
      </c>
      <c r="D8" s="113">
        <v>40925</v>
      </c>
      <c r="E8" s="121"/>
      <c r="F8" s="37" t="s">
        <v>55</v>
      </c>
      <c r="G8" s="51">
        <v>24742</v>
      </c>
      <c r="H8" s="51">
        <v>24</v>
      </c>
      <c r="I8" s="54">
        <v>2.5099999999999998</v>
      </c>
      <c r="J8" s="54">
        <v>0.86</v>
      </c>
      <c r="K8" s="54">
        <v>0.78969999999999996</v>
      </c>
    </row>
    <row r="9" spans="2:12" x14ac:dyDescent="0.25">
      <c r="B9" s="88"/>
      <c r="C9" s="112"/>
      <c r="D9" s="113"/>
      <c r="E9" s="121"/>
      <c r="F9" s="37" t="s">
        <v>57</v>
      </c>
      <c r="G9" s="51">
        <v>42534</v>
      </c>
      <c r="H9" s="51">
        <v>25</v>
      </c>
      <c r="I9" s="54">
        <v>2.1520000000000001</v>
      </c>
      <c r="J9" s="54">
        <v>0.78639999999999999</v>
      </c>
      <c r="K9" s="54">
        <v>0.66849999999999998</v>
      </c>
    </row>
    <row r="10" spans="2:12" x14ac:dyDescent="0.25">
      <c r="B10" s="36">
        <v>2012</v>
      </c>
      <c r="C10" s="38" t="s">
        <v>59</v>
      </c>
      <c r="D10" s="39">
        <v>41123</v>
      </c>
      <c r="E10" s="121"/>
      <c r="F10" s="37" t="s">
        <v>58</v>
      </c>
      <c r="G10" s="51">
        <v>69264</v>
      </c>
      <c r="H10" s="51">
        <v>20</v>
      </c>
      <c r="I10" s="54">
        <v>2.008</v>
      </c>
      <c r="J10" s="54">
        <v>0.8155</v>
      </c>
      <c r="K10" s="54">
        <v>0.6704</v>
      </c>
    </row>
    <row r="11" spans="2:12" x14ac:dyDescent="0.25">
      <c r="B11" s="88">
        <v>2012</v>
      </c>
      <c r="C11" s="88" t="s">
        <v>59</v>
      </c>
      <c r="D11" s="90">
        <v>41128</v>
      </c>
      <c r="E11" s="121"/>
      <c r="F11" s="37" t="s">
        <v>55</v>
      </c>
      <c r="G11" s="51">
        <v>92738</v>
      </c>
      <c r="H11" s="51">
        <v>21</v>
      </c>
      <c r="I11" s="54">
        <v>2.1230000000000002</v>
      </c>
      <c r="J11" s="54">
        <v>0.78549999999999998</v>
      </c>
      <c r="K11" s="54">
        <v>0.69740000000000002</v>
      </c>
    </row>
    <row r="12" spans="2:12" x14ac:dyDescent="0.25">
      <c r="B12" s="88"/>
      <c r="C12" s="88"/>
      <c r="D12" s="90"/>
      <c r="E12" s="122"/>
      <c r="F12" s="37" t="s">
        <v>56</v>
      </c>
      <c r="G12" s="51">
        <v>105109</v>
      </c>
      <c r="H12" s="51">
        <v>18</v>
      </c>
      <c r="I12" s="54">
        <v>1.873</v>
      </c>
      <c r="J12" s="54">
        <v>0.75439999999999996</v>
      </c>
      <c r="K12" s="54">
        <v>0.64800000000000002</v>
      </c>
    </row>
    <row r="15" spans="2:12" x14ac:dyDescent="0.25">
      <c r="E15" s="123" t="s">
        <v>83</v>
      </c>
      <c r="F15" s="123" t="s">
        <v>84</v>
      </c>
      <c r="G15" s="125" t="s">
        <v>85</v>
      </c>
      <c r="H15" s="123" t="s">
        <v>86</v>
      </c>
      <c r="I15" s="123" t="s">
        <v>87</v>
      </c>
      <c r="J15" s="123" t="s">
        <v>88</v>
      </c>
      <c r="K15" s="123" t="s">
        <v>89</v>
      </c>
      <c r="L15" s="55"/>
    </row>
    <row r="16" spans="2:12" ht="23.25" customHeight="1" x14ac:dyDescent="0.25">
      <c r="E16" s="124"/>
      <c r="F16" s="124"/>
      <c r="G16" s="126"/>
      <c r="H16" s="124"/>
      <c r="I16" s="124"/>
      <c r="J16" s="124"/>
      <c r="K16" s="124"/>
      <c r="L16" s="55"/>
    </row>
    <row r="17" spans="5:12" x14ac:dyDescent="0.25">
      <c r="E17" s="119" t="s">
        <v>82</v>
      </c>
      <c r="F17" s="62" t="s">
        <v>55</v>
      </c>
      <c r="G17" s="56">
        <f>+(G6+G8+G11)/3</f>
        <v>63253.333333333336</v>
      </c>
      <c r="H17" s="56">
        <f t="shared" ref="H17:K17" si="0">+(H6+H8+H11)/3</f>
        <v>23.333333333333332</v>
      </c>
      <c r="I17" s="57">
        <f t="shared" si="0"/>
        <v>2.2709999999999999</v>
      </c>
      <c r="J17" s="57">
        <f t="shared" si="0"/>
        <v>0.82386666666666664</v>
      </c>
      <c r="K17" s="57">
        <f t="shared" si="0"/>
        <v>0.72149999999999992</v>
      </c>
      <c r="L17" s="55"/>
    </row>
    <row r="18" spans="5:12" x14ac:dyDescent="0.25">
      <c r="E18" s="119"/>
      <c r="F18" s="62" t="s">
        <v>57</v>
      </c>
      <c r="G18" s="58">
        <v>42534</v>
      </c>
      <c r="H18" s="58">
        <v>25</v>
      </c>
      <c r="I18" s="57">
        <v>2.1520000000000001</v>
      </c>
      <c r="J18" s="57">
        <v>0.78639999999999999</v>
      </c>
      <c r="K18" s="57">
        <v>0.66849999999999998</v>
      </c>
      <c r="L18" s="55"/>
    </row>
    <row r="19" spans="5:12" x14ac:dyDescent="0.25">
      <c r="E19" s="119"/>
      <c r="F19" s="62" t="s">
        <v>56</v>
      </c>
      <c r="G19" s="56">
        <f>+(G7+G12)/2</f>
        <v>79104.5</v>
      </c>
      <c r="H19" s="56">
        <f>+(H7+H12)/2</f>
        <v>21.5</v>
      </c>
      <c r="I19" s="57">
        <f>+(I7+I12)/2</f>
        <v>2.0369999999999999</v>
      </c>
      <c r="J19" s="57">
        <f>+(J7+J12)/2</f>
        <v>0.7913</v>
      </c>
      <c r="K19" s="57">
        <f>+(K7+K12)/2</f>
        <v>0.66589999999999994</v>
      </c>
      <c r="L19" s="55"/>
    </row>
    <row r="20" spans="5:12" x14ac:dyDescent="0.25">
      <c r="E20" s="119"/>
      <c r="F20" s="63" t="s">
        <v>58</v>
      </c>
      <c r="G20" s="59">
        <v>69264</v>
      </c>
      <c r="H20" s="59">
        <v>20</v>
      </c>
      <c r="I20" s="60">
        <v>2.008</v>
      </c>
      <c r="J20" s="60">
        <v>0.8155</v>
      </c>
      <c r="K20" s="60">
        <v>0.6704</v>
      </c>
      <c r="L20" s="55"/>
    </row>
    <row r="21" spans="5:12" x14ac:dyDescent="0.25">
      <c r="E21" s="55"/>
      <c r="F21" s="61"/>
      <c r="G21" s="61"/>
      <c r="H21" s="61"/>
      <c r="I21" s="61"/>
      <c r="J21" s="61"/>
      <c r="K21" s="61"/>
      <c r="L21" s="61" t="s">
        <v>90</v>
      </c>
    </row>
  </sheetData>
  <mergeCells count="18">
    <mergeCell ref="K15:K16"/>
    <mergeCell ref="F15:F16"/>
    <mergeCell ref="G15:G16"/>
    <mergeCell ref="H15:H16"/>
    <mergeCell ref="I15:I16"/>
    <mergeCell ref="J15:J16"/>
    <mergeCell ref="E17:E20"/>
    <mergeCell ref="E6:E12"/>
    <mergeCell ref="B11:B12"/>
    <mergeCell ref="C11:C12"/>
    <mergeCell ref="D11:D12"/>
    <mergeCell ref="B6:B7"/>
    <mergeCell ref="C6:C7"/>
    <mergeCell ref="D6:D7"/>
    <mergeCell ref="B8:B9"/>
    <mergeCell ref="C8:C9"/>
    <mergeCell ref="D8:D9"/>
    <mergeCell ref="E15:E1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6"/>
  <sheetViews>
    <sheetView tabSelected="1" workbookViewId="0">
      <selection activeCell="F95" sqref="F64:H95"/>
    </sheetView>
  </sheetViews>
  <sheetFormatPr baseColWidth="10" defaultRowHeight="15" x14ac:dyDescent="0.25"/>
  <cols>
    <col min="1" max="1" width="11.42578125" style="72"/>
    <col min="2" max="2" width="15.140625" style="75" bestFit="1" customWidth="1"/>
    <col min="3" max="3" width="29" style="72" bestFit="1" customWidth="1"/>
    <col min="4" max="4" width="13.85546875" style="81" customWidth="1"/>
    <col min="5" max="5" width="13.42578125" style="81" customWidth="1"/>
    <col min="6" max="8" width="11.42578125" style="81"/>
    <col min="9" max="16384" width="11.42578125" style="72"/>
  </cols>
  <sheetData>
    <row r="1" spans="2:9" x14ac:dyDescent="0.25">
      <c r="B1" s="129" t="s">
        <v>59</v>
      </c>
      <c r="C1" s="130"/>
    </row>
    <row r="2" spans="2:9" ht="15.75" thickBot="1" x14ac:dyDescent="0.3">
      <c r="B2" s="131"/>
      <c r="C2" s="132"/>
    </row>
    <row r="3" spans="2:9" ht="30" x14ac:dyDescent="0.25">
      <c r="B3" s="73" t="s">
        <v>62</v>
      </c>
      <c r="C3" s="66" t="s">
        <v>61</v>
      </c>
      <c r="D3" s="65" t="s">
        <v>94</v>
      </c>
      <c r="E3" s="65" t="s">
        <v>95</v>
      </c>
      <c r="F3" s="66" t="s">
        <v>96</v>
      </c>
      <c r="G3" s="66" t="s">
        <v>97</v>
      </c>
      <c r="H3" s="78" t="s">
        <v>98</v>
      </c>
      <c r="I3" s="79" t="s">
        <v>99</v>
      </c>
    </row>
    <row r="4" spans="2:9" ht="19.5" thickBot="1" x14ac:dyDescent="0.3">
      <c r="B4" s="137" t="s">
        <v>1</v>
      </c>
      <c r="C4" s="67" t="s">
        <v>2</v>
      </c>
      <c r="D4" s="68">
        <v>8902.6</v>
      </c>
      <c r="E4" s="76">
        <f>D4/D$57</f>
        <v>0.1134115177163298</v>
      </c>
      <c r="F4" s="66">
        <v>16</v>
      </c>
      <c r="G4" s="66">
        <v>1</v>
      </c>
      <c r="H4" s="78">
        <f>F4*G4</f>
        <v>16</v>
      </c>
      <c r="I4" s="80">
        <f>SUM(H4:H56)</f>
        <v>38</v>
      </c>
    </row>
    <row r="5" spans="2:9" x14ac:dyDescent="0.25">
      <c r="B5" s="137"/>
      <c r="C5" s="69" t="s">
        <v>3</v>
      </c>
      <c r="D5" s="68">
        <v>712</v>
      </c>
      <c r="E5" s="76">
        <f t="shared" ref="E5:E57" si="0">D5/D$57</f>
        <v>9.0702716750193004E-3</v>
      </c>
      <c r="F5" s="66">
        <v>16</v>
      </c>
      <c r="G5" s="66">
        <v>0</v>
      </c>
      <c r="H5" s="66">
        <f t="shared" ref="H5:H56" si="1">F5*G5</f>
        <v>0</v>
      </c>
    </row>
    <row r="6" spans="2:9" x14ac:dyDescent="0.25">
      <c r="B6" s="137"/>
      <c r="C6" s="69" t="s">
        <v>5</v>
      </c>
      <c r="D6" s="68">
        <v>411.2</v>
      </c>
      <c r="E6" s="76">
        <f t="shared" si="0"/>
        <v>5.2383366752358652E-3</v>
      </c>
      <c r="F6" s="66">
        <v>16</v>
      </c>
      <c r="G6" s="66">
        <v>0</v>
      </c>
      <c r="H6" s="66">
        <f t="shared" si="1"/>
        <v>0</v>
      </c>
    </row>
    <row r="7" spans="2:9" x14ac:dyDescent="0.25">
      <c r="B7" s="137"/>
      <c r="C7" s="67" t="s">
        <v>4</v>
      </c>
      <c r="D7" s="68">
        <v>2333.4</v>
      </c>
      <c r="E7" s="76">
        <f t="shared" si="0"/>
        <v>2.9725522368665779E-2</v>
      </c>
      <c r="F7" s="66">
        <v>16</v>
      </c>
      <c r="G7" s="66">
        <v>0</v>
      </c>
      <c r="H7" s="66">
        <f t="shared" si="1"/>
        <v>0</v>
      </c>
    </row>
    <row r="8" spans="2:9" x14ac:dyDescent="0.25">
      <c r="B8" s="137"/>
      <c r="C8" s="67" t="s">
        <v>6</v>
      </c>
      <c r="D8" s="68">
        <v>289</v>
      </c>
      <c r="E8" s="76">
        <f t="shared" si="0"/>
        <v>3.6816130815738451E-3</v>
      </c>
      <c r="F8" s="66">
        <v>16</v>
      </c>
      <c r="G8" s="66">
        <v>0</v>
      </c>
      <c r="H8" s="66">
        <f t="shared" si="1"/>
        <v>0</v>
      </c>
    </row>
    <row r="9" spans="2:9" x14ac:dyDescent="0.25">
      <c r="B9" s="137"/>
      <c r="C9" s="69" t="s">
        <v>7</v>
      </c>
      <c r="D9" s="68">
        <v>133.19999999999999</v>
      </c>
      <c r="E9" s="76">
        <f t="shared" si="0"/>
        <v>1.6968541953828239E-3</v>
      </c>
      <c r="F9" s="66">
        <v>16</v>
      </c>
      <c r="G9" s="66">
        <v>0</v>
      </c>
      <c r="H9" s="66">
        <f t="shared" si="1"/>
        <v>0</v>
      </c>
    </row>
    <row r="10" spans="2:9" x14ac:dyDescent="0.25">
      <c r="B10" s="137"/>
      <c r="C10" s="69" t="s">
        <v>72</v>
      </c>
      <c r="D10" s="68">
        <v>16073.4</v>
      </c>
      <c r="E10" s="76">
        <f t="shared" si="0"/>
        <v>0.2047613830635607</v>
      </c>
      <c r="F10" s="66">
        <v>16</v>
      </c>
      <c r="G10" s="66">
        <v>1</v>
      </c>
      <c r="H10" s="66">
        <f t="shared" si="1"/>
        <v>16</v>
      </c>
    </row>
    <row r="11" spans="2:9" x14ac:dyDescent="0.25">
      <c r="B11" s="137" t="s">
        <v>101</v>
      </c>
      <c r="C11" s="69" t="s">
        <v>11</v>
      </c>
      <c r="D11" s="70">
        <v>8580.2000000000007</v>
      </c>
      <c r="E11" s="76">
        <f t="shared" si="0"/>
        <v>0.10930441717134917</v>
      </c>
      <c r="F11" s="66">
        <v>3</v>
      </c>
      <c r="G11" s="66">
        <v>1</v>
      </c>
      <c r="H11" s="66">
        <f t="shared" si="1"/>
        <v>3</v>
      </c>
    </row>
    <row r="12" spans="2:9" x14ac:dyDescent="0.25">
      <c r="B12" s="137"/>
      <c r="C12" s="69" t="s">
        <v>9</v>
      </c>
      <c r="D12" s="70">
        <v>17826</v>
      </c>
      <c r="E12" s="76">
        <f t="shared" si="0"/>
        <v>0.22708800966136805</v>
      </c>
      <c r="F12" s="66">
        <v>3</v>
      </c>
      <c r="G12" s="66">
        <v>1</v>
      </c>
      <c r="H12" s="66">
        <f t="shared" si="1"/>
        <v>3</v>
      </c>
    </row>
    <row r="13" spans="2:9" x14ac:dyDescent="0.25">
      <c r="B13" s="137"/>
      <c r="C13" s="69" t="s">
        <v>10</v>
      </c>
      <c r="D13" s="70">
        <v>2899.8</v>
      </c>
      <c r="E13" s="76">
        <f t="shared" si="0"/>
        <v>3.6940974442726079E-2</v>
      </c>
      <c r="F13" s="66">
        <v>3</v>
      </c>
      <c r="G13" s="66">
        <v>0</v>
      </c>
      <c r="H13" s="66">
        <f t="shared" si="1"/>
        <v>0</v>
      </c>
    </row>
    <row r="14" spans="2:9" x14ac:dyDescent="0.25">
      <c r="B14" s="137"/>
      <c r="C14" s="69" t="s">
        <v>79</v>
      </c>
      <c r="D14" s="70">
        <v>267</v>
      </c>
      <c r="E14" s="76">
        <f t="shared" si="0"/>
        <v>3.4013518781322374E-3</v>
      </c>
      <c r="F14" s="66">
        <v>3</v>
      </c>
      <c r="G14" s="66">
        <v>0</v>
      </c>
      <c r="H14" s="66">
        <f t="shared" si="1"/>
        <v>0</v>
      </c>
    </row>
    <row r="15" spans="2:9" x14ac:dyDescent="0.25">
      <c r="B15" s="137"/>
      <c r="C15" s="69" t="s">
        <v>13</v>
      </c>
      <c r="D15" s="70">
        <v>55.6</v>
      </c>
      <c r="E15" s="76">
        <f t="shared" si="0"/>
        <v>7.082964959706083E-4</v>
      </c>
      <c r="F15" s="66">
        <v>3</v>
      </c>
      <c r="G15" s="66">
        <v>0</v>
      </c>
      <c r="H15" s="66">
        <f t="shared" si="1"/>
        <v>0</v>
      </c>
    </row>
    <row r="16" spans="2:9" x14ac:dyDescent="0.25">
      <c r="B16" s="137"/>
      <c r="C16" s="69" t="s">
        <v>78</v>
      </c>
      <c r="D16" s="70">
        <v>35.6</v>
      </c>
      <c r="E16" s="76">
        <f t="shared" si="0"/>
        <v>4.53513583750965E-4</v>
      </c>
      <c r="F16" s="66">
        <v>3</v>
      </c>
      <c r="G16" s="66">
        <v>0</v>
      </c>
      <c r="H16" s="66">
        <f t="shared" si="1"/>
        <v>0</v>
      </c>
    </row>
    <row r="17" spans="2:8" x14ac:dyDescent="0.25">
      <c r="B17" s="137"/>
      <c r="C17" s="69" t="s">
        <v>15</v>
      </c>
      <c r="D17" s="70">
        <v>111.2</v>
      </c>
      <c r="E17" s="76">
        <f t="shared" si="0"/>
        <v>1.4165929919412166E-3</v>
      </c>
      <c r="F17" s="66">
        <v>3</v>
      </c>
      <c r="G17" s="66">
        <v>0</v>
      </c>
      <c r="H17" s="66">
        <f t="shared" si="1"/>
        <v>0</v>
      </c>
    </row>
    <row r="18" spans="2:8" x14ac:dyDescent="0.25">
      <c r="B18" s="137"/>
      <c r="C18" s="69" t="s">
        <v>17</v>
      </c>
      <c r="D18" s="70">
        <v>66.599999999999994</v>
      </c>
      <c r="E18" s="76">
        <f t="shared" si="0"/>
        <v>8.4842709769141194E-4</v>
      </c>
      <c r="F18" s="66">
        <v>3</v>
      </c>
      <c r="G18" s="66">
        <v>0</v>
      </c>
      <c r="H18" s="66">
        <f t="shared" si="1"/>
        <v>0</v>
      </c>
    </row>
    <row r="19" spans="2:8" x14ac:dyDescent="0.25">
      <c r="B19" s="137"/>
      <c r="C19" s="69" t="s">
        <v>20</v>
      </c>
      <c r="D19" s="70">
        <v>66.599999999999994</v>
      </c>
      <c r="E19" s="76">
        <f t="shared" si="0"/>
        <v>8.4842709769141194E-4</v>
      </c>
      <c r="F19" s="66">
        <v>3</v>
      </c>
      <c r="G19" s="66">
        <v>0</v>
      </c>
      <c r="H19" s="66">
        <f t="shared" si="1"/>
        <v>0</v>
      </c>
    </row>
    <row r="20" spans="2:8" x14ac:dyDescent="0.25">
      <c r="B20" s="137"/>
      <c r="C20" s="69" t="s">
        <v>12</v>
      </c>
      <c r="D20" s="70">
        <v>556</v>
      </c>
      <c r="E20" s="76">
        <f t="shared" si="0"/>
        <v>7.0829649597060826E-3</v>
      </c>
      <c r="F20" s="66">
        <v>3</v>
      </c>
      <c r="G20" s="66">
        <v>0</v>
      </c>
      <c r="H20" s="66">
        <f t="shared" si="1"/>
        <v>0</v>
      </c>
    </row>
    <row r="21" spans="2:8" x14ac:dyDescent="0.25">
      <c r="B21" s="137"/>
      <c r="C21" s="69" t="s">
        <v>80</v>
      </c>
      <c r="D21" s="70">
        <v>1920.4</v>
      </c>
      <c r="E21" s="76">
        <f t="shared" si="0"/>
        <v>2.4464255231330147E-2</v>
      </c>
      <c r="F21" s="66">
        <v>3</v>
      </c>
      <c r="G21" s="66">
        <v>0</v>
      </c>
      <c r="H21" s="66">
        <f t="shared" si="1"/>
        <v>0</v>
      </c>
    </row>
    <row r="22" spans="2:8" x14ac:dyDescent="0.25">
      <c r="B22" s="137"/>
      <c r="C22" s="69" t="s">
        <v>14</v>
      </c>
      <c r="D22" s="70">
        <v>222.4</v>
      </c>
      <c r="E22" s="76">
        <f t="shared" si="0"/>
        <v>2.8331859838824332E-3</v>
      </c>
      <c r="F22" s="66">
        <v>3</v>
      </c>
      <c r="G22" s="66">
        <v>0</v>
      </c>
      <c r="H22" s="66">
        <f t="shared" si="1"/>
        <v>0</v>
      </c>
    </row>
    <row r="23" spans="2:8" x14ac:dyDescent="0.25">
      <c r="B23" s="137"/>
      <c r="C23" s="69" t="s">
        <v>21</v>
      </c>
      <c r="D23" s="70">
        <v>55.6</v>
      </c>
      <c r="E23" s="76">
        <f t="shared" si="0"/>
        <v>7.082964959706083E-4</v>
      </c>
      <c r="F23" s="66">
        <v>3</v>
      </c>
      <c r="G23" s="66">
        <v>0</v>
      </c>
      <c r="H23" s="66">
        <f t="shared" si="1"/>
        <v>0</v>
      </c>
    </row>
    <row r="24" spans="2:8" x14ac:dyDescent="0.25">
      <c r="B24" s="137"/>
      <c r="C24" s="69" t="s">
        <v>18</v>
      </c>
      <c r="D24" s="70">
        <v>146.80000000000001</v>
      </c>
      <c r="E24" s="76">
        <f t="shared" si="0"/>
        <v>1.8701065756921817E-3</v>
      </c>
      <c r="F24" s="66">
        <v>3</v>
      </c>
      <c r="G24" s="66">
        <v>0</v>
      </c>
      <c r="H24" s="66">
        <f t="shared" si="1"/>
        <v>0</v>
      </c>
    </row>
    <row r="25" spans="2:8" x14ac:dyDescent="0.25">
      <c r="B25" s="137"/>
      <c r="C25" s="69" t="s">
        <v>16</v>
      </c>
      <c r="D25" s="70">
        <v>122.2</v>
      </c>
      <c r="E25" s="76">
        <f t="shared" si="0"/>
        <v>1.5567235936620205E-3</v>
      </c>
      <c r="F25" s="66">
        <v>3</v>
      </c>
      <c r="G25" s="66">
        <v>0</v>
      </c>
      <c r="H25" s="66">
        <f t="shared" si="1"/>
        <v>0</v>
      </c>
    </row>
    <row r="26" spans="2:8" x14ac:dyDescent="0.25">
      <c r="B26" s="137"/>
      <c r="C26" s="69" t="s">
        <v>81</v>
      </c>
      <c r="D26" s="70">
        <v>178</v>
      </c>
      <c r="E26" s="76">
        <f t="shared" si="0"/>
        <v>2.2675679187548251E-3</v>
      </c>
      <c r="F26" s="66">
        <v>3</v>
      </c>
      <c r="G26" s="66">
        <v>0</v>
      </c>
      <c r="H26" s="66">
        <f t="shared" si="1"/>
        <v>0</v>
      </c>
    </row>
    <row r="27" spans="2:8" x14ac:dyDescent="0.25">
      <c r="B27" s="137"/>
      <c r="C27" s="69" t="s">
        <v>24</v>
      </c>
      <c r="D27" s="70">
        <v>55.6</v>
      </c>
      <c r="E27" s="76">
        <f t="shared" si="0"/>
        <v>7.082964959706083E-4</v>
      </c>
      <c r="F27" s="66">
        <v>3</v>
      </c>
      <c r="G27" s="66">
        <v>0</v>
      </c>
      <c r="H27" s="66">
        <f t="shared" si="1"/>
        <v>0</v>
      </c>
    </row>
    <row r="28" spans="2:8" x14ac:dyDescent="0.25">
      <c r="B28" s="137"/>
      <c r="C28" s="69" t="s">
        <v>19</v>
      </c>
      <c r="D28" s="70">
        <v>994.2</v>
      </c>
      <c r="E28" s="76">
        <f t="shared" si="0"/>
        <v>1.2665258566438468E-2</v>
      </c>
      <c r="F28" s="66">
        <v>3</v>
      </c>
      <c r="G28" s="66">
        <v>0</v>
      </c>
      <c r="H28" s="66">
        <f t="shared" si="1"/>
        <v>0</v>
      </c>
    </row>
    <row r="29" spans="2:8" x14ac:dyDescent="0.25">
      <c r="B29" s="137"/>
      <c r="C29" s="67" t="s">
        <v>23</v>
      </c>
      <c r="D29" s="70">
        <v>66.599999999999994</v>
      </c>
      <c r="E29" s="76">
        <f t="shared" si="0"/>
        <v>8.4842709769141194E-4</v>
      </c>
      <c r="F29" s="66">
        <v>3</v>
      </c>
      <c r="G29" s="66">
        <v>0</v>
      </c>
      <c r="H29" s="66">
        <f t="shared" si="1"/>
        <v>0</v>
      </c>
    </row>
    <row r="30" spans="2:8" x14ac:dyDescent="0.25">
      <c r="B30" s="137" t="s">
        <v>25</v>
      </c>
      <c r="C30" s="69" t="s">
        <v>28</v>
      </c>
      <c r="D30" s="70">
        <v>124.6</v>
      </c>
      <c r="E30" s="76">
        <f t="shared" si="0"/>
        <v>1.5872975431283774E-3</v>
      </c>
      <c r="F30" s="66">
        <v>9</v>
      </c>
      <c r="G30" s="66">
        <v>0</v>
      </c>
      <c r="H30" s="66">
        <f t="shared" si="1"/>
        <v>0</v>
      </c>
    </row>
    <row r="31" spans="2:8" x14ac:dyDescent="0.25">
      <c r="B31" s="137"/>
      <c r="C31" s="69" t="s">
        <v>26</v>
      </c>
      <c r="D31" s="70">
        <v>55.6</v>
      </c>
      <c r="E31" s="76">
        <f t="shared" si="0"/>
        <v>7.082964959706083E-4</v>
      </c>
      <c r="F31" s="66">
        <v>9</v>
      </c>
      <c r="G31" s="66">
        <v>0</v>
      </c>
      <c r="H31" s="66">
        <f t="shared" si="1"/>
        <v>0</v>
      </c>
    </row>
    <row r="32" spans="2:8" x14ac:dyDescent="0.25">
      <c r="B32" s="137"/>
      <c r="C32" s="69" t="s">
        <v>27</v>
      </c>
      <c r="D32" s="70">
        <v>55.6</v>
      </c>
      <c r="E32" s="76">
        <f t="shared" si="0"/>
        <v>7.082964959706083E-4</v>
      </c>
      <c r="F32" s="66">
        <v>9</v>
      </c>
      <c r="G32" s="66">
        <v>0</v>
      </c>
      <c r="H32" s="66">
        <f t="shared" si="1"/>
        <v>0</v>
      </c>
    </row>
    <row r="33" spans="2:8" x14ac:dyDescent="0.25">
      <c r="B33" s="137" t="s">
        <v>102</v>
      </c>
      <c r="C33" s="69" t="s">
        <v>31</v>
      </c>
      <c r="D33" s="70">
        <v>289</v>
      </c>
      <c r="E33" s="76">
        <f t="shared" si="0"/>
        <v>3.6816130815738451E-3</v>
      </c>
      <c r="F33" s="66">
        <v>9</v>
      </c>
      <c r="G33" s="66">
        <v>0</v>
      </c>
      <c r="H33" s="66">
        <f t="shared" si="1"/>
        <v>0</v>
      </c>
    </row>
    <row r="34" spans="2:8" x14ac:dyDescent="0.25">
      <c r="B34" s="137"/>
      <c r="C34" s="69" t="s">
        <v>33</v>
      </c>
      <c r="D34" s="70">
        <v>925.6</v>
      </c>
      <c r="E34" s="76">
        <f t="shared" si="0"/>
        <v>1.1791353177525091E-2</v>
      </c>
      <c r="F34" s="66">
        <v>9</v>
      </c>
      <c r="G34" s="66">
        <v>0</v>
      </c>
      <c r="H34" s="66">
        <f t="shared" si="1"/>
        <v>0</v>
      </c>
    </row>
    <row r="35" spans="2:8" x14ac:dyDescent="0.25">
      <c r="B35" s="137"/>
      <c r="C35" s="67" t="s">
        <v>32</v>
      </c>
      <c r="D35" s="70">
        <v>622.6</v>
      </c>
      <c r="E35" s="76">
        <f t="shared" si="0"/>
        <v>7.9313920573974954E-3</v>
      </c>
      <c r="F35" s="66">
        <v>9</v>
      </c>
      <c r="G35" s="66">
        <v>0</v>
      </c>
      <c r="H35" s="66">
        <f t="shared" si="1"/>
        <v>0</v>
      </c>
    </row>
    <row r="36" spans="2:8" x14ac:dyDescent="0.25">
      <c r="B36" s="137"/>
      <c r="C36" s="67" t="s">
        <v>30</v>
      </c>
      <c r="D36" s="70">
        <v>111.2</v>
      </c>
      <c r="E36" s="76">
        <f t="shared" si="0"/>
        <v>1.4165929919412166E-3</v>
      </c>
      <c r="F36" s="66">
        <v>9</v>
      </c>
      <c r="G36" s="66">
        <v>0</v>
      </c>
      <c r="H36" s="66">
        <f t="shared" si="1"/>
        <v>0</v>
      </c>
    </row>
    <row r="37" spans="2:8" x14ac:dyDescent="0.25">
      <c r="B37" s="137"/>
      <c r="C37" s="67" t="s">
        <v>71</v>
      </c>
      <c r="D37" s="70">
        <v>658.6</v>
      </c>
      <c r="E37" s="76">
        <f t="shared" si="0"/>
        <v>8.3900012993928536E-3</v>
      </c>
      <c r="F37" s="66">
        <v>9</v>
      </c>
      <c r="G37" s="66">
        <v>0</v>
      </c>
      <c r="H37" s="66">
        <f t="shared" si="1"/>
        <v>0</v>
      </c>
    </row>
    <row r="38" spans="2:8" x14ac:dyDescent="0.25">
      <c r="B38" s="73" t="s">
        <v>103</v>
      </c>
      <c r="C38" s="69" t="s">
        <v>35</v>
      </c>
      <c r="D38" s="70">
        <v>1535.2</v>
      </c>
      <c r="E38" s="76">
        <f t="shared" si="0"/>
        <v>1.9557136341979819E-2</v>
      </c>
      <c r="F38" s="66">
        <v>5</v>
      </c>
      <c r="G38" s="66">
        <v>0</v>
      </c>
      <c r="H38" s="66">
        <f t="shared" si="1"/>
        <v>0</v>
      </c>
    </row>
    <row r="39" spans="2:8" x14ac:dyDescent="0.25">
      <c r="B39" s="137" t="s">
        <v>36</v>
      </c>
      <c r="C39" s="69" t="s">
        <v>38</v>
      </c>
      <c r="D39" s="70">
        <v>55.6</v>
      </c>
      <c r="E39" s="76">
        <f t="shared" si="0"/>
        <v>7.082964959706083E-4</v>
      </c>
      <c r="F39" s="66">
        <v>12</v>
      </c>
      <c r="G39" s="66">
        <v>0</v>
      </c>
      <c r="H39" s="66">
        <f t="shared" si="1"/>
        <v>0</v>
      </c>
    </row>
    <row r="40" spans="2:8" x14ac:dyDescent="0.25">
      <c r="B40" s="137"/>
      <c r="C40" s="69" t="s">
        <v>91</v>
      </c>
      <c r="D40" s="70">
        <v>400.2</v>
      </c>
      <c r="E40" s="76">
        <f t="shared" si="0"/>
        <v>5.0982060735150613E-3</v>
      </c>
      <c r="F40" s="66">
        <v>12</v>
      </c>
      <c r="G40" s="66">
        <v>0</v>
      </c>
      <c r="H40" s="66">
        <f t="shared" si="1"/>
        <v>0</v>
      </c>
    </row>
    <row r="41" spans="2:8" x14ac:dyDescent="0.25">
      <c r="B41" s="137"/>
      <c r="C41" s="69" t="s">
        <v>37</v>
      </c>
      <c r="D41" s="70">
        <v>1190.2</v>
      </c>
      <c r="E41" s="76">
        <f t="shared" si="0"/>
        <v>1.5162131106190972E-2</v>
      </c>
      <c r="F41" s="66">
        <v>12</v>
      </c>
      <c r="G41" s="66">
        <v>0</v>
      </c>
      <c r="H41" s="66">
        <f t="shared" si="1"/>
        <v>0</v>
      </c>
    </row>
    <row r="42" spans="2:8" x14ac:dyDescent="0.25">
      <c r="B42" s="137"/>
      <c r="C42" s="69" t="s">
        <v>73</v>
      </c>
      <c r="D42" s="70">
        <v>142.4</v>
      </c>
      <c r="E42" s="76">
        <f t="shared" si="0"/>
        <v>1.81405433500386E-3</v>
      </c>
      <c r="F42" s="66">
        <v>12</v>
      </c>
      <c r="G42" s="66">
        <v>0</v>
      </c>
      <c r="H42" s="66">
        <f t="shared" si="1"/>
        <v>0</v>
      </c>
    </row>
    <row r="43" spans="2:8" x14ac:dyDescent="0.25">
      <c r="B43" s="137"/>
      <c r="C43" s="69" t="s">
        <v>39</v>
      </c>
      <c r="D43" s="70">
        <v>55.6</v>
      </c>
      <c r="E43" s="76">
        <f t="shared" si="0"/>
        <v>7.082964959706083E-4</v>
      </c>
      <c r="F43" s="66">
        <v>12</v>
      </c>
      <c r="G43" s="66">
        <v>0</v>
      </c>
      <c r="H43" s="66">
        <f t="shared" si="1"/>
        <v>0</v>
      </c>
    </row>
    <row r="44" spans="2:8" x14ac:dyDescent="0.25">
      <c r="B44" s="137"/>
      <c r="C44" s="69" t="s">
        <v>74</v>
      </c>
      <c r="D44" s="70">
        <v>1993.6</v>
      </c>
      <c r="E44" s="76">
        <f t="shared" si="0"/>
        <v>2.5396760690054039E-2</v>
      </c>
      <c r="F44" s="66">
        <v>12</v>
      </c>
      <c r="G44" s="66">
        <v>0</v>
      </c>
      <c r="H44" s="66">
        <f t="shared" si="1"/>
        <v>0</v>
      </c>
    </row>
    <row r="45" spans="2:8" x14ac:dyDescent="0.25">
      <c r="B45" s="137"/>
      <c r="C45" s="69" t="s">
        <v>40</v>
      </c>
      <c r="D45" s="70">
        <v>111.2</v>
      </c>
      <c r="E45" s="76">
        <f t="shared" si="0"/>
        <v>1.4165929919412166E-3</v>
      </c>
      <c r="F45" s="66">
        <v>12</v>
      </c>
      <c r="G45" s="66">
        <v>0</v>
      </c>
      <c r="H45" s="66">
        <f t="shared" si="1"/>
        <v>0</v>
      </c>
    </row>
    <row r="46" spans="2:8" x14ac:dyDescent="0.25">
      <c r="B46" s="137"/>
      <c r="C46" s="69" t="s">
        <v>43</v>
      </c>
      <c r="D46" s="70">
        <v>498.4</v>
      </c>
      <c r="E46" s="76">
        <f t="shared" si="0"/>
        <v>6.3491901725135098E-3</v>
      </c>
      <c r="F46" s="66">
        <v>12</v>
      </c>
      <c r="G46" s="66">
        <v>0</v>
      </c>
      <c r="H46" s="66">
        <f t="shared" si="1"/>
        <v>0</v>
      </c>
    </row>
    <row r="47" spans="2:8" x14ac:dyDescent="0.25">
      <c r="B47" s="137"/>
      <c r="C47" s="69" t="s">
        <v>41</v>
      </c>
      <c r="D47" s="70">
        <v>55.6</v>
      </c>
      <c r="E47" s="76">
        <f t="shared" si="0"/>
        <v>7.082964959706083E-4</v>
      </c>
      <c r="F47" s="66">
        <v>12</v>
      </c>
      <c r="G47" s="66">
        <v>0</v>
      </c>
      <c r="H47" s="66">
        <f t="shared" si="1"/>
        <v>0</v>
      </c>
    </row>
    <row r="48" spans="2:8" x14ac:dyDescent="0.25">
      <c r="B48" s="137"/>
      <c r="C48" s="69" t="s">
        <v>75</v>
      </c>
      <c r="D48" s="70">
        <v>1085.8</v>
      </c>
      <c r="E48" s="76">
        <f t="shared" si="0"/>
        <v>1.3832164304404431E-2</v>
      </c>
      <c r="F48" s="66">
        <v>12</v>
      </c>
      <c r="G48" s="66">
        <v>0</v>
      </c>
      <c r="H48" s="66">
        <f t="shared" si="1"/>
        <v>0</v>
      </c>
    </row>
    <row r="49" spans="2:9" x14ac:dyDescent="0.25">
      <c r="B49" s="137"/>
      <c r="C49" s="69" t="s">
        <v>76</v>
      </c>
      <c r="D49" s="70">
        <v>623</v>
      </c>
      <c r="E49" s="76">
        <f t="shared" si="0"/>
        <v>7.9364877156418868E-3</v>
      </c>
      <c r="F49" s="66">
        <v>12</v>
      </c>
      <c r="G49" s="66">
        <v>0</v>
      </c>
      <c r="H49" s="66">
        <f t="shared" si="1"/>
        <v>0</v>
      </c>
    </row>
    <row r="50" spans="2:9" x14ac:dyDescent="0.25">
      <c r="B50" s="137"/>
      <c r="C50" s="69" t="s">
        <v>44</v>
      </c>
      <c r="D50" s="70">
        <v>253.6</v>
      </c>
      <c r="E50" s="76">
        <f t="shared" si="0"/>
        <v>3.2306473269450766E-3</v>
      </c>
      <c r="F50" s="66">
        <v>12</v>
      </c>
      <c r="G50" s="66">
        <v>0</v>
      </c>
      <c r="H50" s="66">
        <f t="shared" si="1"/>
        <v>0</v>
      </c>
    </row>
    <row r="51" spans="2:9" x14ac:dyDescent="0.25">
      <c r="B51" s="137"/>
      <c r="C51" s="69" t="s">
        <v>47</v>
      </c>
      <c r="D51" s="70">
        <v>111.2</v>
      </c>
      <c r="E51" s="76">
        <f t="shared" si="0"/>
        <v>1.4165929919412166E-3</v>
      </c>
      <c r="F51" s="66">
        <v>12</v>
      </c>
      <c r="G51" s="66">
        <v>0</v>
      </c>
      <c r="H51" s="66">
        <f t="shared" si="1"/>
        <v>0</v>
      </c>
    </row>
    <row r="52" spans="2:9" x14ac:dyDescent="0.25">
      <c r="B52" s="137"/>
      <c r="C52" s="69" t="s">
        <v>49</v>
      </c>
      <c r="D52" s="70">
        <v>340.4</v>
      </c>
      <c r="E52" s="76">
        <f t="shared" si="0"/>
        <v>4.3364051659783281E-3</v>
      </c>
      <c r="F52" s="66">
        <v>12</v>
      </c>
      <c r="G52" s="66">
        <v>0</v>
      </c>
      <c r="H52" s="66">
        <f t="shared" si="1"/>
        <v>0</v>
      </c>
    </row>
    <row r="53" spans="2:9" x14ac:dyDescent="0.25">
      <c r="B53" s="137"/>
      <c r="C53" s="69" t="s">
        <v>77</v>
      </c>
      <c r="D53" s="70">
        <v>71.2</v>
      </c>
      <c r="E53" s="76">
        <f t="shared" si="0"/>
        <v>9.0702716750193E-4</v>
      </c>
      <c r="F53" s="66">
        <v>12</v>
      </c>
      <c r="G53" s="66">
        <v>0</v>
      </c>
      <c r="H53" s="66">
        <f t="shared" si="1"/>
        <v>0</v>
      </c>
    </row>
    <row r="54" spans="2:9" x14ac:dyDescent="0.25">
      <c r="B54" s="137"/>
      <c r="C54" s="69" t="s">
        <v>42</v>
      </c>
      <c r="D54" s="70">
        <v>3928.8</v>
      </c>
      <c r="E54" s="76">
        <f t="shared" si="0"/>
        <v>5.0049555276426724E-2</v>
      </c>
      <c r="F54" s="66">
        <v>12</v>
      </c>
      <c r="G54" s="66">
        <v>0</v>
      </c>
      <c r="H54" s="66">
        <f t="shared" si="1"/>
        <v>0</v>
      </c>
    </row>
    <row r="55" spans="2:9" x14ac:dyDescent="0.25">
      <c r="B55" s="137"/>
      <c r="C55" s="69" t="s">
        <v>45</v>
      </c>
      <c r="D55" s="70">
        <v>55.6</v>
      </c>
      <c r="E55" s="76">
        <f t="shared" si="0"/>
        <v>7.082964959706083E-4</v>
      </c>
      <c r="F55" s="66">
        <v>1</v>
      </c>
      <c r="G55" s="66">
        <v>0</v>
      </c>
      <c r="H55" s="66">
        <f t="shared" si="1"/>
        <v>0</v>
      </c>
    </row>
    <row r="56" spans="2:9" x14ac:dyDescent="0.25">
      <c r="B56" s="137"/>
      <c r="C56" s="69" t="s">
        <v>53</v>
      </c>
      <c r="D56" s="70">
        <v>66.599999999999994</v>
      </c>
      <c r="E56" s="76">
        <f t="shared" si="0"/>
        <v>8.4842709769141194E-4</v>
      </c>
      <c r="F56" s="66">
        <v>12</v>
      </c>
      <c r="G56" s="66">
        <v>0</v>
      </c>
      <c r="H56" s="66">
        <f t="shared" si="1"/>
        <v>0</v>
      </c>
    </row>
    <row r="57" spans="2:9" x14ac:dyDescent="0.25">
      <c r="B57" s="74" t="s">
        <v>100</v>
      </c>
      <c r="C57" s="71"/>
      <c r="D57" s="84">
        <f>SUM(D4:D56)</f>
        <v>78498.2</v>
      </c>
      <c r="E57" s="77">
        <f t="shared" si="0"/>
        <v>1</v>
      </c>
    </row>
    <row r="60" spans="2:9" x14ac:dyDescent="0.25">
      <c r="B60" s="133" t="s">
        <v>60</v>
      </c>
      <c r="C60" s="134"/>
    </row>
    <row r="61" spans="2:9" ht="15.75" thickBot="1" x14ac:dyDescent="0.3">
      <c r="B61" s="135"/>
      <c r="C61" s="136"/>
    </row>
    <row r="62" spans="2:9" ht="30" x14ac:dyDescent="0.25">
      <c r="B62" s="73" t="s">
        <v>62</v>
      </c>
      <c r="C62" s="66" t="s">
        <v>61</v>
      </c>
      <c r="D62" s="65" t="s">
        <v>94</v>
      </c>
      <c r="E62" s="82" t="s">
        <v>95</v>
      </c>
      <c r="F62" s="66" t="s">
        <v>96</v>
      </c>
      <c r="G62" s="66" t="s">
        <v>97</v>
      </c>
      <c r="H62" s="78" t="s">
        <v>98</v>
      </c>
      <c r="I62" s="79" t="s">
        <v>99</v>
      </c>
    </row>
    <row r="63" spans="2:9" ht="19.5" thickBot="1" x14ac:dyDescent="0.3">
      <c r="B63" s="127" t="s">
        <v>1</v>
      </c>
      <c r="C63" s="67" t="s">
        <v>2</v>
      </c>
      <c r="D63" s="70">
        <v>417</v>
      </c>
      <c r="E63" s="85">
        <f>D63/D$96</f>
        <v>1.2396694214876033E-2</v>
      </c>
      <c r="F63" s="66">
        <v>16</v>
      </c>
      <c r="G63" s="66">
        <v>0</v>
      </c>
      <c r="H63" s="78">
        <f>F63*G63</f>
        <v>0</v>
      </c>
      <c r="I63" s="83">
        <f>SUM(H63:H95)</f>
        <v>35</v>
      </c>
    </row>
    <row r="64" spans="2:9" x14ac:dyDescent="0.25">
      <c r="B64" s="127"/>
      <c r="C64" s="69" t="s">
        <v>3</v>
      </c>
      <c r="D64" s="70">
        <v>139</v>
      </c>
      <c r="E64" s="85">
        <f t="shared" ref="E64:E96" si="2">D64/D$96</f>
        <v>4.1322314049586778E-3</v>
      </c>
      <c r="F64" s="66">
        <v>16</v>
      </c>
      <c r="G64" s="66">
        <v>0</v>
      </c>
      <c r="H64" s="66">
        <f>F64*G64</f>
        <v>0</v>
      </c>
    </row>
    <row r="65" spans="2:8" x14ac:dyDescent="0.25">
      <c r="B65" s="127"/>
      <c r="C65" s="69" t="s">
        <v>5</v>
      </c>
      <c r="D65" s="70">
        <v>834</v>
      </c>
      <c r="E65" s="85">
        <f t="shared" si="2"/>
        <v>2.4793388429752067E-2</v>
      </c>
      <c r="F65" s="66">
        <v>16</v>
      </c>
      <c r="G65" s="66">
        <v>0</v>
      </c>
      <c r="H65" s="66">
        <f>F65*G65</f>
        <v>0</v>
      </c>
    </row>
    <row r="66" spans="2:8" x14ac:dyDescent="0.25">
      <c r="B66" s="127"/>
      <c r="C66" s="67" t="s">
        <v>4</v>
      </c>
      <c r="D66" s="70">
        <v>12510</v>
      </c>
      <c r="E66" s="85">
        <f t="shared" si="2"/>
        <v>0.37190082644628097</v>
      </c>
      <c r="F66" s="66">
        <v>16</v>
      </c>
      <c r="G66" s="66">
        <v>2</v>
      </c>
      <c r="H66" s="66">
        <f t="shared" ref="H66:H95" si="3">F66*G66</f>
        <v>32</v>
      </c>
    </row>
    <row r="67" spans="2:8" x14ac:dyDescent="0.25">
      <c r="B67" s="127" t="s">
        <v>101</v>
      </c>
      <c r="C67" s="69" t="s">
        <v>11</v>
      </c>
      <c r="D67" s="70">
        <v>5421</v>
      </c>
      <c r="E67" s="85">
        <f t="shared" si="2"/>
        <v>0.16115702479338842</v>
      </c>
      <c r="F67" s="66">
        <v>3</v>
      </c>
      <c r="G67" s="66">
        <v>1</v>
      </c>
      <c r="H67" s="66">
        <f t="shared" si="3"/>
        <v>3</v>
      </c>
    </row>
    <row r="68" spans="2:8" x14ac:dyDescent="0.25">
      <c r="B68" s="127"/>
      <c r="C68" s="69" t="s">
        <v>9</v>
      </c>
      <c r="D68" s="70">
        <v>2224</v>
      </c>
      <c r="E68" s="85">
        <f t="shared" si="2"/>
        <v>6.6115702479338845E-2</v>
      </c>
      <c r="F68" s="66">
        <v>3</v>
      </c>
      <c r="G68" s="66">
        <v>0</v>
      </c>
      <c r="H68" s="66">
        <f t="shared" si="3"/>
        <v>0</v>
      </c>
    </row>
    <row r="69" spans="2:8" x14ac:dyDescent="0.25">
      <c r="B69" s="127"/>
      <c r="C69" s="69" t="s">
        <v>10</v>
      </c>
      <c r="D69" s="70">
        <v>278</v>
      </c>
      <c r="E69" s="85">
        <f t="shared" si="2"/>
        <v>8.2644628099173556E-3</v>
      </c>
      <c r="F69" s="66">
        <v>3</v>
      </c>
      <c r="G69" s="66">
        <v>0</v>
      </c>
      <c r="H69" s="66">
        <f t="shared" si="3"/>
        <v>0</v>
      </c>
    </row>
    <row r="70" spans="2:8" x14ac:dyDescent="0.25">
      <c r="B70" s="127"/>
      <c r="C70" s="69" t="s">
        <v>12</v>
      </c>
      <c r="D70" s="70">
        <v>139</v>
      </c>
      <c r="E70" s="85">
        <f t="shared" si="2"/>
        <v>4.1322314049586778E-3</v>
      </c>
      <c r="F70" s="66">
        <v>3</v>
      </c>
      <c r="G70" s="66">
        <v>0</v>
      </c>
      <c r="H70" s="66">
        <f t="shared" si="3"/>
        <v>0</v>
      </c>
    </row>
    <row r="71" spans="2:8" x14ac:dyDescent="0.25">
      <c r="B71" s="127"/>
      <c r="C71" s="69" t="s">
        <v>80</v>
      </c>
      <c r="D71" s="70">
        <v>278</v>
      </c>
      <c r="E71" s="85">
        <f t="shared" si="2"/>
        <v>8.2644628099173556E-3</v>
      </c>
      <c r="F71" s="66">
        <v>3</v>
      </c>
      <c r="G71" s="66">
        <v>0</v>
      </c>
      <c r="H71" s="66">
        <f t="shared" si="3"/>
        <v>0</v>
      </c>
    </row>
    <row r="72" spans="2:8" x14ac:dyDescent="0.25">
      <c r="B72" s="127"/>
      <c r="C72" s="69" t="s">
        <v>14</v>
      </c>
      <c r="D72" s="70">
        <v>278</v>
      </c>
      <c r="E72" s="85">
        <f t="shared" si="2"/>
        <v>8.2644628099173556E-3</v>
      </c>
      <c r="F72" s="66">
        <v>3</v>
      </c>
      <c r="G72" s="66">
        <v>0</v>
      </c>
      <c r="H72" s="66">
        <f t="shared" si="3"/>
        <v>0</v>
      </c>
    </row>
    <row r="73" spans="2:8" x14ac:dyDescent="0.25">
      <c r="B73" s="127"/>
      <c r="C73" s="69" t="s">
        <v>22</v>
      </c>
      <c r="D73" s="70">
        <v>139</v>
      </c>
      <c r="E73" s="85">
        <f t="shared" si="2"/>
        <v>4.1322314049586778E-3</v>
      </c>
      <c r="F73" s="66">
        <v>3</v>
      </c>
      <c r="G73" s="66">
        <v>0</v>
      </c>
      <c r="H73" s="66">
        <f t="shared" si="3"/>
        <v>0</v>
      </c>
    </row>
    <row r="74" spans="2:8" x14ac:dyDescent="0.25">
      <c r="B74" s="127"/>
      <c r="C74" s="69" t="s">
        <v>16</v>
      </c>
      <c r="D74" s="70">
        <v>139</v>
      </c>
      <c r="E74" s="85">
        <f t="shared" si="2"/>
        <v>4.1322314049586778E-3</v>
      </c>
      <c r="F74" s="66">
        <v>3</v>
      </c>
      <c r="G74" s="66">
        <v>0</v>
      </c>
      <c r="H74" s="66">
        <f t="shared" si="3"/>
        <v>0</v>
      </c>
    </row>
    <row r="75" spans="2:8" x14ac:dyDescent="0.25">
      <c r="B75" s="127"/>
      <c r="C75" s="69" t="s">
        <v>19</v>
      </c>
      <c r="D75" s="70">
        <v>834</v>
      </c>
      <c r="E75" s="85">
        <f t="shared" si="2"/>
        <v>2.4793388429752067E-2</v>
      </c>
      <c r="F75" s="66">
        <v>3</v>
      </c>
      <c r="G75" s="66">
        <v>0</v>
      </c>
      <c r="H75" s="66">
        <f t="shared" si="3"/>
        <v>0</v>
      </c>
    </row>
    <row r="76" spans="2:8" x14ac:dyDescent="0.25">
      <c r="B76" s="127" t="s">
        <v>25</v>
      </c>
      <c r="C76" s="69" t="s">
        <v>28</v>
      </c>
      <c r="D76" s="70">
        <v>2085</v>
      </c>
      <c r="E76" s="85">
        <f t="shared" si="2"/>
        <v>6.1983471074380167E-2</v>
      </c>
      <c r="F76" s="66">
        <v>9</v>
      </c>
      <c r="G76" s="66">
        <v>0</v>
      </c>
      <c r="H76" s="66">
        <f t="shared" si="3"/>
        <v>0</v>
      </c>
    </row>
    <row r="77" spans="2:8" x14ac:dyDescent="0.25">
      <c r="B77" s="127"/>
      <c r="C77" s="69" t="s">
        <v>26</v>
      </c>
      <c r="D77" s="70">
        <v>417</v>
      </c>
      <c r="E77" s="85">
        <f t="shared" si="2"/>
        <v>1.2396694214876033E-2</v>
      </c>
      <c r="F77" s="66">
        <v>9</v>
      </c>
      <c r="G77" s="66">
        <v>0</v>
      </c>
      <c r="H77" s="66">
        <f t="shared" si="3"/>
        <v>0</v>
      </c>
    </row>
    <row r="78" spans="2:8" x14ac:dyDescent="0.25">
      <c r="B78" s="127"/>
      <c r="C78" s="69" t="s">
        <v>27</v>
      </c>
      <c r="D78" s="70">
        <v>278</v>
      </c>
      <c r="E78" s="85">
        <f t="shared" si="2"/>
        <v>8.2644628099173556E-3</v>
      </c>
      <c r="F78" s="66">
        <v>9</v>
      </c>
      <c r="G78" s="66">
        <v>0</v>
      </c>
      <c r="H78" s="66">
        <f t="shared" si="3"/>
        <v>0</v>
      </c>
    </row>
    <row r="79" spans="2:8" x14ac:dyDescent="0.25">
      <c r="B79" s="127" t="s">
        <v>102</v>
      </c>
      <c r="C79" s="69" t="s">
        <v>31</v>
      </c>
      <c r="D79" s="70">
        <v>834</v>
      </c>
      <c r="E79" s="85">
        <f t="shared" si="2"/>
        <v>2.4793388429752067E-2</v>
      </c>
      <c r="F79" s="66">
        <v>9</v>
      </c>
      <c r="G79" s="66">
        <v>0</v>
      </c>
      <c r="H79" s="66">
        <f t="shared" si="3"/>
        <v>0</v>
      </c>
    </row>
    <row r="80" spans="2:8" x14ac:dyDescent="0.25">
      <c r="B80" s="127"/>
      <c r="C80" s="69" t="s">
        <v>33</v>
      </c>
      <c r="D80" s="70">
        <v>139</v>
      </c>
      <c r="E80" s="85">
        <f t="shared" si="2"/>
        <v>4.1322314049586778E-3</v>
      </c>
      <c r="F80" s="66">
        <v>9</v>
      </c>
      <c r="G80" s="66">
        <v>0</v>
      </c>
      <c r="H80" s="66">
        <f t="shared" si="3"/>
        <v>0</v>
      </c>
    </row>
    <row r="81" spans="2:8" x14ac:dyDescent="0.25">
      <c r="B81" s="127"/>
      <c r="C81" s="67" t="s">
        <v>32</v>
      </c>
      <c r="D81" s="70">
        <v>278</v>
      </c>
      <c r="E81" s="85">
        <f t="shared" si="2"/>
        <v>8.2644628099173556E-3</v>
      </c>
      <c r="F81" s="66">
        <v>9</v>
      </c>
      <c r="G81" s="66">
        <v>0</v>
      </c>
      <c r="H81" s="66">
        <f t="shared" si="3"/>
        <v>0</v>
      </c>
    </row>
    <row r="82" spans="2:8" x14ac:dyDescent="0.25">
      <c r="B82" s="127" t="s">
        <v>36</v>
      </c>
      <c r="C82" s="69" t="s">
        <v>37</v>
      </c>
      <c r="D82" s="70">
        <v>2502</v>
      </c>
      <c r="E82" s="85">
        <f t="shared" si="2"/>
        <v>7.43801652892562E-2</v>
      </c>
      <c r="F82" s="66">
        <v>12</v>
      </c>
      <c r="G82" s="66">
        <v>0</v>
      </c>
      <c r="H82" s="66">
        <f t="shared" si="3"/>
        <v>0</v>
      </c>
    </row>
    <row r="83" spans="2:8" x14ac:dyDescent="0.25">
      <c r="B83" s="127"/>
      <c r="C83" s="69" t="s">
        <v>39</v>
      </c>
      <c r="D83" s="70">
        <v>1112</v>
      </c>
      <c r="E83" s="85">
        <f t="shared" si="2"/>
        <v>3.3057851239669422E-2</v>
      </c>
      <c r="F83" s="66">
        <v>12</v>
      </c>
      <c r="G83" s="66">
        <v>0</v>
      </c>
      <c r="H83" s="66">
        <f t="shared" si="3"/>
        <v>0</v>
      </c>
    </row>
    <row r="84" spans="2:8" x14ac:dyDescent="0.25">
      <c r="B84" s="127"/>
      <c r="C84" s="69" t="s">
        <v>40</v>
      </c>
      <c r="D84" s="70">
        <v>417</v>
      </c>
      <c r="E84" s="85">
        <f t="shared" si="2"/>
        <v>1.2396694214876033E-2</v>
      </c>
      <c r="F84" s="66">
        <v>12</v>
      </c>
      <c r="G84" s="66">
        <v>0</v>
      </c>
      <c r="H84" s="66">
        <f t="shared" si="3"/>
        <v>0</v>
      </c>
    </row>
    <row r="85" spans="2:8" x14ac:dyDescent="0.25">
      <c r="B85" s="127"/>
      <c r="C85" s="69" t="s">
        <v>43</v>
      </c>
      <c r="D85" s="70">
        <v>139</v>
      </c>
      <c r="E85" s="85">
        <f t="shared" si="2"/>
        <v>4.1322314049586778E-3</v>
      </c>
      <c r="F85" s="66">
        <v>12</v>
      </c>
      <c r="G85" s="66">
        <v>0</v>
      </c>
      <c r="H85" s="66">
        <f t="shared" si="3"/>
        <v>0</v>
      </c>
    </row>
    <row r="86" spans="2:8" x14ac:dyDescent="0.25">
      <c r="B86" s="127"/>
      <c r="C86" s="69" t="s">
        <v>48</v>
      </c>
      <c r="D86" s="70">
        <v>139</v>
      </c>
      <c r="E86" s="85">
        <f t="shared" si="2"/>
        <v>4.1322314049586778E-3</v>
      </c>
      <c r="F86" s="66">
        <v>12</v>
      </c>
      <c r="G86" s="66">
        <v>0</v>
      </c>
      <c r="H86" s="66">
        <f t="shared" si="3"/>
        <v>0</v>
      </c>
    </row>
    <row r="87" spans="2:8" x14ac:dyDescent="0.25">
      <c r="B87" s="127"/>
      <c r="C87" s="69" t="s">
        <v>46</v>
      </c>
      <c r="D87" s="70">
        <v>278</v>
      </c>
      <c r="E87" s="85">
        <f t="shared" si="2"/>
        <v>8.2644628099173556E-3</v>
      </c>
      <c r="F87" s="66">
        <v>12</v>
      </c>
      <c r="G87" s="66">
        <v>0</v>
      </c>
      <c r="H87" s="66">
        <f t="shared" si="3"/>
        <v>0</v>
      </c>
    </row>
    <row r="88" spans="2:8" x14ac:dyDescent="0.25">
      <c r="B88" s="127"/>
      <c r="C88" s="69" t="s">
        <v>44</v>
      </c>
      <c r="D88" s="70">
        <v>278</v>
      </c>
      <c r="E88" s="85">
        <f t="shared" si="2"/>
        <v>8.2644628099173556E-3</v>
      </c>
      <c r="F88" s="66">
        <v>12</v>
      </c>
      <c r="G88" s="66">
        <v>0</v>
      </c>
      <c r="H88" s="66">
        <f t="shared" si="3"/>
        <v>0</v>
      </c>
    </row>
    <row r="89" spans="2:8" x14ac:dyDescent="0.25">
      <c r="B89" s="127"/>
      <c r="C89" s="69" t="s">
        <v>51</v>
      </c>
      <c r="D89" s="70">
        <v>139</v>
      </c>
      <c r="E89" s="85">
        <f t="shared" si="2"/>
        <v>4.1322314049586778E-3</v>
      </c>
      <c r="F89" s="66">
        <v>12</v>
      </c>
      <c r="G89" s="66">
        <v>0</v>
      </c>
      <c r="H89" s="66">
        <f t="shared" si="3"/>
        <v>0</v>
      </c>
    </row>
    <row r="90" spans="2:8" x14ac:dyDescent="0.25">
      <c r="B90" s="127"/>
      <c r="C90" s="69" t="s">
        <v>42</v>
      </c>
      <c r="D90" s="70">
        <v>278</v>
      </c>
      <c r="E90" s="85">
        <f t="shared" si="2"/>
        <v>8.2644628099173556E-3</v>
      </c>
      <c r="F90" s="66">
        <v>12</v>
      </c>
      <c r="G90" s="66">
        <v>0</v>
      </c>
      <c r="H90" s="66">
        <f t="shared" si="3"/>
        <v>0</v>
      </c>
    </row>
    <row r="91" spans="2:8" x14ac:dyDescent="0.25">
      <c r="B91" s="127"/>
      <c r="C91" s="69" t="s">
        <v>54</v>
      </c>
      <c r="D91" s="70">
        <v>139</v>
      </c>
      <c r="E91" s="85">
        <f t="shared" si="2"/>
        <v>4.1322314049586778E-3</v>
      </c>
      <c r="F91" s="66">
        <v>1</v>
      </c>
      <c r="G91" s="66">
        <v>0</v>
      </c>
      <c r="H91" s="66">
        <f t="shared" si="3"/>
        <v>0</v>
      </c>
    </row>
    <row r="92" spans="2:8" x14ac:dyDescent="0.25">
      <c r="B92" s="127"/>
      <c r="C92" s="69" t="s">
        <v>45</v>
      </c>
      <c r="D92" s="70">
        <v>139</v>
      </c>
      <c r="E92" s="85">
        <f t="shared" si="2"/>
        <v>4.1322314049586778E-3</v>
      </c>
      <c r="F92" s="66">
        <v>1</v>
      </c>
      <c r="G92" s="66">
        <v>0</v>
      </c>
      <c r="H92" s="66">
        <f t="shared" si="3"/>
        <v>0</v>
      </c>
    </row>
    <row r="93" spans="2:8" x14ac:dyDescent="0.25">
      <c r="B93" s="127"/>
      <c r="C93" s="69" t="s">
        <v>52</v>
      </c>
      <c r="D93" s="70">
        <v>139</v>
      </c>
      <c r="E93" s="85">
        <f t="shared" si="2"/>
        <v>4.1322314049586778E-3</v>
      </c>
      <c r="F93" s="66">
        <v>12</v>
      </c>
      <c r="G93" s="66">
        <v>0</v>
      </c>
      <c r="H93" s="66">
        <f t="shared" si="3"/>
        <v>0</v>
      </c>
    </row>
    <row r="94" spans="2:8" x14ac:dyDescent="0.25">
      <c r="B94" s="127"/>
      <c r="C94" s="69" t="s">
        <v>50</v>
      </c>
      <c r="D94" s="70">
        <v>139</v>
      </c>
      <c r="E94" s="85">
        <f t="shared" si="2"/>
        <v>4.1322314049586778E-3</v>
      </c>
      <c r="F94" s="66">
        <v>12</v>
      </c>
      <c r="G94" s="66">
        <v>0</v>
      </c>
      <c r="H94" s="66">
        <f t="shared" si="3"/>
        <v>0</v>
      </c>
    </row>
    <row r="95" spans="2:8" x14ac:dyDescent="0.25">
      <c r="B95" s="127"/>
      <c r="C95" s="69" t="s">
        <v>53</v>
      </c>
      <c r="D95" s="70">
        <v>139</v>
      </c>
      <c r="E95" s="85">
        <f t="shared" si="2"/>
        <v>4.1322314049586778E-3</v>
      </c>
      <c r="F95" s="66">
        <v>12</v>
      </c>
      <c r="G95" s="66">
        <v>0</v>
      </c>
      <c r="H95" s="66">
        <f t="shared" si="3"/>
        <v>0</v>
      </c>
    </row>
    <row r="96" spans="2:8" x14ac:dyDescent="0.25">
      <c r="B96" s="128" t="s">
        <v>100</v>
      </c>
      <c r="C96" s="128"/>
      <c r="D96" s="84">
        <f>SUM(D63:D95)</f>
        <v>33638</v>
      </c>
      <c r="E96" s="85">
        <f t="shared" si="2"/>
        <v>1</v>
      </c>
    </row>
  </sheetData>
  <mergeCells count="13">
    <mergeCell ref="B82:B95"/>
    <mergeCell ref="B96:C96"/>
    <mergeCell ref="B1:C2"/>
    <mergeCell ref="B60:C61"/>
    <mergeCell ref="B63:B66"/>
    <mergeCell ref="B67:B75"/>
    <mergeCell ref="B76:B78"/>
    <mergeCell ref="B79:B81"/>
    <mergeCell ref="B4:B10"/>
    <mergeCell ref="B11:B29"/>
    <mergeCell ref="B30:B32"/>
    <mergeCell ref="B33:B37"/>
    <mergeCell ref="B39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Centro</vt:lpstr>
      <vt:lpstr>Parametros</vt:lpstr>
      <vt:lpstr>tabla calculo IPL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</dc:creator>
  <cp:lastModifiedBy>Kata</cp:lastModifiedBy>
  <dcterms:created xsi:type="dcterms:W3CDTF">2014-10-17T14:16:01Z</dcterms:created>
  <dcterms:modified xsi:type="dcterms:W3CDTF">2014-11-12T19:14:34Z</dcterms:modified>
</cp:coreProperties>
</file>