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0035" activeTab="4"/>
  </bookViews>
  <sheets>
    <sheet name="Zmax" sheetId="1" r:id="rId1"/>
    <sheet name="Centro" sheetId="2" r:id="rId2"/>
    <sheet name="Bahia Vichuquen" sheetId="3" r:id="rId3"/>
    <sheet name="PARAMETROS" sheetId="4" r:id="rId4"/>
    <sheet name="Tabla calculo IPL" sheetId="5" r:id="rId5"/>
  </sheets>
  <definedNames>
    <definedName name="_xlnm._FilterDatabase" localSheetId="4" hidden="1">'Tabla calculo IPL'!$H$4:$M$20</definedName>
  </definedNames>
  <calcPr calcId="145621"/>
</workbook>
</file>

<file path=xl/calcChain.xml><?xml version="1.0" encoding="utf-8"?>
<calcChain xmlns="http://schemas.openxmlformats.org/spreadsheetml/2006/main">
  <c r="L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5" i="5"/>
  <c r="G2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5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9" i="5"/>
  <c r="K30" i="5"/>
  <c r="K31" i="5"/>
  <c r="K32" i="5"/>
  <c r="K33" i="5"/>
  <c r="K34" i="5"/>
  <c r="K35" i="5"/>
  <c r="K36" i="5"/>
  <c r="K37" i="5"/>
  <c r="K38" i="5"/>
  <c r="K39" i="5"/>
  <c r="K40" i="5"/>
  <c r="K41" i="5"/>
  <c r="K29" i="5"/>
  <c r="G42" i="5"/>
  <c r="G30" i="5"/>
  <c r="G31" i="5"/>
  <c r="G32" i="5"/>
  <c r="G33" i="5"/>
  <c r="G34" i="5"/>
  <c r="G35" i="5"/>
  <c r="G36" i="5"/>
  <c r="G37" i="5"/>
  <c r="G38" i="5"/>
  <c r="G39" i="5"/>
  <c r="G40" i="5"/>
  <c r="G41" i="5"/>
  <c r="G29" i="5"/>
  <c r="L7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L8" i="3"/>
  <c r="L9" i="3"/>
  <c r="L10" i="3"/>
  <c r="L11" i="3"/>
  <c r="L12" i="3"/>
  <c r="L13" i="3"/>
  <c r="L14" i="3"/>
  <c r="L15" i="3"/>
  <c r="L16" i="3"/>
  <c r="L17" i="3"/>
  <c r="L18" i="3"/>
  <c r="L19" i="3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7" i="2"/>
  <c r="O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L29" i="5" l="1"/>
  <c r="H18" i="4"/>
  <c r="I18" i="4"/>
  <c r="J18" i="4"/>
  <c r="K18" i="4"/>
  <c r="G18" i="4"/>
  <c r="H17" i="4"/>
  <c r="I17" i="4"/>
  <c r="J17" i="4"/>
  <c r="K17" i="4"/>
  <c r="G17" i="4"/>
  <c r="H16" i="4"/>
  <c r="I16" i="4"/>
  <c r="J16" i="4"/>
  <c r="K16" i="4"/>
  <c r="G16" i="4"/>
  <c r="D20" i="3"/>
  <c r="E20" i="3"/>
  <c r="F20" i="3"/>
  <c r="G20" i="3"/>
  <c r="H20" i="3"/>
  <c r="I20" i="3"/>
  <c r="J20" i="3"/>
  <c r="C20" i="3"/>
  <c r="D23" i="2"/>
  <c r="E23" i="2"/>
  <c r="F23" i="2"/>
  <c r="G23" i="2"/>
  <c r="H23" i="2"/>
  <c r="I23" i="2"/>
  <c r="J23" i="2"/>
  <c r="K23" i="2"/>
  <c r="L23" i="2"/>
  <c r="M23" i="2"/>
  <c r="N23" i="2"/>
  <c r="C23" i="2"/>
  <c r="D21" i="1"/>
  <c r="E21" i="1"/>
  <c r="F21" i="1"/>
  <c r="G21" i="1"/>
  <c r="H21" i="1"/>
  <c r="I21" i="1"/>
  <c r="J21" i="1"/>
  <c r="C21" i="1"/>
</calcChain>
</file>

<file path=xl/sharedStrings.xml><?xml version="1.0" encoding="utf-8"?>
<sst xmlns="http://schemas.openxmlformats.org/spreadsheetml/2006/main" count="236" uniqueCount="77">
  <si>
    <t>Clase</t>
  </si>
  <si>
    <t>Género</t>
  </si>
  <si>
    <t>Cel/L</t>
  </si>
  <si>
    <t>%</t>
  </si>
  <si>
    <t>CYANOPHYCEAE</t>
  </si>
  <si>
    <t>DINOPHYCEAE</t>
  </si>
  <si>
    <t>CHLOROPHYCEAE</t>
  </si>
  <si>
    <t>BACILLARIOPHYCEAE</t>
  </si>
  <si>
    <t>Pennadas</t>
  </si>
  <si>
    <t>VERANO</t>
  </si>
  <si>
    <t>0m</t>
  </si>
  <si>
    <t>10m</t>
  </si>
  <si>
    <t>Anabaena spp.</t>
  </si>
  <si>
    <t>Peridinium inconspicuum</t>
  </si>
  <si>
    <t>Peridinium sp.</t>
  </si>
  <si>
    <t>Closterium acutum</t>
  </si>
  <si>
    <t>Closterium aciculare</t>
  </si>
  <si>
    <t>Scenedesmus spp</t>
  </si>
  <si>
    <t>Cyclotella spp.</t>
  </si>
  <si>
    <t>Taxa</t>
  </si>
  <si>
    <t>Zmax</t>
  </si>
  <si>
    <t>CRYPTOPHYCEAE</t>
  </si>
  <si>
    <t>Cryptomonas sp.</t>
  </si>
  <si>
    <t>Microcystis spp. (Cenobio)</t>
  </si>
  <si>
    <t>Spirulina spp.</t>
  </si>
  <si>
    <t>Fragilaria spp.</t>
  </si>
  <si>
    <t>Nitzschia spp.</t>
  </si>
  <si>
    <t>OTOÑO</t>
  </si>
  <si>
    <t>ABUNDANCIA TOTAL</t>
  </si>
  <si>
    <t>RIQUEZA ESPECIFICA</t>
  </si>
  <si>
    <t>DIVERSIDAD DE SHANON (H')</t>
  </si>
  <si>
    <t>DIVERSIDAD DE SIMPSON (D)</t>
  </si>
  <si>
    <t>EQUIDAD DE PIELOU (J)</t>
  </si>
  <si>
    <t>17m</t>
  </si>
  <si>
    <t>Sector centro</t>
  </si>
  <si>
    <t>Closterium sp.</t>
  </si>
  <si>
    <t>Cosmarium spp.</t>
  </si>
  <si>
    <t>Oocystis spp.</t>
  </si>
  <si>
    <t>Scenedesmus spp.</t>
  </si>
  <si>
    <t>Aulacoseira granulata</t>
  </si>
  <si>
    <t>Cocconeis spp.</t>
  </si>
  <si>
    <t>Cymbella spp.</t>
  </si>
  <si>
    <t>Navicula spp.</t>
  </si>
  <si>
    <t>Peridinium cf. quadridens</t>
  </si>
  <si>
    <t>9m</t>
  </si>
  <si>
    <t>Gomphonema spp.</t>
  </si>
  <si>
    <t>Bahia Vichuquen</t>
  </si>
  <si>
    <t>8m</t>
  </si>
  <si>
    <t>CENTRO</t>
  </si>
  <si>
    <t>Epilimnion</t>
  </si>
  <si>
    <t>Metalimnion</t>
  </si>
  <si>
    <t>Hipolimnion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</si>
  <si>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</si>
  <si>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</si>
  <si>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</si>
  <si>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</si>
  <si>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</si>
  <si>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</si>
  <si>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</si>
  <si>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=5,3m</t>
    </r>
  </si>
  <si>
    <t>verano</t>
  </si>
  <si>
    <t>otoño</t>
  </si>
  <si>
    <t>PROMEDIO ABUNDANCIA</t>
  </si>
  <si>
    <t>ABUNDANCIA RELATIVA</t>
  </si>
  <si>
    <t>Qi</t>
  </si>
  <si>
    <t>Aj</t>
  </si>
  <si>
    <t>Qi*Aj</t>
  </si>
  <si>
    <t>IPL</t>
  </si>
  <si>
    <t>zmax</t>
  </si>
  <si>
    <t>centro</t>
  </si>
  <si>
    <t>b. vichuquen</t>
  </si>
  <si>
    <t>clase</t>
  </si>
  <si>
    <t>taxa</t>
  </si>
  <si>
    <t>TOTAL</t>
  </si>
  <si>
    <t>CHRYPTOPHYCEAE</t>
  </si>
  <si>
    <t>BACILLIARIOPHYCEAE</t>
  </si>
  <si>
    <t>CHYPTOPHYCEAE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</si>
</sst>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0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30" xfId="0" applyFont="1" applyFill="1" applyBorder="1" applyAlignment="1">
      <alignment horizontal="left" vertic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30" xfId="0" applyNumberFormat="1" applyFont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6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7" fillId="0" borderId="37" xfId="0" applyFont="1" applyBorder="1"/>
    <xf numFmtId="14" fontId="8" fillId="3" borderId="1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/>
    <xf numFmtId="164" fontId="7" fillId="3" borderId="5" xfId="0" applyNumberFormat="1" applyFont="1" applyFill="1" applyBorder="1"/>
    <xf numFmtId="14" fontId="8" fillId="4" borderId="1" xfId="0" applyNumberFormat="1" applyFont="1" applyFill="1" applyBorder="1" applyAlignment="1">
      <alignment horizontal="center" vertical="center"/>
    </xf>
    <xf numFmtId="3" fontId="8" fillId="4" borderId="38" xfId="0" applyNumberFormat="1" applyFont="1" applyFill="1" applyBorder="1" applyAlignment="1">
      <alignment horizontal="center" vertical="center"/>
    </xf>
    <xf numFmtId="1" fontId="7" fillId="4" borderId="38" xfId="0" applyNumberFormat="1" applyFont="1" applyFill="1" applyBorder="1"/>
    <xf numFmtId="164" fontId="7" fillId="4" borderId="38" xfId="0" applyNumberFormat="1" applyFont="1" applyFill="1" applyBorder="1"/>
    <xf numFmtId="3" fontId="8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/>
    <xf numFmtId="164" fontId="7" fillId="4" borderId="1" xfId="0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0" fontId="2" fillId="0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3" xfId="0" applyFont="1" applyFill="1" applyBorder="1" applyAlignment="1">
      <alignment vertical="center"/>
    </xf>
    <xf numFmtId="0" fontId="1" fillId="0" borderId="24" xfId="0" applyNumberFormat="1" applyFont="1" applyFill="1" applyBorder="1" applyAlignment="1">
      <alignment horizontal="center"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10" fontId="1" fillId="0" borderId="1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0" zoomScaleNormal="80" workbookViewId="0">
      <selection activeCell="B7" sqref="B7:J9"/>
    </sheetView>
  </sheetViews>
  <sheetFormatPr baseColWidth="10" defaultRowHeight="12.75" x14ac:dyDescent="0.25"/>
  <cols>
    <col min="1" max="1" width="20.85546875" style="1" bestFit="1" customWidth="1"/>
    <col min="2" max="2" width="26.28515625" style="3" bestFit="1" customWidth="1"/>
    <col min="3" max="3" width="7.7109375" style="26" customWidth="1"/>
    <col min="4" max="4" width="7.7109375" style="17" customWidth="1"/>
    <col min="5" max="5" width="7.7109375" style="26" customWidth="1"/>
    <col min="6" max="6" width="7.7109375" style="17" customWidth="1"/>
    <col min="7" max="7" width="7.7109375" style="26" customWidth="1"/>
    <col min="8" max="8" width="7.7109375" style="17" customWidth="1"/>
    <col min="9" max="9" width="7.7109375" style="26" customWidth="1"/>
    <col min="10" max="10" width="7.7109375" style="17" customWidth="1"/>
    <col min="11" max="11" width="11.42578125" style="2"/>
    <col min="12" max="16384" width="11.42578125" style="3"/>
  </cols>
  <sheetData>
    <row r="1" spans="1:12" ht="13.5" thickBot="1" x14ac:dyDescent="0.3"/>
    <row r="2" spans="1:12" s="42" customFormat="1" x14ac:dyDescent="0.25">
      <c r="A2" s="115" t="s">
        <v>20</v>
      </c>
      <c r="B2" s="116"/>
      <c r="C2" s="105">
        <v>2013</v>
      </c>
      <c r="D2" s="106"/>
      <c r="E2" s="106"/>
      <c r="F2" s="106"/>
      <c r="G2" s="106">
        <v>2013</v>
      </c>
      <c r="H2" s="106"/>
      <c r="I2" s="106"/>
      <c r="J2" s="125"/>
      <c r="K2" s="41"/>
    </row>
    <row r="3" spans="1:12" s="42" customFormat="1" x14ac:dyDescent="0.25">
      <c r="A3" s="117"/>
      <c r="B3" s="118"/>
      <c r="C3" s="114" t="s">
        <v>9</v>
      </c>
      <c r="D3" s="112"/>
      <c r="E3" s="112"/>
      <c r="F3" s="112"/>
      <c r="G3" s="112" t="s">
        <v>27</v>
      </c>
      <c r="H3" s="112"/>
      <c r="I3" s="112"/>
      <c r="J3" s="113"/>
      <c r="K3" s="41"/>
    </row>
    <row r="4" spans="1:12" s="42" customFormat="1" x14ac:dyDescent="0.25">
      <c r="A4" s="117"/>
      <c r="B4" s="118"/>
      <c r="C4" s="124">
        <v>41353</v>
      </c>
      <c r="D4" s="110"/>
      <c r="E4" s="110"/>
      <c r="F4" s="110"/>
      <c r="G4" s="110">
        <v>41430</v>
      </c>
      <c r="H4" s="110"/>
      <c r="I4" s="110"/>
      <c r="J4" s="111"/>
      <c r="K4" s="41"/>
    </row>
    <row r="5" spans="1:12" s="42" customFormat="1" x14ac:dyDescent="0.25">
      <c r="A5" s="122" t="s">
        <v>0</v>
      </c>
      <c r="B5" s="120" t="s">
        <v>19</v>
      </c>
      <c r="C5" s="119" t="s">
        <v>10</v>
      </c>
      <c r="D5" s="108"/>
      <c r="E5" s="108" t="s">
        <v>11</v>
      </c>
      <c r="F5" s="108"/>
      <c r="G5" s="108" t="s">
        <v>10</v>
      </c>
      <c r="H5" s="108"/>
      <c r="I5" s="108" t="s">
        <v>11</v>
      </c>
      <c r="J5" s="109"/>
      <c r="K5" s="41"/>
    </row>
    <row r="6" spans="1:12" s="42" customFormat="1" ht="13.5" thickBot="1" x14ac:dyDescent="0.3">
      <c r="A6" s="123"/>
      <c r="B6" s="121"/>
      <c r="C6" s="27" t="s">
        <v>2</v>
      </c>
      <c r="D6" s="18" t="s">
        <v>3</v>
      </c>
      <c r="E6" s="30" t="s">
        <v>2</v>
      </c>
      <c r="F6" s="18" t="s">
        <v>3</v>
      </c>
      <c r="G6" s="30" t="s">
        <v>2</v>
      </c>
      <c r="H6" s="18" t="s">
        <v>3</v>
      </c>
      <c r="I6" s="30" t="s">
        <v>2</v>
      </c>
      <c r="J6" s="22" t="s">
        <v>3</v>
      </c>
      <c r="K6" s="41" t="s">
        <v>60</v>
      </c>
      <c r="L6" s="42" t="s">
        <v>61</v>
      </c>
    </row>
    <row r="7" spans="1:12" x14ac:dyDescent="0.25">
      <c r="A7" s="126" t="s">
        <v>4</v>
      </c>
      <c r="B7" s="174" t="s">
        <v>12</v>
      </c>
      <c r="C7" s="175">
        <v>1061500</v>
      </c>
      <c r="D7" s="176">
        <v>0.94941025211023533</v>
      </c>
      <c r="E7" s="177">
        <v>473812.5</v>
      </c>
      <c r="F7" s="176">
        <v>0.98595396020288728</v>
      </c>
      <c r="G7" s="177">
        <v>301062.5</v>
      </c>
      <c r="H7" s="176">
        <v>0.19476791201682031</v>
      </c>
      <c r="I7" s="177">
        <v>234437.5</v>
      </c>
      <c r="J7" s="178">
        <v>0.20855109529634161</v>
      </c>
      <c r="K7" s="2">
        <f>AVERAGE(C7,E7)</f>
        <v>767656.25</v>
      </c>
      <c r="L7" s="3">
        <f>AVERAGE(G7,I7)</f>
        <v>267750</v>
      </c>
    </row>
    <row r="8" spans="1:12" x14ac:dyDescent="0.25">
      <c r="A8" s="98"/>
      <c r="B8" s="13" t="s">
        <v>23</v>
      </c>
      <c r="C8" s="179">
        <v>0</v>
      </c>
      <c r="D8" s="180">
        <v>0</v>
      </c>
      <c r="E8" s="181">
        <v>0</v>
      </c>
      <c r="F8" s="180">
        <v>0</v>
      </c>
      <c r="G8" s="181">
        <v>0</v>
      </c>
      <c r="H8" s="180">
        <v>0</v>
      </c>
      <c r="I8" s="181">
        <v>2125</v>
      </c>
      <c r="J8" s="182">
        <v>1.890359168241966E-3</v>
      </c>
      <c r="K8" s="2">
        <f t="shared" ref="K8:K20" si="0">AVERAGE(C8,E8)</f>
        <v>0</v>
      </c>
      <c r="L8" s="3">
        <f t="shared" ref="L8:L20" si="1">AVERAGE(G8,I8)</f>
        <v>1062.5</v>
      </c>
    </row>
    <row r="9" spans="1:12" x14ac:dyDescent="0.25">
      <c r="A9" s="99"/>
      <c r="B9" s="13" t="s">
        <v>24</v>
      </c>
      <c r="C9" s="179">
        <v>0</v>
      </c>
      <c r="D9" s="180">
        <v>0</v>
      </c>
      <c r="E9" s="181">
        <v>0</v>
      </c>
      <c r="F9" s="180">
        <v>0</v>
      </c>
      <c r="G9" s="181">
        <v>2000</v>
      </c>
      <c r="H9" s="180">
        <v>1.2938702895034773E-3</v>
      </c>
      <c r="I9" s="181">
        <v>750</v>
      </c>
      <c r="J9" s="182">
        <v>6.6718558879128216E-4</v>
      </c>
      <c r="K9" s="2">
        <f t="shared" si="0"/>
        <v>0</v>
      </c>
      <c r="L9" s="3">
        <f t="shared" si="1"/>
        <v>1375</v>
      </c>
    </row>
    <row r="10" spans="1:12" x14ac:dyDescent="0.25">
      <c r="A10" s="10" t="s">
        <v>21</v>
      </c>
      <c r="B10" s="12" t="s">
        <v>22</v>
      </c>
      <c r="C10" s="28">
        <v>0</v>
      </c>
      <c r="D10" s="20">
        <v>0</v>
      </c>
      <c r="E10" s="32">
        <v>0</v>
      </c>
      <c r="F10" s="20">
        <v>0</v>
      </c>
      <c r="G10" s="32">
        <v>0</v>
      </c>
      <c r="H10" s="20">
        <v>0</v>
      </c>
      <c r="I10" s="32">
        <v>62.5</v>
      </c>
      <c r="J10" s="24">
        <v>5.5598799065940178E-5</v>
      </c>
      <c r="K10" s="2">
        <f t="shared" si="0"/>
        <v>0</v>
      </c>
      <c r="L10" s="3">
        <f t="shared" si="1"/>
        <v>31.25</v>
      </c>
    </row>
    <row r="11" spans="1:12" x14ac:dyDescent="0.25">
      <c r="A11" s="97" t="s">
        <v>5</v>
      </c>
      <c r="B11" s="12" t="s">
        <v>13</v>
      </c>
      <c r="C11" s="28">
        <v>7375</v>
      </c>
      <c r="D11" s="20">
        <v>6.5962323215383754E-3</v>
      </c>
      <c r="E11" s="32">
        <v>1000</v>
      </c>
      <c r="F11" s="20">
        <v>2.0808947847574459E-3</v>
      </c>
      <c r="G11" s="32">
        <v>0</v>
      </c>
      <c r="H11" s="20">
        <v>0</v>
      </c>
      <c r="I11" s="32">
        <v>0</v>
      </c>
      <c r="J11" s="24">
        <v>0</v>
      </c>
      <c r="K11" s="2">
        <f t="shared" si="0"/>
        <v>4187.5</v>
      </c>
      <c r="L11" s="3">
        <f t="shared" si="1"/>
        <v>0</v>
      </c>
    </row>
    <row r="12" spans="1:12" x14ac:dyDescent="0.25">
      <c r="A12" s="98"/>
      <c r="B12" s="12" t="s">
        <v>14</v>
      </c>
      <c r="C12" s="28">
        <v>17250</v>
      </c>
      <c r="D12" s="20">
        <v>1.5428475599530438E-2</v>
      </c>
      <c r="E12" s="32">
        <v>0</v>
      </c>
      <c r="F12" s="20">
        <v>0</v>
      </c>
      <c r="G12" s="32">
        <v>0</v>
      </c>
      <c r="H12" s="20">
        <v>0</v>
      </c>
      <c r="I12" s="32">
        <v>0</v>
      </c>
      <c r="J12" s="24">
        <v>0</v>
      </c>
      <c r="K12" s="2">
        <f t="shared" si="0"/>
        <v>8625</v>
      </c>
      <c r="L12" s="3">
        <f t="shared" si="1"/>
        <v>0</v>
      </c>
    </row>
    <row r="13" spans="1:12" x14ac:dyDescent="0.25">
      <c r="A13" s="99"/>
      <c r="B13" s="12" t="s">
        <v>43</v>
      </c>
      <c r="C13" s="28">
        <v>4437.5</v>
      </c>
      <c r="D13" s="20">
        <v>3.9689194477052934E-3</v>
      </c>
      <c r="E13" s="32">
        <v>125</v>
      </c>
      <c r="F13" s="20">
        <v>2.6011184809468074E-4</v>
      </c>
      <c r="G13" s="32">
        <v>0</v>
      </c>
      <c r="H13" s="20">
        <v>0</v>
      </c>
      <c r="I13" s="32">
        <v>0</v>
      </c>
      <c r="J13" s="24">
        <v>0</v>
      </c>
      <c r="K13" s="2">
        <f t="shared" si="0"/>
        <v>2281.25</v>
      </c>
      <c r="L13" s="3">
        <f t="shared" si="1"/>
        <v>0</v>
      </c>
    </row>
    <row r="14" spans="1:12" x14ac:dyDescent="0.25">
      <c r="A14" s="97" t="s">
        <v>6</v>
      </c>
      <c r="B14" s="12" t="s">
        <v>16</v>
      </c>
      <c r="C14" s="28">
        <v>0</v>
      </c>
      <c r="D14" s="20">
        <v>0</v>
      </c>
      <c r="E14" s="32">
        <v>187.5</v>
      </c>
      <c r="F14" s="20">
        <v>3.9016777214202108E-4</v>
      </c>
      <c r="G14" s="32">
        <v>345500</v>
      </c>
      <c r="H14" s="20">
        <v>0.22351609251172569</v>
      </c>
      <c r="I14" s="32">
        <v>200500</v>
      </c>
      <c r="J14" s="24">
        <v>0.17836094740353609</v>
      </c>
      <c r="K14" s="2">
        <f t="shared" si="0"/>
        <v>93.75</v>
      </c>
      <c r="L14" s="3">
        <f t="shared" si="1"/>
        <v>273000</v>
      </c>
    </row>
    <row r="15" spans="1:12" x14ac:dyDescent="0.25">
      <c r="A15" s="98"/>
      <c r="B15" s="12" t="s">
        <v>15</v>
      </c>
      <c r="C15" s="28">
        <v>437.5</v>
      </c>
      <c r="D15" s="20">
        <v>3.9130191737939515E-4</v>
      </c>
      <c r="E15" s="32">
        <v>125</v>
      </c>
      <c r="F15" s="20">
        <v>2.6011184809468074E-4</v>
      </c>
      <c r="G15" s="32">
        <v>398125</v>
      </c>
      <c r="H15" s="20">
        <v>0.25756105450428596</v>
      </c>
      <c r="I15" s="32">
        <v>345000</v>
      </c>
      <c r="J15" s="24">
        <v>0.30690537084398978</v>
      </c>
      <c r="K15" s="2">
        <f t="shared" si="0"/>
        <v>281.25</v>
      </c>
      <c r="L15" s="3">
        <f t="shared" si="1"/>
        <v>371562.5</v>
      </c>
    </row>
    <row r="16" spans="1:12" x14ac:dyDescent="0.25">
      <c r="A16" s="99"/>
      <c r="B16" s="12" t="s">
        <v>17</v>
      </c>
      <c r="C16" s="28">
        <v>16437.5</v>
      </c>
      <c r="D16" s="20">
        <v>1.4701772038682989E-2</v>
      </c>
      <c r="E16" s="32">
        <v>0</v>
      </c>
      <c r="F16" s="20">
        <v>0</v>
      </c>
      <c r="G16" s="32">
        <v>495000</v>
      </c>
      <c r="H16" s="20">
        <v>0.32023289665211063</v>
      </c>
      <c r="I16" s="32">
        <v>335625</v>
      </c>
      <c r="J16" s="24">
        <v>0.29856555098409876</v>
      </c>
      <c r="K16" s="2">
        <f t="shared" si="0"/>
        <v>8218.75</v>
      </c>
      <c r="L16" s="3">
        <f t="shared" si="1"/>
        <v>415312.5</v>
      </c>
    </row>
    <row r="17" spans="1:12" x14ac:dyDescent="0.25">
      <c r="A17" s="97" t="s">
        <v>7</v>
      </c>
      <c r="B17" s="12" t="s">
        <v>18</v>
      </c>
      <c r="C17" s="28">
        <v>125</v>
      </c>
      <c r="D17" s="20">
        <v>1.1180054782268433E-4</v>
      </c>
      <c r="E17" s="32">
        <v>0</v>
      </c>
      <c r="F17" s="20">
        <v>0</v>
      </c>
      <c r="G17" s="32">
        <v>0</v>
      </c>
      <c r="H17" s="20">
        <v>0</v>
      </c>
      <c r="I17" s="32">
        <v>0</v>
      </c>
      <c r="J17" s="24">
        <v>0</v>
      </c>
      <c r="K17" s="2">
        <f t="shared" si="0"/>
        <v>62.5</v>
      </c>
      <c r="L17" s="3">
        <f t="shared" si="1"/>
        <v>0</v>
      </c>
    </row>
    <row r="18" spans="1:12" x14ac:dyDescent="0.25">
      <c r="A18" s="98"/>
      <c r="B18" s="13" t="s">
        <v>25</v>
      </c>
      <c r="C18" s="28">
        <v>0</v>
      </c>
      <c r="D18" s="20">
        <v>0</v>
      </c>
      <c r="E18" s="32">
        <v>0</v>
      </c>
      <c r="F18" s="20">
        <v>0</v>
      </c>
      <c r="G18" s="32">
        <v>0</v>
      </c>
      <c r="H18" s="20">
        <v>0</v>
      </c>
      <c r="I18" s="32">
        <v>187.5</v>
      </c>
      <c r="J18" s="24">
        <v>1.6679639719782054E-4</v>
      </c>
      <c r="K18" s="2">
        <f t="shared" si="0"/>
        <v>0</v>
      </c>
      <c r="L18" s="3">
        <f t="shared" si="1"/>
        <v>93.75</v>
      </c>
    </row>
    <row r="19" spans="1:12" x14ac:dyDescent="0.25">
      <c r="A19" s="98"/>
      <c r="B19" s="13" t="s">
        <v>26</v>
      </c>
      <c r="C19" s="28">
        <v>0</v>
      </c>
      <c r="D19" s="20">
        <v>0</v>
      </c>
      <c r="E19" s="32">
        <v>0</v>
      </c>
      <c r="F19" s="20">
        <v>0</v>
      </c>
      <c r="G19" s="32">
        <v>1000</v>
      </c>
      <c r="H19" s="20">
        <v>6.4693514475173866E-4</v>
      </c>
      <c r="I19" s="32">
        <v>1312.5</v>
      </c>
      <c r="J19" s="24">
        <v>1.1675747803847436E-3</v>
      </c>
      <c r="K19" s="2">
        <f t="shared" si="0"/>
        <v>0</v>
      </c>
      <c r="L19" s="3">
        <f t="shared" si="1"/>
        <v>1156.25</v>
      </c>
    </row>
    <row r="20" spans="1:12" ht="13.5" thickBot="1" x14ac:dyDescent="0.3">
      <c r="A20" s="107"/>
      <c r="B20" s="14" t="s">
        <v>8</v>
      </c>
      <c r="C20" s="34">
        <v>10500</v>
      </c>
      <c r="D20" s="35">
        <v>9.3912460171054844E-3</v>
      </c>
      <c r="E20" s="36">
        <v>5312.5</v>
      </c>
      <c r="F20" s="35">
        <v>1.1054753544023931E-2</v>
      </c>
      <c r="G20" s="36">
        <v>3062.5</v>
      </c>
      <c r="H20" s="35">
        <v>1.9812388808021996E-3</v>
      </c>
      <c r="I20" s="36">
        <v>4125</v>
      </c>
      <c r="J20" s="37">
        <v>3.6695207383520517E-3</v>
      </c>
      <c r="K20" s="2">
        <f t="shared" si="0"/>
        <v>7906.25</v>
      </c>
      <c r="L20" s="3">
        <f t="shared" si="1"/>
        <v>3593.75</v>
      </c>
    </row>
    <row r="21" spans="1:12" x14ac:dyDescent="0.25">
      <c r="A21" s="99" t="s">
        <v>28</v>
      </c>
      <c r="B21" s="104"/>
      <c r="C21" s="38">
        <f>SUM(C7:C20)</f>
        <v>1118062.5</v>
      </c>
      <c r="D21" s="8">
        <f t="shared" ref="D21:J21" si="2">SUM(D7:D20)</f>
        <v>0.99999999999999989</v>
      </c>
      <c r="E21" s="31">
        <f t="shared" si="2"/>
        <v>480562.5</v>
      </c>
      <c r="F21" s="8">
        <f t="shared" si="2"/>
        <v>1.0000000000000002</v>
      </c>
      <c r="G21" s="31">
        <f t="shared" si="2"/>
        <v>1545750</v>
      </c>
      <c r="H21" s="8">
        <f t="shared" si="2"/>
        <v>1</v>
      </c>
      <c r="I21" s="31">
        <f t="shared" si="2"/>
        <v>1124125</v>
      </c>
      <c r="J21" s="9">
        <f t="shared" si="2"/>
        <v>1.0000000000000002</v>
      </c>
    </row>
    <row r="22" spans="1:12" x14ac:dyDescent="0.25">
      <c r="A22" s="100" t="s">
        <v>29</v>
      </c>
      <c r="B22" s="101"/>
      <c r="C22" s="39">
        <v>8</v>
      </c>
      <c r="D22" s="20"/>
      <c r="E22" s="32">
        <v>6</v>
      </c>
      <c r="F22" s="20"/>
      <c r="G22" s="32">
        <v>7</v>
      </c>
      <c r="H22" s="20"/>
      <c r="I22" s="32">
        <v>10</v>
      </c>
      <c r="J22" s="24"/>
    </row>
    <row r="23" spans="1:12" x14ac:dyDescent="0.25">
      <c r="A23" s="100" t="s">
        <v>30</v>
      </c>
      <c r="B23" s="101"/>
      <c r="C23" s="39">
        <v>0.2787</v>
      </c>
      <c r="D23" s="20"/>
      <c r="E23" s="32">
        <v>8.3949999999999997E-2</v>
      </c>
      <c r="F23" s="20"/>
      <c r="G23" s="32">
        <v>1.393</v>
      </c>
      <c r="H23" s="20"/>
      <c r="I23" s="32">
        <v>1.405</v>
      </c>
      <c r="J23" s="24"/>
    </row>
    <row r="24" spans="1:12" x14ac:dyDescent="0.25">
      <c r="A24" s="100" t="s">
        <v>31</v>
      </c>
      <c r="B24" s="101"/>
      <c r="C24" s="39">
        <v>9.8019999999999996E-2</v>
      </c>
      <c r="D24" s="20"/>
      <c r="E24" s="32">
        <v>2.777E-2</v>
      </c>
      <c r="F24" s="20"/>
      <c r="G24" s="32">
        <v>0.74319999999999997</v>
      </c>
      <c r="H24" s="20"/>
      <c r="I24" s="32">
        <v>0.74129999999999996</v>
      </c>
      <c r="J24" s="24"/>
    </row>
    <row r="25" spans="1:12" ht="13.5" thickBot="1" x14ac:dyDescent="0.3">
      <c r="A25" s="102" t="s">
        <v>32</v>
      </c>
      <c r="B25" s="103"/>
      <c r="C25" s="40">
        <v>0.13400000000000001</v>
      </c>
      <c r="D25" s="21"/>
      <c r="E25" s="33">
        <v>4.6859999999999999E-2</v>
      </c>
      <c r="F25" s="21"/>
      <c r="G25" s="33">
        <v>0.71599999999999997</v>
      </c>
      <c r="H25" s="21"/>
      <c r="I25" s="33">
        <v>0.61019999999999996</v>
      </c>
      <c r="J25" s="25"/>
    </row>
    <row r="27" spans="1:12" x14ac:dyDescent="0.25">
      <c r="D27" s="26"/>
      <c r="F27" s="26"/>
    </row>
    <row r="32" spans="1:12" x14ac:dyDescent="0.25">
      <c r="D32" s="26"/>
      <c r="F32" s="26"/>
      <c r="H32" s="26"/>
    </row>
    <row r="33" spans="4:8" x14ac:dyDescent="0.25">
      <c r="D33" s="26"/>
      <c r="F33" s="26"/>
      <c r="H33" s="26"/>
    </row>
    <row r="34" spans="4:8" x14ac:dyDescent="0.25">
      <c r="D34" s="26"/>
      <c r="F34" s="26"/>
      <c r="H34" s="26"/>
    </row>
    <row r="35" spans="4:8" x14ac:dyDescent="0.25">
      <c r="D35" s="26"/>
      <c r="F35" s="26"/>
      <c r="H35" s="26"/>
    </row>
    <row r="38" spans="4:8" x14ac:dyDescent="0.25">
      <c r="D38" s="26"/>
      <c r="F38" s="26"/>
    </row>
    <row r="39" spans="4:8" x14ac:dyDescent="0.25">
      <c r="D39" s="26"/>
      <c r="F39" s="26"/>
    </row>
    <row r="40" spans="4:8" x14ac:dyDescent="0.25">
      <c r="D40" s="26"/>
      <c r="F40" s="26"/>
    </row>
  </sheetData>
  <sortState ref="C27:H29">
    <sortCondition ref="C27"/>
  </sortState>
  <mergeCells count="22">
    <mergeCell ref="C2:F2"/>
    <mergeCell ref="A17:A20"/>
    <mergeCell ref="G5:H5"/>
    <mergeCell ref="I5:J5"/>
    <mergeCell ref="G4:J4"/>
    <mergeCell ref="G3:J3"/>
    <mergeCell ref="C3:F3"/>
    <mergeCell ref="A2:B4"/>
    <mergeCell ref="C5:D5"/>
    <mergeCell ref="E5:F5"/>
    <mergeCell ref="B5:B6"/>
    <mergeCell ref="A5:A6"/>
    <mergeCell ref="C4:F4"/>
    <mergeCell ref="G2:J2"/>
    <mergeCell ref="A7:A9"/>
    <mergeCell ref="A11:A13"/>
    <mergeCell ref="A14:A16"/>
    <mergeCell ref="A22:B22"/>
    <mergeCell ref="A23:B23"/>
    <mergeCell ref="A24:B24"/>
    <mergeCell ref="A25:B25"/>
    <mergeCell ref="A21:B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F46" sqref="F46"/>
    </sheetView>
  </sheetViews>
  <sheetFormatPr baseColWidth="10" defaultRowHeight="12.75" x14ac:dyDescent="0.25"/>
  <cols>
    <col min="1" max="1" width="20.85546875" style="15" bestFit="1" customWidth="1"/>
    <col min="2" max="2" width="21.42578125" style="15" bestFit="1" customWidth="1"/>
    <col min="3" max="3" width="7.7109375" style="26" customWidth="1"/>
    <col min="4" max="4" width="7.7109375" style="17" customWidth="1"/>
    <col min="5" max="5" width="7.7109375" style="26" customWidth="1"/>
    <col min="6" max="6" width="7.7109375" style="17" customWidth="1"/>
    <col min="7" max="7" width="7.7109375" style="26" customWidth="1"/>
    <col min="8" max="8" width="7.7109375" style="17" customWidth="1"/>
    <col min="9" max="9" width="7.7109375" style="26" customWidth="1"/>
    <col min="10" max="10" width="7.7109375" style="17" customWidth="1"/>
    <col min="11" max="11" width="7.7109375" style="26" customWidth="1"/>
    <col min="12" max="12" width="7.7109375" style="17" customWidth="1"/>
    <col min="13" max="13" width="7.7109375" style="26" customWidth="1"/>
    <col min="14" max="14" width="7.7109375" style="17" customWidth="1"/>
    <col min="15" max="16384" width="11.42578125" style="3"/>
  </cols>
  <sheetData>
    <row r="1" spans="1:16" ht="13.5" thickBot="1" x14ac:dyDescent="0.3"/>
    <row r="2" spans="1:16" x14ac:dyDescent="0.25">
      <c r="A2" s="137" t="s">
        <v>34</v>
      </c>
      <c r="B2" s="138"/>
      <c r="C2" s="105">
        <v>2013</v>
      </c>
      <c r="D2" s="106"/>
      <c r="E2" s="106"/>
      <c r="F2" s="106"/>
      <c r="G2" s="106"/>
      <c r="H2" s="106"/>
      <c r="I2" s="106">
        <v>2013</v>
      </c>
      <c r="J2" s="106"/>
      <c r="K2" s="106"/>
      <c r="L2" s="106"/>
      <c r="M2" s="106"/>
      <c r="N2" s="133"/>
    </row>
    <row r="3" spans="1:16" x14ac:dyDescent="0.25">
      <c r="A3" s="139"/>
      <c r="B3" s="140"/>
      <c r="C3" s="114" t="s">
        <v>9</v>
      </c>
      <c r="D3" s="112"/>
      <c r="E3" s="112"/>
      <c r="F3" s="112"/>
      <c r="G3" s="112"/>
      <c r="H3" s="112"/>
      <c r="I3" s="112" t="s">
        <v>27</v>
      </c>
      <c r="J3" s="112"/>
      <c r="K3" s="112"/>
      <c r="L3" s="112"/>
      <c r="M3" s="112"/>
      <c r="N3" s="132"/>
    </row>
    <row r="4" spans="1:16" x14ac:dyDescent="0.25">
      <c r="A4" s="141"/>
      <c r="B4" s="142"/>
      <c r="C4" s="124">
        <v>41353</v>
      </c>
      <c r="D4" s="110"/>
      <c r="E4" s="110"/>
      <c r="F4" s="110"/>
      <c r="G4" s="110"/>
      <c r="H4" s="110"/>
      <c r="I4" s="135">
        <v>41430</v>
      </c>
      <c r="J4" s="135"/>
      <c r="K4" s="135"/>
      <c r="L4" s="135"/>
      <c r="M4" s="135"/>
      <c r="N4" s="136"/>
    </row>
    <row r="5" spans="1:16" x14ac:dyDescent="0.25">
      <c r="A5" s="122" t="s">
        <v>0</v>
      </c>
      <c r="B5" s="144" t="s">
        <v>1</v>
      </c>
      <c r="C5" s="119" t="s">
        <v>10</v>
      </c>
      <c r="D5" s="108"/>
      <c r="E5" s="108" t="s">
        <v>11</v>
      </c>
      <c r="F5" s="108"/>
      <c r="G5" s="108" t="s">
        <v>33</v>
      </c>
      <c r="H5" s="108"/>
      <c r="I5" s="108" t="s">
        <v>10</v>
      </c>
      <c r="J5" s="108"/>
      <c r="K5" s="108" t="s">
        <v>11</v>
      </c>
      <c r="L5" s="108"/>
      <c r="M5" s="108" t="s">
        <v>33</v>
      </c>
      <c r="N5" s="143"/>
    </row>
    <row r="6" spans="1:16" ht="13.5" thickBot="1" x14ac:dyDescent="0.3">
      <c r="A6" s="123"/>
      <c r="B6" s="145"/>
      <c r="C6" s="27" t="s">
        <v>2</v>
      </c>
      <c r="D6" s="18" t="s">
        <v>3</v>
      </c>
      <c r="E6" s="30" t="s">
        <v>2</v>
      </c>
      <c r="F6" s="18" t="s">
        <v>3</v>
      </c>
      <c r="G6" s="30" t="s">
        <v>2</v>
      </c>
      <c r="H6" s="18" t="s">
        <v>3</v>
      </c>
      <c r="I6" s="30" t="s">
        <v>2</v>
      </c>
      <c r="J6" s="18" t="s">
        <v>3</v>
      </c>
      <c r="K6" s="30" t="s">
        <v>2</v>
      </c>
      <c r="L6" s="18" t="s">
        <v>3</v>
      </c>
      <c r="M6" s="30" t="s">
        <v>2</v>
      </c>
      <c r="N6" s="22" t="s">
        <v>3</v>
      </c>
      <c r="O6" s="41" t="s">
        <v>60</v>
      </c>
      <c r="P6" s="42" t="s">
        <v>61</v>
      </c>
    </row>
    <row r="7" spans="1:16" x14ac:dyDescent="0.25">
      <c r="A7" s="98" t="s">
        <v>4</v>
      </c>
      <c r="B7" s="43" t="s">
        <v>12</v>
      </c>
      <c r="C7" s="44">
        <v>0</v>
      </c>
      <c r="D7" s="45">
        <v>0</v>
      </c>
      <c r="E7" s="46">
        <v>0</v>
      </c>
      <c r="F7" s="45">
        <v>0</v>
      </c>
      <c r="G7" s="46">
        <v>0</v>
      </c>
      <c r="H7" s="45">
        <v>0</v>
      </c>
      <c r="I7" s="47">
        <v>231250</v>
      </c>
      <c r="J7" s="48">
        <v>0.46717171717171718</v>
      </c>
      <c r="K7" s="47">
        <v>180062.5</v>
      </c>
      <c r="L7" s="48">
        <v>0.54980916030534355</v>
      </c>
      <c r="M7" s="47">
        <v>168875</v>
      </c>
      <c r="N7" s="49">
        <v>0.58777463563193388</v>
      </c>
      <c r="O7" s="2">
        <f>AVERAGE(C7,E7,G7)</f>
        <v>0</v>
      </c>
      <c r="P7" s="3">
        <f>AVERAGE(I7,K7,M7)</f>
        <v>193395.83333333334</v>
      </c>
    </row>
    <row r="8" spans="1:16" x14ac:dyDescent="0.25">
      <c r="A8" s="99"/>
      <c r="B8" s="50" t="s">
        <v>24</v>
      </c>
      <c r="C8" s="51">
        <v>0</v>
      </c>
      <c r="D8" s="52">
        <v>0</v>
      </c>
      <c r="E8" s="53">
        <v>0</v>
      </c>
      <c r="F8" s="52">
        <v>0</v>
      </c>
      <c r="G8" s="53">
        <v>0</v>
      </c>
      <c r="H8" s="52">
        <v>0</v>
      </c>
      <c r="I8" s="32">
        <v>4500</v>
      </c>
      <c r="J8" s="20">
        <v>9.0909090909090905E-3</v>
      </c>
      <c r="K8" s="32">
        <v>750</v>
      </c>
      <c r="L8" s="20">
        <v>2.2900763358778627E-3</v>
      </c>
      <c r="M8" s="32">
        <v>312.5</v>
      </c>
      <c r="N8" s="24">
        <v>1.0876658690450293E-3</v>
      </c>
      <c r="O8" s="2">
        <f t="shared" ref="O8:O22" si="0">AVERAGE(C8,E8,G8)</f>
        <v>0</v>
      </c>
      <c r="P8" s="3">
        <f t="shared" ref="P8:P22" si="1">AVERAGE(I8,K8,M8)</f>
        <v>1854.1666666666667</v>
      </c>
    </row>
    <row r="9" spans="1:16" x14ac:dyDescent="0.25">
      <c r="A9" s="54" t="s">
        <v>21</v>
      </c>
      <c r="B9" s="55" t="s">
        <v>22</v>
      </c>
      <c r="C9" s="28">
        <v>62.5</v>
      </c>
      <c r="D9" s="20">
        <v>3.1377470975839345E-4</v>
      </c>
      <c r="E9" s="32">
        <v>0</v>
      </c>
      <c r="F9" s="20">
        <v>0</v>
      </c>
      <c r="G9" s="32">
        <v>0</v>
      </c>
      <c r="H9" s="20">
        <v>0</v>
      </c>
      <c r="I9" s="32">
        <v>125</v>
      </c>
      <c r="J9" s="20">
        <v>2.5252525252525253E-4</v>
      </c>
      <c r="K9" s="32">
        <v>187.5</v>
      </c>
      <c r="L9" s="20">
        <v>5.7251908396946567E-4</v>
      </c>
      <c r="M9" s="32">
        <v>62.5</v>
      </c>
      <c r="N9" s="24">
        <v>2.1753317380900588E-4</v>
      </c>
      <c r="O9" s="2">
        <f t="shared" si="0"/>
        <v>20.833333333333332</v>
      </c>
      <c r="P9" s="3">
        <f t="shared" si="1"/>
        <v>125</v>
      </c>
    </row>
    <row r="10" spans="1:16" x14ac:dyDescent="0.25">
      <c r="A10" s="16" t="s">
        <v>5</v>
      </c>
      <c r="B10" s="56" t="s">
        <v>14</v>
      </c>
      <c r="C10" s="28">
        <v>812.5</v>
      </c>
      <c r="D10" s="20">
        <v>4.0790712268591149E-3</v>
      </c>
      <c r="E10" s="32">
        <v>375</v>
      </c>
      <c r="F10" s="20">
        <v>1.4742014742014743E-2</v>
      </c>
      <c r="G10" s="32">
        <v>62.5</v>
      </c>
      <c r="H10" s="20">
        <v>5.3191489361702126E-3</v>
      </c>
      <c r="I10" s="32">
        <v>0</v>
      </c>
      <c r="J10" s="20">
        <v>0</v>
      </c>
      <c r="K10" s="32">
        <v>0</v>
      </c>
      <c r="L10" s="20">
        <v>0</v>
      </c>
      <c r="M10" s="32">
        <v>0</v>
      </c>
      <c r="N10" s="24">
        <v>0</v>
      </c>
      <c r="O10" s="2">
        <f t="shared" si="0"/>
        <v>416.66666666666669</v>
      </c>
      <c r="P10" s="3">
        <f t="shared" si="1"/>
        <v>0</v>
      </c>
    </row>
    <row r="11" spans="1:16" x14ac:dyDescent="0.25">
      <c r="A11" s="129" t="s">
        <v>6</v>
      </c>
      <c r="B11" s="56" t="s">
        <v>15</v>
      </c>
      <c r="C11" s="28">
        <v>39812.5</v>
      </c>
      <c r="D11" s="20">
        <v>0.19987449011609665</v>
      </c>
      <c r="E11" s="32">
        <v>8625</v>
      </c>
      <c r="F11" s="20">
        <v>0.33906633906633904</v>
      </c>
      <c r="G11" s="32">
        <v>1187.5</v>
      </c>
      <c r="H11" s="20">
        <v>0.10106382978723404</v>
      </c>
      <c r="I11" s="32">
        <v>63812.5</v>
      </c>
      <c r="J11" s="20">
        <v>0.12891414141414143</v>
      </c>
      <c r="K11" s="32">
        <v>46312.5</v>
      </c>
      <c r="L11" s="20">
        <v>0.14141221374045801</v>
      </c>
      <c r="M11" s="32">
        <v>32875</v>
      </c>
      <c r="N11" s="24">
        <v>0.11442244942353709</v>
      </c>
      <c r="O11" s="2">
        <f t="shared" si="0"/>
        <v>16541.666666666668</v>
      </c>
      <c r="P11" s="3">
        <f t="shared" si="1"/>
        <v>47666.666666666664</v>
      </c>
    </row>
    <row r="12" spans="1:16" x14ac:dyDescent="0.25">
      <c r="A12" s="130"/>
      <c r="B12" s="56" t="s">
        <v>35</v>
      </c>
      <c r="C12" s="28">
        <v>125</v>
      </c>
      <c r="D12" s="20">
        <v>6.275494195167869E-4</v>
      </c>
      <c r="E12" s="32">
        <v>0</v>
      </c>
      <c r="F12" s="20">
        <v>0</v>
      </c>
      <c r="G12" s="32">
        <v>0</v>
      </c>
      <c r="H12" s="20">
        <v>0</v>
      </c>
      <c r="I12" s="32">
        <v>0</v>
      </c>
      <c r="J12" s="20">
        <v>0</v>
      </c>
      <c r="K12" s="32">
        <v>0</v>
      </c>
      <c r="L12" s="20">
        <v>0</v>
      </c>
      <c r="M12" s="32">
        <v>0</v>
      </c>
      <c r="N12" s="24">
        <v>0</v>
      </c>
      <c r="O12" s="2">
        <f t="shared" si="0"/>
        <v>41.666666666666664</v>
      </c>
      <c r="P12" s="3">
        <f t="shared" si="1"/>
        <v>0</v>
      </c>
    </row>
    <row r="13" spans="1:16" x14ac:dyDescent="0.25">
      <c r="A13" s="130"/>
      <c r="B13" s="56" t="s">
        <v>16</v>
      </c>
      <c r="C13" s="28">
        <v>24687.5</v>
      </c>
      <c r="D13" s="20">
        <v>0.12394101035456542</v>
      </c>
      <c r="E13" s="32">
        <v>3437.5</v>
      </c>
      <c r="F13" s="20">
        <v>0.13513513513513514</v>
      </c>
      <c r="G13" s="32">
        <v>1937.5</v>
      </c>
      <c r="H13" s="20">
        <v>0.16489361702127658</v>
      </c>
      <c r="I13" s="32">
        <v>45250</v>
      </c>
      <c r="J13" s="20">
        <v>9.141414141414142E-2</v>
      </c>
      <c r="K13" s="32">
        <v>23250</v>
      </c>
      <c r="L13" s="20">
        <v>7.0992366412213737E-2</v>
      </c>
      <c r="M13" s="32">
        <v>20375</v>
      </c>
      <c r="N13" s="24">
        <v>7.091581466173591E-2</v>
      </c>
      <c r="O13" s="2">
        <f t="shared" si="0"/>
        <v>10020.833333333334</v>
      </c>
      <c r="P13" s="3">
        <f t="shared" si="1"/>
        <v>29625</v>
      </c>
    </row>
    <row r="14" spans="1:16" x14ac:dyDescent="0.25">
      <c r="A14" s="130"/>
      <c r="B14" s="56" t="s">
        <v>36</v>
      </c>
      <c r="C14" s="28">
        <v>500</v>
      </c>
      <c r="D14" s="20">
        <v>2.5101976780671476E-3</v>
      </c>
      <c r="E14" s="32">
        <v>0</v>
      </c>
      <c r="F14" s="20">
        <v>0</v>
      </c>
      <c r="G14" s="32">
        <v>0</v>
      </c>
      <c r="H14" s="20">
        <v>0</v>
      </c>
      <c r="I14" s="32">
        <v>0</v>
      </c>
      <c r="J14" s="20">
        <v>0</v>
      </c>
      <c r="K14" s="32">
        <v>0</v>
      </c>
      <c r="L14" s="20">
        <v>0</v>
      </c>
      <c r="M14" s="32">
        <v>0</v>
      </c>
      <c r="N14" s="24">
        <v>0</v>
      </c>
      <c r="O14" s="2">
        <f t="shared" si="0"/>
        <v>166.66666666666666</v>
      </c>
      <c r="P14" s="3">
        <f t="shared" si="1"/>
        <v>0</v>
      </c>
    </row>
    <row r="15" spans="1:16" x14ac:dyDescent="0.25">
      <c r="A15" s="130"/>
      <c r="B15" s="56" t="s">
        <v>37</v>
      </c>
      <c r="C15" s="28">
        <v>1000</v>
      </c>
      <c r="D15" s="20">
        <v>5.0203953561342952E-3</v>
      </c>
      <c r="E15" s="32">
        <v>0</v>
      </c>
      <c r="F15" s="20">
        <v>0</v>
      </c>
      <c r="G15" s="32">
        <v>0</v>
      </c>
      <c r="H15" s="20">
        <v>0</v>
      </c>
      <c r="I15" s="32">
        <v>1000</v>
      </c>
      <c r="J15" s="20">
        <v>2.0202020202020202E-3</v>
      </c>
      <c r="K15" s="32">
        <v>0</v>
      </c>
      <c r="L15" s="20">
        <v>0</v>
      </c>
      <c r="M15" s="32">
        <v>0</v>
      </c>
      <c r="N15" s="24">
        <v>0</v>
      </c>
      <c r="O15" s="2">
        <f t="shared" si="0"/>
        <v>333.33333333333331</v>
      </c>
      <c r="P15" s="3">
        <f t="shared" si="1"/>
        <v>333.33333333333331</v>
      </c>
    </row>
    <row r="16" spans="1:16" x14ac:dyDescent="0.25">
      <c r="A16" s="131"/>
      <c r="B16" s="56" t="s">
        <v>38</v>
      </c>
      <c r="C16" s="28">
        <v>112500</v>
      </c>
      <c r="D16" s="20">
        <v>0.56479447756510825</v>
      </c>
      <c r="E16" s="32">
        <v>1625</v>
      </c>
      <c r="F16" s="20">
        <v>6.3882063882063883E-2</v>
      </c>
      <c r="G16" s="32">
        <v>0</v>
      </c>
      <c r="H16" s="20">
        <v>0</v>
      </c>
      <c r="I16" s="32">
        <v>148625</v>
      </c>
      <c r="J16" s="20">
        <v>0.30025252525252527</v>
      </c>
      <c r="K16" s="32">
        <v>75625</v>
      </c>
      <c r="L16" s="20">
        <v>0.23091603053435114</v>
      </c>
      <c r="M16" s="32">
        <v>64062.5</v>
      </c>
      <c r="N16" s="24">
        <v>0.22297150315423103</v>
      </c>
      <c r="O16" s="2">
        <f t="shared" si="0"/>
        <v>38041.666666666664</v>
      </c>
      <c r="P16" s="3">
        <f t="shared" si="1"/>
        <v>96104.166666666672</v>
      </c>
    </row>
    <row r="17" spans="1:16" x14ac:dyDescent="0.25">
      <c r="A17" s="97" t="s">
        <v>7</v>
      </c>
      <c r="B17" s="56" t="s">
        <v>39</v>
      </c>
      <c r="C17" s="28">
        <v>0</v>
      </c>
      <c r="D17" s="20">
        <v>0</v>
      </c>
      <c r="E17" s="32">
        <v>0</v>
      </c>
      <c r="F17" s="20">
        <v>0</v>
      </c>
      <c r="G17" s="32">
        <v>312.5</v>
      </c>
      <c r="H17" s="20">
        <v>2.6595744680851064E-2</v>
      </c>
      <c r="I17" s="32">
        <v>0</v>
      </c>
      <c r="J17" s="20">
        <v>0</v>
      </c>
      <c r="K17" s="32">
        <v>0</v>
      </c>
      <c r="L17" s="20">
        <v>0</v>
      </c>
      <c r="M17" s="32">
        <v>0</v>
      </c>
      <c r="N17" s="24">
        <v>0</v>
      </c>
      <c r="O17" s="2">
        <f t="shared" si="0"/>
        <v>104.16666666666667</v>
      </c>
      <c r="P17" s="3">
        <f t="shared" si="1"/>
        <v>0</v>
      </c>
    </row>
    <row r="18" spans="1:16" x14ac:dyDescent="0.25">
      <c r="A18" s="98"/>
      <c r="B18" s="56" t="s">
        <v>40</v>
      </c>
      <c r="C18" s="28">
        <v>562.5</v>
      </c>
      <c r="D18" s="20">
        <v>2.8239723878255413E-3</v>
      </c>
      <c r="E18" s="32">
        <v>0</v>
      </c>
      <c r="F18" s="20">
        <v>0</v>
      </c>
      <c r="G18" s="32">
        <v>0</v>
      </c>
      <c r="H18" s="20">
        <v>0</v>
      </c>
      <c r="I18" s="32">
        <v>0</v>
      </c>
      <c r="J18" s="20">
        <v>0</v>
      </c>
      <c r="K18" s="32">
        <v>0</v>
      </c>
      <c r="L18" s="20">
        <v>0</v>
      </c>
      <c r="M18" s="32">
        <v>0</v>
      </c>
      <c r="N18" s="24">
        <v>0</v>
      </c>
      <c r="O18" s="2">
        <f t="shared" si="0"/>
        <v>187.5</v>
      </c>
      <c r="P18" s="3">
        <f t="shared" si="1"/>
        <v>0</v>
      </c>
    </row>
    <row r="19" spans="1:16" x14ac:dyDescent="0.25">
      <c r="A19" s="98"/>
      <c r="B19" s="56" t="s">
        <v>18</v>
      </c>
      <c r="C19" s="28">
        <v>0</v>
      </c>
      <c r="D19" s="20">
        <v>0</v>
      </c>
      <c r="E19" s="32">
        <v>62.5</v>
      </c>
      <c r="F19" s="20">
        <v>2.4570024570024569E-3</v>
      </c>
      <c r="G19" s="32">
        <v>187.5</v>
      </c>
      <c r="H19" s="20">
        <v>1.5957446808510637E-2</v>
      </c>
      <c r="I19" s="32">
        <v>437.5</v>
      </c>
      <c r="J19" s="20">
        <v>8.8383838383838389E-4</v>
      </c>
      <c r="K19" s="32">
        <v>1312.5</v>
      </c>
      <c r="L19" s="20">
        <v>4.0076335877862598E-3</v>
      </c>
      <c r="M19" s="32">
        <v>750</v>
      </c>
      <c r="N19" s="24">
        <v>2.6103980857080703E-3</v>
      </c>
      <c r="O19" s="2">
        <f t="shared" si="0"/>
        <v>83.333333333333329</v>
      </c>
      <c r="P19" s="3">
        <f t="shared" si="1"/>
        <v>833.33333333333337</v>
      </c>
    </row>
    <row r="20" spans="1:16" x14ac:dyDescent="0.25">
      <c r="A20" s="98"/>
      <c r="B20" s="56" t="s">
        <v>41</v>
      </c>
      <c r="C20" s="28">
        <v>1312.5</v>
      </c>
      <c r="D20" s="20">
        <v>6.589268904926263E-3</v>
      </c>
      <c r="E20" s="32">
        <v>0</v>
      </c>
      <c r="F20" s="20">
        <v>0</v>
      </c>
      <c r="G20" s="32">
        <v>0</v>
      </c>
      <c r="H20" s="20">
        <v>0</v>
      </c>
      <c r="I20" s="32">
        <v>0</v>
      </c>
      <c r="J20" s="20">
        <v>0</v>
      </c>
      <c r="K20" s="32">
        <v>0</v>
      </c>
      <c r="L20" s="20">
        <v>0</v>
      </c>
      <c r="M20" s="32">
        <v>0</v>
      </c>
      <c r="N20" s="24">
        <v>0</v>
      </c>
      <c r="O20" s="2">
        <f t="shared" si="0"/>
        <v>437.5</v>
      </c>
      <c r="P20" s="3">
        <f t="shared" si="1"/>
        <v>0</v>
      </c>
    </row>
    <row r="21" spans="1:16" x14ac:dyDescent="0.25">
      <c r="A21" s="98"/>
      <c r="B21" s="56" t="s">
        <v>42</v>
      </c>
      <c r="C21" s="28">
        <v>0</v>
      </c>
      <c r="D21" s="20">
        <v>0</v>
      </c>
      <c r="E21" s="32">
        <v>0</v>
      </c>
      <c r="F21" s="20">
        <v>0</v>
      </c>
      <c r="G21" s="32">
        <v>125</v>
      </c>
      <c r="H21" s="20">
        <v>1.0638297872340425E-2</v>
      </c>
      <c r="I21" s="32">
        <v>0</v>
      </c>
      <c r="J21" s="20">
        <v>0</v>
      </c>
      <c r="K21" s="32">
        <v>0</v>
      </c>
      <c r="L21" s="20">
        <v>0</v>
      </c>
      <c r="M21" s="32">
        <v>0</v>
      </c>
      <c r="N21" s="24">
        <v>0</v>
      </c>
      <c r="O21" s="2">
        <f t="shared" si="0"/>
        <v>41.666666666666664</v>
      </c>
      <c r="P21" s="3">
        <f t="shared" si="1"/>
        <v>0</v>
      </c>
    </row>
    <row r="22" spans="1:16" ht="13.5" thickBot="1" x14ac:dyDescent="0.3">
      <c r="A22" s="107"/>
      <c r="B22" s="57" t="s">
        <v>8</v>
      </c>
      <c r="C22" s="29">
        <v>17812.5</v>
      </c>
      <c r="D22" s="21">
        <v>8.9425792281142141E-2</v>
      </c>
      <c r="E22" s="33">
        <v>11312.5</v>
      </c>
      <c r="F22" s="21">
        <v>0.44471744471744473</v>
      </c>
      <c r="G22" s="33">
        <v>7937.5</v>
      </c>
      <c r="H22" s="21">
        <v>0.67553191489361697</v>
      </c>
      <c r="I22" s="33">
        <v>0</v>
      </c>
      <c r="J22" s="21">
        <v>0</v>
      </c>
      <c r="K22" s="33">
        <v>0</v>
      </c>
      <c r="L22" s="21">
        <v>0</v>
      </c>
      <c r="M22" s="33">
        <v>0</v>
      </c>
      <c r="N22" s="25">
        <v>0</v>
      </c>
      <c r="O22" s="2">
        <f t="shared" si="0"/>
        <v>12354.166666666666</v>
      </c>
      <c r="P22" s="3">
        <f t="shared" si="1"/>
        <v>0</v>
      </c>
    </row>
    <row r="23" spans="1:16" x14ac:dyDescent="0.25">
      <c r="A23" s="99" t="s">
        <v>28</v>
      </c>
      <c r="B23" s="134"/>
      <c r="C23" s="58">
        <f>SUM(C7:C22)</f>
        <v>199187.5</v>
      </c>
      <c r="D23" s="7">
        <f t="shared" ref="D23:N23" si="2">SUM(D7:D22)</f>
        <v>1</v>
      </c>
      <c r="E23" s="47">
        <f t="shared" si="2"/>
        <v>25437.5</v>
      </c>
      <c r="F23" s="7">
        <f t="shared" si="2"/>
        <v>1</v>
      </c>
      <c r="G23" s="47">
        <f t="shared" si="2"/>
        <v>11750</v>
      </c>
      <c r="H23" s="7">
        <f t="shared" si="2"/>
        <v>1</v>
      </c>
      <c r="I23" s="47">
        <f t="shared" si="2"/>
        <v>495000</v>
      </c>
      <c r="J23" s="7">
        <f t="shared" si="2"/>
        <v>1</v>
      </c>
      <c r="K23" s="47">
        <f t="shared" si="2"/>
        <v>327500</v>
      </c>
      <c r="L23" s="7">
        <f t="shared" si="2"/>
        <v>1</v>
      </c>
      <c r="M23" s="47">
        <f t="shared" si="2"/>
        <v>287312.5</v>
      </c>
      <c r="N23" s="59">
        <f t="shared" si="2"/>
        <v>1.0000000000000002</v>
      </c>
    </row>
    <row r="24" spans="1:16" x14ac:dyDescent="0.25">
      <c r="A24" s="100" t="s">
        <v>29</v>
      </c>
      <c r="B24" s="127"/>
      <c r="C24" s="28">
        <v>11</v>
      </c>
      <c r="D24" s="6"/>
      <c r="E24" s="32">
        <v>6</v>
      </c>
      <c r="F24" s="6"/>
      <c r="G24" s="32">
        <v>7</v>
      </c>
      <c r="H24" s="6"/>
      <c r="I24" s="32">
        <v>8</v>
      </c>
      <c r="J24" s="6"/>
      <c r="K24" s="32">
        <v>7</v>
      </c>
      <c r="L24" s="6"/>
      <c r="M24" s="32">
        <v>7</v>
      </c>
      <c r="N24" s="24"/>
    </row>
    <row r="25" spans="1:16" x14ac:dyDescent="0.25">
      <c r="A25" s="100" t="s">
        <v>30</v>
      </c>
      <c r="B25" s="127"/>
      <c r="C25" s="28">
        <v>1.24</v>
      </c>
      <c r="D25" s="6"/>
      <c r="E25" s="32">
        <v>1.25</v>
      </c>
      <c r="F25" s="6"/>
      <c r="G25" s="32">
        <v>1.0329999999999999</v>
      </c>
      <c r="H25" s="6"/>
      <c r="I25" s="32">
        <v>1.2629999999999999</v>
      </c>
      <c r="J25" s="6"/>
      <c r="K25" s="32">
        <v>1.1719999999999999</v>
      </c>
      <c r="L25" s="6"/>
      <c r="M25" s="32">
        <v>1.107</v>
      </c>
      <c r="N25" s="24"/>
    </row>
    <row r="26" spans="1:16" x14ac:dyDescent="0.25">
      <c r="A26" s="100" t="s">
        <v>31</v>
      </c>
      <c r="B26" s="127"/>
      <c r="C26" s="28">
        <v>0.61760000000000004</v>
      </c>
      <c r="D26" s="6"/>
      <c r="E26" s="32">
        <v>0.66469999999999996</v>
      </c>
      <c r="F26" s="6"/>
      <c r="G26" s="32">
        <v>0.50509999999999999</v>
      </c>
      <c r="H26" s="6"/>
      <c r="I26" s="32">
        <v>0.66649999999999998</v>
      </c>
      <c r="J26" s="6"/>
      <c r="K26" s="32">
        <v>0.61929999999999996</v>
      </c>
      <c r="L26" s="6"/>
      <c r="M26" s="32">
        <v>0.5867</v>
      </c>
      <c r="N26" s="24"/>
    </row>
    <row r="27" spans="1:16" ht="13.5" thickBot="1" x14ac:dyDescent="0.3">
      <c r="A27" s="102" t="s">
        <v>32</v>
      </c>
      <c r="B27" s="128"/>
      <c r="C27" s="29">
        <v>0.5171</v>
      </c>
      <c r="D27" s="11"/>
      <c r="E27" s="33">
        <v>0.69779999999999998</v>
      </c>
      <c r="F27" s="11"/>
      <c r="G27" s="33">
        <v>0.53059999999999996</v>
      </c>
      <c r="H27" s="11"/>
      <c r="I27" s="33">
        <v>0.60740000000000005</v>
      </c>
      <c r="J27" s="11"/>
      <c r="K27" s="33">
        <v>0.60229999999999995</v>
      </c>
      <c r="L27" s="11"/>
      <c r="M27" s="33">
        <v>0.56910000000000005</v>
      </c>
      <c r="N27" s="25"/>
    </row>
    <row r="29" spans="1:16" x14ac:dyDescent="0.25">
      <c r="D29" s="26"/>
      <c r="F29" s="26"/>
      <c r="H29" s="26"/>
    </row>
    <row r="30" spans="1:16" x14ac:dyDescent="0.25">
      <c r="D30" s="3"/>
      <c r="E30" s="3"/>
      <c r="F30" s="3"/>
      <c r="G30" s="3"/>
      <c r="H30" s="3"/>
      <c r="I30" s="3"/>
    </row>
    <row r="31" spans="1:16" x14ac:dyDescent="0.25">
      <c r="D31" s="3"/>
      <c r="E31" s="3"/>
      <c r="F31" s="3"/>
      <c r="G31" s="3"/>
      <c r="H31" s="3"/>
      <c r="I31" s="3"/>
    </row>
    <row r="32" spans="1:16" x14ac:dyDescent="0.25">
      <c r="D32" s="3"/>
      <c r="E32" s="3"/>
      <c r="F32" s="3"/>
      <c r="G32" s="3"/>
      <c r="H32" s="3"/>
      <c r="I32" s="3"/>
    </row>
    <row r="33" spans="4:9" x14ac:dyDescent="0.25">
      <c r="D33" s="3"/>
      <c r="E33" s="3"/>
      <c r="F33" s="3"/>
      <c r="G33" s="3"/>
      <c r="H33" s="3"/>
      <c r="I33" s="3"/>
    </row>
    <row r="34" spans="4:9" x14ac:dyDescent="0.25">
      <c r="D34" s="26"/>
      <c r="F34" s="26"/>
      <c r="H34" s="26"/>
    </row>
    <row r="35" spans="4:9" x14ac:dyDescent="0.25">
      <c r="D35" s="26"/>
      <c r="F35" s="26"/>
      <c r="H35" s="26"/>
    </row>
    <row r="36" spans="4:9" x14ac:dyDescent="0.25">
      <c r="D36" s="26"/>
      <c r="F36" s="26"/>
      <c r="H36" s="26"/>
    </row>
  </sheetData>
  <mergeCells count="23">
    <mergeCell ref="C4:H4"/>
    <mergeCell ref="I3:N3"/>
    <mergeCell ref="I2:N2"/>
    <mergeCell ref="A23:B23"/>
    <mergeCell ref="I4:N4"/>
    <mergeCell ref="C3:H3"/>
    <mergeCell ref="C2:H2"/>
    <mergeCell ref="A2:B4"/>
    <mergeCell ref="I5:J5"/>
    <mergeCell ref="K5:L5"/>
    <mergeCell ref="M5:N5"/>
    <mergeCell ref="B5:B6"/>
    <mergeCell ref="A5:A6"/>
    <mergeCell ref="C5:D5"/>
    <mergeCell ref="E5:F5"/>
    <mergeCell ref="G5:H5"/>
    <mergeCell ref="A26:B26"/>
    <mergeCell ref="A27:B27"/>
    <mergeCell ref="A17:A22"/>
    <mergeCell ref="A11:A16"/>
    <mergeCell ref="A7:A8"/>
    <mergeCell ref="A24:B24"/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L7" activeCellId="1" sqref="B7:B19 L7:L19"/>
    </sheetView>
  </sheetViews>
  <sheetFormatPr baseColWidth="10" defaultRowHeight="12.75" x14ac:dyDescent="0.25"/>
  <cols>
    <col min="1" max="1" width="20.85546875" style="15" bestFit="1" customWidth="1"/>
    <col min="2" max="2" width="24.5703125" style="3" bestFit="1" customWidth="1"/>
    <col min="3" max="3" width="11.42578125" style="26"/>
    <col min="4" max="4" width="11.42578125" style="17"/>
    <col min="5" max="5" width="11.42578125" style="26"/>
    <col min="6" max="6" width="11.42578125" style="17"/>
    <col min="7" max="7" width="11.42578125" style="26"/>
    <col min="8" max="8" width="11.42578125" style="17"/>
    <col min="9" max="9" width="11.42578125" style="26"/>
    <col min="10" max="10" width="11.42578125" style="17"/>
    <col min="11" max="16384" width="11.42578125" style="3"/>
  </cols>
  <sheetData>
    <row r="1" spans="1:12" ht="13.5" thickBot="1" x14ac:dyDescent="0.3"/>
    <row r="2" spans="1:12" x14ac:dyDescent="0.25">
      <c r="A2" s="149" t="s">
        <v>46</v>
      </c>
      <c r="B2" s="150"/>
      <c r="C2" s="106">
        <v>2013</v>
      </c>
      <c r="D2" s="106"/>
      <c r="E2" s="106"/>
      <c r="F2" s="106"/>
      <c r="G2" s="106">
        <v>2013</v>
      </c>
      <c r="H2" s="106"/>
      <c r="I2" s="106"/>
      <c r="J2" s="133"/>
    </row>
    <row r="3" spans="1:12" x14ac:dyDescent="0.25">
      <c r="A3" s="151"/>
      <c r="B3" s="152"/>
      <c r="C3" s="112" t="s">
        <v>9</v>
      </c>
      <c r="D3" s="112"/>
      <c r="E3" s="112"/>
      <c r="F3" s="112"/>
      <c r="G3" s="112" t="s">
        <v>27</v>
      </c>
      <c r="H3" s="112"/>
      <c r="I3" s="112"/>
      <c r="J3" s="132"/>
    </row>
    <row r="4" spans="1:12" x14ac:dyDescent="0.25">
      <c r="A4" s="151"/>
      <c r="B4" s="152"/>
      <c r="C4" s="110">
        <v>41353</v>
      </c>
      <c r="D4" s="110"/>
      <c r="E4" s="110"/>
      <c r="F4" s="110"/>
      <c r="G4" s="110">
        <v>41430</v>
      </c>
      <c r="H4" s="110"/>
      <c r="I4" s="110"/>
      <c r="J4" s="148"/>
    </row>
    <row r="5" spans="1:12" x14ac:dyDescent="0.25">
      <c r="A5" s="122" t="s">
        <v>0</v>
      </c>
      <c r="B5" s="153" t="s">
        <v>19</v>
      </c>
      <c r="C5" s="108" t="s">
        <v>10</v>
      </c>
      <c r="D5" s="108"/>
      <c r="E5" s="108" t="s">
        <v>44</v>
      </c>
      <c r="F5" s="108"/>
      <c r="G5" s="108" t="s">
        <v>10</v>
      </c>
      <c r="H5" s="108"/>
      <c r="I5" s="108" t="s">
        <v>47</v>
      </c>
      <c r="J5" s="143"/>
    </row>
    <row r="6" spans="1:12" ht="13.5" thickBot="1" x14ac:dyDescent="0.3">
      <c r="A6" s="123"/>
      <c r="B6" s="154"/>
      <c r="C6" s="30" t="s">
        <v>2</v>
      </c>
      <c r="D6" s="18" t="s">
        <v>3</v>
      </c>
      <c r="E6" s="30" t="s">
        <v>2</v>
      </c>
      <c r="F6" s="18" t="s">
        <v>3</v>
      </c>
      <c r="G6" s="30" t="s">
        <v>2</v>
      </c>
      <c r="H6" s="18" t="s">
        <v>3</v>
      </c>
      <c r="I6" s="30" t="s">
        <v>2</v>
      </c>
      <c r="J6" s="22" t="s">
        <v>3</v>
      </c>
      <c r="K6" s="41" t="s">
        <v>60</v>
      </c>
      <c r="L6" s="42" t="s">
        <v>61</v>
      </c>
    </row>
    <row r="7" spans="1:12" x14ac:dyDescent="0.25">
      <c r="A7" s="146" t="s">
        <v>4</v>
      </c>
      <c r="B7" s="60" t="s">
        <v>12</v>
      </c>
      <c r="C7" s="31">
        <v>166625</v>
      </c>
      <c r="D7" s="19">
        <v>0.52459661550570647</v>
      </c>
      <c r="E7" s="31">
        <v>81312.5</v>
      </c>
      <c r="F7" s="19">
        <v>0.67374417400310715</v>
      </c>
      <c r="G7" s="31">
        <v>201000</v>
      </c>
      <c r="H7" s="19">
        <v>0.4358904852263486</v>
      </c>
      <c r="I7" s="31">
        <v>196312.5</v>
      </c>
      <c r="J7" s="23">
        <v>0.46803755029056771</v>
      </c>
      <c r="K7" s="3">
        <f>AVERAGE(C7,E7)</f>
        <v>123968.75</v>
      </c>
      <c r="L7" s="3">
        <f>AVERAGE(G7,I7)</f>
        <v>198656.25</v>
      </c>
    </row>
    <row r="8" spans="1:12" x14ac:dyDescent="0.25">
      <c r="A8" s="147"/>
      <c r="B8" s="5" t="s">
        <v>24</v>
      </c>
      <c r="C8" s="32">
        <v>0</v>
      </c>
      <c r="D8" s="20">
        <v>0</v>
      </c>
      <c r="E8" s="32">
        <v>0</v>
      </c>
      <c r="F8" s="20">
        <v>0</v>
      </c>
      <c r="G8" s="32">
        <v>3687.5</v>
      </c>
      <c r="H8" s="20">
        <v>7.9967470859311461E-3</v>
      </c>
      <c r="I8" s="32">
        <v>1312.5</v>
      </c>
      <c r="J8" s="24">
        <v>3.1291908806437194E-3</v>
      </c>
      <c r="K8" s="3">
        <f t="shared" ref="K8:K19" si="0">AVERAGE(C8,E8)</f>
        <v>0</v>
      </c>
      <c r="L8" s="3">
        <f t="shared" ref="L8:L19" si="1">AVERAGE(G8,I8)</f>
        <v>2500</v>
      </c>
    </row>
    <row r="9" spans="1:12" x14ac:dyDescent="0.25">
      <c r="A9" s="16" t="s">
        <v>21</v>
      </c>
      <c r="B9" s="5" t="s">
        <v>22</v>
      </c>
      <c r="C9" s="32">
        <v>0</v>
      </c>
      <c r="D9" s="20">
        <v>0</v>
      </c>
      <c r="E9" s="32">
        <v>0</v>
      </c>
      <c r="F9" s="20">
        <v>0</v>
      </c>
      <c r="G9" s="32">
        <v>0</v>
      </c>
      <c r="H9" s="20">
        <v>0</v>
      </c>
      <c r="I9" s="32">
        <v>125</v>
      </c>
      <c r="J9" s="24">
        <v>2.9801817910892565E-4</v>
      </c>
      <c r="K9" s="3">
        <f t="shared" si="0"/>
        <v>0</v>
      </c>
      <c r="L9" s="3">
        <f t="shared" si="1"/>
        <v>62.5</v>
      </c>
    </row>
    <row r="10" spans="1:12" x14ac:dyDescent="0.25">
      <c r="A10" s="97" t="s">
        <v>5</v>
      </c>
      <c r="B10" s="4" t="s">
        <v>13</v>
      </c>
      <c r="C10" s="32">
        <v>4750</v>
      </c>
      <c r="D10" s="20">
        <v>1.49547422274695E-2</v>
      </c>
      <c r="E10" s="32">
        <v>812.5</v>
      </c>
      <c r="F10" s="20">
        <v>6.7322630761263592E-3</v>
      </c>
      <c r="G10" s="32">
        <v>0</v>
      </c>
      <c r="H10" s="20">
        <v>0</v>
      </c>
      <c r="I10" s="32">
        <v>0</v>
      </c>
      <c r="J10" s="24">
        <v>0</v>
      </c>
      <c r="K10" s="3">
        <f t="shared" si="0"/>
        <v>2781.25</v>
      </c>
      <c r="L10" s="3">
        <f t="shared" si="1"/>
        <v>0</v>
      </c>
    </row>
    <row r="11" spans="1:12" x14ac:dyDescent="0.25">
      <c r="A11" s="99"/>
      <c r="B11" s="4" t="s">
        <v>14</v>
      </c>
      <c r="C11" s="32">
        <v>1562.5</v>
      </c>
      <c r="D11" s="20">
        <v>4.9193231011412826E-3</v>
      </c>
      <c r="E11" s="32">
        <v>2125</v>
      </c>
      <c r="F11" s="20">
        <v>1.7607457276022784E-2</v>
      </c>
      <c r="G11" s="32">
        <v>0</v>
      </c>
      <c r="H11" s="20">
        <v>0</v>
      </c>
      <c r="I11" s="32">
        <v>0</v>
      </c>
      <c r="J11" s="24">
        <v>0</v>
      </c>
      <c r="K11" s="3">
        <f t="shared" si="0"/>
        <v>1843.75</v>
      </c>
      <c r="L11" s="3">
        <f t="shared" si="1"/>
        <v>0</v>
      </c>
    </row>
    <row r="12" spans="1:12" x14ac:dyDescent="0.25">
      <c r="A12" s="97" t="s">
        <v>6</v>
      </c>
      <c r="B12" s="4" t="s">
        <v>16</v>
      </c>
      <c r="C12" s="32">
        <v>0</v>
      </c>
      <c r="D12" s="20">
        <v>0</v>
      </c>
      <c r="E12" s="32">
        <v>0</v>
      </c>
      <c r="F12" s="20">
        <v>0</v>
      </c>
      <c r="G12" s="32">
        <v>33812.5</v>
      </c>
      <c r="H12" s="20">
        <v>7.3326104635402553E-2</v>
      </c>
      <c r="I12" s="32">
        <v>24375</v>
      </c>
      <c r="J12" s="24">
        <v>5.8113544926240504E-2</v>
      </c>
      <c r="K12" s="3">
        <f t="shared" si="0"/>
        <v>0</v>
      </c>
      <c r="L12" s="3">
        <f t="shared" si="1"/>
        <v>29093.75</v>
      </c>
    </row>
    <row r="13" spans="1:12" x14ac:dyDescent="0.25">
      <c r="A13" s="98"/>
      <c r="B13" s="4" t="s">
        <v>15</v>
      </c>
      <c r="C13" s="32">
        <v>1125</v>
      </c>
      <c r="D13" s="20">
        <v>3.5419126328217238E-3</v>
      </c>
      <c r="E13" s="32">
        <v>812.5</v>
      </c>
      <c r="F13" s="20">
        <v>6.7322630761263592E-3</v>
      </c>
      <c r="G13" s="32">
        <v>61250</v>
      </c>
      <c r="H13" s="20">
        <v>0.13282732447817835</v>
      </c>
      <c r="I13" s="32">
        <v>51500</v>
      </c>
      <c r="J13" s="24">
        <v>0.12278348979287737</v>
      </c>
      <c r="K13" s="3">
        <f t="shared" si="0"/>
        <v>968.75</v>
      </c>
      <c r="L13" s="3">
        <f t="shared" si="1"/>
        <v>56375</v>
      </c>
    </row>
    <row r="14" spans="1:12" x14ac:dyDescent="0.25">
      <c r="A14" s="98"/>
      <c r="B14" s="4" t="s">
        <v>36</v>
      </c>
      <c r="C14" s="32">
        <v>125</v>
      </c>
      <c r="D14" s="20">
        <v>3.9354584809130262E-4</v>
      </c>
      <c r="E14" s="32">
        <v>125</v>
      </c>
      <c r="F14" s="20">
        <v>1.0357327809425167E-3</v>
      </c>
      <c r="G14" s="32">
        <v>0</v>
      </c>
      <c r="H14" s="20">
        <v>0</v>
      </c>
      <c r="I14" s="32">
        <v>0</v>
      </c>
      <c r="J14" s="24">
        <v>0</v>
      </c>
      <c r="K14" s="3">
        <f t="shared" si="0"/>
        <v>125</v>
      </c>
      <c r="L14" s="3">
        <f t="shared" si="1"/>
        <v>0</v>
      </c>
    </row>
    <row r="15" spans="1:12" x14ac:dyDescent="0.25">
      <c r="A15" s="98"/>
      <c r="B15" s="4" t="s">
        <v>37</v>
      </c>
      <c r="C15" s="32">
        <v>0</v>
      </c>
      <c r="D15" s="20">
        <v>0</v>
      </c>
      <c r="E15" s="32">
        <v>0</v>
      </c>
      <c r="F15" s="20">
        <v>0</v>
      </c>
      <c r="G15" s="32">
        <v>250</v>
      </c>
      <c r="H15" s="20">
        <v>5.4215234480889125E-4</v>
      </c>
      <c r="I15" s="32">
        <v>0</v>
      </c>
      <c r="J15" s="24">
        <v>0</v>
      </c>
      <c r="K15" s="3">
        <f t="shared" si="0"/>
        <v>0</v>
      </c>
      <c r="L15" s="3">
        <f t="shared" si="1"/>
        <v>125</v>
      </c>
    </row>
    <row r="16" spans="1:12" x14ac:dyDescent="0.25">
      <c r="A16" s="99"/>
      <c r="B16" s="4" t="s">
        <v>38</v>
      </c>
      <c r="C16" s="32">
        <v>108375</v>
      </c>
      <c r="D16" s="20">
        <v>0.34120425029515938</v>
      </c>
      <c r="E16" s="32">
        <v>13000</v>
      </c>
      <c r="F16" s="20">
        <v>0.10771620921802175</v>
      </c>
      <c r="G16" s="32">
        <v>160625</v>
      </c>
      <c r="H16" s="20">
        <v>0.34833288153971265</v>
      </c>
      <c r="I16" s="32">
        <v>144750</v>
      </c>
      <c r="J16" s="24">
        <v>0.34510505140813591</v>
      </c>
      <c r="K16" s="3">
        <f t="shared" si="0"/>
        <v>60687.5</v>
      </c>
      <c r="L16" s="3">
        <f t="shared" si="1"/>
        <v>152687.5</v>
      </c>
    </row>
    <row r="17" spans="1:12" x14ac:dyDescent="0.25">
      <c r="A17" s="97" t="s">
        <v>7</v>
      </c>
      <c r="B17" s="5" t="s">
        <v>18</v>
      </c>
      <c r="C17" s="32">
        <v>0</v>
      </c>
      <c r="D17" s="20">
        <v>0</v>
      </c>
      <c r="E17" s="32">
        <v>0</v>
      </c>
      <c r="F17" s="20">
        <v>0</v>
      </c>
      <c r="G17" s="32">
        <v>500</v>
      </c>
      <c r="H17" s="20">
        <v>1.0843046896177825E-3</v>
      </c>
      <c r="I17" s="32">
        <v>1062.5</v>
      </c>
      <c r="J17" s="24">
        <v>2.5331545224258679E-3</v>
      </c>
      <c r="K17" s="3">
        <f t="shared" si="0"/>
        <v>0</v>
      </c>
      <c r="L17" s="3">
        <f t="shared" si="1"/>
        <v>781.25</v>
      </c>
    </row>
    <row r="18" spans="1:12" x14ac:dyDescent="0.25">
      <c r="A18" s="98"/>
      <c r="B18" s="4" t="s">
        <v>45</v>
      </c>
      <c r="C18" s="32">
        <v>2125</v>
      </c>
      <c r="D18" s="20">
        <v>6.6902794175521451E-3</v>
      </c>
      <c r="E18" s="32">
        <v>1625</v>
      </c>
      <c r="F18" s="20">
        <v>1.3464526152252718E-2</v>
      </c>
      <c r="G18" s="32">
        <v>0</v>
      </c>
      <c r="H18" s="20">
        <v>0</v>
      </c>
      <c r="I18" s="32">
        <v>0</v>
      </c>
      <c r="J18" s="24">
        <v>0</v>
      </c>
      <c r="K18" s="3">
        <f t="shared" si="0"/>
        <v>1875</v>
      </c>
      <c r="L18" s="3">
        <f t="shared" si="1"/>
        <v>0</v>
      </c>
    </row>
    <row r="19" spans="1:12" ht="13.5" thickBot="1" x14ac:dyDescent="0.3">
      <c r="A19" s="107"/>
      <c r="B19" s="11" t="s">
        <v>8</v>
      </c>
      <c r="C19" s="36">
        <v>32937.5</v>
      </c>
      <c r="D19" s="35">
        <v>0.10369933097205825</v>
      </c>
      <c r="E19" s="36">
        <v>20875</v>
      </c>
      <c r="F19" s="35">
        <v>0.17296737441740032</v>
      </c>
      <c r="G19" s="36">
        <v>0</v>
      </c>
      <c r="H19" s="35">
        <v>0</v>
      </c>
      <c r="I19" s="36">
        <v>0</v>
      </c>
      <c r="J19" s="37">
        <v>0</v>
      </c>
      <c r="K19" s="3">
        <f t="shared" si="0"/>
        <v>26906.25</v>
      </c>
      <c r="L19" s="3">
        <f t="shared" si="1"/>
        <v>0</v>
      </c>
    </row>
    <row r="20" spans="1:12" x14ac:dyDescent="0.25">
      <c r="A20" s="99" t="s">
        <v>28</v>
      </c>
      <c r="B20" s="104"/>
      <c r="C20" s="38">
        <f>SUM(C7:C19)</f>
        <v>317625</v>
      </c>
      <c r="D20" s="8">
        <f t="shared" ref="D20:J20" si="2">SUM(D7:D19)</f>
        <v>1.0000000000000002</v>
      </c>
      <c r="E20" s="31">
        <f t="shared" si="2"/>
        <v>120687.5</v>
      </c>
      <c r="F20" s="8">
        <f t="shared" si="2"/>
        <v>0.99999999999999989</v>
      </c>
      <c r="G20" s="31">
        <f t="shared" si="2"/>
        <v>461125</v>
      </c>
      <c r="H20" s="8">
        <f t="shared" si="2"/>
        <v>0.99999999999999989</v>
      </c>
      <c r="I20" s="31">
        <f t="shared" si="2"/>
        <v>419437.5</v>
      </c>
      <c r="J20" s="9">
        <f t="shared" si="2"/>
        <v>1</v>
      </c>
    </row>
    <row r="21" spans="1:12" x14ac:dyDescent="0.25">
      <c r="A21" s="100" t="s">
        <v>29</v>
      </c>
      <c r="B21" s="101"/>
      <c r="C21" s="39">
        <v>8</v>
      </c>
      <c r="D21" s="6"/>
      <c r="E21" s="32">
        <v>8</v>
      </c>
      <c r="F21" s="6"/>
      <c r="G21" s="32">
        <v>7</v>
      </c>
      <c r="H21" s="6"/>
      <c r="I21" s="32">
        <v>7</v>
      </c>
      <c r="J21" s="24"/>
    </row>
    <row r="22" spans="1:12" x14ac:dyDescent="0.25">
      <c r="A22" s="100" t="s">
        <v>30</v>
      </c>
      <c r="B22" s="101"/>
      <c r="C22" s="39">
        <v>1.0860000000000001</v>
      </c>
      <c r="D22" s="6"/>
      <c r="E22" s="32">
        <v>1.0129999999999999</v>
      </c>
      <c r="F22" s="6"/>
      <c r="G22" s="32">
        <v>1.2390000000000001</v>
      </c>
      <c r="H22" s="6"/>
      <c r="I22" s="32">
        <v>1.181</v>
      </c>
      <c r="J22" s="24"/>
    </row>
    <row r="23" spans="1:12" x14ac:dyDescent="0.25">
      <c r="A23" s="100" t="s">
        <v>31</v>
      </c>
      <c r="B23" s="101"/>
      <c r="C23" s="39">
        <v>0.59730000000000005</v>
      </c>
      <c r="D23" s="6"/>
      <c r="E23" s="32">
        <v>0.504</v>
      </c>
      <c r="F23" s="6"/>
      <c r="G23" s="32">
        <v>0.66559999999999997</v>
      </c>
      <c r="H23" s="6"/>
      <c r="I23" s="32">
        <v>0.64339999999999997</v>
      </c>
      <c r="J23" s="24"/>
    </row>
    <row r="24" spans="1:12" ht="13.5" thickBot="1" x14ac:dyDescent="0.3">
      <c r="A24" s="102" t="s">
        <v>32</v>
      </c>
      <c r="B24" s="103"/>
      <c r="C24" s="40">
        <v>0.5222</v>
      </c>
      <c r="D24" s="11"/>
      <c r="E24" s="33">
        <v>0.48720000000000002</v>
      </c>
      <c r="F24" s="11"/>
      <c r="G24" s="33">
        <v>0.63680000000000003</v>
      </c>
      <c r="H24" s="11"/>
      <c r="I24" s="33">
        <v>0.6069</v>
      </c>
      <c r="J24" s="25"/>
    </row>
    <row r="27" spans="1:12" x14ac:dyDescent="0.25">
      <c r="D27" s="26"/>
      <c r="F27" s="26"/>
    </row>
    <row r="28" spans="1:12" x14ac:dyDescent="0.25">
      <c r="D28" s="3"/>
      <c r="E28" s="3"/>
      <c r="F28" s="3"/>
      <c r="G28" s="3"/>
    </row>
    <row r="29" spans="1:12" x14ac:dyDescent="0.25">
      <c r="D29" s="3"/>
      <c r="E29" s="3"/>
      <c r="F29" s="3"/>
      <c r="G29" s="3"/>
    </row>
    <row r="30" spans="1:12" x14ac:dyDescent="0.25">
      <c r="D30" s="3"/>
      <c r="E30" s="3"/>
      <c r="F30" s="3"/>
      <c r="G30" s="3"/>
    </row>
    <row r="31" spans="1:12" x14ac:dyDescent="0.25">
      <c r="D31" s="3"/>
      <c r="E31" s="3"/>
      <c r="F31" s="3"/>
      <c r="G31" s="3"/>
    </row>
    <row r="32" spans="1:12" x14ac:dyDescent="0.25">
      <c r="D32" s="26"/>
      <c r="F32" s="26"/>
    </row>
    <row r="33" spans="4:6" x14ac:dyDescent="0.25">
      <c r="D33" s="26"/>
      <c r="F33" s="26"/>
    </row>
    <row r="34" spans="4:6" x14ac:dyDescent="0.25">
      <c r="D34" s="26"/>
      <c r="F34" s="26"/>
    </row>
  </sheetData>
  <sortState ref="B10:F12">
    <sortCondition ref="B10"/>
  </sortState>
  <mergeCells count="22">
    <mergeCell ref="G5:H5"/>
    <mergeCell ref="I5:J5"/>
    <mergeCell ref="G4:J4"/>
    <mergeCell ref="G3:J3"/>
    <mergeCell ref="A2:B4"/>
    <mergeCell ref="E5:F5"/>
    <mergeCell ref="C5:D5"/>
    <mergeCell ref="C4:F4"/>
    <mergeCell ref="C3:F3"/>
    <mergeCell ref="C2:F2"/>
    <mergeCell ref="G2:J2"/>
    <mergeCell ref="B5:B6"/>
    <mergeCell ref="A5:A6"/>
    <mergeCell ref="A21:B21"/>
    <mergeCell ref="A22:B22"/>
    <mergeCell ref="A23:B23"/>
    <mergeCell ref="A24:B24"/>
    <mergeCell ref="A7:A8"/>
    <mergeCell ref="A10:A11"/>
    <mergeCell ref="A12:A16"/>
    <mergeCell ref="A17:A19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zoomScale="90" zoomScaleNormal="90" workbookViewId="0">
      <selection activeCell="F22" sqref="F22"/>
    </sheetView>
  </sheetViews>
  <sheetFormatPr baseColWidth="10" defaultRowHeight="15" x14ac:dyDescent="0.25"/>
  <cols>
    <col min="4" max="4" width="11.28515625" bestFit="1" customWidth="1"/>
    <col min="5" max="5" width="11.7109375" bestFit="1" customWidth="1"/>
    <col min="7" max="7" width="17" bestFit="1" customWidth="1"/>
    <col min="8" max="8" width="17.28515625" bestFit="1" customWidth="1"/>
    <col min="9" max="9" width="22.85546875" bestFit="1" customWidth="1"/>
    <col min="10" max="10" width="23" bestFit="1" customWidth="1"/>
    <col min="11" max="11" width="18.7109375" bestFit="1" customWidth="1"/>
  </cols>
  <sheetData>
    <row r="4" spans="2:12" x14ac:dyDescent="0.25">
      <c r="C4" s="161" t="s">
        <v>48</v>
      </c>
      <c r="D4" s="162"/>
      <c r="E4" s="162"/>
      <c r="F4" s="163"/>
      <c r="G4" s="160" t="s">
        <v>28</v>
      </c>
      <c r="H4" s="160" t="s">
        <v>29</v>
      </c>
      <c r="I4" s="160" t="s">
        <v>30</v>
      </c>
      <c r="J4" s="160" t="s">
        <v>31</v>
      </c>
      <c r="K4" s="160" t="s">
        <v>32</v>
      </c>
    </row>
    <row r="5" spans="2:12" x14ac:dyDescent="0.25">
      <c r="C5" s="164"/>
      <c r="D5" s="165"/>
      <c r="E5" s="165"/>
      <c r="F5" s="166"/>
      <c r="G5" s="160"/>
      <c r="H5" s="160"/>
      <c r="I5" s="160"/>
      <c r="J5" s="160"/>
      <c r="K5" s="160"/>
    </row>
    <row r="6" spans="2:12" x14ac:dyDescent="0.25">
      <c r="B6" s="156">
        <v>2013</v>
      </c>
      <c r="C6" s="112" t="s">
        <v>9</v>
      </c>
      <c r="D6" s="110">
        <v>41353</v>
      </c>
      <c r="E6" s="63" t="s">
        <v>49</v>
      </c>
      <c r="F6" s="61" t="s">
        <v>10</v>
      </c>
      <c r="G6" s="62">
        <v>199187.5</v>
      </c>
      <c r="H6" s="62">
        <v>11</v>
      </c>
      <c r="I6" s="64">
        <v>1.24</v>
      </c>
      <c r="J6" s="64">
        <v>0.61760000000000004</v>
      </c>
      <c r="K6" s="64">
        <v>0.5171</v>
      </c>
    </row>
    <row r="7" spans="2:12" x14ac:dyDescent="0.25">
      <c r="B7" s="157"/>
      <c r="C7" s="112"/>
      <c r="D7" s="110"/>
      <c r="E7" s="63" t="s">
        <v>50</v>
      </c>
      <c r="F7" s="61" t="s">
        <v>11</v>
      </c>
      <c r="G7" s="62">
        <v>25437.5</v>
      </c>
      <c r="H7" s="62">
        <v>6</v>
      </c>
      <c r="I7" s="64">
        <v>1.25</v>
      </c>
      <c r="J7" s="64">
        <v>0.66469999999999996</v>
      </c>
      <c r="K7" s="64">
        <v>0.69779999999999998</v>
      </c>
    </row>
    <row r="8" spans="2:12" x14ac:dyDescent="0.25">
      <c r="B8" s="157"/>
      <c r="C8" s="112"/>
      <c r="D8" s="110"/>
      <c r="E8" s="63" t="s">
        <v>51</v>
      </c>
      <c r="F8" s="61" t="s">
        <v>33</v>
      </c>
      <c r="G8" s="62">
        <v>11750</v>
      </c>
      <c r="H8" s="62">
        <v>7</v>
      </c>
      <c r="I8" s="64">
        <v>1.0329999999999999</v>
      </c>
      <c r="J8" s="64">
        <v>0.50509999999999999</v>
      </c>
      <c r="K8" s="64">
        <v>0.53059999999999996</v>
      </c>
    </row>
    <row r="9" spans="2:12" x14ac:dyDescent="0.25">
      <c r="B9" s="157"/>
      <c r="C9" s="112" t="s">
        <v>27</v>
      </c>
      <c r="D9" s="135">
        <v>41430</v>
      </c>
      <c r="E9" s="63" t="s">
        <v>49</v>
      </c>
      <c r="F9" s="61" t="s">
        <v>10</v>
      </c>
      <c r="G9" s="62">
        <v>495000</v>
      </c>
      <c r="H9" s="62">
        <v>8</v>
      </c>
      <c r="I9" s="64">
        <v>1.2629999999999999</v>
      </c>
      <c r="J9" s="64">
        <v>0.66649999999999998</v>
      </c>
      <c r="K9" s="64">
        <v>0.60740000000000005</v>
      </c>
    </row>
    <row r="10" spans="2:12" x14ac:dyDescent="0.25">
      <c r="B10" s="157"/>
      <c r="C10" s="112"/>
      <c r="D10" s="135"/>
      <c r="E10" s="63" t="s">
        <v>50</v>
      </c>
      <c r="F10" s="61" t="s">
        <v>11</v>
      </c>
      <c r="G10" s="62">
        <v>327500</v>
      </c>
      <c r="H10" s="62">
        <v>7</v>
      </c>
      <c r="I10" s="64">
        <v>1.1719999999999999</v>
      </c>
      <c r="J10" s="64">
        <v>0.61929999999999996</v>
      </c>
      <c r="K10" s="64">
        <v>0.60229999999999995</v>
      </c>
    </row>
    <row r="11" spans="2:12" x14ac:dyDescent="0.25">
      <c r="B11" s="158"/>
      <c r="C11" s="112"/>
      <c r="D11" s="135"/>
      <c r="E11" s="63" t="s">
        <v>51</v>
      </c>
      <c r="F11" s="61" t="s">
        <v>33</v>
      </c>
      <c r="G11" s="62">
        <v>287312.5</v>
      </c>
      <c r="H11" s="62">
        <v>7</v>
      </c>
      <c r="I11" s="64">
        <v>1.107</v>
      </c>
      <c r="J11" s="64">
        <v>0.5867</v>
      </c>
      <c r="K11" s="64">
        <v>0.56910000000000005</v>
      </c>
    </row>
    <row r="14" spans="2:12" x14ac:dyDescent="0.25">
      <c r="E14" s="155" t="s">
        <v>52</v>
      </c>
      <c r="F14" s="155" t="s">
        <v>53</v>
      </c>
      <c r="G14" s="159" t="s">
        <v>54</v>
      </c>
      <c r="H14" s="155" t="s">
        <v>55</v>
      </c>
      <c r="I14" s="155" t="s">
        <v>56</v>
      </c>
      <c r="J14" s="155" t="s">
        <v>57</v>
      </c>
      <c r="K14" s="155" t="s">
        <v>58</v>
      </c>
      <c r="L14" s="65"/>
    </row>
    <row r="15" spans="2:12" x14ac:dyDescent="0.25">
      <c r="E15" s="155"/>
      <c r="F15" s="155"/>
      <c r="G15" s="159"/>
      <c r="H15" s="155"/>
      <c r="I15" s="155"/>
      <c r="J15" s="155"/>
      <c r="K15" s="155"/>
      <c r="L15" s="65"/>
    </row>
    <row r="16" spans="2:12" x14ac:dyDescent="0.25">
      <c r="E16" s="67" t="s">
        <v>49</v>
      </c>
      <c r="F16" s="68" t="s">
        <v>10</v>
      </c>
      <c r="G16" s="69">
        <f>+(G6+G9)/2</f>
        <v>347093.75</v>
      </c>
      <c r="H16" s="69">
        <f t="shared" ref="H16:K16" si="0">+(H6+H9)/2</f>
        <v>9.5</v>
      </c>
      <c r="I16" s="70">
        <f t="shared" si="0"/>
        <v>1.2515000000000001</v>
      </c>
      <c r="J16" s="70">
        <f t="shared" si="0"/>
        <v>0.64205000000000001</v>
      </c>
      <c r="K16" s="70">
        <f t="shared" si="0"/>
        <v>0.56225000000000003</v>
      </c>
      <c r="L16" s="65"/>
    </row>
    <row r="17" spans="5:12" x14ac:dyDescent="0.25">
      <c r="E17" s="71" t="s">
        <v>50</v>
      </c>
      <c r="F17" s="72" t="s">
        <v>11</v>
      </c>
      <c r="G17" s="73">
        <f>+(G7+G10)/2</f>
        <v>176468.75</v>
      </c>
      <c r="H17" s="73">
        <f t="shared" ref="H17:K17" si="1">+(H7+H10)/2</f>
        <v>6.5</v>
      </c>
      <c r="I17" s="74">
        <f t="shared" si="1"/>
        <v>1.2109999999999999</v>
      </c>
      <c r="J17" s="74">
        <f t="shared" si="1"/>
        <v>0.6419999999999999</v>
      </c>
      <c r="K17" s="74">
        <f t="shared" si="1"/>
        <v>0.65005000000000002</v>
      </c>
      <c r="L17" s="66" t="s">
        <v>59</v>
      </c>
    </row>
    <row r="18" spans="5:12" x14ac:dyDescent="0.25">
      <c r="E18" s="71" t="s">
        <v>51</v>
      </c>
      <c r="F18" s="75" t="s">
        <v>33</v>
      </c>
      <c r="G18" s="76">
        <f>+(G8+G11)/2</f>
        <v>149531.25</v>
      </c>
      <c r="H18" s="76">
        <f t="shared" ref="H18:K18" si="2">+(H8+H11)/2</f>
        <v>7</v>
      </c>
      <c r="I18" s="77">
        <f t="shared" si="2"/>
        <v>1.0699999999999998</v>
      </c>
      <c r="J18" s="77">
        <f t="shared" si="2"/>
        <v>0.54590000000000005</v>
      </c>
      <c r="K18" s="77">
        <f t="shared" si="2"/>
        <v>0.54984999999999995</v>
      </c>
      <c r="L18" s="65"/>
    </row>
  </sheetData>
  <mergeCells count="18">
    <mergeCell ref="K4:K5"/>
    <mergeCell ref="C4:F5"/>
    <mergeCell ref="C9:C11"/>
    <mergeCell ref="D9:D11"/>
    <mergeCell ref="G4:G5"/>
    <mergeCell ref="H4:H5"/>
    <mergeCell ref="I4:I5"/>
    <mergeCell ref="J4:J5"/>
    <mergeCell ref="J14:J15"/>
    <mergeCell ref="K14:K15"/>
    <mergeCell ref="B6:B11"/>
    <mergeCell ref="C6:C8"/>
    <mergeCell ref="D6:D8"/>
    <mergeCell ref="E14:E15"/>
    <mergeCell ref="F14:F15"/>
    <mergeCell ref="G14:G15"/>
    <mergeCell ref="H14:H15"/>
    <mergeCell ref="I14:I1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abSelected="1" workbookViewId="0">
      <selection activeCell="M16" sqref="M16"/>
    </sheetView>
  </sheetViews>
  <sheetFormatPr baseColWidth="10" defaultRowHeight="15" x14ac:dyDescent="0.25"/>
  <cols>
    <col min="1" max="1" width="11.42578125" style="83"/>
    <col min="2" max="2" width="19.85546875" style="86" bestFit="1" customWidth="1"/>
    <col min="3" max="3" width="23.85546875" style="83" bestFit="1" customWidth="1"/>
    <col min="4" max="5" width="11.42578125" style="83"/>
    <col min="6" max="6" width="12.42578125" style="83" bestFit="1" customWidth="1"/>
    <col min="7" max="7" width="13" style="83" customWidth="1"/>
    <col min="8" max="8" width="14.140625" style="83" customWidth="1"/>
    <col min="9" max="16384" width="11.42578125" style="83"/>
  </cols>
  <sheetData>
    <row r="2" spans="2:13" x14ac:dyDescent="0.25">
      <c r="B2" s="172" t="s">
        <v>9</v>
      </c>
      <c r="C2" s="172"/>
      <c r="D2" s="87"/>
    </row>
    <row r="3" spans="2:13" ht="15.75" thickBot="1" x14ac:dyDescent="0.3">
      <c r="B3" s="172"/>
      <c r="C3" s="172"/>
      <c r="D3" s="87"/>
    </row>
    <row r="4" spans="2:13" ht="45" x14ac:dyDescent="0.25">
      <c r="B4" s="84" t="s">
        <v>71</v>
      </c>
      <c r="C4" s="62" t="s">
        <v>72</v>
      </c>
      <c r="D4" s="62" t="s">
        <v>68</v>
      </c>
      <c r="E4" s="62" t="s">
        <v>69</v>
      </c>
      <c r="F4" s="62" t="s">
        <v>70</v>
      </c>
      <c r="G4" s="81" t="s">
        <v>62</v>
      </c>
      <c r="H4" s="81" t="s">
        <v>63</v>
      </c>
      <c r="I4" s="62" t="s">
        <v>64</v>
      </c>
      <c r="J4" s="62" t="s">
        <v>65</v>
      </c>
      <c r="K4" s="94" t="s">
        <v>66</v>
      </c>
      <c r="L4" s="95" t="s">
        <v>67</v>
      </c>
    </row>
    <row r="5" spans="2:13" ht="19.5" thickBot="1" x14ac:dyDescent="0.3">
      <c r="B5" s="84" t="s">
        <v>4</v>
      </c>
      <c r="C5" s="4" t="s">
        <v>12</v>
      </c>
      <c r="D5" s="80">
        <v>767656.25</v>
      </c>
      <c r="E5" s="80"/>
      <c r="F5" s="80">
        <v>123968.75</v>
      </c>
      <c r="G5" s="88">
        <f>AVERAGE(D5:F5)</f>
        <v>445812.5</v>
      </c>
      <c r="H5" s="91">
        <f>G5/G$23</f>
        <v>0.85597141295217249</v>
      </c>
      <c r="I5" s="62">
        <v>16</v>
      </c>
      <c r="J5" s="62">
        <v>4</v>
      </c>
      <c r="K5" s="94">
        <f>I5*J5</f>
        <v>64</v>
      </c>
      <c r="L5" s="96">
        <f>SUM(K5:K22)</f>
        <v>64</v>
      </c>
      <c r="M5" s="92"/>
    </row>
    <row r="6" spans="2:13" x14ac:dyDescent="0.25">
      <c r="B6" s="84" t="s">
        <v>74</v>
      </c>
      <c r="C6" s="78" t="s">
        <v>22</v>
      </c>
      <c r="D6" s="80"/>
      <c r="E6" s="80">
        <v>20.833333333333332</v>
      </c>
      <c r="F6" s="80"/>
      <c r="G6" s="88">
        <f t="shared" ref="G6:G22" si="0">AVERAGE(D6:F6)</f>
        <v>20.833333333333332</v>
      </c>
      <c r="H6" s="91">
        <f t="shared" ref="H6:H23" si="1">G6/G$23</f>
        <v>4.0000533340444532E-5</v>
      </c>
      <c r="I6" s="62">
        <v>9</v>
      </c>
      <c r="J6" s="62">
        <v>0</v>
      </c>
      <c r="K6" s="62">
        <f t="shared" ref="K6:K22" si="2">I6*J6</f>
        <v>0</v>
      </c>
      <c r="L6" s="92"/>
      <c r="M6" s="92"/>
    </row>
    <row r="7" spans="2:13" x14ac:dyDescent="0.25">
      <c r="B7" s="173" t="s">
        <v>5</v>
      </c>
      <c r="C7" s="4" t="s">
        <v>13</v>
      </c>
      <c r="D7" s="80">
        <v>4187.5</v>
      </c>
      <c r="E7" s="88"/>
      <c r="F7" s="80">
        <v>2781.25</v>
      </c>
      <c r="G7" s="88">
        <f t="shared" si="0"/>
        <v>3484.375</v>
      </c>
      <c r="H7" s="91">
        <f t="shared" si="1"/>
        <v>6.6900892011893479E-3</v>
      </c>
      <c r="I7" s="62">
        <v>9</v>
      </c>
      <c r="J7" s="62">
        <v>0</v>
      </c>
      <c r="K7" s="62">
        <f t="shared" si="2"/>
        <v>0</v>
      </c>
      <c r="L7" s="92"/>
      <c r="M7" s="92"/>
    </row>
    <row r="8" spans="2:13" x14ac:dyDescent="0.25">
      <c r="B8" s="173"/>
      <c r="C8" s="4" t="s">
        <v>14</v>
      </c>
      <c r="D8" s="80">
        <v>8625</v>
      </c>
      <c r="E8" s="80">
        <v>416.66666666666669</v>
      </c>
      <c r="F8" s="80">
        <v>1843.75</v>
      </c>
      <c r="G8" s="88">
        <f t="shared" si="0"/>
        <v>3628.4722222222222</v>
      </c>
      <c r="H8" s="91">
        <f t="shared" si="1"/>
        <v>6.9667595567940895E-3</v>
      </c>
      <c r="I8" s="62">
        <v>9</v>
      </c>
      <c r="J8" s="62">
        <v>0</v>
      </c>
      <c r="K8" s="62">
        <f t="shared" si="2"/>
        <v>0</v>
      </c>
      <c r="L8" s="92"/>
      <c r="M8" s="92"/>
    </row>
    <row r="9" spans="2:13" x14ac:dyDescent="0.25">
      <c r="B9" s="173"/>
      <c r="C9" s="4" t="s">
        <v>43</v>
      </c>
      <c r="D9" s="80">
        <v>2281.25</v>
      </c>
      <c r="E9" s="88"/>
      <c r="F9" s="88"/>
      <c r="G9" s="88">
        <f t="shared" si="0"/>
        <v>2281.25</v>
      </c>
      <c r="H9" s="91">
        <f t="shared" si="1"/>
        <v>4.3800584007786759E-3</v>
      </c>
      <c r="I9" s="62">
        <v>9</v>
      </c>
      <c r="J9" s="62">
        <v>0</v>
      </c>
      <c r="K9" s="62">
        <f t="shared" si="2"/>
        <v>0</v>
      </c>
      <c r="L9" s="92"/>
      <c r="M9" s="92"/>
    </row>
    <row r="10" spans="2:13" x14ac:dyDescent="0.25">
      <c r="B10" s="173" t="s">
        <v>6</v>
      </c>
      <c r="C10" s="4" t="s">
        <v>16</v>
      </c>
      <c r="D10" s="80">
        <v>93.75</v>
      </c>
      <c r="E10" s="80">
        <v>10020.833333333334</v>
      </c>
      <c r="F10" s="88"/>
      <c r="G10" s="88">
        <f t="shared" si="0"/>
        <v>5057.291666666667</v>
      </c>
      <c r="H10" s="91">
        <f t="shared" si="1"/>
        <v>9.7101294683929109E-3</v>
      </c>
      <c r="I10" s="62">
        <v>12</v>
      </c>
      <c r="J10" s="62">
        <v>0</v>
      </c>
      <c r="K10" s="62">
        <f t="shared" si="2"/>
        <v>0</v>
      </c>
      <c r="L10" s="92"/>
      <c r="M10" s="92"/>
    </row>
    <row r="11" spans="2:13" x14ac:dyDescent="0.25">
      <c r="B11" s="173"/>
      <c r="C11" s="4" t="s">
        <v>15</v>
      </c>
      <c r="D11" s="80">
        <v>281.25</v>
      </c>
      <c r="E11" s="80">
        <v>16541.666666666668</v>
      </c>
      <c r="F11" s="80">
        <v>968.75</v>
      </c>
      <c r="G11" s="88">
        <f t="shared" si="0"/>
        <v>5930.5555555555557</v>
      </c>
      <c r="H11" s="91">
        <f t="shared" si="1"/>
        <v>1.1386818490913209E-2</v>
      </c>
      <c r="I11" s="62">
        <v>12</v>
      </c>
      <c r="J11" s="62">
        <v>0</v>
      </c>
      <c r="K11" s="62">
        <f t="shared" si="2"/>
        <v>0</v>
      </c>
      <c r="L11" s="92"/>
      <c r="M11" s="92"/>
    </row>
    <row r="12" spans="2:13" x14ac:dyDescent="0.25">
      <c r="B12" s="173"/>
      <c r="C12" s="79" t="s">
        <v>35</v>
      </c>
      <c r="D12" s="88"/>
      <c r="E12" s="80">
        <v>41.666666666666664</v>
      </c>
      <c r="F12" s="88"/>
      <c r="G12" s="88">
        <f t="shared" si="0"/>
        <v>41.666666666666664</v>
      </c>
      <c r="H12" s="91">
        <f t="shared" si="1"/>
        <v>8.0001066680889063E-5</v>
      </c>
      <c r="I12" s="62">
        <v>12</v>
      </c>
      <c r="J12" s="62">
        <v>0</v>
      </c>
      <c r="K12" s="62">
        <f t="shared" si="2"/>
        <v>0</v>
      </c>
      <c r="L12" s="92"/>
      <c r="M12" s="92"/>
    </row>
    <row r="13" spans="2:13" x14ac:dyDescent="0.25">
      <c r="B13" s="173"/>
      <c r="C13" s="4" t="s">
        <v>36</v>
      </c>
      <c r="D13" s="88"/>
      <c r="E13" s="80">
        <v>166.66666666666666</v>
      </c>
      <c r="F13" s="80">
        <v>125</v>
      </c>
      <c r="G13" s="88">
        <f t="shared" si="0"/>
        <v>145.83333333333331</v>
      </c>
      <c r="H13" s="91">
        <f t="shared" si="1"/>
        <v>2.800037333831117E-4</v>
      </c>
      <c r="I13" s="62">
        <v>1</v>
      </c>
      <c r="J13" s="62">
        <v>0</v>
      </c>
      <c r="K13" s="62">
        <f t="shared" si="2"/>
        <v>0</v>
      </c>
      <c r="L13" s="92"/>
      <c r="M13" s="92"/>
    </row>
    <row r="14" spans="2:13" x14ac:dyDescent="0.25">
      <c r="B14" s="173"/>
      <c r="C14" s="79" t="s">
        <v>37</v>
      </c>
      <c r="D14" s="88"/>
      <c r="E14" s="80">
        <v>333.33333333333331</v>
      </c>
      <c r="F14" s="88"/>
      <c r="G14" s="88">
        <f t="shared" si="0"/>
        <v>333.33333333333331</v>
      </c>
      <c r="H14" s="91">
        <f t="shared" si="1"/>
        <v>6.4000853344711251E-4</v>
      </c>
      <c r="I14" s="62">
        <v>12</v>
      </c>
      <c r="J14" s="62">
        <v>0</v>
      </c>
      <c r="K14" s="62">
        <f t="shared" si="2"/>
        <v>0</v>
      </c>
      <c r="L14" s="92"/>
      <c r="M14" s="92"/>
    </row>
    <row r="15" spans="2:13" x14ac:dyDescent="0.25">
      <c r="B15" s="173"/>
      <c r="C15" s="4" t="s">
        <v>17</v>
      </c>
      <c r="D15" s="80">
        <v>8218.75</v>
      </c>
      <c r="E15" s="80">
        <v>38041.666666666664</v>
      </c>
      <c r="F15" s="80">
        <v>60687.5</v>
      </c>
      <c r="G15" s="88">
        <f t="shared" si="0"/>
        <v>35649.305555555555</v>
      </c>
      <c r="H15" s="91">
        <f t="shared" si="1"/>
        <v>6.8447579301057326E-2</v>
      </c>
      <c r="I15" s="62">
        <v>12</v>
      </c>
      <c r="J15" s="62">
        <v>0</v>
      </c>
      <c r="K15" s="62">
        <f t="shared" si="2"/>
        <v>0</v>
      </c>
      <c r="L15" s="92"/>
      <c r="M15" s="92"/>
    </row>
    <row r="16" spans="2:13" x14ac:dyDescent="0.25">
      <c r="B16" s="173" t="s">
        <v>75</v>
      </c>
      <c r="C16" s="79" t="s">
        <v>39</v>
      </c>
      <c r="D16" s="88"/>
      <c r="E16" s="80">
        <v>104.16666666666667</v>
      </c>
      <c r="F16" s="88"/>
      <c r="G16" s="88">
        <f t="shared" si="0"/>
        <v>104.16666666666667</v>
      </c>
      <c r="H16" s="91">
        <f t="shared" si="1"/>
        <v>2.0000266670222266E-4</v>
      </c>
      <c r="I16" s="62">
        <v>3</v>
      </c>
      <c r="J16" s="62">
        <v>0</v>
      </c>
      <c r="K16" s="62">
        <f t="shared" si="2"/>
        <v>0</v>
      </c>
      <c r="L16" s="92"/>
      <c r="M16" s="92"/>
    </row>
    <row r="17" spans="2:13" x14ac:dyDescent="0.25">
      <c r="B17" s="173"/>
      <c r="C17" s="79" t="s">
        <v>40</v>
      </c>
      <c r="D17" s="88"/>
      <c r="E17" s="80">
        <v>187.5</v>
      </c>
      <c r="F17" s="88"/>
      <c r="G17" s="88">
        <f t="shared" si="0"/>
        <v>187.5</v>
      </c>
      <c r="H17" s="91">
        <f t="shared" si="1"/>
        <v>3.6000480006400076E-4</v>
      </c>
      <c r="I17" s="62">
        <v>3</v>
      </c>
      <c r="J17" s="62">
        <v>0</v>
      </c>
      <c r="K17" s="62">
        <f t="shared" si="2"/>
        <v>0</v>
      </c>
      <c r="L17" s="92"/>
      <c r="M17" s="92"/>
    </row>
    <row r="18" spans="2:13" x14ac:dyDescent="0.25">
      <c r="B18" s="173"/>
      <c r="C18" s="4" t="s">
        <v>18</v>
      </c>
      <c r="D18" s="80">
        <v>62.5</v>
      </c>
      <c r="E18" s="80">
        <v>83.333333333333329</v>
      </c>
      <c r="F18" s="88"/>
      <c r="G18" s="88">
        <f t="shared" si="0"/>
        <v>72.916666666666657</v>
      </c>
      <c r="H18" s="91">
        <f t="shared" si="1"/>
        <v>1.4000186669155585E-4</v>
      </c>
      <c r="I18" s="62">
        <v>3</v>
      </c>
      <c r="J18" s="62">
        <v>0</v>
      </c>
      <c r="K18" s="62">
        <f t="shared" si="2"/>
        <v>0</v>
      </c>
      <c r="L18" s="92"/>
      <c r="M18" s="92"/>
    </row>
    <row r="19" spans="2:13" x14ac:dyDescent="0.25">
      <c r="B19" s="173"/>
      <c r="C19" s="79" t="s">
        <v>41</v>
      </c>
      <c r="D19" s="88"/>
      <c r="E19" s="80">
        <v>437.5</v>
      </c>
      <c r="F19" s="88"/>
      <c r="G19" s="88">
        <f t="shared" si="0"/>
        <v>437.5</v>
      </c>
      <c r="H19" s="91">
        <f t="shared" si="1"/>
        <v>8.4001120014933514E-4</v>
      </c>
      <c r="I19" s="62">
        <v>3</v>
      </c>
      <c r="J19" s="62">
        <v>0</v>
      </c>
      <c r="K19" s="62">
        <f t="shared" si="2"/>
        <v>0</v>
      </c>
      <c r="L19" s="92"/>
      <c r="M19" s="92"/>
    </row>
    <row r="20" spans="2:13" x14ac:dyDescent="0.25">
      <c r="B20" s="173"/>
      <c r="C20" s="4" t="s">
        <v>45</v>
      </c>
      <c r="D20" s="88"/>
      <c r="E20" s="88"/>
      <c r="F20" s="80">
        <v>1875</v>
      </c>
      <c r="G20" s="88">
        <f t="shared" si="0"/>
        <v>1875</v>
      </c>
      <c r="H20" s="91">
        <f t="shared" si="1"/>
        <v>3.6000480006400078E-3</v>
      </c>
      <c r="I20" s="62">
        <v>3</v>
      </c>
      <c r="J20" s="62">
        <v>0</v>
      </c>
      <c r="K20" s="62">
        <f t="shared" si="2"/>
        <v>0</v>
      </c>
      <c r="L20" s="92"/>
      <c r="M20" s="92"/>
    </row>
    <row r="21" spans="2:13" x14ac:dyDescent="0.25">
      <c r="B21" s="173"/>
      <c r="C21" s="79" t="s">
        <v>42</v>
      </c>
      <c r="D21" s="88"/>
      <c r="E21" s="80">
        <v>41.666666666666664</v>
      </c>
      <c r="F21" s="88"/>
      <c r="G21" s="88">
        <f t="shared" si="0"/>
        <v>41.666666666666664</v>
      </c>
      <c r="H21" s="91">
        <f t="shared" si="1"/>
        <v>8.0001066680889063E-5</v>
      </c>
      <c r="I21" s="62">
        <v>3</v>
      </c>
      <c r="J21" s="62">
        <v>0</v>
      </c>
      <c r="K21" s="62">
        <f t="shared" si="2"/>
        <v>0</v>
      </c>
      <c r="L21" s="92"/>
      <c r="M21" s="92"/>
    </row>
    <row r="22" spans="2:13" x14ac:dyDescent="0.25">
      <c r="B22" s="173"/>
      <c r="C22" s="6" t="s">
        <v>8</v>
      </c>
      <c r="D22" s="80">
        <v>7906.25</v>
      </c>
      <c r="E22" s="80">
        <v>12354.166666666666</v>
      </c>
      <c r="F22" s="80">
        <v>26906.25</v>
      </c>
      <c r="G22" s="88">
        <f t="shared" si="0"/>
        <v>15722.222222222221</v>
      </c>
      <c r="H22" s="91">
        <f t="shared" si="1"/>
        <v>3.0187069160922137E-2</v>
      </c>
      <c r="I22" s="62">
        <v>3</v>
      </c>
      <c r="J22" s="62">
        <v>0</v>
      </c>
      <c r="K22" s="62">
        <f t="shared" si="2"/>
        <v>0</v>
      </c>
      <c r="L22" s="92"/>
      <c r="M22" s="92"/>
    </row>
    <row r="23" spans="2:13" x14ac:dyDescent="0.25">
      <c r="B23" s="170" t="s">
        <v>73</v>
      </c>
      <c r="C23" s="170"/>
      <c r="D23" s="170"/>
      <c r="E23" s="170"/>
      <c r="F23" s="170"/>
      <c r="G23" s="93">
        <f>SUM(G5:G22)</f>
        <v>520826.38888888899</v>
      </c>
      <c r="H23" s="91">
        <f t="shared" si="1"/>
        <v>1</v>
      </c>
      <c r="I23" s="92"/>
      <c r="J23" s="92"/>
      <c r="K23" s="92"/>
      <c r="L23" s="92"/>
      <c r="M23" s="92"/>
    </row>
    <row r="24" spans="2:13" x14ac:dyDescent="0.25">
      <c r="B24" s="85"/>
      <c r="C24" s="82"/>
      <c r="D24" s="82"/>
      <c r="E24" s="82"/>
      <c r="F24" s="82"/>
      <c r="G24" s="82"/>
      <c r="H24" s="82"/>
      <c r="I24" s="92"/>
      <c r="J24" s="92"/>
      <c r="K24" s="92"/>
      <c r="L24" s="92"/>
      <c r="M24" s="92"/>
    </row>
    <row r="25" spans="2:13" x14ac:dyDescent="0.25">
      <c r="B25" s="85"/>
      <c r="C25" s="82"/>
      <c r="D25" s="82"/>
      <c r="E25" s="82"/>
      <c r="F25" s="82"/>
      <c r="G25" s="89"/>
      <c r="H25" s="89"/>
    </row>
    <row r="26" spans="2:13" x14ac:dyDescent="0.25">
      <c r="B26" s="171" t="s">
        <v>27</v>
      </c>
      <c r="C26" s="171"/>
      <c r="D26" s="82"/>
      <c r="E26" s="82"/>
      <c r="F26" s="82"/>
      <c r="G26" s="89"/>
      <c r="H26" s="89"/>
    </row>
    <row r="27" spans="2:13" ht="15.75" thickBot="1" x14ac:dyDescent="0.3">
      <c r="B27" s="171"/>
      <c r="C27" s="171"/>
      <c r="D27" s="90"/>
      <c r="E27" s="90"/>
      <c r="F27" s="90"/>
    </row>
    <row r="28" spans="2:13" ht="45" x14ac:dyDescent="0.25">
      <c r="B28" s="84" t="s">
        <v>71</v>
      </c>
      <c r="C28" s="62" t="s">
        <v>72</v>
      </c>
      <c r="D28" s="62" t="s">
        <v>68</v>
      </c>
      <c r="E28" s="62" t="s">
        <v>69</v>
      </c>
      <c r="F28" s="62" t="s">
        <v>70</v>
      </c>
      <c r="G28" s="81" t="s">
        <v>62</v>
      </c>
      <c r="H28" s="81" t="s">
        <v>63</v>
      </c>
      <c r="I28" s="62" t="s">
        <v>64</v>
      </c>
      <c r="J28" s="62" t="s">
        <v>65</v>
      </c>
      <c r="K28" s="94" t="s">
        <v>66</v>
      </c>
      <c r="L28" s="95" t="s">
        <v>67</v>
      </c>
    </row>
    <row r="29" spans="2:13" ht="19.5" thickBot="1" x14ac:dyDescent="0.3">
      <c r="B29" s="167" t="s">
        <v>4</v>
      </c>
      <c r="C29" s="4" t="s">
        <v>12</v>
      </c>
      <c r="D29" s="80">
        <v>267750</v>
      </c>
      <c r="E29" s="80">
        <v>193395.83333333334</v>
      </c>
      <c r="F29" s="80">
        <v>198656.25</v>
      </c>
      <c r="G29" s="88">
        <f>AVERAGE(D29:F29)</f>
        <v>219934.02777777778</v>
      </c>
      <c r="H29" s="91">
        <f>G29/G$42</f>
        <v>0.21194878375642673</v>
      </c>
      <c r="I29" s="62">
        <v>16</v>
      </c>
      <c r="J29" s="62">
        <v>1</v>
      </c>
      <c r="K29" s="94">
        <f>I29*J29</f>
        <v>16</v>
      </c>
      <c r="L29" s="96">
        <f>SUM(K29:K41)</f>
        <v>76</v>
      </c>
    </row>
    <row r="30" spans="2:13" x14ac:dyDescent="0.25">
      <c r="B30" s="168"/>
      <c r="C30" s="5" t="s">
        <v>23</v>
      </c>
      <c r="D30" s="80">
        <v>1062.5</v>
      </c>
      <c r="E30" s="88"/>
      <c r="F30" s="88"/>
      <c r="G30" s="88">
        <f t="shared" ref="G30:G41" si="3">AVERAGE(D30:F30)</f>
        <v>1062.5</v>
      </c>
      <c r="H30" s="91">
        <f t="shared" ref="H30:H42" si="4">G30/G$42</f>
        <v>1.0239233329039103E-3</v>
      </c>
      <c r="I30" s="62">
        <v>16</v>
      </c>
      <c r="J30" s="62">
        <v>0</v>
      </c>
      <c r="K30" s="62">
        <f t="shared" ref="K30:K41" si="5">I30*J30</f>
        <v>0</v>
      </c>
      <c r="L30" s="92"/>
    </row>
    <row r="31" spans="2:13" x14ac:dyDescent="0.25">
      <c r="B31" s="169"/>
      <c r="C31" s="4" t="s">
        <v>24</v>
      </c>
      <c r="D31" s="80">
        <v>1375</v>
      </c>
      <c r="E31" s="80">
        <v>1854.1666666666667</v>
      </c>
      <c r="F31" s="80">
        <v>2500</v>
      </c>
      <c r="G31" s="88">
        <f t="shared" si="3"/>
        <v>1909.7222222222224</v>
      </c>
      <c r="H31" s="91">
        <f t="shared" si="4"/>
        <v>1.8403850754808845E-3</v>
      </c>
      <c r="I31" s="62">
        <v>16</v>
      </c>
      <c r="J31" s="62">
        <v>0</v>
      </c>
      <c r="K31" s="62">
        <f t="shared" si="5"/>
        <v>0</v>
      </c>
      <c r="L31" s="92"/>
    </row>
    <row r="32" spans="2:13" x14ac:dyDescent="0.25">
      <c r="B32" s="84" t="s">
        <v>76</v>
      </c>
      <c r="C32" s="4" t="s">
        <v>22</v>
      </c>
      <c r="D32" s="80">
        <v>31.25</v>
      </c>
      <c r="E32" s="80">
        <v>125</v>
      </c>
      <c r="F32" s="80">
        <v>62.5</v>
      </c>
      <c r="G32" s="88">
        <f t="shared" si="3"/>
        <v>72.916666666666671</v>
      </c>
      <c r="H32" s="91">
        <f t="shared" si="4"/>
        <v>7.0269248336542859E-5</v>
      </c>
      <c r="I32" s="62">
        <v>9</v>
      </c>
      <c r="J32" s="62">
        <v>0</v>
      </c>
      <c r="K32" s="62">
        <f t="shared" si="5"/>
        <v>0</v>
      </c>
      <c r="L32" s="92"/>
    </row>
    <row r="33" spans="2:12" x14ac:dyDescent="0.25">
      <c r="B33" s="167" t="s">
        <v>6</v>
      </c>
      <c r="C33" s="4" t="s">
        <v>16</v>
      </c>
      <c r="D33" s="80">
        <v>273000</v>
      </c>
      <c r="E33" s="80">
        <v>29625</v>
      </c>
      <c r="F33" s="80">
        <v>29093.75</v>
      </c>
      <c r="G33" s="88">
        <f t="shared" si="3"/>
        <v>110572.91666666667</v>
      </c>
      <c r="H33" s="91">
        <f t="shared" si="4"/>
        <v>0.10655829587034321</v>
      </c>
      <c r="I33" s="62">
        <v>12</v>
      </c>
      <c r="J33" s="62">
        <v>1</v>
      </c>
      <c r="K33" s="62">
        <f t="shared" si="5"/>
        <v>12</v>
      </c>
      <c r="L33" s="92"/>
    </row>
    <row r="34" spans="2:12" x14ac:dyDescent="0.25">
      <c r="B34" s="168"/>
      <c r="C34" s="4" t="s">
        <v>15</v>
      </c>
      <c r="D34" s="80">
        <v>371562.5</v>
      </c>
      <c r="E34" s="80">
        <v>47666.666666666664</v>
      </c>
      <c r="F34" s="80">
        <v>56375</v>
      </c>
      <c r="G34" s="88">
        <f t="shared" si="3"/>
        <v>158534.72222222222</v>
      </c>
      <c r="H34" s="91">
        <f t="shared" si="4"/>
        <v>0.15277873050237495</v>
      </c>
      <c r="I34" s="62">
        <v>12</v>
      </c>
      <c r="J34" s="62">
        <v>1</v>
      </c>
      <c r="K34" s="62">
        <f t="shared" si="5"/>
        <v>12</v>
      </c>
      <c r="L34" s="92"/>
    </row>
    <row r="35" spans="2:12" x14ac:dyDescent="0.25">
      <c r="B35" s="168"/>
      <c r="C35" s="4" t="s">
        <v>17</v>
      </c>
      <c r="D35" s="80">
        <v>415312.5</v>
      </c>
      <c r="E35" s="88"/>
      <c r="F35" s="88"/>
      <c r="G35" s="88">
        <f t="shared" si="3"/>
        <v>415312.5</v>
      </c>
      <c r="H35" s="91">
        <f t="shared" si="4"/>
        <v>0.40023356159685197</v>
      </c>
      <c r="I35" s="62">
        <v>12</v>
      </c>
      <c r="J35" s="62">
        <v>2</v>
      </c>
      <c r="K35" s="62">
        <f t="shared" si="5"/>
        <v>24</v>
      </c>
      <c r="L35" s="92"/>
    </row>
    <row r="36" spans="2:12" x14ac:dyDescent="0.25">
      <c r="B36" s="168"/>
      <c r="C36" s="79" t="s">
        <v>37</v>
      </c>
      <c r="D36" s="88"/>
      <c r="E36" s="80">
        <v>333.33333333333331</v>
      </c>
      <c r="F36" s="80">
        <v>125</v>
      </c>
      <c r="G36" s="88">
        <f t="shared" si="3"/>
        <v>229.16666666666666</v>
      </c>
      <c r="H36" s="91">
        <f t="shared" si="4"/>
        <v>2.2084620905770612E-4</v>
      </c>
      <c r="I36" s="62">
        <v>12</v>
      </c>
      <c r="J36" s="62">
        <v>0</v>
      </c>
      <c r="K36" s="62">
        <f t="shared" si="5"/>
        <v>0</v>
      </c>
      <c r="L36" s="92"/>
    </row>
    <row r="37" spans="2:12" x14ac:dyDescent="0.25">
      <c r="B37" s="169"/>
      <c r="C37" s="79" t="s">
        <v>38</v>
      </c>
      <c r="D37" s="88"/>
      <c r="E37" s="80">
        <v>96104.166666666672</v>
      </c>
      <c r="F37" s="80">
        <v>152687.5</v>
      </c>
      <c r="G37" s="88">
        <f t="shared" si="3"/>
        <v>124395.83333333334</v>
      </c>
      <c r="H37" s="91">
        <f t="shared" si="4"/>
        <v>0.11987933766214212</v>
      </c>
      <c r="I37" s="62">
        <v>12</v>
      </c>
      <c r="J37" s="62">
        <v>1</v>
      </c>
      <c r="K37" s="62">
        <f t="shared" si="5"/>
        <v>12</v>
      </c>
      <c r="L37" s="92"/>
    </row>
    <row r="38" spans="2:12" x14ac:dyDescent="0.25">
      <c r="B38" s="167" t="s">
        <v>75</v>
      </c>
      <c r="C38" s="79" t="s">
        <v>18</v>
      </c>
      <c r="D38" s="88"/>
      <c r="E38" s="80">
        <v>833.33333333333337</v>
      </c>
      <c r="F38" s="80">
        <v>781.25</v>
      </c>
      <c r="G38" s="88">
        <f t="shared" si="3"/>
        <v>807.29166666666674</v>
      </c>
      <c r="H38" s="91">
        <f t="shared" si="4"/>
        <v>7.7798096372601029E-4</v>
      </c>
      <c r="I38" s="62">
        <v>3</v>
      </c>
      <c r="J38" s="62">
        <v>0</v>
      </c>
      <c r="K38" s="62">
        <f t="shared" si="5"/>
        <v>0</v>
      </c>
      <c r="L38" s="92"/>
    </row>
    <row r="39" spans="2:12" x14ac:dyDescent="0.25">
      <c r="B39" s="168"/>
      <c r="C39" s="5" t="s">
        <v>25</v>
      </c>
      <c r="D39" s="80">
        <v>93.75</v>
      </c>
      <c r="E39" s="80"/>
      <c r="F39" s="88"/>
      <c r="G39" s="88">
        <f t="shared" si="3"/>
        <v>93.75</v>
      </c>
      <c r="H39" s="91">
        <f t="shared" si="4"/>
        <v>9.0346176432697965E-5</v>
      </c>
      <c r="I39" s="62">
        <v>3</v>
      </c>
      <c r="J39" s="62">
        <v>0</v>
      </c>
      <c r="K39" s="62">
        <f t="shared" si="5"/>
        <v>0</v>
      </c>
      <c r="L39" s="92"/>
    </row>
    <row r="40" spans="2:12" x14ac:dyDescent="0.25">
      <c r="B40" s="168"/>
      <c r="C40" s="5" t="s">
        <v>26</v>
      </c>
      <c r="D40" s="80">
        <v>1156.25</v>
      </c>
      <c r="E40" s="80"/>
      <c r="F40" s="80"/>
      <c r="G40" s="88">
        <f t="shared" si="3"/>
        <v>1156.25</v>
      </c>
      <c r="H40" s="91">
        <f t="shared" si="4"/>
        <v>1.1142695093366082E-3</v>
      </c>
      <c r="I40" s="62">
        <v>3</v>
      </c>
      <c r="J40" s="62">
        <v>0</v>
      </c>
      <c r="K40" s="62">
        <f t="shared" si="5"/>
        <v>0</v>
      </c>
      <c r="L40" s="92"/>
    </row>
    <row r="41" spans="2:12" x14ac:dyDescent="0.25">
      <c r="B41" s="169"/>
      <c r="C41" s="6" t="s">
        <v>8</v>
      </c>
      <c r="D41" s="80">
        <v>3593.75</v>
      </c>
      <c r="E41" s="88"/>
      <c r="F41" s="80"/>
      <c r="G41" s="88">
        <f t="shared" si="3"/>
        <v>3593.75</v>
      </c>
      <c r="H41" s="91">
        <f t="shared" si="4"/>
        <v>3.4632700965867552E-3</v>
      </c>
      <c r="I41" s="62">
        <v>3</v>
      </c>
      <c r="J41" s="62">
        <v>0</v>
      </c>
      <c r="K41" s="62">
        <f t="shared" si="5"/>
        <v>0</v>
      </c>
      <c r="L41" s="92"/>
    </row>
    <row r="42" spans="2:12" x14ac:dyDescent="0.25">
      <c r="B42" s="170" t="s">
        <v>73</v>
      </c>
      <c r="C42" s="170"/>
      <c r="D42" s="170"/>
      <c r="E42" s="170"/>
      <c r="F42" s="170"/>
      <c r="G42" s="93">
        <f>SUM(G29:G41)</f>
        <v>1037675.3472222221</v>
      </c>
      <c r="H42" s="91">
        <f t="shared" si="4"/>
        <v>1</v>
      </c>
      <c r="I42" s="92"/>
      <c r="J42" s="92"/>
      <c r="K42" s="92"/>
      <c r="L42" s="92"/>
    </row>
  </sheetData>
  <mergeCells count="10">
    <mergeCell ref="B38:B41"/>
    <mergeCell ref="B23:F23"/>
    <mergeCell ref="B42:F42"/>
    <mergeCell ref="B26:C27"/>
    <mergeCell ref="B2:C3"/>
    <mergeCell ref="B7:B9"/>
    <mergeCell ref="B10:B15"/>
    <mergeCell ref="B16:B22"/>
    <mergeCell ref="B29:B31"/>
    <mergeCell ref="B33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Zmax</vt:lpstr>
      <vt:lpstr>Centro</vt:lpstr>
      <vt:lpstr>Bahia Vichuquen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2014-10-17T15:20:10Z</dcterms:created>
  <dcterms:modified xsi:type="dcterms:W3CDTF">2014-11-12T19:15:17Z</dcterms:modified>
</cp:coreProperties>
</file>