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0730" windowHeight="9915" activeTab="8"/>
  </bookViews>
  <sheets>
    <sheet name="Centro" sheetId="1" r:id="rId1"/>
    <sheet name="Bahia Villarrica" sheetId="2" r:id="rId2"/>
    <sheet name="Lit Villarrica" sheetId="3" r:id="rId3"/>
    <sheet name="Lit Sur" sheetId="4" r:id="rId4"/>
    <sheet name="La Poza" sheetId="5" r:id="rId5"/>
    <sheet name="Lit Norte" sheetId="6" r:id="rId6"/>
    <sheet name="Lit Pucon" sheetId="7" r:id="rId7"/>
    <sheet name="PARAMETRO" sheetId="8" r:id="rId8"/>
    <sheet name="Tabla calculo IPL" sheetId="9" r:id="rId9"/>
    <sheet name="Hoja1" sheetId="10" r:id="rId10"/>
  </sheets>
  <definedNames>
    <definedName name="_xlnm._FilterDatabase" localSheetId="9" hidden="1">Hoja1!$K$4:$K$73</definedName>
    <definedName name="_xlnm._FilterDatabase" localSheetId="8" hidden="1">'Tabla calculo IPL'!$K$7:$K$10</definedName>
  </definedNames>
  <calcPr calcId="145621"/>
</workbook>
</file>

<file path=xl/calcChain.xml><?xml version="1.0" encoding="utf-8"?>
<calcChain xmlns="http://schemas.openxmlformats.org/spreadsheetml/2006/main">
  <c r="P103" i="9" l="1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103" i="9"/>
  <c r="K199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03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4" i="9"/>
  <c r="P4" i="9" s="1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4" i="9"/>
  <c r="K96" i="9" l="1"/>
  <c r="L96" i="9" s="1"/>
  <c r="L15" i="9" l="1"/>
  <c r="L31" i="9"/>
  <c r="L63" i="9"/>
  <c r="L95" i="9"/>
  <c r="L20" i="9"/>
  <c r="L36" i="9"/>
  <c r="L68" i="9"/>
  <c r="L84" i="9"/>
  <c r="L21" i="9"/>
  <c r="L37" i="9"/>
  <c r="L53" i="9"/>
  <c r="L89" i="9"/>
  <c r="L14" i="9"/>
  <c r="L30" i="9"/>
  <c r="L62" i="9"/>
  <c r="L65" i="9"/>
  <c r="L19" i="9"/>
  <c r="L35" i="9"/>
  <c r="L51" i="9"/>
  <c r="L67" i="9"/>
  <c r="L83" i="9"/>
  <c r="L8" i="9"/>
  <c r="L24" i="9"/>
  <c r="L40" i="9"/>
  <c r="L56" i="9"/>
  <c r="L72" i="9"/>
  <c r="L88" i="9"/>
  <c r="L9" i="9"/>
  <c r="L25" i="9"/>
  <c r="L41" i="9"/>
  <c r="L57" i="9"/>
  <c r="L77" i="9"/>
  <c r="L93" i="9"/>
  <c r="L18" i="9"/>
  <c r="L34" i="9"/>
  <c r="L50" i="9"/>
  <c r="L66" i="9"/>
  <c r="L90" i="9"/>
  <c r="L7" i="9"/>
  <c r="L23" i="9"/>
  <c r="L39" i="9"/>
  <c r="L55" i="9"/>
  <c r="L71" i="9"/>
  <c r="L87" i="9"/>
  <c r="L12" i="9"/>
  <c r="L28" i="9"/>
  <c r="L44" i="9"/>
  <c r="L60" i="9"/>
  <c r="L76" i="9"/>
  <c r="L92" i="9"/>
  <c r="L13" i="9"/>
  <c r="L29" i="9"/>
  <c r="L45" i="9"/>
  <c r="L61" i="9"/>
  <c r="L81" i="9"/>
  <c r="L6" i="9"/>
  <c r="L22" i="9"/>
  <c r="L38" i="9"/>
  <c r="L54" i="9"/>
  <c r="L70" i="9"/>
  <c r="L94" i="9"/>
  <c r="L11" i="9"/>
  <c r="L27" i="9"/>
  <c r="L43" i="9"/>
  <c r="L59" i="9"/>
  <c r="L75" i="9"/>
  <c r="L91" i="9"/>
  <c r="L16" i="9"/>
  <c r="L32" i="9"/>
  <c r="L48" i="9"/>
  <c r="L64" i="9"/>
  <c r="L80" i="9"/>
  <c r="L4" i="9"/>
  <c r="L17" i="9"/>
  <c r="L33" i="9"/>
  <c r="L49" i="9"/>
  <c r="L69" i="9"/>
  <c r="L85" i="9"/>
  <c r="L10" i="9"/>
  <c r="L26" i="9"/>
  <c r="L42" i="9"/>
  <c r="L58" i="9"/>
  <c r="L78" i="9"/>
  <c r="L74" i="9"/>
  <c r="L47" i="9"/>
  <c r="L79" i="9"/>
  <c r="L52" i="9"/>
  <c r="L5" i="9"/>
  <c r="L73" i="9"/>
  <c r="L46" i="9"/>
  <c r="L86" i="9"/>
  <c r="L82" i="9"/>
  <c r="AB8" i="7" l="1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B7" i="7"/>
  <c r="AA7" i="7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Z7" i="6"/>
  <c r="Y7" i="6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" i="5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B7" i="4"/>
  <c r="AA7" i="4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Z7" i="3"/>
  <c r="Y7" i="3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7" i="2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7" i="1"/>
  <c r="H31" i="8" l="1"/>
  <c r="H29" i="8"/>
  <c r="H30" i="8"/>
  <c r="I30" i="8"/>
  <c r="J30" i="8"/>
  <c r="K30" i="8"/>
  <c r="L30" i="8"/>
  <c r="I29" i="8"/>
  <c r="J29" i="8"/>
  <c r="K29" i="8"/>
  <c r="L29" i="8"/>
  <c r="I28" i="8"/>
  <c r="J28" i="8"/>
  <c r="K28" i="8"/>
  <c r="L28" i="8"/>
  <c r="I31" i="8"/>
  <c r="J31" i="8"/>
  <c r="K31" i="8"/>
  <c r="L31" i="8"/>
  <c r="H28" i="8"/>
  <c r="D77" i="7" l="1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C77" i="7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C64" i="6"/>
  <c r="H78" i="5"/>
  <c r="F78" i="5"/>
  <c r="E78" i="5"/>
  <c r="G78" i="5"/>
  <c r="I78" i="5"/>
  <c r="K78" i="5"/>
  <c r="M78" i="5"/>
  <c r="N78" i="5"/>
  <c r="O78" i="5"/>
  <c r="P78" i="5"/>
  <c r="Q78" i="5"/>
  <c r="R78" i="5"/>
  <c r="S78" i="5"/>
  <c r="T78" i="5"/>
  <c r="U78" i="5"/>
  <c r="V78" i="5"/>
  <c r="W78" i="5"/>
  <c r="X78" i="5"/>
  <c r="C78" i="5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C79" i="4"/>
  <c r="D78" i="5" l="1"/>
  <c r="D61" i="3" l="1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1" i="3"/>
  <c r="D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C66" i="2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C61" i="1"/>
</calcChain>
</file>

<file path=xl/sharedStrings.xml><?xml version="1.0" encoding="utf-8"?>
<sst xmlns="http://schemas.openxmlformats.org/spreadsheetml/2006/main" count="1146" uniqueCount="230">
  <si>
    <t>Cél/L</t>
  </si>
  <si>
    <t>BACILLARIOPHYCEAE</t>
  </si>
  <si>
    <t>Asterionella formosa</t>
  </si>
  <si>
    <t>Fragilaria crotonensis</t>
  </si>
  <si>
    <t>CHRYSOPHYCEAE</t>
  </si>
  <si>
    <t>Dinobryon divergens</t>
  </si>
  <si>
    <t>Dinobryon cylindricum</t>
  </si>
  <si>
    <t>CRYPTOPHYCEAE</t>
  </si>
  <si>
    <t>Cryptomonas sp.</t>
  </si>
  <si>
    <t>CHLOROPHYCEAE</t>
  </si>
  <si>
    <t>Eudorina elegans</t>
  </si>
  <si>
    <t>Oocystis lacustris</t>
  </si>
  <si>
    <t>Sphaerocystis schroeteri</t>
  </si>
  <si>
    <t>Elakatothrix gelatinosa</t>
  </si>
  <si>
    <t>Crucigeniella rectangularis</t>
  </si>
  <si>
    <t>Cosmarium depressum</t>
  </si>
  <si>
    <t>Spaherozosma aubertianum</t>
  </si>
  <si>
    <t>Fragilaria sp.</t>
  </si>
  <si>
    <t>Otras diatomeas penadas</t>
  </si>
  <si>
    <t>DINOPHYCEAE</t>
  </si>
  <si>
    <t>Ceratium hirundinella</t>
  </si>
  <si>
    <t>Dictyosphaerium pulchellum</t>
  </si>
  <si>
    <t>Willea irregularis</t>
  </si>
  <si>
    <t>Aulacoseira granulata v angustissima</t>
  </si>
  <si>
    <t>Aulacoseira distans</t>
  </si>
  <si>
    <t>Diatoma sp.</t>
  </si>
  <si>
    <t>Nitzschia acicularis</t>
  </si>
  <si>
    <t>Rhodomonas lacustris</t>
  </si>
  <si>
    <t>Scenedesmus quadricauda</t>
  </si>
  <si>
    <t>Cosmarium  depressum</t>
  </si>
  <si>
    <t>0m</t>
  </si>
  <si>
    <t>30m</t>
  </si>
  <si>
    <t>10m</t>
  </si>
  <si>
    <t>Taxa</t>
  </si>
  <si>
    <t>Clase</t>
  </si>
  <si>
    <t>PRIMAVERA</t>
  </si>
  <si>
    <t>Sector Centro</t>
  </si>
  <si>
    <t>%</t>
  </si>
  <si>
    <t>CYANOPHYCEAE</t>
  </si>
  <si>
    <t>Anabaena spiroides (Fil/L)</t>
  </si>
  <si>
    <t>Aulacoseira granulata v. angustissima</t>
  </si>
  <si>
    <t>Navicula dicephala</t>
  </si>
  <si>
    <t>Nitzschia kuetzingiana</t>
  </si>
  <si>
    <t>Rhizosolenia longiseta</t>
  </si>
  <si>
    <t>Peridinium inconspicuum</t>
  </si>
  <si>
    <t>Células sueltas de Botryococcus braunii</t>
  </si>
  <si>
    <t>Oocystis elliptica</t>
  </si>
  <si>
    <t>Aulacoseira granulata</t>
  </si>
  <si>
    <t>Achnanthes sp.</t>
  </si>
  <si>
    <t>Rhizosolenia eriensis</t>
  </si>
  <si>
    <t>Cryptomonas ovata</t>
  </si>
  <si>
    <t>Cosmarium sp.</t>
  </si>
  <si>
    <t>Rhodomonas minuta</t>
  </si>
  <si>
    <t>Cryptomonas erosa</t>
  </si>
  <si>
    <t>Cyclotella meneghiniana</t>
  </si>
  <si>
    <t>70m</t>
  </si>
  <si>
    <t>97m</t>
  </si>
  <si>
    <t>Peridinium willei</t>
  </si>
  <si>
    <t>VERANO</t>
  </si>
  <si>
    <t>Cel/L</t>
  </si>
  <si>
    <t>90m</t>
  </si>
  <si>
    <t>Peridinium cinctum</t>
  </si>
  <si>
    <t>Pseudosphaerocystis lacustris</t>
  </si>
  <si>
    <t>Melosira hustedti</t>
  </si>
  <si>
    <t>Navicula spp.</t>
  </si>
  <si>
    <t>Synedra spp.</t>
  </si>
  <si>
    <t>21-11-20112</t>
  </si>
  <si>
    <t>EUGLENOPHYCEAE</t>
  </si>
  <si>
    <t>100m</t>
  </si>
  <si>
    <t>Mallomonas spp.</t>
  </si>
  <si>
    <t>Mycrocystis spp. (Cenobio)</t>
  </si>
  <si>
    <t>Trachelomonas spp.</t>
  </si>
  <si>
    <t>Oocystis spp.</t>
  </si>
  <si>
    <t>Paulschulzia pseudovolvox</t>
  </si>
  <si>
    <t>Ankistrodesmus falcatus</t>
  </si>
  <si>
    <t>Cyclotella spp.</t>
  </si>
  <si>
    <t>Roicosphenia spp.</t>
  </si>
  <si>
    <t>Frustulia spp.</t>
  </si>
  <si>
    <t>ABUNDANCIA TOTAL</t>
  </si>
  <si>
    <t>RIQUEZA ESPECIFICA</t>
  </si>
  <si>
    <t>DIVERSIDAD DE SHANON (H')</t>
  </si>
  <si>
    <t>DIVERSIDAD DE SIMPSON (D)</t>
  </si>
  <si>
    <t>EQUIDAD DE PIELOU (J)</t>
  </si>
  <si>
    <t>Microcystis elachista (Col/L)</t>
  </si>
  <si>
    <t>Oocystis  natans</t>
  </si>
  <si>
    <t>Synedra rumpens</t>
  </si>
  <si>
    <t>Oocystis natans</t>
  </si>
  <si>
    <t>Otras chlorococcales</t>
  </si>
  <si>
    <t>Gomphoneis minuta</t>
  </si>
  <si>
    <t>Cél de Botryococcus braunii</t>
  </si>
  <si>
    <t>Scenesdesmus acuminatus</t>
  </si>
  <si>
    <t>Scenedesmus aff dimorphus</t>
  </si>
  <si>
    <t>Bahía Villarrica</t>
  </si>
  <si>
    <t>Fragilaria ulna</t>
  </si>
  <si>
    <t>Gomphonema dichotomum</t>
  </si>
  <si>
    <t>Hantzschia sp.</t>
  </si>
  <si>
    <t>Rhoicosphenia curvata</t>
  </si>
  <si>
    <t>Otras diatomeas céntricas</t>
  </si>
  <si>
    <t>XANTOPHYCEAE</t>
  </si>
  <si>
    <t>Tribonema elongatum (Fil/L)</t>
  </si>
  <si>
    <t>Gymnodinium spp.</t>
  </si>
  <si>
    <t>Staurodesmus spp.</t>
  </si>
  <si>
    <t>Diatoma spp.</t>
  </si>
  <si>
    <t>Gomphonema spp.</t>
  </si>
  <si>
    <t>Monoraphidium sp.</t>
  </si>
  <si>
    <t>Cymbella spp.</t>
  </si>
  <si>
    <t>Frustulia sp.</t>
  </si>
  <si>
    <t>Nitzschia palea</t>
  </si>
  <si>
    <t>Cèl/L</t>
  </si>
  <si>
    <t>Navicula sp.</t>
  </si>
  <si>
    <t>20m</t>
  </si>
  <si>
    <t>Cymbella minuta</t>
  </si>
  <si>
    <t>Nitzschia sp.</t>
  </si>
  <si>
    <t xml:space="preserve">Aulacoseira granulata </t>
  </si>
  <si>
    <t>Melosira varians</t>
  </si>
  <si>
    <t>Caloneis sp.</t>
  </si>
  <si>
    <t>Cymbella lanceolata</t>
  </si>
  <si>
    <t>Navicula viridula</t>
  </si>
  <si>
    <t>Otras diatomeas pennadas</t>
  </si>
  <si>
    <t>Cosmarium spp.</t>
  </si>
  <si>
    <t>Epithemia spp.</t>
  </si>
  <si>
    <t>Botryococcus braunii (colonia)</t>
  </si>
  <si>
    <t>Coelastrum microporum</t>
  </si>
  <si>
    <t>Mougeotia spp.</t>
  </si>
  <si>
    <t>Zygnema spp.</t>
  </si>
  <si>
    <t>Cocconeis spp.</t>
  </si>
  <si>
    <t>Gomphonema truncatum</t>
  </si>
  <si>
    <t>Staurastrum planctonicum</t>
  </si>
  <si>
    <t>Mougeotia sp.</t>
  </si>
  <si>
    <t>Spirogyra sp.</t>
  </si>
  <si>
    <t>Epithemia adnata</t>
  </si>
  <si>
    <t>Pinnularia sp.</t>
  </si>
  <si>
    <t>Oscillatoria sp. (Fil/L)</t>
  </si>
  <si>
    <t>Epithemia sorex</t>
  </si>
  <si>
    <t>Fragilaria construens</t>
  </si>
  <si>
    <t>Rhopalodia gibba</t>
  </si>
  <si>
    <t>Litoral Sur</t>
  </si>
  <si>
    <t>Litoral Villarrica</t>
  </si>
  <si>
    <t>Gomphosphaeria lacustris (Col/L)</t>
  </si>
  <si>
    <t>Rhoicosphenia abbreviata</t>
  </si>
  <si>
    <t>Dinobryon aff sertularia</t>
  </si>
  <si>
    <t>XANTHOPHYCEAE</t>
  </si>
  <si>
    <t>Staurastrum leptocladum</t>
  </si>
  <si>
    <t>Aulacoseira italica</t>
  </si>
  <si>
    <t>Gymnodinium sp.</t>
  </si>
  <si>
    <t>Nitzschia spp.</t>
  </si>
  <si>
    <t>Hannaea arcus</t>
  </si>
  <si>
    <t>Tabellaria fenestrata</t>
  </si>
  <si>
    <t>Peridinium  wolzii</t>
  </si>
  <si>
    <t>Eudorina elegans (Col/L)</t>
  </si>
  <si>
    <t xml:space="preserve">Elakatothrix gelatinosa </t>
  </si>
  <si>
    <t xml:space="preserve">Sphaerocystis schroeteri </t>
  </si>
  <si>
    <t xml:space="preserve">Oocystis natans </t>
  </si>
  <si>
    <t xml:space="preserve">Oocystis lacustris </t>
  </si>
  <si>
    <t xml:space="preserve">Crucigeniella rectangularis </t>
  </si>
  <si>
    <t>Stephanodiscus hantzschii</t>
  </si>
  <si>
    <t>Gyrosigma sp.</t>
  </si>
  <si>
    <t>Gomphonema aff. herculeanum</t>
  </si>
  <si>
    <t>Gomphonema angustatum</t>
  </si>
  <si>
    <t>Scenedesmus acuminatus</t>
  </si>
  <si>
    <t>La Poza</t>
  </si>
  <si>
    <t>20 Y 21-11-2012</t>
  </si>
  <si>
    <t>Botryococcus braunii (Colonia)</t>
  </si>
  <si>
    <t>Diatoma vulgare</t>
  </si>
  <si>
    <t>Gomphoneis spp.</t>
  </si>
  <si>
    <t xml:space="preserve">PRIMAVERA </t>
  </si>
  <si>
    <t>Anabaena spp.</t>
  </si>
  <si>
    <t>Microcystis spp. (Cenobio)</t>
  </si>
  <si>
    <t>Scenedesmus acutus</t>
  </si>
  <si>
    <t>Achnanthes exigua</t>
  </si>
  <si>
    <t>Nitzschia aff dissipata</t>
  </si>
  <si>
    <t>Surirella linearis</t>
  </si>
  <si>
    <t>Diatoma vulgaris</t>
  </si>
  <si>
    <t>Roicosphenia curvata</t>
  </si>
  <si>
    <t>Navicula distans</t>
  </si>
  <si>
    <t>Microcystis spp. (cenobio)</t>
  </si>
  <si>
    <t>Otras diatomeas céntricas (Fil/L)</t>
  </si>
  <si>
    <t xml:space="preserve"> </t>
  </si>
  <si>
    <t>Litoral Norte</t>
  </si>
  <si>
    <t>Mallomonas sp.</t>
  </si>
  <si>
    <t>Cél sueltas de Botryococcus braunii</t>
  </si>
  <si>
    <t>Stephanodiscus hanztschii</t>
  </si>
  <si>
    <t>Aff Ankyra judai</t>
  </si>
  <si>
    <t xml:space="preserve">Otras diatomeas céntricas </t>
  </si>
  <si>
    <t>Hantzschia spp.</t>
  </si>
  <si>
    <t>Achnanthes spp.</t>
  </si>
  <si>
    <t>Fragilaria spp.</t>
  </si>
  <si>
    <t>Dictyosphaerium erhenbergianum</t>
  </si>
  <si>
    <t>Cyptomonas sp.</t>
  </si>
  <si>
    <t>Quadrigula closterioides</t>
  </si>
  <si>
    <t>Padiastrum clathratum</t>
  </si>
  <si>
    <t>Litoral Pucon</t>
  </si>
  <si>
    <t>Staurodesmus cuspidatus</t>
  </si>
  <si>
    <t>Pinnularia spp.</t>
  </si>
  <si>
    <t>Rhodomonas spp.</t>
  </si>
  <si>
    <t>CENTRO</t>
  </si>
  <si>
    <t>Epilimnion</t>
  </si>
  <si>
    <t>Metalimnion</t>
  </si>
  <si>
    <t>Hipolimnion</t>
  </si>
  <si>
    <t>Estrato Hidrodinamico</t>
  </si>
  <si>
    <t>Profundidad</t>
  </si>
  <si>
    <t>Riqueza Especifica (N° Taxa)</t>
  </si>
  <si>
    <t>Shannon (H')</t>
  </si>
  <si>
    <t>Simpson (D)</t>
  </si>
  <si>
    <t>Equidad de Pielou (J)</t>
  </si>
  <si>
    <t>Abundancia Total (Cel/L)</t>
  </si>
  <si>
    <r>
      <t>Z</t>
    </r>
    <r>
      <rPr>
        <vertAlign val="subscript"/>
        <sz val="8"/>
        <color theme="1"/>
        <rFont val="Arial"/>
        <family val="2"/>
      </rPr>
      <t>EUF</t>
    </r>
    <r>
      <rPr>
        <sz val="8"/>
        <color theme="1"/>
        <rFont val="Arial"/>
        <family val="2"/>
      </rPr>
      <t>= 22,9m</t>
    </r>
  </si>
  <si>
    <t>Primavera</t>
  </si>
  <si>
    <t>Verano</t>
  </si>
  <si>
    <t>Botryococcus braunii</t>
  </si>
  <si>
    <t>PROMEDIO ABUNDANCIA</t>
  </si>
  <si>
    <t>ABUNDANCIA RELATIVA</t>
  </si>
  <si>
    <t>Qi</t>
  </si>
  <si>
    <t>Aj</t>
  </si>
  <si>
    <t>Qi*Aj</t>
  </si>
  <si>
    <t>IPL</t>
  </si>
  <si>
    <t>centro</t>
  </si>
  <si>
    <t>b. villarrica</t>
  </si>
  <si>
    <t>lit villarrica</t>
  </si>
  <si>
    <t>lit sur</t>
  </si>
  <si>
    <t>la poza</t>
  </si>
  <si>
    <t>lit norte</t>
  </si>
  <si>
    <t>lit pucon</t>
  </si>
  <si>
    <t>BACILLIARIOPHYCEAE</t>
  </si>
  <si>
    <t>DINIPHYCEAE</t>
  </si>
  <si>
    <t>CHLOROHYCEAE</t>
  </si>
  <si>
    <t>TOTAL</t>
  </si>
  <si>
    <t>Pediastrum clathratum</t>
  </si>
  <si>
    <t>CHYRSOPHYCEAE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</si>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</sst>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0.000"/>
    <numFmt numFmtId="166" formatCode="0.000%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i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vertAlign val="subscript"/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28">
    <xf numFmtId="0" fontId="0" fillId="0" borderId="0" xfId="0"/>
    <xf numFmtId="0" fontId="4" fillId="0" borderId="0" xfId="0" applyFont="1"/>
    <xf numFmtId="164" fontId="4" fillId="0" borderId="0" xfId="0" applyNumberFormat="1" applyFon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3" fillId="0" borderId="1" xfId="4" applyNumberFormat="1" applyFont="1" applyBorder="1" applyAlignment="1">
      <alignment horizontal="center"/>
    </xf>
    <xf numFmtId="164" fontId="3" fillId="0" borderId="1" xfId="6" applyNumberFormat="1" applyFont="1" applyBorder="1" applyAlignment="1">
      <alignment horizontal="center"/>
    </xf>
    <xf numFmtId="164" fontId="3" fillId="0" borderId="1" xfId="4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9" fontId="4" fillId="0" borderId="15" xfId="0" applyNumberFormat="1" applyFont="1" applyBorder="1" applyAlignment="1">
      <alignment horizontal="center" vertical="center"/>
    </xf>
    <xf numFmtId="9" fontId="4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vertical="center"/>
    </xf>
    <xf numFmtId="10" fontId="4" fillId="0" borderId="0" xfId="0" applyNumberFormat="1" applyFont="1" applyAlignment="1">
      <alignment horizontal="center" vertical="center"/>
    </xf>
    <xf numFmtId="10" fontId="6" fillId="0" borderId="20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20" xfId="0" applyNumberFormat="1" applyFont="1" applyBorder="1" applyAlignment="1">
      <alignment horizontal="center" vertical="center"/>
    </xf>
    <xf numFmtId="10" fontId="6" fillId="0" borderId="21" xfId="0" applyNumberFormat="1" applyFont="1" applyBorder="1" applyAlignment="1">
      <alignment horizontal="center" vertical="center"/>
    </xf>
    <xf numFmtId="10" fontId="4" fillId="0" borderId="18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26" xfId="0" applyNumberFormat="1" applyFont="1" applyBorder="1" applyAlignment="1">
      <alignment horizontal="center" vertical="center"/>
    </xf>
    <xf numFmtId="0" fontId="6" fillId="0" borderId="20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2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10" fontId="4" fillId="0" borderId="28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4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29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3" fillId="0" borderId="1" xfId="1" applyNumberFormat="1" applyFont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0" fontId="3" fillId="0" borderId="1" xfId="4" applyNumberFormat="1" applyFont="1" applyBorder="1" applyAlignment="1">
      <alignment horizontal="center" vertical="center"/>
    </xf>
    <xf numFmtId="10" fontId="3" fillId="0" borderId="1" xfId="6" applyNumberFormat="1" applyFont="1" applyBorder="1" applyAlignment="1">
      <alignment horizontal="center" vertical="center"/>
    </xf>
    <xf numFmtId="10" fontId="3" fillId="0" borderId="1" xfId="4" applyNumberFormat="1" applyFont="1" applyBorder="1" applyAlignment="1">
      <alignment horizontal="center" vertical="center"/>
    </xf>
    <xf numFmtId="10" fontId="3" fillId="0" borderId="1" xfId="3" applyNumberFormat="1" applyFont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10" fontId="4" fillId="0" borderId="1" xfId="0" applyNumberFormat="1" applyFont="1" applyBorder="1" applyAlignment="1">
      <alignment vertical="center"/>
    </xf>
    <xf numFmtId="0" fontId="3" fillId="0" borderId="3" xfId="1" applyNumberFormat="1" applyFont="1" applyBorder="1" applyAlignment="1">
      <alignment horizontal="center" vertical="center"/>
    </xf>
    <xf numFmtId="10" fontId="3" fillId="0" borderId="3" xfId="3" applyNumberFormat="1" applyFont="1" applyBorder="1" applyAlignment="1">
      <alignment horizontal="center" vertical="center"/>
    </xf>
    <xf numFmtId="0" fontId="3" fillId="0" borderId="3" xfId="4" applyNumberFormat="1" applyFont="1" applyBorder="1" applyAlignment="1">
      <alignment horizontal="center" vertical="center"/>
    </xf>
    <xf numFmtId="10" fontId="3" fillId="0" borderId="3" xfId="6" applyNumberFormat="1" applyFont="1" applyBorder="1" applyAlignment="1">
      <alignment horizontal="center" vertical="center"/>
    </xf>
    <xf numFmtId="10" fontId="3" fillId="0" borderId="3" xfId="4" applyNumberFormat="1" applyFont="1" applyBorder="1" applyAlignment="1">
      <alignment horizontal="center" vertical="center"/>
    </xf>
    <xf numFmtId="10" fontId="4" fillId="0" borderId="18" xfId="0" applyNumberFormat="1" applyFont="1" applyBorder="1" applyAlignment="1">
      <alignment vertical="center"/>
    </xf>
    <xf numFmtId="10" fontId="4" fillId="0" borderId="20" xfId="0" applyNumberFormat="1" applyFont="1" applyBorder="1" applyAlignment="1">
      <alignment vertical="center"/>
    </xf>
    <xf numFmtId="10" fontId="4" fillId="0" borderId="21" xfId="0" applyNumberFormat="1" applyFont="1" applyBorder="1" applyAlignment="1">
      <alignment vertical="center"/>
    </xf>
    <xf numFmtId="0" fontId="3" fillId="0" borderId="10" xfId="1" applyNumberFormat="1" applyFont="1" applyBorder="1" applyAlignment="1">
      <alignment horizontal="center" vertical="center"/>
    </xf>
    <xf numFmtId="0" fontId="9" fillId="0" borderId="18" xfId="4" applyFont="1" applyBorder="1" applyAlignment="1">
      <alignment horizontal="left" vertical="center"/>
    </xf>
    <xf numFmtId="0" fontId="9" fillId="0" borderId="18" xfId="1" applyFont="1" applyBorder="1" applyAlignment="1">
      <alignment horizontal="left" vertical="center"/>
    </xf>
    <xf numFmtId="0" fontId="9" fillId="0" borderId="18" xfId="1" applyFont="1" applyFill="1" applyBorder="1" applyAlignment="1">
      <alignment horizontal="left" vertical="center"/>
    </xf>
    <xf numFmtId="0" fontId="9" fillId="0" borderId="21" xfId="1" applyFont="1" applyBorder="1" applyAlignment="1">
      <alignment horizontal="left" vertical="center"/>
    </xf>
    <xf numFmtId="0" fontId="9" fillId="0" borderId="29" xfId="4" applyFont="1" applyBorder="1" applyAlignment="1">
      <alignment horizontal="left" vertical="center"/>
    </xf>
    <xf numFmtId="0" fontId="3" fillId="0" borderId="9" xfId="1" applyNumberFormat="1" applyFont="1" applyBorder="1" applyAlignment="1">
      <alignment horizontal="center" vertical="center"/>
    </xf>
    <xf numFmtId="10" fontId="3" fillId="0" borderId="4" xfId="1" applyNumberFormat="1" applyFont="1" applyBorder="1" applyAlignment="1">
      <alignment horizontal="center" vertical="center"/>
    </xf>
    <xf numFmtId="0" fontId="3" fillId="0" borderId="4" xfId="1" applyNumberFormat="1" applyFont="1" applyBorder="1" applyAlignment="1">
      <alignment horizontal="center" vertical="center"/>
    </xf>
    <xf numFmtId="0" fontId="3" fillId="0" borderId="4" xfId="4" applyNumberFormat="1" applyFont="1" applyBorder="1" applyAlignment="1">
      <alignment horizontal="center" vertical="center"/>
    </xf>
    <xf numFmtId="10" fontId="3" fillId="0" borderId="4" xfId="6" applyNumberFormat="1" applyFont="1" applyBorder="1" applyAlignment="1">
      <alignment horizontal="center" vertical="center"/>
    </xf>
    <xf numFmtId="10" fontId="3" fillId="0" borderId="4" xfId="4" applyNumberFormat="1" applyFont="1" applyBorder="1" applyAlignment="1">
      <alignment horizontal="center" vertical="center"/>
    </xf>
    <xf numFmtId="0" fontId="2" fillId="0" borderId="26" xfId="1" applyNumberFormat="1" applyFont="1" applyBorder="1" applyAlignment="1">
      <alignment horizontal="center" vertical="center"/>
    </xf>
    <xf numFmtId="10" fontId="2" fillId="0" borderId="20" xfId="1" applyNumberFormat="1" applyFont="1" applyBorder="1" applyAlignment="1">
      <alignment horizontal="center" vertical="center"/>
    </xf>
    <xf numFmtId="0" fontId="2" fillId="0" borderId="20" xfId="1" applyNumberFormat="1" applyFont="1" applyBorder="1" applyAlignment="1">
      <alignment horizontal="center" vertical="center"/>
    </xf>
    <xf numFmtId="0" fontId="2" fillId="0" borderId="20" xfId="4" applyNumberFormat="1" applyFont="1" applyBorder="1" applyAlignment="1">
      <alignment horizontal="center" vertical="center"/>
    </xf>
    <xf numFmtId="10" fontId="2" fillId="0" borderId="20" xfId="4" applyNumberFormat="1" applyFont="1" applyBorder="1" applyAlignment="1">
      <alignment horizontal="center" vertical="center"/>
    </xf>
    <xf numFmtId="10" fontId="2" fillId="0" borderId="27" xfId="4" applyNumberFormat="1" applyFont="1" applyBorder="1" applyAlignment="1">
      <alignment horizontal="center" vertical="center"/>
    </xf>
    <xf numFmtId="10" fontId="6" fillId="0" borderId="27" xfId="0" applyNumberFormat="1" applyFont="1" applyBorder="1" applyAlignment="1">
      <alignment horizontal="center" vertical="center"/>
    </xf>
    <xf numFmtId="0" fontId="3" fillId="0" borderId="20" xfId="4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4" fontId="2" fillId="0" borderId="1" xfId="4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3" fillId="0" borderId="1" xfId="6" applyNumberFormat="1" applyFont="1" applyBorder="1" applyAlignment="1">
      <alignment horizontal="center" vertical="center"/>
    </xf>
    <xf numFmtId="164" fontId="3" fillId="0" borderId="1" xfId="4" applyNumberFormat="1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0" fontId="2" fillId="0" borderId="17" xfId="4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164" fontId="4" fillId="0" borderId="20" xfId="0" applyNumberFormat="1" applyFont="1" applyBorder="1" applyAlignment="1">
      <alignment horizontal="center" vertical="center"/>
    </xf>
    <xf numFmtId="0" fontId="3" fillId="0" borderId="20" xfId="4" applyFont="1" applyBorder="1" applyAlignment="1">
      <alignment horizontal="center" vertical="center"/>
    </xf>
    <xf numFmtId="164" fontId="3" fillId="0" borderId="20" xfId="6" applyNumberFormat="1" applyFont="1" applyBorder="1" applyAlignment="1">
      <alignment horizontal="center" vertical="center"/>
    </xf>
    <xf numFmtId="164" fontId="3" fillId="0" borderId="20" xfId="4" applyNumberFormat="1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3" fillId="0" borderId="4" xfId="6" applyNumberFormat="1" applyFont="1" applyBorder="1" applyAlignment="1">
      <alignment horizontal="center" vertical="center"/>
    </xf>
    <xf numFmtId="164" fontId="3" fillId="0" borderId="4" xfId="4" applyNumberFormat="1" applyFont="1" applyBorder="1" applyAlignment="1">
      <alignment horizontal="center" vertical="center"/>
    </xf>
    <xf numFmtId="164" fontId="4" fillId="0" borderId="29" xfId="0" applyNumberFormat="1" applyFont="1" applyBorder="1" applyAlignment="1">
      <alignment horizontal="center" vertical="center"/>
    </xf>
    <xf numFmtId="0" fontId="2" fillId="0" borderId="20" xfId="4" applyFont="1" applyBorder="1" applyAlignment="1">
      <alignment horizontal="center" vertical="center"/>
    </xf>
    <xf numFmtId="164" fontId="2" fillId="0" borderId="20" xfId="4" applyNumberFormat="1" applyFont="1" applyBorder="1" applyAlignment="1">
      <alignment horizontal="center" vertical="center"/>
    </xf>
    <xf numFmtId="164" fontId="2" fillId="0" borderId="27" xfId="4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4" fontId="6" fillId="0" borderId="21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4" fontId="4" fillId="0" borderId="18" xfId="0" applyNumberFormat="1" applyFont="1" applyBorder="1" applyAlignment="1">
      <alignment vertical="center"/>
    </xf>
    <xf numFmtId="164" fontId="4" fillId="0" borderId="20" xfId="0" applyNumberFormat="1" applyFont="1" applyBorder="1" applyAlignment="1">
      <alignment vertical="center"/>
    </xf>
    <xf numFmtId="0" fontId="4" fillId="0" borderId="20" xfId="0" applyNumberFormat="1" applyFont="1" applyBorder="1" applyAlignment="1">
      <alignment vertical="center"/>
    </xf>
    <xf numFmtId="164" fontId="4" fillId="0" borderId="21" xfId="0" applyNumberFormat="1" applyFont="1" applyBorder="1" applyAlignment="1">
      <alignment vertical="center"/>
    </xf>
    <xf numFmtId="0" fontId="2" fillId="0" borderId="26" xfId="4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0" xfId="4" applyFont="1" applyBorder="1" applyAlignment="1">
      <alignment horizontal="center" vertical="center"/>
    </xf>
    <xf numFmtId="0" fontId="3" fillId="0" borderId="10" xfId="4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" fillId="0" borderId="29" xfId="4" applyFont="1" applyBorder="1" applyAlignment="1">
      <alignment vertical="center"/>
    </xf>
    <xf numFmtId="0" fontId="3" fillId="0" borderId="18" xfId="4" applyFont="1" applyBorder="1" applyAlignment="1">
      <alignment vertical="center"/>
    </xf>
    <xf numFmtId="0" fontId="3" fillId="0" borderId="18" xfId="4" applyFont="1" applyFill="1" applyBorder="1" applyAlignment="1">
      <alignment vertical="center"/>
    </xf>
    <xf numFmtId="0" fontId="3" fillId="0" borderId="21" xfId="4" applyFont="1" applyBorder="1" applyAlignment="1">
      <alignment vertical="center"/>
    </xf>
    <xf numFmtId="0" fontId="2" fillId="0" borderId="20" xfId="4" applyNumberFormat="1" applyFont="1" applyBorder="1" applyAlignment="1">
      <alignment horizontal="center"/>
    </xf>
    <xf numFmtId="164" fontId="2" fillId="0" borderId="20" xfId="4" applyNumberFormat="1" applyFont="1" applyBorder="1" applyAlignment="1">
      <alignment horizontal="center"/>
    </xf>
    <xf numFmtId="164" fontId="2" fillId="0" borderId="27" xfId="4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6" fillId="0" borderId="21" xfId="0" applyNumberFormat="1" applyFont="1" applyBorder="1" applyAlignment="1">
      <alignment horizontal="center"/>
    </xf>
    <xf numFmtId="0" fontId="3" fillId="0" borderId="15" xfId="4" applyNumberFormat="1" applyFont="1" applyBorder="1" applyAlignment="1">
      <alignment horizontal="center"/>
    </xf>
    <xf numFmtId="164" fontId="3" fillId="0" borderId="15" xfId="6" applyNumberFormat="1" applyFont="1" applyBorder="1" applyAlignment="1">
      <alignment horizontal="center"/>
    </xf>
    <xf numFmtId="164" fontId="3" fillId="0" borderId="15" xfId="4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0" fontId="4" fillId="0" borderId="15" xfId="0" applyNumberFormat="1" applyFont="1" applyBorder="1" applyAlignment="1">
      <alignment horizontal="center"/>
    </xf>
    <xf numFmtId="10" fontId="4" fillId="0" borderId="16" xfId="0" applyNumberFormat="1" applyFont="1" applyBorder="1" applyAlignment="1">
      <alignment horizontal="center"/>
    </xf>
    <xf numFmtId="10" fontId="4" fillId="0" borderId="18" xfId="0" applyNumberFormat="1" applyFont="1" applyBorder="1" applyAlignment="1">
      <alignment horizontal="center"/>
    </xf>
    <xf numFmtId="0" fontId="4" fillId="0" borderId="20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4" fillId="0" borderId="21" xfId="0" applyNumberFormat="1" applyFont="1" applyBorder="1" applyAlignment="1">
      <alignment horizontal="center"/>
    </xf>
    <xf numFmtId="0" fontId="2" fillId="0" borderId="26" xfId="4" applyNumberFormat="1" applyFont="1" applyBorder="1" applyAlignment="1">
      <alignment horizontal="center"/>
    </xf>
    <xf numFmtId="0" fontId="3" fillId="0" borderId="10" xfId="4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0" fontId="3" fillId="0" borderId="16" xfId="4" applyFont="1" applyBorder="1"/>
    <xf numFmtId="0" fontId="3" fillId="0" borderId="29" xfId="4" applyFont="1" applyBorder="1"/>
    <xf numFmtId="0" fontId="3" fillId="0" borderId="18" xfId="4" applyFont="1" applyBorder="1"/>
    <xf numFmtId="0" fontId="3" fillId="0" borderId="8" xfId="4" applyFont="1" applyBorder="1"/>
    <xf numFmtId="0" fontId="3" fillId="0" borderId="11" xfId="4" applyNumberFormat="1" applyFont="1" applyBorder="1" applyAlignment="1">
      <alignment horizontal="center"/>
    </xf>
    <xf numFmtId="164" fontId="3" fillId="0" borderId="3" xfId="4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0" fontId="4" fillId="0" borderId="3" xfId="0" applyNumberFormat="1" applyFont="1" applyBorder="1" applyAlignment="1">
      <alignment horizontal="center"/>
    </xf>
    <xf numFmtId="10" fontId="4" fillId="0" borderId="28" xfId="0" applyNumberFormat="1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9" fontId="4" fillId="0" borderId="15" xfId="0" applyNumberFormat="1" applyFont="1" applyBorder="1" applyAlignment="1">
      <alignment horizontal="center"/>
    </xf>
    <xf numFmtId="9" fontId="4" fillId="0" borderId="16" xfId="0" applyNumberFormat="1" applyFont="1" applyBorder="1" applyAlignment="1">
      <alignment horizontal="center"/>
    </xf>
    <xf numFmtId="0" fontId="4" fillId="0" borderId="17" xfId="0" applyNumberFormat="1" applyFont="1" applyBorder="1" applyAlignment="1">
      <alignment horizontal="center"/>
    </xf>
    <xf numFmtId="0" fontId="4" fillId="0" borderId="19" xfId="0" applyNumberFormat="1" applyFont="1" applyBorder="1" applyAlignment="1">
      <alignment horizontal="center"/>
    </xf>
    <xf numFmtId="0" fontId="3" fillId="0" borderId="32" xfId="4" applyFont="1" applyBorder="1"/>
    <xf numFmtId="0" fontId="7" fillId="0" borderId="32" xfId="0" applyFont="1" applyBorder="1"/>
    <xf numFmtId="0" fontId="3" fillId="0" borderId="33" xfId="4" applyFont="1" applyBorder="1"/>
    <xf numFmtId="0" fontId="3" fillId="0" borderId="25" xfId="4" applyNumberFormat="1" applyFont="1" applyBorder="1" applyAlignment="1">
      <alignment horizontal="center"/>
    </xf>
    <xf numFmtId="3" fontId="6" fillId="2" borderId="1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4" fillId="0" borderId="27" xfId="0" applyNumberFormat="1" applyFon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2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20" xfId="0" applyFont="1" applyBorder="1" applyAlignment="1">
      <alignment vertical="center"/>
    </xf>
    <xf numFmtId="164" fontId="3" fillId="0" borderId="20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2" fillId="0" borderId="1" xfId="4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2" fillId="0" borderId="26" xfId="4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3" fillId="0" borderId="10" xfId="4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9" fontId="4" fillId="0" borderId="4" xfId="0" applyNumberFormat="1" applyFont="1" applyBorder="1" applyAlignment="1">
      <alignment horizontal="center" vertical="center"/>
    </xf>
    <xf numFmtId="9" fontId="4" fillId="0" borderId="29" xfId="0" applyNumberFormat="1" applyFont="1" applyBorder="1" applyAlignment="1">
      <alignment horizontal="center" vertical="center"/>
    </xf>
    <xf numFmtId="0" fontId="3" fillId="0" borderId="16" xfId="4" applyFont="1" applyBorder="1" applyAlignment="1">
      <alignment vertical="center"/>
    </xf>
    <xf numFmtId="0" fontId="3" fillId="0" borderId="15" xfId="4" applyNumberFormat="1" applyFont="1" applyBorder="1" applyAlignment="1">
      <alignment horizontal="center" vertical="center"/>
    </xf>
    <xf numFmtId="164" fontId="3" fillId="0" borderId="15" xfId="6" applyNumberFormat="1" applyFont="1" applyBorder="1" applyAlignment="1">
      <alignment horizontal="center" vertical="center"/>
    </xf>
    <xf numFmtId="164" fontId="3" fillId="0" borderId="15" xfId="4" applyNumberFormat="1" applyFont="1" applyBorder="1" applyAlignment="1">
      <alignment horizontal="center" vertical="center"/>
    </xf>
    <xf numFmtId="0" fontId="3" fillId="0" borderId="26" xfId="4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0" xfId="0" applyNumberFormat="1" applyFont="1" applyBorder="1" applyAlignment="1">
      <alignment horizontal="center" vertical="center"/>
    </xf>
    <xf numFmtId="0" fontId="5" fillId="0" borderId="20" xfId="0" applyNumberFormat="1" applyFont="1" applyBorder="1" applyAlignment="1">
      <alignment horizontal="center" vertical="center"/>
    </xf>
    <xf numFmtId="164" fontId="5" fillId="0" borderId="27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28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5" fillId="0" borderId="26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vertical="center"/>
    </xf>
    <xf numFmtId="14" fontId="2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/>
    <xf numFmtId="3" fontId="14" fillId="3" borderId="1" xfId="0" applyNumberFormat="1" applyFont="1" applyFill="1" applyBorder="1" applyAlignment="1">
      <alignment horizontal="center" vertical="center"/>
    </xf>
    <xf numFmtId="1" fontId="12" fillId="3" borderId="1" xfId="0" applyNumberFormat="1" applyFont="1" applyFill="1" applyBorder="1" applyAlignment="1">
      <alignment horizontal="center"/>
    </xf>
    <xf numFmtId="165" fontId="12" fillId="3" borderId="1" xfId="0" applyNumberFormat="1" applyFont="1" applyFill="1" applyBorder="1" applyAlignment="1">
      <alignment horizontal="center"/>
    </xf>
    <xf numFmtId="3" fontId="14" fillId="3" borderId="3" xfId="0" applyNumberFormat="1" applyFont="1" applyFill="1" applyBorder="1" applyAlignment="1">
      <alignment horizontal="center" vertical="center"/>
    </xf>
    <xf numFmtId="1" fontId="12" fillId="3" borderId="3" xfId="0" applyNumberFormat="1" applyFont="1" applyFill="1" applyBorder="1" applyAlignment="1">
      <alignment horizontal="center"/>
    </xf>
    <xf numFmtId="165" fontId="12" fillId="3" borderId="3" xfId="0" applyNumberFormat="1" applyFont="1" applyFill="1" applyBorder="1" applyAlignment="1">
      <alignment horizontal="center"/>
    </xf>
    <xf numFmtId="14" fontId="13" fillId="0" borderId="1" xfId="1" applyNumberFormat="1" applyFont="1" applyBorder="1" applyAlignment="1">
      <alignment horizontal="center" vertical="center"/>
    </xf>
    <xf numFmtId="3" fontId="14" fillId="4" borderId="42" xfId="0" applyNumberFormat="1" applyFont="1" applyFill="1" applyBorder="1" applyAlignment="1">
      <alignment horizontal="center" vertical="center"/>
    </xf>
    <xf numFmtId="1" fontId="12" fillId="4" borderId="42" xfId="0" applyNumberFormat="1" applyFont="1" applyFill="1" applyBorder="1" applyAlignment="1">
      <alignment horizontal="center"/>
    </xf>
    <xf numFmtId="165" fontId="12" fillId="4" borderId="42" xfId="0" applyNumberFormat="1" applyFont="1" applyFill="1" applyBorder="1" applyAlignment="1">
      <alignment horizontal="center"/>
    </xf>
    <xf numFmtId="0" fontId="12" fillId="0" borderId="43" xfId="0" applyFont="1" applyBorder="1"/>
    <xf numFmtId="3" fontId="14" fillId="4" borderId="1" xfId="0" applyNumberFormat="1" applyFont="1" applyFill="1" applyBorder="1" applyAlignment="1">
      <alignment horizontal="center" vertical="center"/>
    </xf>
    <xf numFmtId="1" fontId="12" fillId="4" borderId="1" xfId="0" applyNumberFormat="1" applyFont="1" applyFill="1" applyBorder="1" applyAlignment="1">
      <alignment horizontal="center"/>
    </xf>
    <xf numFmtId="165" fontId="12" fillId="4" borderId="1" xfId="0" applyNumberFormat="1" applyFont="1" applyFill="1" applyBorder="1" applyAlignment="1">
      <alignment horizontal="center"/>
    </xf>
    <xf numFmtId="1" fontId="12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9" fillId="0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1" xfId="4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9" fillId="0" borderId="1" xfId="4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/>
    </xf>
    <xf numFmtId="0" fontId="3" fillId="0" borderId="1" xfId="4" applyFont="1" applyFill="1" applyBorder="1" applyAlignment="1">
      <alignment vertical="center"/>
    </xf>
    <xf numFmtId="0" fontId="3" fillId="0" borderId="1" xfId="4" applyFont="1" applyFill="1" applyBorder="1"/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1" fontId="0" fillId="0" borderId="4" xfId="0" applyNumberForma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3" fillId="0" borderId="22" xfId="4" applyFont="1" applyBorder="1" applyAlignment="1">
      <alignment horizontal="left" vertical="center"/>
    </xf>
    <xf numFmtId="0" fontId="3" fillId="0" borderId="23" xfId="4" applyFont="1" applyBorder="1" applyAlignment="1">
      <alignment horizontal="left" vertical="center"/>
    </xf>
    <xf numFmtId="0" fontId="3" fillId="0" borderId="24" xfId="1" applyFont="1" applyBorder="1" applyAlignment="1">
      <alignment horizontal="left" vertical="center"/>
    </xf>
    <xf numFmtId="0" fontId="3" fillId="0" borderId="22" xfId="1" applyFont="1" applyBorder="1" applyAlignment="1">
      <alignment horizontal="left" vertical="center"/>
    </xf>
    <xf numFmtId="0" fontId="3" fillId="0" borderId="23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center" vertical="center"/>
    </xf>
    <xf numFmtId="14" fontId="6" fillId="0" borderId="18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6" fillId="2" borderId="18" xfId="0" applyNumberFormat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3" fontId="6" fillId="2" borderId="13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4" fontId="2" fillId="0" borderId="1" xfId="4" applyNumberFormat="1" applyFont="1" applyBorder="1" applyAlignment="1">
      <alignment horizontal="center" vertical="center"/>
    </xf>
    <xf numFmtId="14" fontId="2" fillId="0" borderId="2" xfId="4" applyNumberFormat="1" applyFont="1" applyBorder="1" applyAlignment="1">
      <alignment horizontal="center" vertical="center"/>
    </xf>
    <xf numFmtId="14" fontId="2" fillId="0" borderId="11" xfId="1" applyNumberFormat="1" applyFont="1" applyBorder="1" applyAlignment="1">
      <alignment horizontal="center" vertical="center"/>
    </xf>
    <xf numFmtId="14" fontId="2" fillId="0" borderId="3" xfId="1" applyNumberFormat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24" xfId="4" applyFont="1" applyBorder="1" applyAlignment="1">
      <alignment horizontal="left" vertical="center"/>
    </xf>
    <xf numFmtId="0" fontId="2" fillId="0" borderId="22" xfId="4" applyFont="1" applyBorder="1" applyAlignment="1">
      <alignment horizontal="left" vertical="center"/>
    </xf>
    <xf numFmtId="0" fontId="2" fillId="0" borderId="23" xfId="4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2" fillId="0" borderId="6" xfId="4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center" vertical="center"/>
    </xf>
    <xf numFmtId="14" fontId="2" fillId="0" borderId="13" xfId="4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2" fillId="0" borderId="18" xfId="4" applyFont="1" applyBorder="1" applyAlignment="1">
      <alignment horizontal="center" vertical="center"/>
    </xf>
    <xf numFmtId="0" fontId="2" fillId="0" borderId="21" xfId="4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4" fontId="2" fillId="0" borderId="10" xfId="4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2" fillId="0" borderId="5" xfId="4" applyFont="1" applyBorder="1" applyAlignment="1">
      <alignment horizontal="left" vertical="center"/>
    </xf>
    <xf numFmtId="3" fontId="6" fillId="2" borderId="1" xfId="0" applyNumberFormat="1" applyFont="1" applyFill="1" applyBorder="1" applyAlignment="1">
      <alignment horizontal="center"/>
    </xf>
    <xf numFmtId="3" fontId="6" fillId="2" borderId="18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5" fillId="0" borderId="18" xfId="0" applyNumberFormat="1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3" fontId="6" fillId="2" borderId="2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4" fontId="2" fillId="0" borderId="1" xfId="4" applyNumberFormat="1" applyFont="1" applyBorder="1" applyAlignment="1">
      <alignment horizontal="center"/>
    </xf>
    <xf numFmtId="14" fontId="2" fillId="0" borderId="2" xfId="4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2" fillId="0" borderId="18" xfId="4" applyFont="1" applyBorder="1" applyAlignment="1">
      <alignment horizontal="center"/>
    </xf>
    <xf numFmtId="0" fontId="2" fillId="0" borderId="21" xfId="4" applyFont="1" applyBorder="1" applyAlignment="1">
      <alignment horizontal="center"/>
    </xf>
    <xf numFmtId="3" fontId="6" fillId="2" borderId="10" xfId="0" applyNumberFormat="1" applyFont="1" applyFill="1" applyBorder="1" applyAlignment="1">
      <alignment horizontal="center"/>
    </xf>
    <xf numFmtId="14" fontId="2" fillId="0" borderId="10" xfId="4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4" fontId="13" fillId="0" borderId="1" xfId="1" applyNumberFormat="1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14" fontId="13" fillId="0" borderId="1" xfId="4" applyNumberFormat="1" applyFont="1" applyBorder="1" applyAlignment="1">
      <alignment horizontal="center" vertical="center"/>
    </xf>
    <xf numFmtId="14" fontId="2" fillId="0" borderId="4" xfId="1" applyNumberFormat="1" applyFont="1" applyBorder="1" applyAlignment="1">
      <alignment horizontal="center" vertical="center"/>
    </xf>
    <xf numFmtId="14" fontId="2" fillId="0" borderId="3" xfId="4" applyNumberFormat="1" applyFont="1" applyBorder="1" applyAlignment="1">
      <alignment horizontal="center" vertical="center"/>
    </xf>
    <xf numFmtId="14" fontId="2" fillId="0" borderId="4" xfId="4" applyNumberFormat="1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2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0" xfId="1" applyNumberFormat="1" applyFont="1" applyFill="1" applyBorder="1" applyAlignment="1">
      <alignment horizontal="center" vertical="center"/>
    </xf>
    <xf numFmtId="10" fontId="3" fillId="0" borderId="1" xfId="1" applyNumberFormat="1" applyFont="1" applyFill="1" applyBorder="1" applyAlignment="1">
      <alignment horizontal="center" vertical="center"/>
    </xf>
    <xf numFmtId="0" fontId="3" fillId="0" borderId="1" xfId="4" applyNumberFormat="1" applyFont="1" applyFill="1" applyBorder="1" applyAlignment="1">
      <alignment horizontal="center" vertical="center"/>
    </xf>
    <xf numFmtId="10" fontId="3" fillId="0" borderId="1" xfId="4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0" fontId="4" fillId="0" borderId="18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164" fontId="3" fillId="0" borderId="1" xfId="6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18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164" fontId="3" fillId="0" borderId="1" xfId="4" applyNumberFormat="1" applyFont="1" applyFill="1" applyBorder="1" applyAlignment="1">
      <alignment horizontal="center" vertical="center"/>
    </xf>
    <xf numFmtId="0" fontId="2" fillId="0" borderId="10" xfId="4" applyNumberFormat="1" applyFont="1" applyFill="1" applyBorder="1" applyAlignment="1">
      <alignment horizontal="center" vertical="center"/>
    </xf>
    <xf numFmtId="164" fontId="2" fillId="0" borderId="1" xfId="4" applyNumberFormat="1" applyFont="1" applyFill="1" applyBorder="1" applyAlignment="1">
      <alignment horizontal="center" vertical="center"/>
    </xf>
    <xf numFmtId="0" fontId="2" fillId="0" borderId="1" xfId="4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" xfId="4" applyFont="1" applyFill="1" applyBorder="1" applyAlignment="1">
      <alignment horizontal="center" vertical="center"/>
    </xf>
  </cellXfs>
  <cellStyles count="7">
    <cellStyle name="Millares 2" xfId="2"/>
    <cellStyle name="Millares 3" xfId="5"/>
    <cellStyle name="Normal" xfId="0" builtinId="0"/>
    <cellStyle name="Normal 2" xfId="1"/>
    <cellStyle name="Normal 3" xfId="4"/>
    <cellStyle name="Porcentaje 2" xfId="3"/>
    <cellStyle name="Porcentaje 3" xfId="6"/>
  </cellStyles>
  <dxfs count="5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4"/>
  <sheetViews>
    <sheetView topLeftCell="A40" zoomScale="70" zoomScaleNormal="70" workbookViewId="0">
      <selection activeCell="B9" sqref="A9:XFD9"/>
    </sheetView>
  </sheetViews>
  <sheetFormatPr baseColWidth="10" defaultRowHeight="12.75" x14ac:dyDescent="0.25"/>
  <cols>
    <col min="1" max="1" width="26.42578125" style="11" bestFit="1" customWidth="1"/>
    <col min="2" max="2" width="36.5703125" style="11" bestFit="1" customWidth="1"/>
    <col min="3" max="3" width="6.5703125" style="24" customWidth="1"/>
    <col min="4" max="4" width="6.7109375" style="18" customWidth="1"/>
    <col min="5" max="5" width="6.7109375" style="24" customWidth="1"/>
    <col min="6" max="6" width="6.7109375" style="18" customWidth="1"/>
    <col min="7" max="7" width="6.7109375" style="24" customWidth="1"/>
    <col min="8" max="8" width="6.7109375" style="18" customWidth="1"/>
    <col min="9" max="9" width="6.7109375" style="24" customWidth="1"/>
    <col min="10" max="10" width="7.7109375" style="18" customWidth="1"/>
    <col min="11" max="11" width="6.7109375" style="24" customWidth="1"/>
    <col min="12" max="12" width="6.7109375" style="18" customWidth="1"/>
    <col min="13" max="13" width="6.7109375" style="24" customWidth="1"/>
    <col min="14" max="14" width="7.7109375" style="18" customWidth="1"/>
    <col min="15" max="15" width="6.7109375" style="24" customWidth="1"/>
    <col min="16" max="16" width="7.7109375" style="18" customWidth="1"/>
    <col min="17" max="17" width="6.7109375" style="24" customWidth="1"/>
    <col min="18" max="18" width="7.7109375" style="18" customWidth="1"/>
    <col min="19" max="19" width="6.7109375" style="24" customWidth="1"/>
    <col min="20" max="20" width="6.7109375" style="18" customWidth="1"/>
    <col min="21" max="21" width="6.7109375" style="24" customWidth="1"/>
    <col min="22" max="22" width="6.7109375" style="18" customWidth="1"/>
    <col min="23" max="23" width="6.7109375" style="24" customWidth="1"/>
    <col min="24" max="24" width="6.7109375" style="18" customWidth="1"/>
    <col min="25" max="25" width="6.7109375" style="24" customWidth="1"/>
    <col min="26" max="26" width="6.7109375" style="18" customWidth="1"/>
    <col min="27" max="27" width="6.7109375" style="24" customWidth="1"/>
    <col min="28" max="28" width="6.7109375" style="18" customWidth="1"/>
    <col min="29" max="29" width="6.7109375" style="50" customWidth="1"/>
    <col min="30" max="30" width="6.7109375" style="51" customWidth="1"/>
    <col min="31" max="31" width="6.7109375" style="50" customWidth="1"/>
    <col min="32" max="32" width="6.7109375" style="51" customWidth="1"/>
    <col min="33" max="33" width="6.7109375" style="50" customWidth="1"/>
    <col min="34" max="34" width="6.7109375" style="51" customWidth="1"/>
    <col min="35" max="35" width="6.7109375" style="50" customWidth="1"/>
    <col min="36" max="36" width="6.7109375" style="51" customWidth="1"/>
    <col min="37" max="37" width="6.7109375" style="50" customWidth="1"/>
    <col min="38" max="38" width="6.7109375" style="51" customWidth="1"/>
    <col min="39" max="39" width="14.5703125" style="13" bestFit="1" customWidth="1"/>
    <col min="40" max="40" width="11.28515625" style="13" customWidth="1"/>
    <col min="41" max="41" width="5.7109375" style="13" customWidth="1"/>
    <col min="42" max="16384" width="11.42578125" style="13"/>
  </cols>
  <sheetData>
    <row r="1" spans="1:40" ht="13.5" thickBot="1" x14ac:dyDescent="0.3"/>
    <row r="2" spans="1:40" s="38" customFormat="1" x14ac:dyDescent="0.25">
      <c r="A2" s="301" t="s">
        <v>36</v>
      </c>
      <c r="B2" s="302"/>
      <c r="C2" s="300">
        <v>2011</v>
      </c>
      <c r="D2" s="281"/>
      <c r="E2" s="281"/>
      <c r="F2" s="281"/>
      <c r="G2" s="281"/>
      <c r="H2" s="281"/>
      <c r="I2" s="281">
        <v>2012</v>
      </c>
      <c r="J2" s="281"/>
      <c r="K2" s="281"/>
      <c r="L2" s="281"/>
      <c r="M2" s="281"/>
      <c r="N2" s="281"/>
      <c r="O2" s="281"/>
      <c r="P2" s="281"/>
      <c r="Q2" s="281"/>
      <c r="R2" s="293"/>
      <c r="S2" s="281">
        <v>2012</v>
      </c>
      <c r="T2" s="281"/>
      <c r="U2" s="281"/>
      <c r="V2" s="281"/>
      <c r="W2" s="281"/>
      <c r="X2" s="281"/>
      <c r="Y2" s="281"/>
      <c r="Z2" s="281"/>
      <c r="AA2" s="281"/>
      <c r="AB2" s="293"/>
      <c r="AC2" s="281">
        <v>2013</v>
      </c>
      <c r="AD2" s="281"/>
      <c r="AE2" s="281"/>
      <c r="AF2" s="281"/>
      <c r="AG2" s="281"/>
      <c r="AH2" s="281"/>
      <c r="AI2" s="281"/>
      <c r="AJ2" s="281"/>
      <c r="AK2" s="281"/>
      <c r="AL2" s="282"/>
    </row>
    <row r="3" spans="1:40" s="38" customFormat="1" x14ac:dyDescent="0.25">
      <c r="A3" s="303"/>
      <c r="B3" s="304"/>
      <c r="C3" s="299" t="s">
        <v>35</v>
      </c>
      <c r="D3" s="283"/>
      <c r="E3" s="283"/>
      <c r="F3" s="283"/>
      <c r="G3" s="283"/>
      <c r="H3" s="283"/>
      <c r="I3" s="283" t="s">
        <v>58</v>
      </c>
      <c r="J3" s="283"/>
      <c r="K3" s="283"/>
      <c r="L3" s="283"/>
      <c r="M3" s="283"/>
      <c r="N3" s="283"/>
      <c r="O3" s="283"/>
      <c r="P3" s="283"/>
      <c r="Q3" s="283"/>
      <c r="R3" s="292"/>
      <c r="S3" s="283" t="s">
        <v>35</v>
      </c>
      <c r="T3" s="283"/>
      <c r="U3" s="283"/>
      <c r="V3" s="283"/>
      <c r="W3" s="283"/>
      <c r="X3" s="283"/>
      <c r="Y3" s="283"/>
      <c r="Z3" s="283"/>
      <c r="AA3" s="283"/>
      <c r="AB3" s="292"/>
      <c r="AC3" s="283" t="s">
        <v>58</v>
      </c>
      <c r="AD3" s="283"/>
      <c r="AE3" s="283"/>
      <c r="AF3" s="283"/>
      <c r="AG3" s="283"/>
      <c r="AH3" s="283"/>
      <c r="AI3" s="283"/>
      <c r="AJ3" s="283"/>
      <c r="AK3" s="283"/>
      <c r="AL3" s="284"/>
    </row>
    <row r="4" spans="1:40" s="38" customFormat="1" ht="15.75" customHeight="1" x14ac:dyDescent="0.25">
      <c r="A4" s="305"/>
      <c r="B4" s="306"/>
      <c r="C4" s="309">
        <v>40892</v>
      </c>
      <c r="D4" s="310"/>
      <c r="E4" s="310"/>
      <c r="F4" s="310"/>
      <c r="G4" s="310"/>
      <c r="H4" s="310"/>
      <c r="I4" s="307">
        <v>40954</v>
      </c>
      <c r="J4" s="307"/>
      <c r="K4" s="307"/>
      <c r="L4" s="307"/>
      <c r="M4" s="307"/>
      <c r="N4" s="307"/>
      <c r="O4" s="307"/>
      <c r="P4" s="307"/>
      <c r="Q4" s="307"/>
      <c r="R4" s="308"/>
      <c r="S4" s="287" t="s">
        <v>66</v>
      </c>
      <c r="T4" s="287"/>
      <c r="U4" s="287"/>
      <c r="V4" s="287"/>
      <c r="W4" s="287"/>
      <c r="X4" s="287"/>
      <c r="Y4" s="287"/>
      <c r="Z4" s="287"/>
      <c r="AA4" s="287"/>
      <c r="AB4" s="291"/>
      <c r="AC4" s="287">
        <v>41328</v>
      </c>
      <c r="AD4" s="287"/>
      <c r="AE4" s="287"/>
      <c r="AF4" s="287"/>
      <c r="AG4" s="287"/>
      <c r="AH4" s="287"/>
      <c r="AI4" s="287"/>
      <c r="AJ4" s="287"/>
      <c r="AK4" s="287"/>
      <c r="AL4" s="288"/>
    </row>
    <row r="5" spans="1:40" s="38" customFormat="1" ht="15.75" customHeight="1" x14ac:dyDescent="0.25">
      <c r="A5" s="297" t="s">
        <v>34</v>
      </c>
      <c r="B5" s="311" t="s">
        <v>33</v>
      </c>
      <c r="C5" s="296" t="s">
        <v>30</v>
      </c>
      <c r="D5" s="295"/>
      <c r="E5" s="294" t="s">
        <v>32</v>
      </c>
      <c r="F5" s="295"/>
      <c r="G5" s="294" t="s">
        <v>31</v>
      </c>
      <c r="H5" s="295"/>
      <c r="I5" s="294" t="s">
        <v>30</v>
      </c>
      <c r="J5" s="295"/>
      <c r="K5" s="294" t="s">
        <v>32</v>
      </c>
      <c r="L5" s="295"/>
      <c r="M5" s="294" t="s">
        <v>31</v>
      </c>
      <c r="N5" s="295"/>
      <c r="O5" s="294" t="s">
        <v>55</v>
      </c>
      <c r="P5" s="295"/>
      <c r="Q5" s="294" t="s">
        <v>56</v>
      </c>
      <c r="R5" s="295"/>
      <c r="S5" s="289" t="s">
        <v>30</v>
      </c>
      <c r="T5" s="289"/>
      <c r="U5" s="294" t="s">
        <v>32</v>
      </c>
      <c r="V5" s="295"/>
      <c r="W5" s="294" t="s">
        <v>31</v>
      </c>
      <c r="X5" s="295"/>
      <c r="Y5" s="294" t="s">
        <v>55</v>
      </c>
      <c r="Z5" s="295"/>
      <c r="AA5" s="294" t="s">
        <v>60</v>
      </c>
      <c r="AB5" s="296"/>
      <c r="AC5" s="289" t="s">
        <v>30</v>
      </c>
      <c r="AD5" s="289"/>
      <c r="AE5" s="289" t="s">
        <v>32</v>
      </c>
      <c r="AF5" s="289"/>
      <c r="AG5" s="289" t="s">
        <v>31</v>
      </c>
      <c r="AH5" s="289"/>
      <c r="AI5" s="289" t="s">
        <v>55</v>
      </c>
      <c r="AJ5" s="289"/>
      <c r="AK5" s="289" t="s">
        <v>68</v>
      </c>
      <c r="AL5" s="290"/>
    </row>
    <row r="6" spans="1:40" s="38" customFormat="1" ht="13.5" thickBot="1" x14ac:dyDescent="0.3">
      <c r="A6" s="298"/>
      <c r="B6" s="312"/>
      <c r="C6" s="73" t="s">
        <v>0</v>
      </c>
      <c r="D6" s="74" t="s">
        <v>37</v>
      </c>
      <c r="E6" s="75" t="s">
        <v>0</v>
      </c>
      <c r="F6" s="74" t="s">
        <v>37</v>
      </c>
      <c r="G6" s="75" t="s">
        <v>0</v>
      </c>
      <c r="H6" s="74" t="s">
        <v>37</v>
      </c>
      <c r="I6" s="76" t="s">
        <v>0</v>
      </c>
      <c r="J6" s="77" t="s">
        <v>37</v>
      </c>
      <c r="K6" s="76" t="s">
        <v>0</v>
      </c>
      <c r="L6" s="77" t="s">
        <v>37</v>
      </c>
      <c r="M6" s="76" t="s">
        <v>0</v>
      </c>
      <c r="N6" s="77" t="s">
        <v>37</v>
      </c>
      <c r="O6" s="76" t="s">
        <v>0</v>
      </c>
      <c r="P6" s="77" t="s">
        <v>37</v>
      </c>
      <c r="Q6" s="76" t="s">
        <v>0</v>
      </c>
      <c r="R6" s="78" t="s">
        <v>37</v>
      </c>
      <c r="S6" s="27" t="s">
        <v>59</v>
      </c>
      <c r="T6" s="19" t="s">
        <v>37</v>
      </c>
      <c r="U6" s="27" t="s">
        <v>59</v>
      </c>
      <c r="V6" s="19" t="s">
        <v>37</v>
      </c>
      <c r="W6" s="27" t="s">
        <v>59</v>
      </c>
      <c r="X6" s="19" t="s">
        <v>37</v>
      </c>
      <c r="Y6" s="27" t="s">
        <v>59</v>
      </c>
      <c r="Z6" s="19" t="s">
        <v>37</v>
      </c>
      <c r="AA6" s="27" t="s">
        <v>59</v>
      </c>
      <c r="AB6" s="79" t="s">
        <v>37</v>
      </c>
      <c r="AC6" s="27" t="s">
        <v>59</v>
      </c>
      <c r="AD6" s="19" t="s">
        <v>37</v>
      </c>
      <c r="AE6" s="27" t="s">
        <v>59</v>
      </c>
      <c r="AF6" s="19" t="s">
        <v>37</v>
      </c>
      <c r="AG6" s="27" t="s">
        <v>59</v>
      </c>
      <c r="AH6" s="19" t="s">
        <v>37</v>
      </c>
      <c r="AI6" s="27" t="s">
        <v>59</v>
      </c>
      <c r="AJ6" s="19" t="s">
        <v>37</v>
      </c>
      <c r="AK6" s="27" t="s">
        <v>59</v>
      </c>
      <c r="AL6" s="22" t="s">
        <v>37</v>
      </c>
      <c r="AM6" s="38" t="s">
        <v>207</v>
      </c>
      <c r="AN6" s="38" t="s">
        <v>208</v>
      </c>
    </row>
    <row r="7" spans="1:40" x14ac:dyDescent="0.25">
      <c r="A7" s="275" t="s">
        <v>38</v>
      </c>
      <c r="B7" s="66" t="s">
        <v>39</v>
      </c>
      <c r="C7" s="67">
        <v>0</v>
      </c>
      <c r="D7" s="68">
        <v>0</v>
      </c>
      <c r="E7" s="69">
        <v>0</v>
      </c>
      <c r="F7" s="68">
        <v>0</v>
      </c>
      <c r="G7" s="69">
        <v>0</v>
      </c>
      <c r="H7" s="68">
        <v>0</v>
      </c>
      <c r="I7" s="70">
        <v>1221</v>
      </c>
      <c r="J7" s="71">
        <v>0.2558139534883721</v>
      </c>
      <c r="K7" s="70">
        <v>0</v>
      </c>
      <c r="L7" s="72">
        <v>0</v>
      </c>
      <c r="M7" s="70">
        <v>0</v>
      </c>
      <c r="N7" s="72">
        <v>0</v>
      </c>
      <c r="O7" s="70">
        <v>0</v>
      </c>
      <c r="P7" s="72">
        <v>0</v>
      </c>
      <c r="Q7" s="70">
        <v>0</v>
      </c>
      <c r="R7" s="72">
        <v>0</v>
      </c>
      <c r="S7" s="39">
        <v>0</v>
      </c>
      <c r="T7" s="40">
        <v>0</v>
      </c>
      <c r="U7" s="39">
        <v>0</v>
      </c>
      <c r="V7" s="40">
        <v>0</v>
      </c>
      <c r="W7" s="39">
        <v>0</v>
      </c>
      <c r="X7" s="40">
        <v>0</v>
      </c>
      <c r="Y7" s="39">
        <v>0</v>
      </c>
      <c r="Z7" s="40">
        <v>0</v>
      </c>
      <c r="AA7" s="39">
        <v>0</v>
      </c>
      <c r="AB7" s="40">
        <v>0</v>
      </c>
      <c r="AC7" s="39">
        <v>1200</v>
      </c>
      <c r="AD7" s="40">
        <v>4.0098910646260781E-4</v>
      </c>
      <c r="AE7" s="39">
        <v>700</v>
      </c>
      <c r="AF7" s="40">
        <v>4.9153851555368299E-4</v>
      </c>
      <c r="AG7" s="39">
        <v>100</v>
      </c>
      <c r="AH7" s="40">
        <v>7.8616352201257871E-5</v>
      </c>
      <c r="AI7" s="39">
        <v>0</v>
      </c>
      <c r="AJ7" s="40">
        <v>0</v>
      </c>
      <c r="AK7" s="39">
        <v>0</v>
      </c>
      <c r="AL7" s="41">
        <v>0</v>
      </c>
      <c r="AM7" s="238">
        <f>AVERAGE(C7,E7,G7,S7,U7,W7,Y7,AA7)</f>
        <v>0</v>
      </c>
      <c r="AN7" s="238">
        <f>AVERAGE(I7,K7,M7,O7,Q7,AC7,AE7,AG7,AI7,AK7)</f>
        <v>322.10000000000002</v>
      </c>
    </row>
    <row r="8" spans="1:40" x14ac:dyDescent="0.25">
      <c r="A8" s="275"/>
      <c r="B8" s="63" t="s">
        <v>166</v>
      </c>
      <c r="C8" s="61">
        <v>0</v>
      </c>
      <c r="D8" s="44">
        <v>0</v>
      </c>
      <c r="E8" s="43">
        <v>0</v>
      </c>
      <c r="F8" s="44">
        <v>0</v>
      </c>
      <c r="G8" s="43">
        <v>0</v>
      </c>
      <c r="H8" s="44">
        <v>0</v>
      </c>
      <c r="I8" s="29">
        <v>0</v>
      </c>
      <c r="J8" s="20">
        <v>0</v>
      </c>
      <c r="K8" s="45">
        <v>0</v>
      </c>
      <c r="L8" s="47">
        <v>0</v>
      </c>
      <c r="M8" s="45">
        <v>0</v>
      </c>
      <c r="N8" s="47">
        <v>0</v>
      </c>
      <c r="O8" s="45">
        <v>0</v>
      </c>
      <c r="P8" s="47">
        <v>0</v>
      </c>
      <c r="Q8" s="45">
        <v>0</v>
      </c>
      <c r="R8" s="47">
        <v>0</v>
      </c>
      <c r="S8" s="29">
        <v>1860</v>
      </c>
      <c r="T8" s="20">
        <v>1.728753067142538E-3</v>
      </c>
      <c r="U8" s="29">
        <v>840</v>
      </c>
      <c r="V8" s="20">
        <v>1.0248151672644754E-3</v>
      </c>
      <c r="W8" s="29">
        <v>660</v>
      </c>
      <c r="X8" s="20">
        <v>1.015322134022522E-3</v>
      </c>
      <c r="Y8" s="29">
        <v>360</v>
      </c>
      <c r="Z8" s="20">
        <v>7.0571630204657721E-4</v>
      </c>
      <c r="AA8" s="29">
        <v>120</v>
      </c>
      <c r="AB8" s="20">
        <v>8.4566596194503166E-4</v>
      </c>
      <c r="AC8" s="29">
        <v>5700</v>
      </c>
      <c r="AD8" s="20">
        <v>1.9046982556973873E-3</v>
      </c>
      <c r="AE8" s="29">
        <v>1400</v>
      </c>
      <c r="AF8" s="20">
        <v>9.8307703110736598E-4</v>
      </c>
      <c r="AG8" s="29">
        <v>300</v>
      </c>
      <c r="AH8" s="20">
        <v>2.3584905660377359E-4</v>
      </c>
      <c r="AI8" s="29">
        <v>0</v>
      </c>
      <c r="AJ8" s="20">
        <v>0</v>
      </c>
      <c r="AK8" s="29">
        <v>100</v>
      </c>
      <c r="AL8" s="23">
        <v>2.1925016443762337E-4</v>
      </c>
      <c r="AM8" s="238">
        <f t="shared" ref="AM8:AM60" si="0">AVERAGE(C8,E8,G8,S8,U8,W8,Y8,AA8)</f>
        <v>480</v>
      </c>
      <c r="AN8" s="238">
        <f t="shared" ref="AN8:AN60" si="1">AVERAGE(I8,K8,M8,O8,Q8,AC8,AE8,AG8,AI8,AK8)</f>
        <v>750</v>
      </c>
    </row>
    <row r="9" spans="1:40" s="413" customFormat="1" x14ac:dyDescent="0.25">
      <c r="A9" s="276"/>
      <c r="B9" s="64" t="s">
        <v>70</v>
      </c>
      <c r="C9" s="406">
        <v>0</v>
      </c>
      <c r="D9" s="407">
        <v>0</v>
      </c>
      <c r="E9" s="49">
        <v>0</v>
      </c>
      <c r="F9" s="407">
        <v>0</v>
      </c>
      <c r="G9" s="49">
        <v>0</v>
      </c>
      <c r="H9" s="407">
        <v>0</v>
      </c>
      <c r="I9" s="408">
        <v>0</v>
      </c>
      <c r="J9" s="409">
        <v>0</v>
      </c>
      <c r="K9" s="408">
        <v>0</v>
      </c>
      <c r="L9" s="409">
        <v>0</v>
      </c>
      <c r="M9" s="408">
        <v>0</v>
      </c>
      <c r="N9" s="409">
        <v>0</v>
      </c>
      <c r="O9" s="408">
        <v>0</v>
      </c>
      <c r="P9" s="409">
        <v>0</v>
      </c>
      <c r="Q9" s="408">
        <v>0</v>
      </c>
      <c r="R9" s="409">
        <v>0</v>
      </c>
      <c r="S9" s="237">
        <v>0</v>
      </c>
      <c r="T9" s="410">
        <v>0</v>
      </c>
      <c r="U9" s="237">
        <v>0</v>
      </c>
      <c r="V9" s="410">
        <v>0</v>
      </c>
      <c r="W9" s="237">
        <v>0</v>
      </c>
      <c r="X9" s="410">
        <v>0</v>
      </c>
      <c r="Y9" s="237">
        <v>0</v>
      </c>
      <c r="Z9" s="410">
        <v>0</v>
      </c>
      <c r="AA9" s="237">
        <v>0</v>
      </c>
      <c r="AB9" s="410">
        <v>0</v>
      </c>
      <c r="AC9" s="237">
        <v>800</v>
      </c>
      <c r="AD9" s="410">
        <v>2.6732607097507192E-4</v>
      </c>
      <c r="AE9" s="237">
        <v>300</v>
      </c>
      <c r="AF9" s="410">
        <v>2.106593638087213E-4</v>
      </c>
      <c r="AG9" s="237">
        <v>0</v>
      </c>
      <c r="AH9" s="410">
        <v>0</v>
      </c>
      <c r="AI9" s="237">
        <v>0</v>
      </c>
      <c r="AJ9" s="410">
        <v>0</v>
      </c>
      <c r="AK9" s="237">
        <v>0</v>
      </c>
      <c r="AL9" s="411">
        <v>0</v>
      </c>
      <c r="AM9" s="412">
        <f t="shared" si="0"/>
        <v>0</v>
      </c>
      <c r="AN9" s="412">
        <f t="shared" si="1"/>
        <v>110</v>
      </c>
    </row>
    <row r="10" spans="1:40" x14ac:dyDescent="0.25">
      <c r="A10" s="277" t="s">
        <v>1</v>
      </c>
      <c r="B10" s="62" t="s">
        <v>48</v>
      </c>
      <c r="C10" s="61">
        <v>0</v>
      </c>
      <c r="D10" s="44">
        <v>0</v>
      </c>
      <c r="E10" s="43">
        <v>0</v>
      </c>
      <c r="F10" s="44">
        <v>0</v>
      </c>
      <c r="G10" s="43">
        <v>0</v>
      </c>
      <c r="H10" s="44">
        <v>0</v>
      </c>
      <c r="I10" s="45">
        <v>0</v>
      </c>
      <c r="J10" s="47">
        <v>0</v>
      </c>
      <c r="K10" s="45">
        <v>111</v>
      </c>
      <c r="L10" s="46">
        <v>3.5087719298245615E-3</v>
      </c>
      <c r="M10" s="45">
        <v>0</v>
      </c>
      <c r="N10" s="47">
        <v>0</v>
      </c>
      <c r="O10" s="45">
        <v>0</v>
      </c>
      <c r="P10" s="47">
        <v>0</v>
      </c>
      <c r="Q10" s="45">
        <v>0</v>
      </c>
      <c r="R10" s="47">
        <v>0</v>
      </c>
      <c r="S10" s="29">
        <v>0</v>
      </c>
      <c r="T10" s="20">
        <v>0</v>
      </c>
      <c r="U10" s="29">
        <v>0</v>
      </c>
      <c r="V10" s="20">
        <v>0</v>
      </c>
      <c r="W10" s="29">
        <v>0</v>
      </c>
      <c r="X10" s="20">
        <v>0</v>
      </c>
      <c r="Y10" s="29">
        <v>0</v>
      </c>
      <c r="Z10" s="20">
        <v>0</v>
      </c>
      <c r="AA10" s="29">
        <v>0</v>
      </c>
      <c r="AB10" s="20">
        <v>0</v>
      </c>
      <c r="AC10" s="29">
        <v>900</v>
      </c>
      <c r="AD10" s="20">
        <v>3.0074182984695589E-4</v>
      </c>
      <c r="AE10" s="29">
        <v>0</v>
      </c>
      <c r="AF10" s="20">
        <v>0</v>
      </c>
      <c r="AG10" s="29">
        <v>0</v>
      </c>
      <c r="AH10" s="20">
        <v>0</v>
      </c>
      <c r="AI10" s="29">
        <v>0</v>
      </c>
      <c r="AJ10" s="20">
        <v>0</v>
      </c>
      <c r="AK10" s="29">
        <v>0</v>
      </c>
      <c r="AL10" s="23">
        <v>0</v>
      </c>
      <c r="AM10" s="238">
        <f t="shared" si="0"/>
        <v>0</v>
      </c>
      <c r="AN10" s="238">
        <f t="shared" si="1"/>
        <v>101.1</v>
      </c>
    </row>
    <row r="11" spans="1:40" x14ac:dyDescent="0.25">
      <c r="A11" s="278"/>
      <c r="B11" s="63" t="s">
        <v>2</v>
      </c>
      <c r="C11" s="61">
        <v>333</v>
      </c>
      <c r="D11" s="48">
        <v>3.8461538461538464E-2</v>
      </c>
      <c r="E11" s="43">
        <v>6012</v>
      </c>
      <c r="F11" s="48">
        <v>0.20224719101123595</v>
      </c>
      <c r="G11" s="43">
        <v>0</v>
      </c>
      <c r="H11" s="44">
        <v>0</v>
      </c>
      <c r="I11" s="29">
        <v>0</v>
      </c>
      <c r="J11" s="20">
        <v>0</v>
      </c>
      <c r="K11" s="29">
        <v>0</v>
      </c>
      <c r="L11" s="20">
        <v>0</v>
      </c>
      <c r="M11" s="45">
        <v>0</v>
      </c>
      <c r="N11" s="47">
        <v>0</v>
      </c>
      <c r="O11" s="45">
        <v>0</v>
      </c>
      <c r="P11" s="47">
        <v>0</v>
      </c>
      <c r="Q11" s="45">
        <v>0</v>
      </c>
      <c r="R11" s="47">
        <v>0</v>
      </c>
      <c r="S11" s="29">
        <v>3060</v>
      </c>
      <c r="T11" s="20">
        <v>2.8440776265893368E-3</v>
      </c>
      <c r="U11" s="29">
        <v>1800</v>
      </c>
      <c r="V11" s="20">
        <v>2.196032501281019E-3</v>
      </c>
      <c r="W11" s="29">
        <v>1020</v>
      </c>
      <c r="X11" s="20">
        <v>1.5691342071257157E-3</v>
      </c>
      <c r="Y11" s="29">
        <v>0</v>
      </c>
      <c r="Z11" s="20">
        <v>0</v>
      </c>
      <c r="AA11" s="29">
        <v>0</v>
      </c>
      <c r="AB11" s="20">
        <v>0</v>
      </c>
      <c r="AC11" s="29">
        <v>0</v>
      </c>
      <c r="AD11" s="20">
        <v>0</v>
      </c>
      <c r="AE11" s="29">
        <v>0</v>
      </c>
      <c r="AF11" s="20">
        <v>0</v>
      </c>
      <c r="AG11" s="29">
        <v>0</v>
      </c>
      <c r="AH11" s="20">
        <v>0</v>
      </c>
      <c r="AI11" s="29">
        <v>0</v>
      </c>
      <c r="AJ11" s="20">
        <v>0</v>
      </c>
      <c r="AK11" s="29">
        <v>0</v>
      </c>
      <c r="AL11" s="23">
        <v>0</v>
      </c>
      <c r="AM11" s="238">
        <f t="shared" si="0"/>
        <v>1528.125</v>
      </c>
      <c r="AN11" s="238">
        <f t="shared" si="1"/>
        <v>0</v>
      </c>
    </row>
    <row r="12" spans="1:40" x14ac:dyDescent="0.25">
      <c r="A12" s="278"/>
      <c r="B12" s="62" t="s">
        <v>47</v>
      </c>
      <c r="C12" s="61">
        <v>0</v>
      </c>
      <c r="D12" s="48">
        <v>0</v>
      </c>
      <c r="E12" s="43">
        <v>0</v>
      </c>
      <c r="F12" s="48">
        <v>0</v>
      </c>
      <c r="G12" s="43">
        <v>0</v>
      </c>
      <c r="H12" s="44">
        <v>0</v>
      </c>
      <c r="I12" s="29">
        <v>0</v>
      </c>
      <c r="J12" s="20">
        <v>0</v>
      </c>
      <c r="K12" s="45">
        <v>1332</v>
      </c>
      <c r="L12" s="46">
        <v>4.2105263157894736E-2</v>
      </c>
      <c r="M12" s="45">
        <v>333</v>
      </c>
      <c r="N12" s="46">
        <v>7.4999999999999997E-2</v>
      </c>
      <c r="O12" s="45">
        <v>1443</v>
      </c>
      <c r="P12" s="46">
        <v>0.33333333333333331</v>
      </c>
      <c r="Q12" s="45">
        <v>222</v>
      </c>
      <c r="R12" s="46">
        <v>3.6363636363636362E-2</v>
      </c>
      <c r="S12" s="29">
        <v>22440</v>
      </c>
      <c r="T12" s="20">
        <v>2.0856569261655137E-2</v>
      </c>
      <c r="U12" s="29">
        <v>13200</v>
      </c>
      <c r="V12" s="20">
        <v>1.6104238342727471E-2</v>
      </c>
      <c r="W12" s="29">
        <v>3960</v>
      </c>
      <c r="X12" s="20">
        <v>6.0919328041351313E-3</v>
      </c>
      <c r="Y12" s="29">
        <v>2100</v>
      </c>
      <c r="Z12" s="20">
        <v>4.1166784286050346E-3</v>
      </c>
      <c r="AA12" s="29">
        <v>2520</v>
      </c>
      <c r="AB12" s="20">
        <v>1.7758985200845664E-2</v>
      </c>
      <c r="AC12" s="29">
        <v>0</v>
      </c>
      <c r="AD12" s="20">
        <v>0</v>
      </c>
      <c r="AE12" s="29">
        <v>2600</v>
      </c>
      <c r="AF12" s="20">
        <v>1.8257144863422514E-3</v>
      </c>
      <c r="AG12" s="29">
        <v>4300</v>
      </c>
      <c r="AH12" s="20">
        <v>3.3805031446540877E-3</v>
      </c>
      <c r="AI12" s="29">
        <v>3100</v>
      </c>
      <c r="AJ12" s="20">
        <v>3.4326209722068432E-3</v>
      </c>
      <c r="AK12" s="29">
        <v>1600</v>
      </c>
      <c r="AL12" s="23">
        <v>3.5080026310019738E-3</v>
      </c>
      <c r="AM12" s="238">
        <f t="shared" si="0"/>
        <v>5527.5</v>
      </c>
      <c r="AN12" s="238">
        <f t="shared" si="1"/>
        <v>1493</v>
      </c>
    </row>
    <row r="13" spans="1:40" x14ac:dyDescent="0.25">
      <c r="A13" s="278"/>
      <c r="B13" s="63" t="s">
        <v>23</v>
      </c>
      <c r="C13" s="25">
        <v>0</v>
      </c>
      <c r="D13" s="20">
        <v>0</v>
      </c>
      <c r="E13" s="29">
        <v>0</v>
      </c>
      <c r="F13" s="20">
        <v>0</v>
      </c>
      <c r="G13" s="43">
        <v>4884</v>
      </c>
      <c r="H13" s="48">
        <v>0.21568627450980393</v>
      </c>
      <c r="I13" s="45">
        <v>1110</v>
      </c>
      <c r="J13" s="46">
        <v>0.23255813953488372</v>
      </c>
      <c r="K13" s="45">
        <v>222</v>
      </c>
      <c r="L13" s="46">
        <v>7.0175438596491229E-3</v>
      </c>
      <c r="M13" s="45">
        <v>888</v>
      </c>
      <c r="N13" s="46">
        <v>0.2</v>
      </c>
      <c r="O13" s="45">
        <v>444</v>
      </c>
      <c r="P13" s="46">
        <v>0.10256410256410256</v>
      </c>
      <c r="Q13" s="45">
        <v>2220</v>
      </c>
      <c r="R13" s="46">
        <v>0.36363636363636365</v>
      </c>
      <c r="S13" s="29">
        <v>0</v>
      </c>
      <c r="T13" s="20">
        <v>0</v>
      </c>
      <c r="U13" s="29">
        <v>0</v>
      </c>
      <c r="V13" s="20">
        <v>0</v>
      </c>
      <c r="W13" s="29">
        <v>0</v>
      </c>
      <c r="X13" s="20">
        <v>0</v>
      </c>
      <c r="Y13" s="29">
        <v>0</v>
      </c>
      <c r="Z13" s="20">
        <v>0</v>
      </c>
      <c r="AA13" s="29">
        <v>0</v>
      </c>
      <c r="AB13" s="20">
        <v>0</v>
      </c>
      <c r="AC13" s="29">
        <v>0</v>
      </c>
      <c r="AD13" s="20">
        <v>0</v>
      </c>
      <c r="AE13" s="29">
        <v>0</v>
      </c>
      <c r="AF13" s="20">
        <v>0</v>
      </c>
      <c r="AG13" s="29">
        <v>0</v>
      </c>
      <c r="AH13" s="20">
        <v>0</v>
      </c>
      <c r="AI13" s="29">
        <v>0</v>
      </c>
      <c r="AJ13" s="20">
        <v>0</v>
      </c>
      <c r="AK13" s="29">
        <v>0</v>
      </c>
      <c r="AL13" s="23">
        <v>0</v>
      </c>
      <c r="AM13" s="238">
        <f t="shared" si="0"/>
        <v>610.5</v>
      </c>
      <c r="AN13" s="238">
        <f t="shared" si="1"/>
        <v>488.4</v>
      </c>
    </row>
    <row r="14" spans="1:40" x14ac:dyDescent="0.25">
      <c r="A14" s="278"/>
      <c r="B14" s="63" t="s">
        <v>24</v>
      </c>
      <c r="C14" s="25">
        <v>0</v>
      </c>
      <c r="D14" s="20">
        <v>0</v>
      </c>
      <c r="E14" s="29">
        <v>0</v>
      </c>
      <c r="F14" s="20">
        <v>0</v>
      </c>
      <c r="G14" s="43">
        <v>555</v>
      </c>
      <c r="H14" s="48">
        <v>2.4509803921568627E-2</v>
      </c>
      <c r="I14" s="45">
        <v>0</v>
      </c>
      <c r="J14" s="47">
        <v>0</v>
      </c>
      <c r="K14" s="29">
        <v>0</v>
      </c>
      <c r="L14" s="20">
        <v>0</v>
      </c>
      <c r="M14" s="29">
        <v>0</v>
      </c>
      <c r="N14" s="20">
        <v>0</v>
      </c>
      <c r="O14" s="45">
        <v>666</v>
      </c>
      <c r="P14" s="46">
        <v>0.15384615384615385</v>
      </c>
      <c r="Q14" s="29">
        <v>0</v>
      </c>
      <c r="R14" s="20">
        <v>0</v>
      </c>
      <c r="S14" s="29">
        <v>0</v>
      </c>
      <c r="T14" s="20">
        <v>0</v>
      </c>
      <c r="U14" s="29">
        <v>0</v>
      </c>
      <c r="V14" s="20">
        <v>0</v>
      </c>
      <c r="W14" s="29">
        <v>0</v>
      </c>
      <c r="X14" s="20">
        <v>0</v>
      </c>
      <c r="Y14" s="29">
        <v>0</v>
      </c>
      <c r="Z14" s="20">
        <v>0</v>
      </c>
      <c r="AA14" s="29">
        <v>0</v>
      </c>
      <c r="AB14" s="20">
        <v>0</v>
      </c>
      <c r="AC14" s="29">
        <v>0</v>
      </c>
      <c r="AD14" s="20">
        <v>0</v>
      </c>
      <c r="AE14" s="29">
        <v>0</v>
      </c>
      <c r="AF14" s="20">
        <v>0</v>
      </c>
      <c r="AG14" s="29">
        <v>0</v>
      </c>
      <c r="AH14" s="20">
        <v>0</v>
      </c>
      <c r="AI14" s="29">
        <v>0</v>
      </c>
      <c r="AJ14" s="20">
        <v>0</v>
      </c>
      <c r="AK14" s="29">
        <v>0</v>
      </c>
      <c r="AL14" s="23">
        <v>0</v>
      </c>
      <c r="AM14" s="238">
        <f t="shared" si="0"/>
        <v>69.375</v>
      </c>
      <c r="AN14" s="238">
        <f t="shared" si="1"/>
        <v>66.599999999999994</v>
      </c>
    </row>
    <row r="15" spans="1:40" x14ac:dyDescent="0.25">
      <c r="A15" s="278"/>
      <c r="B15" s="62" t="s">
        <v>54</v>
      </c>
      <c r="C15" s="25">
        <v>0</v>
      </c>
      <c r="D15" s="20">
        <v>0</v>
      </c>
      <c r="E15" s="29">
        <v>0</v>
      </c>
      <c r="F15" s="20">
        <v>0</v>
      </c>
      <c r="G15" s="43">
        <v>0</v>
      </c>
      <c r="H15" s="48">
        <v>0</v>
      </c>
      <c r="I15" s="45">
        <v>0</v>
      </c>
      <c r="J15" s="47">
        <v>0</v>
      </c>
      <c r="K15" s="29">
        <v>0</v>
      </c>
      <c r="L15" s="20">
        <v>0</v>
      </c>
      <c r="M15" s="29">
        <v>0</v>
      </c>
      <c r="N15" s="20">
        <v>0</v>
      </c>
      <c r="O15" s="45">
        <v>111</v>
      </c>
      <c r="P15" s="46">
        <v>2.564102564102564E-2</v>
      </c>
      <c r="Q15" s="45">
        <v>0</v>
      </c>
      <c r="R15" s="46">
        <v>0</v>
      </c>
      <c r="S15" s="29">
        <v>0</v>
      </c>
      <c r="T15" s="20">
        <v>0</v>
      </c>
      <c r="U15" s="29">
        <v>0</v>
      </c>
      <c r="V15" s="20">
        <v>0</v>
      </c>
      <c r="W15" s="29">
        <v>0</v>
      </c>
      <c r="X15" s="20">
        <v>0</v>
      </c>
      <c r="Y15" s="29">
        <v>0</v>
      </c>
      <c r="Z15" s="20">
        <v>0</v>
      </c>
      <c r="AA15" s="29">
        <v>0</v>
      </c>
      <c r="AB15" s="20">
        <v>0</v>
      </c>
      <c r="AC15" s="29">
        <v>0</v>
      </c>
      <c r="AD15" s="20">
        <v>0</v>
      </c>
      <c r="AE15" s="29">
        <v>0</v>
      </c>
      <c r="AF15" s="20">
        <v>0</v>
      </c>
      <c r="AG15" s="29">
        <v>0</v>
      </c>
      <c r="AH15" s="20">
        <v>0</v>
      </c>
      <c r="AI15" s="29">
        <v>0</v>
      </c>
      <c r="AJ15" s="20">
        <v>0</v>
      </c>
      <c r="AK15" s="29">
        <v>0</v>
      </c>
      <c r="AL15" s="23">
        <v>0</v>
      </c>
      <c r="AM15" s="238">
        <f t="shared" si="0"/>
        <v>0</v>
      </c>
      <c r="AN15" s="238">
        <f t="shared" si="1"/>
        <v>11.1</v>
      </c>
    </row>
    <row r="16" spans="1:40" x14ac:dyDescent="0.25">
      <c r="A16" s="278"/>
      <c r="B16" s="62" t="s">
        <v>75</v>
      </c>
      <c r="C16" s="25">
        <v>0</v>
      </c>
      <c r="D16" s="20">
        <v>0</v>
      </c>
      <c r="E16" s="29">
        <v>0</v>
      </c>
      <c r="F16" s="20">
        <v>0</v>
      </c>
      <c r="G16" s="43">
        <v>0</v>
      </c>
      <c r="H16" s="48">
        <v>0</v>
      </c>
      <c r="I16" s="45">
        <v>0</v>
      </c>
      <c r="J16" s="47">
        <v>0</v>
      </c>
      <c r="K16" s="29">
        <v>0</v>
      </c>
      <c r="L16" s="20">
        <v>0</v>
      </c>
      <c r="M16" s="29">
        <v>0</v>
      </c>
      <c r="N16" s="20">
        <v>0</v>
      </c>
      <c r="O16" s="45">
        <v>0</v>
      </c>
      <c r="P16" s="46">
        <v>0</v>
      </c>
      <c r="Q16" s="45">
        <v>0</v>
      </c>
      <c r="R16" s="46">
        <v>0</v>
      </c>
      <c r="S16" s="29">
        <v>0</v>
      </c>
      <c r="T16" s="20">
        <v>0</v>
      </c>
      <c r="U16" s="29">
        <v>0</v>
      </c>
      <c r="V16" s="20">
        <v>0</v>
      </c>
      <c r="W16" s="29">
        <v>0</v>
      </c>
      <c r="X16" s="20">
        <v>0</v>
      </c>
      <c r="Y16" s="29">
        <v>0</v>
      </c>
      <c r="Z16" s="20">
        <v>0</v>
      </c>
      <c r="AA16" s="29">
        <v>0</v>
      </c>
      <c r="AB16" s="20">
        <v>0</v>
      </c>
      <c r="AC16" s="29">
        <v>0</v>
      </c>
      <c r="AD16" s="20">
        <v>0</v>
      </c>
      <c r="AE16" s="29">
        <v>0</v>
      </c>
      <c r="AF16" s="20">
        <v>0</v>
      </c>
      <c r="AG16" s="29">
        <v>0</v>
      </c>
      <c r="AH16" s="20">
        <v>0</v>
      </c>
      <c r="AI16" s="29">
        <v>500</v>
      </c>
      <c r="AJ16" s="20">
        <v>5.5364854390432957E-4</v>
      </c>
      <c r="AK16" s="29">
        <v>0</v>
      </c>
      <c r="AL16" s="23">
        <v>0</v>
      </c>
      <c r="AM16" s="238">
        <f t="shared" si="0"/>
        <v>0</v>
      </c>
      <c r="AN16" s="238">
        <f t="shared" si="1"/>
        <v>50</v>
      </c>
    </row>
    <row r="17" spans="1:40" x14ac:dyDescent="0.25">
      <c r="A17" s="278"/>
      <c r="B17" s="63" t="s">
        <v>25</v>
      </c>
      <c r="C17" s="25">
        <v>0</v>
      </c>
      <c r="D17" s="20">
        <v>0</v>
      </c>
      <c r="E17" s="29">
        <v>0</v>
      </c>
      <c r="F17" s="20">
        <v>0</v>
      </c>
      <c r="G17" s="43">
        <v>111</v>
      </c>
      <c r="H17" s="48">
        <v>4.9019607843137254E-3</v>
      </c>
      <c r="I17" s="45">
        <v>0</v>
      </c>
      <c r="J17" s="47">
        <v>0</v>
      </c>
      <c r="K17" s="29">
        <v>0</v>
      </c>
      <c r="L17" s="20">
        <v>0</v>
      </c>
      <c r="M17" s="29">
        <v>0</v>
      </c>
      <c r="N17" s="20">
        <v>0</v>
      </c>
      <c r="O17" s="29">
        <v>0</v>
      </c>
      <c r="P17" s="20">
        <v>0</v>
      </c>
      <c r="Q17" s="45">
        <v>111</v>
      </c>
      <c r="R17" s="46">
        <v>1.8181818181818181E-2</v>
      </c>
      <c r="S17" s="29">
        <v>0</v>
      </c>
      <c r="T17" s="20">
        <v>0</v>
      </c>
      <c r="U17" s="29">
        <v>0</v>
      </c>
      <c r="V17" s="20">
        <v>0</v>
      </c>
      <c r="W17" s="29">
        <v>0</v>
      </c>
      <c r="X17" s="20">
        <v>0</v>
      </c>
      <c r="Y17" s="29">
        <v>0</v>
      </c>
      <c r="Z17" s="20">
        <v>0</v>
      </c>
      <c r="AA17" s="29">
        <v>0</v>
      </c>
      <c r="AB17" s="20">
        <v>0</v>
      </c>
      <c r="AC17" s="29">
        <v>0</v>
      </c>
      <c r="AD17" s="20">
        <v>0</v>
      </c>
      <c r="AE17" s="29">
        <v>100</v>
      </c>
      <c r="AF17" s="20">
        <v>7.0219787936240437E-5</v>
      </c>
      <c r="AG17" s="29">
        <v>0</v>
      </c>
      <c r="AH17" s="20">
        <v>0</v>
      </c>
      <c r="AI17" s="29">
        <v>0</v>
      </c>
      <c r="AJ17" s="20">
        <v>0</v>
      </c>
      <c r="AK17" s="29">
        <v>0</v>
      </c>
      <c r="AL17" s="23">
        <v>0</v>
      </c>
      <c r="AM17" s="238">
        <f t="shared" si="0"/>
        <v>13.875</v>
      </c>
      <c r="AN17" s="238">
        <f t="shared" si="1"/>
        <v>21.1</v>
      </c>
    </row>
    <row r="18" spans="1:40" x14ac:dyDescent="0.25">
      <c r="A18" s="278"/>
      <c r="B18" s="63" t="s">
        <v>3</v>
      </c>
      <c r="C18" s="61">
        <v>3330</v>
      </c>
      <c r="D18" s="48">
        <v>0.38461538461538464</v>
      </c>
      <c r="E18" s="43">
        <v>16700</v>
      </c>
      <c r="F18" s="48">
        <v>0.5617977528089888</v>
      </c>
      <c r="G18" s="43">
        <v>10434</v>
      </c>
      <c r="H18" s="48">
        <v>0.46078431372549017</v>
      </c>
      <c r="I18" s="29">
        <v>0</v>
      </c>
      <c r="J18" s="20">
        <v>0</v>
      </c>
      <c r="K18" s="29">
        <v>0</v>
      </c>
      <c r="L18" s="20">
        <v>0</v>
      </c>
      <c r="M18" s="29">
        <v>0</v>
      </c>
      <c r="N18" s="20">
        <v>0</v>
      </c>
      <c r="O18" s="45">
        <v>222</v>
      </c>
      <c r="P18" s="46">
        <v>5.128205128205128E-2</v>
      </c>
      <c r="Q18" s="45">
        <v>1110</v>
      </c>
      <c r="R18" s="46">
        <v>0.18181818181818182</v>
      </c>
      <c r="S18" s="29">
        <v>1034400.0000000001</v>
      </c>
      <c r="T18" s="20">
        <v>0.96140977024314056</v>
      </c>
      <c r="U18" s="29">
        <v>793440</v>
      </c>
      <c r="V18" s="20">
        <v>0.96801112656467314</v>
      </c>
      <c r="W18" s="29">
        <v>640800</v>
      </c>
      <c r="X18" s="20">
        <v>0.98578549012368488</v>
      </c>
      <c r="Y18" s="29">
        <v>507000</v>
      </c>
      <c r="Z18" s="20">
        <v>0.99388379204892963</v>
      </c>
      <c r="AA18" s="29">
        <v>138900</v>
      </c>
      <c r="AB18" s="20">
        <v>0.97885835095137419</v>
      </c>
      <c r="AC18" s="29">
        <v>2950000</v>
      </c>
      <c r="AD18" s="20">
        <v>0.9857648867205776</v>
      </c>
      <c r="AE18" s="29">
        <v>1401500</v>
      </c>
      <c r="AF18" s="20">
        <v>0.98413032792640975</v>
      </c>
      <c r="AG18" s="29">
        <v>1260000</v>
      </c>
      <c r="AH18" s="20">
        <v>0.99056603773584906</v>
      </c>
      <c r="AI18" s="29">
        <v>896400</v>
      </c>
      <c r="AJ18" s="20">
        <v>0.99258110951168188</v>
      </c>
      <c r="AK18" s="29">
        <v>452500</v>
      </c>
      <c r="AL18" s="23">
        <v>0.99210699408024561</v>
      </c>
      <c r="AM18" s="238">
        <f t="shared" si="0"/>
        <v>393125.5</v>
      </c>
      <c r="AN18" s="238">
        <f t="shared" si="1"/>
        <v>696173.2</v>
      </c>
    </row>
    <row r="19" spans="1:40" x14ac:dyDescent="0.25">
      <c r="A19" s="278"/>
      <c r="B19" s="63" t="s">
        <v>17</v>
      </c>
      <c r="C19" s="61">
        <v>0</v>
      </c>
      <c r="D19" s="44">
        <v>0</v>
      </c>
      <c r="E19" s="43">
        <v>334</v>
      </c>
      <c r="F19" s="48">
        <v>1.1235955056179775E-2</v>
      </c>
      <c r="G19" s="43">
        <v>111</v>
      </c>
      <c r="H19" s="48">
        <v>4.9019607843137254E-3</v>
      </c>
      <c r="I19" s="29">
        <v>0</v>
      </c>
      <c r="J19" s="20">
        <v>0</v>
      </c>
      <c r="K19" s="29">
        <v>0</v>
      </c>
      <c r="L19" s="20">
        <v>0</v>
      </c>
      <c r="M19" s="29">
        <v>0</v>
      </c>
      <c r="N19" s="20">
        <v>0</v>
      </c>
      <c r="O19" s="29">
        <v>0</v>
      </c>
      <c r="P19" s="20">
        <v>0</v>
      </c>
      <c r="Q19" s="45">
        <v>0</v>
      </c>
      <c r="R19" s="47">
        <v>0</v>
      </c>
      <c r="S19" s="29">
        <v>420</v>
      </c>
      <c r="T19" s="20">
        <v>3.9036359580637951E-4</v>
      </c>
      <c r="U19" s="29">
        <v>240</v>
      </c>
      <c r="V19" s="20">
        <v>2.9280433350413584E-4</v>
      </c>
      <c r="W19" s="29">
        <v>0</v>
      </c>
      <c r="X19" s="20">
        <v>0</v>
      </c>
      <c r="Y19" s="29">
        <v>0</v>
      </c>
      <c r="Z19" s="20">
        <v>0</v>
      </c>
      <c r="AA19" s="29">
        <v>0</v>
      </c>
      <c r="AB19" s="20">
        <v>0</v>
      </c>
      <c r="AC19" s="29">
        <v>3500</v>
      </c>
      <c r="AD19" s="20">
        <v>1.1695515605159394E-3</v>
      </c>
      <c r="AE19" s="29">
        <v>2300</v>
      </c>
      <c r="AF19" s="20">
        <v>1.61505512253353E-3</v>
      </c>
      <c r="AG19" s="29">
        <v>1000</v>
      </c>
      <c r="AH19" s="20">
        <v>7.8616352201257866E-4</v>
      </c>
      <c r="AI19" s="29">
        <v>1200</v>
      </c>
      <c r="AJ19" s="20">
        <v>1.3287565053703909E-3</v>
      </c>
      <c r="AK19" s="29">
        <v>700</v>
      </c>
      <c r="AL19" s="23">
        <v>1.5347511510633634E-3</v>
      </c>
      <c r="AM19" s="238">
        <f t="shared" si="0"/>
        <v>138.125</v>
      </c>
      <c r="AN19" s="238">
        <f t="shared" si="1"/>
        <v>870</v>
      </c>
    </row>
    <row r="20" spans="1:40" x14ac:dyDescent="0.25">
      <c r="A20" s="278"/>
      <c r="B20" s="63" t="s">
        <v>77</v>
      </c>
      <c r="C20" s="61">
        <v>0</v>
      </c>
      <c r="D20" s="44">
        <v>0</v>
      </c>
      <c r="E20" s="43">
        <v>0</v>
      </c>
      <c r="F20" s="48">
        <v>0</v>
      </c>
      <c r="G20" s="43">
        <v>0</v>
      </c>
      <c r="H20" s="48">
        <v>0</v>
      </c>
      <c r="I20" s="29">
        <v>0</v>
      </c>
      <c r="J20" s="20">
        <v>0</v>
      </c>
      <c r="K20" s="29">
        <v>0</v>
      </c>
      <c r="L20" s="20">
        <v>0</v>
      </c>
      <c r="M20" s="29">
        <v>0</v>
      </c>
      <c r="N20" s="20">
        <v>0</v>
      </c>
      <c r="O20" s="29">
        <v>0</v>
      </c>
      <c r="P20" s="20">
        <v>0</v>
      </c>
      <c r="Q20" s="45">
        <v>0</v>
      </c>
      <c r="R20" s="47">
        <v>0</v>
      </c>
      <c r="S20" s="29">
        <v>0</v>
      </c>
      <c r="T20" s="20">
        <v>0</v>
      </c>
      <c r="U20" s="29">
        <v>0</v>
      </c>
      <c r="V20" s="20">
        <v>0</v>
      </c>
      <c r="W20" s="29">
        <v>0</v>
      </c>
      <c r="X20" s="20">
        <v>0</v>
      </c>
      <c r="Y20" s="29">
        <v>0</v>
      </c>
      <c r="Z20" s="20">
        <v>0</v>
      </c>
      <c r="AA20" s="29">
        <v>0</v>
      </c>
      <c r="AB20" s="20">
        <v>0</v>
      </c>
      <c r="AC20" s="29">
        <v>0</v>
      </c>
      <c r="AD20" s="20">
        <v>0</v>
      </c>
      <c r="AE20" s="29">
        <v>200</v>
      </c>
      <c r="AF20" s="20">
        <v>1.4043957587248087E-4</v>
      </c>
      <c r="AG20" s="29">
        <v>0</v>
      </c>
      <c r="AH20" s="20">
        <v>0</v>
      </c>
      <c r="AI20" s="29">
        <v>0</v>
      </c>
      <c r="AJ20" s="20">
        <v>0</v>
      </c>
      <c r="AK20" s="29">
        <v>0</v>
      </c>
      <c r="AL20" s="23">
        <v>0</v>
      </c>
      <c r="AM20" s="238">
        <f t="shared" si="0"/>
        <v>0</v>
      </c>
      <c r="AN20" s="238">
        <f t="shared" si="1"/>
        <v>20</v>
      </c>
    </row>
    <row r="21" spans="1:40" x14ac:dyDescent="0.25">
      <c r="A21" s="278"/>
      <c r="B21" s="63" t="s">
        <v>63</v>
      </c>
      <c r="C21" s="61">
        <v>0</v>
      </c>
      <c r="D21" s="44">
        <v>0</v>
      </c>
      <c r="E21" s="43">
        <v>0</v>
      </c>
      <c r="F21" s="48">
        <v>0</v>
      </c>
      <c r="G21" s="43">
        <v>0</v>
      </c>
      <c r="H21" s="48">
        <v>0</v>
      </c>
      <c r="I21" s="29">
        <v>0</v>
      </c>
      <c r="J21" s="20">
        <v>0</v>
      </c>
      <c r="K21" s="29">
        <v>0</v>
      </c>
      <c r="L21" s="20">
        <v>0</v>
      </c>
      <c r="M21" s="29">
        <v>0</v>
      </c>
      <c r="N21" s="20">
        <v>0</v>
      </c>
      <c r="O21" s="29">
        <v>0</v>
      </c>
      <c r="P21" s="20">
        <v>0</v>
      </c>
      <c r="Q21" s="45">
        <v>0</v>
      </c>
      <c r="R21" s="47">
        <v>0</v>
      </c>
      <c r="S21" s="29">
        <v>900</v>
      </c>
      <c r="T21" s="20">
        <v>8.3649341958509909E-4</v>
      </c>
      <c r="U21" s="29">
        <v>1620</v>
      </c>
      <c r="V21" s="20">
        <v>1.9764292511529171E-3</v>
      </c>
      <c r="W21" s="29">
        <v>1140</v>
      </c>
      <c r="X21" s="20">
        <v>1.7537382314934467E-3</v>
      </c>
      <c r="Y21" s="29">
        <v>120</v>
      </c>
      <c r="Z21" s="20">
        <v>2.3523876734885907E-4</v>
      </c>
      <c r="AA21" s="29">
        <v>0</v>
      </c>
      <c r="AB21" s="20">
        <v>0</v>
      </c>
      <c r="AC21" s="29">
        <v>0</v>
      </c>
      <c r="AD21" s="20">
        <v>0</v>
      </c>
      <c r="AE21" s="29">
        <v>0</v>
      </c>
      <c r="AF21" s="20">
        <v>0</v>
      </c>
      <c r="AG21" s="29">
        <v>200</v>
      </c>
      <c r="AH21" s="20">
        <v>1.5723270440251574E-4</v>
      </c>
      <c r="AI21" s="29">
        <v>0</v>
      </c>
      <c r="AJ21" s="20">
        <v>0</v>
      </c>
      <c r="AK21" s="29">
        <v>0</v>
      </c>
      <c r="AL21" s="23">
        <v>0</v>
      </c>
      <c r="AM21" s="238">
        <f t="shared" si="0"/>
        <v>472.5</v>
      </c>
      <c r="AN21" s="238">
        <f t="shared" si="1"/>
        <v>20</v>
      </c>
    </row>
    <row r="22" spans="1:40" x14ac:dyDescent="0.25">
      <c r="A22" s="278"/>
      <c r="B22" s="63" t="s">
        <v>64</v>
      </c>
      <c r="C22" s="61">
        <v>0</v>
      </c>
      <c r="D22" s="44">
        <v>0</v>
      </c>
      <c r="E22" s="43">
        <v>0</v>
      </c>
      <c r="F22" s="48">
        <v>0</v>
      </c>
      <c r="G22" s="43">
        <v>0</v>
      </c>
      <c r="H22" s="48">
        <v>0</v>
      </c>
      <c r="I22" s="29">
        <v>0</v>
      </c>
      <c r="J22" s="20">
        <v>0</v>
      </c>
      <c r="K22" s="29">
        <v>0</v>
      </c>
      <c r="L22" s="20">
        <v>0</v>
      </c>
      <c r="M22" s="29">
        <v>0</v>
      </c>
      <c r="N22" s="20">
        <v>0</v>
      </c>
      <c r="O22" s="29">
        <v>0</v>
      </c>
      <c r="P22" s="20">
        <v>0</v>
      </c>
      <c r="Q22" s="45">
        <v>0</v>
      </c>
      <c r="R22" s="47">
        <v>0</v>
      </c>
      <c r="S22" s="29">
        <v>0</v>
      </c>
      <c r="T22" s="20">
        <v>0</v>
      </c>
      <c r="U22" s="29">
        <v>120</v>
      </c>
      <c r="V22" s="20">
        <v>1.4640216675206792E-4</v>
      </c>
      <c r="W22" s="29">
        <v>180</v>
      </c>
      <c r="X22" s="20">
        <v>2.7690603655159687E-4</v>
      </c>
      <c r="Y22" s="29">
        <v>120</v>
      </c>
      <c r="Z22" s="20">
        <v>2.3523876734885907E-4</v>
      </c>
      <c r="AA22" s="29">
        <v>0</v>
      </c>
      <c r="AB22" s="20">
        <v>0</v>
      </c>
      <c r="AC22" s="29">
        <v>0</v>
      </c>
      <c r="AD22" s="20">
        <v>0</v>
      </c>
      <c r="AE22" s="29">
        <v>0</v>
      </c>
      <c r="AF22" s="20">
        <v>0</v>
      </c>
      <c r="AG22" s="29">
        <v>0</v>
      </c>
      <c r="AH22" s="20">
        <v>0</v>
      </c>
      <c r="AI22" s="29">
        <v>0</v>
      </c>
      <c r="AJ22" s="20">
        <v>0</v>
      </c>
      <c r="AK22" s="29">
        <v>0</v>
      </c>
      <c r="AL22" s="23">
        <v>0</v>
      </c>
      <c r="AM22" s="238">
        <f t="shared" si="0"/>
        <v>52.5</v>
      </c>
      <c r="AN22" s="238">
        <f t="shared" si="1"/>
        <v>0</v>
      </c>
    </row>
    <row r="23" spans="1:40" x14ac:dyDescent="0.25">
      <c r="A23" s="278"/>
      <c r="B23" s="63" t="s">
        <v>41</v>
      </c>
      <c r="C23" s="61">
        <v>0</v>
      </c>
      <c r="D23" s="44">
        <v>0</v>
      </c>
      <c r="E23" s="43">
        <v>0</v>
      </c>
      <c r="F23" s="48">
        <v>0</v>
      </c>
      <c r="G23" s="43">
        <v>0</v>
      </c>
      <c r="H23" s="48">
        <v>0</v>
      </c>
      <c r="I23" s="45">
        <v>111</v>
      </c>
      <c r="J23" s="46">
        <v>2.3255813953488372E-2</v>
      </c>
      <c r="K23" s="45">
        <v>0</v>
      </c>
      <c r="L23" s="46">
        <v>0</v>
      </c>
      <c r="M23" s="29">
        <v>0</v>
      </c>
      <c r="N23" s="20">
        <v>0</v>
      </c>
      <c r="O23" s="45">
        <v>0</v>
      </c>
      <c r="P23" s="46">
        <v>0</v>
      </c>
      <c r="Q23" s="45">
        <v>0</v>
      </c>
      <c r="R23" s="47">
        <v>0</v>
      </c>
      <c r="S23" s="29">
        <v>0</v>
      </c>
      <c r="T23" s="20">
        <v>0</v>
      </c>
      <c r="U23" s="29">
        <v>0</v>
      </c>
      <c r="V23" s="20">
        <v>0</v>
      </c>
      <c r="W23" s="29">
        <v>0</v>
      </c>
      <c r="X23" s="20">
        <v>0</v>
      </c>
      <c r="Y23" s="29">
        <v>0</v>
      </c>
      <c r="Z23" s="20">
        <v>0</v>
      </c>
      <c r="AA23" s="29">
        <v>0</v>
      </c>
      <c r="AB23" s="20">
        <v>0</v>
      </c>
      <c r="AC23" s="29">
        <v>0</v>
      </c>
      <c r="AD23" s="20">
        <v>0</v>
      </c>
      <c r="AE23" s="29">
        <v>0</v>
      </c>
      <c r="AF23" s="20">
        <v>0</v>
      </c>
      <c r="AG23" s="29">
        <v>0</v>
      </c>
      <c r="AH23" s="20">
        <v>0</v>
      </c>
      <c r="AI23" s="29">
        <v>0</v>
      </c>
      <c r="AJ23" s="20">
        <v>0</v>
      </c>
      <c r="AK23" s="29">
        <v>0</v>
      </c>
      <c r="AL23" s="23">
        <v>0</v>
      </c>
      <c r="AM23" s="238">
        <f t="shared" si="0"/>
        <v>0</v>
      </c>
      <c r="AN23" s="238">
        <f t="shared" si="1"/>
        <v>11.1</v>
      </c>
    </row>
    <row r="24" spans="1:40" x14ac:dyDescent="0.25">
      <c r="A24" s="278"/>
      <c r="B24" s="63" t="s">
        <v>26</v>
      </c>
      <c r="C24" s="25">
        <v>0</v>
      </c>
      <c r="D24" s="20">
        <v>0</v>
      </c>
      <c r="E24" s="29">
        <v>0</v>
      </c>
      <c r="F24" s="20">
        <v>0</v>
      </c>
      <c r="G24" s="43">
        <v>111</v>
      </c>
      <c r="H24" s="48">
        <v>4.9019607843137254E-3</v>
      </c>
      <c r="I24" s="29">
        <v>0</v>
      </c>
      <c r="J24" s="20">
        <v>0</v>
      </c>
      <c r="K24" s="45">
        <v>222</v>
      </c>
      <c r="L24" s="46">
        <v>7.0175438596491229E-3</v>
      </c>
      <c r="M24" s="29">
        <v>0</v>
      </c>
      <c r="N24" s="20">
        <v>0</v>
      </c>
      <c r="O24" s="29">
        <v>0</v>
      </c>
      <c r="P24" s="20">
        <v>0</v>
      </c>
      <c r="Q24" s="45">
        <v>0</v>
      </c>
      <c r="R24" s="46">
        <v>0</v>
      </c>
      <c r="S24" s="29">
        <v>0</v>
      </c>
      <c r="T24" s="20">
        <v>0</v>
      </c>
      <c r="U24" s="29">
        <v>0</v>
      </c>
      <c r="V24" s="20">
        <v>0</v>
      </c>
      <c r="W24" s="29">
        <v>0</v>
      </c>
      <c r="X24" s="20">
        <v>0</v>
      </c>
      <c r="Y24" s="29">
        <v>0</v>
      </c>
      <c r="Z24" s="20">
        <v>0</v>
      </c>
      <c r="AA24" s="29">
        <v>0</v>
      </c>
      <c r="AB24" s="20">
        <v>0</v>
      </c>
      <c r="AC24" s="29">
        <v>0</v>
      </c>
      <c r="AD24" s="20">
        <v>0</v>
      </c>
      <c r="AE24" s="29">
        <v>0</v>
      </c>
      <c r="AF24" s="20">
        <v>0</v>
      </c>
      <c r="AG24" s="29">
        <v>0</v>
      </c>
      <c r="AH24" s="20">
        <v>0</v>
      </c>
      <c r="AI24" s="29">
        <v>0</v>
      </c>
      <c r="AJ24" s="20">
        <v>0</v>
      </c>
      <c r="AK24" s="29">
        <v>0</v>
      </c>
      <c r="AL24" s="23">
        <v>0</v>
      </c>
      <c r="AM24" s="238">
        <f t="shared" si="0"/>
        <v>13.875</v>
      </c>
      <c r="AN24" s="238">
        <f t="shared" si="1"/>
        <v>22.2</v>
      </c>
    </row>
    <row r="25" spans="1:40" x14ac:dyDescent="0.25">
      <c r="A25" s="278"/>
      <c r="B25" s="62" t="s">
        <v>42</v>
      </c>
      <c r="C25" s="25">
        <v>0</v>
      </c>
      <c r="D25" s="20">
        <v>0</v>
      </c>
      <c r="E25" s="29">
        <v>0</v>
      </c>
      <c r="F25" s="20">
        <v>0</v>
      </c>
      <c r="G25" s="43">
        <v>0</v>
      </c>
      <c r="H25" s="48">
        <v>0</v>
      </c>
      <c r="I25" s="45">
        <v>111</v>
      </c>
      <c r="J25" s="46">
        <v>2.3255813953488372E-2</v>
      </c>
      <c r="K25" s="45">
        <v>0</v>
      </c>
      <c r="L25" s="46">
        <v>0</v>
      </c>
      <c r="M25" s="29">
        <v>0</v>
      </c>
      <c r="N25" s="20">
        <v>0</v>
      </c>
      <c r="O25" s="45">
        <v>0</v>
      </c>
      <c r="P25" s="46">
        <v>0</v>
      </c>
      <c r="Q25" s="45">
        <v>0</v>
      </c>
      <c r="R25" s="46">
        <v>0</v>
      </c>
      <c r="S25" s="29">
        <v>0</v>
      </c>
      <c r="T25" s="20">
        <v>0</v>
      </c>
      <c r="U25" s="29">
        <v>0</v>
      </c>
      <c r="V25" s="20">
        <v>0</v>
      </c>
      <c r="W25" s="29">
        <v>0</v>
      </c>
      <c r="X25" s="20">
        <v>0</v>
      </c>
      <c r="Y25" s="29">
        <v>0</v>
      </c>
      <c r="Z25" s="20">
        <v>0</v>
      </c>
      <c r="AA25" s="29">
        <v>0</v>
      </c>
      <c r="AB25" s="20">
        <v>0</v>
      </c>
      <c r="AC25" s="29">
        <v>0</v>
      </c>
      <c r="AD25" s="20">
        <v>0</v>
      </c>
      <c r="AE25" s="29">
        <v>0</v>
      </c>
      <c r="AF25" s="20">
        <v>0</v>
      </c>
      <c r="AG25" s="29">
        <v>0</v>
      </c>
      <c r="AH25" s="20">
        <v>0</v>
      </c>
      <c r="AI25" s="29">
        <v>0</v>
      </c>
      <c r="AJ25" s="20">
        <v>0</v>
      </c>
      <c r="AK25" s="29">
        <v>0</v>
      </c>
      <c r="AL25" s="23">
        <v>0</v>
      </c>
      <c r="AM25" s="238">
        <f t="shared" si="0"/>
        <v>0</v>
      </c>
      <c r="AN25" s="238">
        <f t="shared" si="1"/>
        <v>11.1</v>
      </c>
    </row>
    <row r="26" spans="1:40" x14ac:dyDescent="0.25">
      <c r="A26" s="278"/>
      <c r="B26" s="63" t="s">
        <v>18</v>
      </c>
      <c r="C26" s="25">
        <v>0</v>
      </c>
      <c r="D26" s="20">
        <v>0</v>
      </c>
      <c r="E26" s="43">
        <v>167</v>
      </c>
      <c r="F26" s="48">
        <v>5.6179775280898875E-3</v>
      </c>
      <c r="G26" s="43">
        <v>111</v>
      </c>
      <c r="H26" s="48">
        <v>4.9019607843137254E-3</v>
      </c>
      <c r="I26" s="29">
        <v>0</v>
      </c>
      <c r="J26" s="20">
        <v>0</v>
      </c>
      <c r="K26" s="45">
        <v>0</v>
      </c>
      <c r="L26" s="47">
        <v>0</v>
      </c>
      <c r="M26" s="45">
        <v>222</v>
      </c>
      <c r="N26" s="46">
        <v>0.05</v>
      </c>
      <c r="O26" s="45">
        <v>111</v>
      </c>
      <c r="P26" s="46">
        <v>2.564102564102564E-2</v>
      </c>
      <c r="Q26" s="29">
        <v>0</v>
      </c>
      <c r="R26" s="20">
        <v>0</v>
      </c>
      <c r="S26" s="29">
        <v>0</v>
      </c>
      <c r="T26" s="20">
        <v>0</v>
      </c>
      <c r="U26" s="29">
        <v>0</v>
      </c>
      <c r="V26" s="20">
        <v>0</v>
      </c>
      <c r="W26" s="29">
        <v>0</v>
      </c>
      <c r="X26" s="20">
        <v>0</v>
      </c>
      <c r="Y26" s="29">
        <v>0</v>
      </c>
      <c r="Z26" s="20">
        <v>0</v>
      </c>
      <c r="AA26" s="29">
        <v>0</v>
      </c>
      <c r="AB26" s="20">
        <v>0</v>
      </c>
      <c r="AC26" s="29">
        <v>2600</v>
      </c>
      <c r="AD26" s="20">
        <v>8.6880973066898366E-4</v>
      </c>
      <c r="AE26" s="29">
        <v>1900</v>
      </c>
      <c r="AF26" s="20">
        <v>1.3341759707885682E-3</v>
      </c>
      <c r="AG26" s="29">
        <v>1300</v>
      </c>
      <c r="AH26" s="20">
        <v>1.0220125786163522E-3</v>
      </c>
      <c r="AI26" s="29">
        <v>0</v>
      </c>
      <c r="AJ26" s="20">
        <v>0</v>
      </c>
      <c r="AK26" s="29">
        <v>0</v>
      </c>
      <c r="AL26" s="23">
        <v>0</v>
      </c>
      <c r="AM26" s="238">
        <f t="shared" si="0"/>
        <v>34.75</v>
      </c>
      <c r="AN26" s="238">
        <f t="shared" si="1"/>
        <v>613.29999999999995</v>
      </c>
    </row>
    <row r="27" spans="1:40" x14ac:dyDescent="0.25">
      <c r="A27" s="278"/>
      <c r="B27" s="62" t="s">
        <v>49</v>
      </c>
      <c r="C27" s="25">
        <v>0</v>
      </c>
      <c r="D27" s="20">
        <v>0</v>
      </c>
      <c r="E27" s="29">
        <v>0</v>
      </c>
      <c r="F27" s="20">
        <v>0</v>
      </c>
      <c r="G27" s="29">
        <v>0</v>
      </c>
      <c r="H27" s="20">
        <v>0</v>
      </c>
      <c r="I27" s="29">
        <v>0</v>
      </c>
      <c r="J27" s="20">
        <v>0</v>
      </c>
      <c r="K27" s="45">
        <v>222</v>
      </c>
      <c r="L27" s="46">
        <v>7.0175438596491229E-3</v>
      </c>
      <c r="M27" s="45">
        <v>0</v>
      </c>
      <c r="N27" s="47">
        <v>0</v>
      </c>
      <c r="O27" s="45">
        <v>0</v>
      </c>
      <c r="P27" s="47">
        <v>0</v>
      </c>
      <c r="Q27" s="45">
        <v>0</v>
      </c>
      <c r="R27" s="46">
        <v>0</v>
      </c>
      <c r="S27" s="29">
        <v>1380</v>
      </c>
      <c r="T27" s="20">
        <v>1.2826232433638183E-3</v>
      </c>
      <c r="U27" s="29">
        <v>1080</v>
      </c>
      <c r="V27" s="20">
        <v>1.3176195007686114E-3</v>
      </c>
      <c r="W27" s="29">
        <v>900</v>
      </c>
      <c r="X27" s="20">
        <v>1.3845301827579844E-3</v>
      </c>
      <c r="Y27" s="29">
        <v>120</v>
      </c>
      <c r="Z27" s="20">
        <v>2.3523876734885907E-4</v>
      </c>
      <c r="AA27" s="29">
        <v>0</v>
      </c>
      <c r="AB27" s="20">
        <v>0</v>
      </c>
      <c r="AC27" s="29">
        <v>3200</v>
      </c>
      <c r="AD27" s="20">
        <v>1.0693042839002877E-3</v>
      </c>
      <c r="AE27" s="29">
        <v>4600</v>
      </c>
      <c r="AF27" s="20">
        <v>3.23011024506706E-3</v>
      </c>
      <c r="AG27" s="29">
        <v>1700</v>
      </c>
      <c r="AH27" s="20">
        <v>1.3364779874213836E-3</v>
      </c>
      <c r="AI27" s="29">
        <v>1100</v>
      </c>
      <c r="AJ27" s="20">
        <v>1.2180267965895251E-3</v>
      </c>
      <c r="AK27" s="29">
        <v>0</v>
      </c>
      <c r="AL27" s="23">
        <v>0</v>
      </c>
      <c r="AM27" s="238">
        <f t="shared" si="0"/>
        <v>435</v>
      </c>
      <c r="AN27" s="238">
        <f t="shared" si="1"/>
        <v>1082.2</v>
      </c>
    </row>
    <row r="28" spans="1:40" x14ac:dyDescent="0.25">
      <c r="A28" s="278"/>
      <c r="B28" s="62" t="s">
        <v>43</v>
      </c>
      <c r="C28" s="25">
        <v>0</v>
      </c>
      <c r="D28" s="20">
        <v>0</v>
      </c>
      <c r="E28" s="43">
        <v>0</v>
      </c>
      <c r="F28" s="48">
        <v>0</v>
      </c>
      <c r="G28" s="43">
        <v>0</v>
      </c>
      <c r="H28" s="48">
        <v>0</v>
      </c>
      <c r="I28" s="45">
        <v>555</v>
      </c>
      <c r="J28" s="46">
        <v>0.11627906976744186</v>
      </c>
      <c r="K28" s="45">
        <v>1110</v>
      </c>
      <c r="L28" s="46">
        <v>3.5087719298245612E-2</v>
      </c>
      <c r="M28" s="45">
        <v>0</v>
      </c>
      <c r="N28" s="47">
        <v>0</v>
      </c>
      <c r="O28" s="45">
        <v>0</v>
      </c>
      <c r="P28" s="47">
        <v>0</v>
      </c>
      <c r="Q28" s="45">
        <v>0</v>
      </c>
      <c r="R28" s="46">
        <v>0</v>
      </c>
      <c r="S28" s="29">
        <v>0</v>
      </c>
      <c r="T28" s="20">
        <v>0</v>
      </c>
      <c r="U28" s="29">
        <v>0</v>
      </c>
      <c r="V28" s="20">
        <v>0</v>
      </c>
      <c r="W28" s="29">
        <v>0</v>
      </c>
      <c r="X28" s="20">
        <v>0</v>
      </c>
      <c r="Y28" s="29">
        <v>0</v>
      </c>
      <c r="Z28" s="20">
        <v>0</v>
      </c>
      <c r="AA28" s="29">
        <v>0</v>
      </c>
      <c r="AB28" s="20">
        <v>0</v>
      </c>
      <c r="AC28" s="29">
        <v>0</v>
      </c>
      <c r="AD28" s="20">
        <v>0</v>
      </c>
      <c r="AE28" s="29">
        <v>0</v>
      </c>
      <c r="AF28" s="20">
        <v>0</v>
      </c>
      <c r="AG28" s="29">
        <v>0</v>
      </c>
      <c r="AH28" s="20">
        <v>0</v>
      </c>
      <c r="AI28" s="29">
        <v>0</v>
      </c>
      <c r="AJ28" s="20">
        <v>0</v>
      </c>
      <c r="AK28" s="29">
        <v>0</v>
      </c>
      <c r="AL28" s="23">
        <v>0</v>
      </c>
      <c r="AM28" s="238">
        <f t="shared" si="0"/>
        <v>0</v>
      </c>
      <c r="AN28" s="238">
        <f t="shared" si="1"/>
        <v>166.5</v>
      </c>
    </row>
    <row r="29" spans="1:40" x14ac:dyDescent="0.25">
      <c r="A29" s="278"/>
      <c r="B29" s="62" t="s">
        <v>76</v>
      </c>
      <c r="C29" s="25">
        <v>0</v>
      </c>
      <c r="D29" s="20">
        <v>0</v>
      </c>
      <c r="E29" s="43">
        <v>0</v>
      </c>
      <c r="F29" s="48">
        <v>0</v>
      </c>
      <c r="G29" s="43">
        <v>0</v>
      </c>
      <c r="H29" s="48">
        <v>0</v>
      </c>
      <c r="I29" s="45">
        <v>0</v>
      </c>
      <c r="J29" s="46">
        <v>0</v>
      </c>
      <c r="K29" s="45">
        <v>0</v>
      </c>
      <c r="L29" s="46">
        <v>0</v>
      </c>
      <c r="M29" s="45">
        <v>0</v>
      </c>
      <c r="N29" s="47">
        <v>0</v>
      </c>
      <c r="O29" s="45">
        <v>0</v>
      </c>
      <c r="P29" s="47">
        <v>0</v>
      </c>
      <c r="Q29" s="45">
        <v>0</v>
      </c>
      <c r="R29" s="46">
        <v>0</v>
      </c>
      <c r="S29" s="29">
        <v>0</v>
      </c>
      <c r="T29" s="20">
        <v>0</v>
      </c>
      <c r="U29" s="29">
        <v>0</v>
      </c>
      <c r="V29" s="20">
        <v>0</v>
      </c>
      <c r="W29" s="29">
        <v>0</v>
      </c>
      <c r="X29" s="20">
        <v>0</v>
      </c>
      <c r="Y29" s="29">
        <v>0</v>
      </c>
      <c r="Z29" s="20">
        <v>0</v>
      </c>
      <c r="AA29" s="29">
        <v>0</v>
      </c>
      <c r="AB29" s="20">
        <v>0</v>
      </c>
      <c r="AC29" s="29">
        <v>0</v>
      </c>
      <c r="AD29" s="20">
        <v>0</v>
      </c>
      <c r="AE29" s="29">
        <v>0</v>
      </c>
      <c r="AF29" s="20">
        <v>0</v>
      </c>
      <c r="AG29" s="29">
        <v>200</v>
      </c>
      <c r="AH29" s="20">
        <v>1.5723270440251574E-4</v>
      </c>
      <c r="AI29" s="29">
        <v>0</v>
      </c>
      <c r="AJ29" s="20">
        <v>0</v>
      </c>
      <c r="AK29" s="29">
        <v>0</v>
      </c>
      <c r="AL29" s="23">
        <v>0</v>
      </c>
      <c r="AM29" s="238">
        <f t="shared" si="0"/>
        <v>0</v>
      </c>
      <c r="AN29" s="238">
        <f t="shared" si="1"/>
        <v>20</v>
      </c>
    </row>
    <row r="30" spans="1:40" x14ac:dyDescent="0.25">
      <c r="A30" s="279"/>
      <c r="B30" s="62" t="s">
        <v>65</v>
      </c>
      <c r="C30" s="25">
        <v>0</v>
      </c>
      <c r="D30" s="20">
        <v>0</v>
      </c>
      <c r="E30" s="43">
        <v>0</v>
      </c>
      <c r="F30" s="48">
        <v>0</v>
      </c>
      <c r="G30" s="43">
        <v>0</v>
      </c>
      <c r="H30" s="48">
        <v>0</v>
      </c>
      <c r="I30" s="45">
        <v>0</v>
      </c>
      <c r="J30" s="46">
        <v>0</v>
      </c>
      <c r="K30" s="45">
        <v>0</v>
      </c>
      <c r="L30" s="46">
        <v>0</v>
      </c>
      <c r="M30" s="45">
        <v>0</v>
      </c>
      <c r="N30" s="47">
        <v>0</v>
      </c>
      <c r="O30" s="45">
        <v>0</v>
      </c>
      <c r="P30" s="47">
        <v>0</v>
      </c>
      <c r="Q30" s="45">
        <v>0</v>
      </c>
      <c r="R30" s="46">
        <v>0</v>
      </c>
      <c r="S30" s="29">
        <v>120</v>
      </c>
      <c r="T30" s="20">
        <v>1.1153245594467987E-4</v>
      </c>
      <c r="U30" s="29">
        <v>180</v>
      </c>
      <c r="V30" s="20">
        <v>2.1960325012810187E-4</v>
      </c>
      <c r="W30" s="29">
        <v>0</v>
      </c>
      <c r="X30" s="20">
        <v>0</v>
      </c>
      <c r="Y30" s="29">
        <v>0</v>
      </c>
      <c r="Z30" s="20">
        <v>0</v>
      </c>
      <c r="AA30" s="29">
        <v>0</v>
      </c>
      <c r="AB30" s="20">
        <v>0</v>
      </c>
      <c r="AC30" s="29">
        <v>200</v>
      </c>
      <c r="AD30" s="20">
        <v>6.6831517743767981E-5</v>
      </c>
      <c r="AE30" s="29">
        <v>0</v>
      </c>
      <c r="AF30" s="20">
        <v>0</v>
      </c>
      <c r="AG30" s="29">
        <v>0</v>
      </c>
      <c r="AH30" s="20">
        <v>0</v>
      </c>
      <c r="AI30" s="29">
        <v>0</v>
      </c>
      <c r="AJ30" s="20">
        <v>0</v>
      </c>
      <c r="AK30" s="29">
        <v>0</v>
      </c>
      <c r="AL30" s="23">
        <v>0</v>
      </c>
      <c r="AM30" s="238">
        <f t="shared" si="0"/>
        <v>37.5</v>
      </c>
      <c r="AN30" s="238">
        <f t="shared" si="1"/>
        <v>20</v>
      </c>
    </row>
    <row r="31" spans="1:40" x14ac:dyDescent="0.25">
      <c r="A31" s="16" t="s">
        <v>67</v>
      </c>
      <c r="B31" s="17" t="s">
        <v>71</v>
      </c>
      <c r="C31" s="25">
        <v>0</v>
      </c>
      <c r="D31" s="20">
        <v>0</v>
      </c>
      <c r="E31" s="43">
        <v>0</v>
      </c>
      <c r="F31" s="48">
        <v>0</v>
      </c>
      <c r="G31" s="43">
        <v>0</v>
      </c>
      <c r="H31" s="48">
        <v>0</v>
      </c>
      <c r="I31" s="45">
        <v>0</v>
      </c>
      <c r="J31" s="46">
        <v>0</v>
      </c>
      <c r="K31" s="45">
        <v>0</v>
      </c>
      <c r="L31" s="46">
        <v>0</v>
      </c>
      <c r="M31" s="45">
        <v>0</v>
      </c>
      <c r="N31" s="47">
        <v>0</v>
      </c>
      <c r="O31" s="45">
        <v>0</v>
      </c>
      <c r="P31" s="47">
        <v>0</v>
      </c>
      <c r="Q31" s="45">
        <v>0</v>
      </c>
      <c r="R31" s="46">
        <v>0</v>
      </c>
      <c r="S31" s="29">
        <v>0</v>
      </c>
      <c r="T31" s="20">
        <v>0</v>
      </c>
      <c r="U31" s="29">
        <v>0</v>
      </c>
      <c r="V31" s="20">
        <v>0</v>
      </c>
      <c r="W31" s="29">
        <v>0</v>
      </c>
      <c r="X31" s="20">
        <v>0</v>
      </c>
      <c r="Y31" s="29">
        <v>0</v>
      </c>
      <c r="Z31" s="20">
        <v>0</v>
      </c>
      <c r="AA31" s="29">
        <v>0</v>
      </c>
      <c r="AB31" s="20">
        <v>0</v>
      </c>
      <c r="AC31" s="29">
        <v>100</v>
      </c>
      <c r="AD31" s="20">
        <v>3.3415758871883991E-5</v>
      </c>
      <c r="AE31" s="29">
        <v>100</v>
      </c>
      <c r="AF31" s="20">
        <v>7.0219787936240437E-5</v>
      </c>
      <c r="AG31" s="29">
        <v>0</v>
      </c>
      <c r="AH31" s="20">
        <v>0</v>
      </c>
      <c r="AI31" s="29">
        <v>0</v>
      </c>
      <c r="AJ31" s="20">
        <v>0</v>
      </c>
      <c r="AK31" s="29">
        <v>0</v>
      </c>
      <c r="AL31" s="23">
        <v>0</v>
      </c>
      <c r="AM31" s="238">
        <f t="shared" si="0"/>
        <v>0</v>
      </c>
      <c r="AN31" s="238">
        <f t="shared" si="1"/>
        <v>20</v>
      </c>
    </row>
    <row r="32" spans="1:40" x14ac:dyDescent="0.25">
      <c r="A32" s="277" t="s">
        <v>4</v>
      </c>
      <c r="B32" s="63" t="s">
        <v>6</v>
      </c>
      <c r="C32" s="61">
        <v>222</v>
      </c>
      <c r="D32" s="48">
        <v>2.564102564102564E-2</v>
      </c>
      <c r="E32" s="43">
        <v>501</v>
      </c>
      <c r="F32" s="48">
        <v>1.6853932584269662E-2</v>
      </c>
      <c r="G32" s="29">
        <v>0</v>
      </c>
      <c r="H32" s="20">
        <v>0</v>
      </c>
      <c r="I32" s="29">
        <v>0</v>
      </c>
      <c r="J32" s="20">
        <v>0</v>
      </c>
      <c r="K32" s="45">
        <v>0</v>
      </c>
      <c r="L32" s="47">
        <v>0</v>
      </c>
      <c r="M32" s="45">
        <v>111</v>
      </c>
      <c r="N32" s="46">
        <v>2.5000000000000001E-2</v>
      </c>
      <c r="O32" s="45">
        <v>0</v>
      </c>
      <c r="P32" s="47">
        <v>0</v>
      </c>
      <c r="Q32" s="45">
        <v>0</v>
      </c>
      <c r="R32" s="47">
        <v>0</v>
      </c>
      <c r="S32" s="29">
        <v>480</v>
      </c>
      <c r="T32" s="20">
        <v>4.4612982377871947E-4</v>
      </c>
      <c r="U32" s="29">
        <v>0</v>
      </c>
      <c r="V32" s="20">
        <v>0</v>
      </c>
      <c r="W32" s="29">
        <v>0</v>
      </c>
      <c r="X32" s="20">
        <v>0</v>
      </c>
      <c r="Y32" s="29">
        <v>0</v>
      </c>
      <c r="Z32" s="20">
        <v>0</v>
      </c>
      <c r="AA32" s="29">
        <v>0</v>
      </c>
      <c r="AB32" s="20">
        <v>0</v>
      </c>
      <c r="AC32" s="29">
        <v>0</v>
      </c>
      <c r="AD32" s="20">
        <v>0</v>
      </c>
      <c r="AE32" s="29">
        <v>0</v>
      </c>
      <c r="AF32" s="20">
        <v>0</v>
      </c>
      <c r="AG32" s="29">
        <v>0</v>
      </c>
      <c r="AH32" s="20">
        <v>0</v>
      </c>
      <c r="AI32" s="29">
        <v>0</v>
      </c>
      <c r="AJ32" s="20">
        <v>0</v>
      </c>
      <c r="AK32" s="29">
        <v>0</v>
      </c>
      <c r="AL32" s="23">
        <v>0</v>
      </c>
      <c r="AM32" s="238">
        <f t="shared" si="0"/>
        <v>150.375</v>
      </c>
      <c r="AN32" s="238">
        <f t="shared" si="1"/>
        <v>11.1</v>
      </c>
    </row>
    <row r="33" spans="1:40" x14ac:dyDescent="0.25">
      <c r="A33" s="278"/>
      <c r="B33" s="63" t="s">
        <v>5</v>
      </c>
      <c r="C33" s="61">
        <v>1332</v>
      </c>
      <c r="D33" s="48">
        <v>0.15384615384615385</v>
      </c>
      <c r="E33" s="43">
        <v>2338</v>
      </c>
      <c r="F33" s="48">
        <v>7.8651685393258425E-2</v>
      </c>
      <c r="G33" s="29">
        <v>0</v>
      </c>
      <c r="H33" s="20">
        <v>0</v>
      </c>
      <c r="I33" s="45">
        <v>222</v>
      </c>
      <c r="J33" s="46">
        <v>4.6511627906976744E-2</v>
      </c>
      <c r="K33" s="45">
        <v>222</v>
      </c>
      <c r="L33" s="46">
        <v>7.0175438596491229E-3</v>
      </c>
      <c r="M33" s="45">
        <v>333</v>
      </c>
      <c r="N33" s="46">
        <v>7.4999999999999997E-2</v>
      </c>
      <c r="O33" s="29">
        <v>0</v>
      </c>
      <c r="P33" s="20">
        <v>0</v>
      </c>
      <c r="Q33" s="45">
        <v>0</v>
      </c>
      <c r="R33" s="47">
        <v>0</v>
      </c>
      <c r="S33" s="29">
        <v>0</v>
      </c>
      <c r="T33" s="20">
        <v>0</v>
      </c>
      <c r="U33" s="29">
        <v>0</v>
      </c>
      <c r="V33" s="20">
        <v>0</v>
      </c>
      <c r="W33" s="29">
        <v>0</v>
      </c>
      <c r="X33" s="20">
        <v>0</v>
      </c>
      <c r="Y33" s="29">
        <v>0</v>
      </c>
      <c r="Z33" s="20">
        <v>0</v>
      </c>
      <c r="AA33" s="29">
        <v>0</v>
      </c>
      <c r="AB33" s="20">
        <v>0</v>
      </c>
      <c r="AC33" s="29">
        <v>0</v>
      </c>
      <c r="AD33" s="20">
        <v>0</v>
      </c>
      <c r="AE33" s="29">
        <v>0</v>
      </c>
      <c r="AF33" s="20">
        <v>0</v>
      </c>
      <c r="AG33" s="29">
        <v>0</v>
      </c>
      <c r="AH33" s="20">
        <v>0</v>
      </c>
      <c r="AI33" s="29">
        <v>0</v>
      </c>
      <c r="AJ33" s="20">
        <v>0</v>
      </c>
      <c r="AK33" s="29">
        <v>0</v>
      </c>
      <c r="AL33" s="23">
        <v>0</v>
      </c>
      <c r="AM33" s="238">
        <f t="shared" si="0"/>
        <v>458.75</v>
      </c>
      <c r="AN33" s="238">
        <f t="shared" si="1"/>
        <v>77.7</v>
      </c>
    </row>
    <row r="34" spans="1:40" x14ac:dyDescent="0.25">
      <c r="A34" s="279"/>
      <c r="B34" s="63" t="s">
        <v>69</v>
      </c>
      <c r="C34" s="61">
        <v>0</v>
      </c>
      <c r="D34" s="48">
        <v>0</v>
      </c>
      <c r="E34" s="43">
        <v>0</v>
      </c>
      <c r="F34" s="48">
        <v>0</v>
      </c>
      <c r="G34" s="29">
        <v>0</v>
      </c>
      <c r="H34" s="20">
        <v>0</v>
      </c>
      <c r="I34" s="45">
        <v>0</v>
      </c>
      <c r="J34" s="46">
        <v>0</v>
      </c>
      <c r="K34" s="45">
        <v>0</v>
      </c>
      <c r="L34" s="46">
        <v>0</v>
      </c>
      <c r="M34" s="45">
        <v>0</v>
      </c>
      <c r="N34" s="46">
        <v>0</v>
      </c>
      <c r="O34" s="29">
        <v>0</v>
      </c>
      <c r="P34" s="20">
        <v>0</v>
      </c>
      <c r="Q34" s="45">
        <v>0</v>
      </c>
      <c r="R34" s="47">
        <v>0</v>
      </c>
      <c r="S34" s="29">
        <v>0</v>
      </c>
      <c r="T34" s="20">
        <v>0</v>
      </c>
      <c r="U34" s="29">
        <v>0</v>
      </c>
      <c r="V34" s="20">
        <v>0</v>
      </c>
      <c r="W34" s="29">
        <v>0</v>
      </c>
      <c r="X34" s="20">
        <v>0</v>
      </c>
      <c r="Y34" s="29">
        <v>0</v>
      </c>
      <c r="Z34" s="20">
        <v>0</v>
      </c>
      <c r="AA34" s="29">
        <v>0</v>
      </c>
      <c r="AB34" s="20">
        <v>0</v>
      </c>
      <c r="AC34" s="29">
        <v>300</v>
      </c>
      <c r="AD34" s="20">
        <v>1.0024727661565195E-4</v>
      </c>
      <c r="AE34" s="29">
        <v>200</v>
      </c>
      <c r="AF34" s="20">
        <v>1.4043957587248087E-4</v>
      </c>
      <c r="AG34" s="29">
        <v>0</v>
      </c>
      <c r="AH34" s="20">
        <v>0</v>
      </c>
      <c r="AI34" s="29">
        <v>0</v>
      </c>
      <c r="AJ34" s="20">
        <v>0</v>
      </c>
      <c r="AK34" s="29">
        <v>0</v>
      </c>
      <c r="AL34" s="23">
        <v>0</v>
      </c>
      <c r="AM34" s="238">
        <f t="shared" si="0"/>
        <v>0</v>
      </c>
      <c r="AN34" s="238">
        <f t="shared" si="1"/>
        <v>50</v>
      </c>
    </row>
    <row r="35" spans="1:40" x14ac:dyDescent="0.25">
      <c r="A35" s="277" t="s">
        <v>7</v>
      </c>
      <c r="B35" s="63" t="s">
        <v>53</v>
      </c>
      <c r="C35" s="61">
        <v>0</v>
      </c>
      <c r="D35" s="48">
        <v>0</v>
      </c>
      <c r="E35" s="43">
        <v>0</v>
      </c>
      <c r="F35" s="48">
        <v>0</v>
      </c>
      <c r="G35" s="29">
        <v>0</v>
      </c>
      <c r="H35" s="20">
        <v>0</v>
      </c>
      <c r="I35" s="45">
        <v>0</v>
      </c>
      <c r="J35" s="46">
        <v>0</v>
      </c>
      <c r="K35" s="45">
        <v>0</v>
      </c>
      <c r="L35" s="46">
        <v>0</v>
      </c>
      <c r="M35" s="45">
        <v>222</v>
      </c>
      <c r="N35" s="46">
        <v>0.05</v>
      </c>
      <c r="O35" s="45">
        <v>0</v>
      </c>
      <c r="P35" s="46">
        <v>0</v>
      </c>
      <c r="Q35" s="45">
        <v>0</v>
      </c>
      <c r="R35" s="47">
        <v>0</v>
      </c>
      <c r="S35" s="29">
        <v>0</v>
      </c>
      <c r="T35" s="20">
        <v>0</v>
      </c>
      <c r="U35" s="29">
        <v>0</v>
      </c>
      <c r="V35" s="20">
        <v>0</v>
      </c>
      <c r="W35" s="29">
        <v>0</v>
      </c>
      <c r="X35" s="20">
        <v>0</v>
      </c>
      <c r="Y35" s="29">
        <v>0</v>
      </c>
      <c r="Z35" s="20">
        <v>0</v>
      </c>
      <c r="AA35" s="29">
        <v>0</v>
      </c>
      <c r="AB35" s="20">
        <v>0</v>
      </c>
      <c r="AC35" s="29">
        <v>0</v>
      </c>
      <c r="AD35" s="20">
        <v>0</v>
      </c>
      <c r="AE35" s="29">
        <v>0</v>
      </c>
      <c r="AF35" s="20">
        <v>0</v>
      </c>
      <c r="AG35" s="29">
        <v>0</v>
      </c>
      <c r="AH35" s="20">
        <v>0</v>
      </c>
      <c r="AI35" s="29">
        <v>0</v>
      </c>
      <c r="AJ35" s="20">
        <v>0</v>
      </c>
      <c r="AK35" s="29">
        <v>0</v>
      </c>
      <c r="AL35" s="23">
        <v>0</v>
      </c>
      <c r="AM35" s="238">
        <f t="shared" si="0"/>
        <v>0</v>
      </c>
      <c r="AN35" s="238">
        <f t="shared" si="1"/>
        <v>22.2</v>
      </c>
    </row>
    <row r="36" spans="1:40" x14ac:dyDescent="0.25">
      <c r="A36" s="278"/>
      <c r="B36" s="63" t="s">
        <v>50</v>
      </c>
      <c r="C36" s="61">
        <v>0</v>
      </c>
      <c r="D36" s="48">
        <v>0</v>
      </c>
      <c r="E36" s="43">
        <v>0</v>
      </c>
      <c r="F36" s="48">
        <v>0</v>
      </c>
      <c r="G36" s="29">
        <v>0</v>
      </c>
      <c r="H36" s="20">
        <v>0</v>
      </c>
      <c r="I36" s="45">
        <v>0</v>
      </c>
      <c r="J36" s="46">
        <v>0</v>
      </c>
      <c r="K36" s="45">
        <v>111</v>
      </c>
      <c r="L36" s="46">
        <v>3.5087719298245615E-3</v>
      </c>
      <c r="M36" s="45">
        <v>0</v>
      </c>
      <c r="N36" s="46">
        <v>0</v>
      </c>
      <c r="O36" s="29">
        <v>0</v>
      </c>
      <c r="P36" s="20">
        <v>0</v>
      </c>
      <c r="Q36" s="45">
        <v>0</v>
      </c>
      <c r="R36" s="47">
        <v>0</v>
      </c>
      <c r="S36" s="29">
        <v>0</v>
      </c>
      <c r="T36" s="20">
        <v>0</v>
      </c>
      <c r="U36" s="29">
        <v>0</v>
      </c>
      <c r="V36" s="20">
        <v>0</v>
      </c>
      <c r="W36" s="29">
        <v>0</v>
      </c>
      <c r="X36" s="20">
        <v>0</v>
      </c>
      <c r="Y36" s="29">
        <v>0</v>
      </c>
      <c r="Z36" s="20">
        <v>0</v>
      </c>
      <c r="AA36" s="29">
        <v>0</v>
      </c>
      <c r="AB36" s="20">
        <v>0</v>
      </c>
      <c r="AC36" s="29">
        <v>200</v>
      </c>
      <c r="AD36" s="20">
        <v>6.6831517743767981E-5</v>
      </c>
      <c r="AE36" s="29">
        <v>0</v>
      </c>
      <c r="AF36" s="20">
        <v>0</v>
      </c>
      <c r="AG36" s="29">
        <v>100</v>
      </c>
      <c r="AH36" s="20">
        <v>7.8616352201257871E-5</v>
      </c>
      <c r="AI36" s="29">
        <v>100</v>
      </c>
      <c r="AJ36" s="20">
        <v>1.1072970878086591E-4</v>
      </c>
      <c r="AK36" s="29">
        <v>0</v>
      </c>
      <c r="AL36" s="23">
        <v>0</v>
      </c>
      <c r="AM36" s="238">
        <f t="shared" si="0"/>
        <v>0</v>
      </c>
      <c r="AN36" s="238">
        <f t="shared" si="1"/>
        <v>51.1</v>
      </c>
    </row>
    <row r="37" spans="1:40" x14ac:dyDescent="0.25">
      <c r="A37" s="278"/>
      <c r="B37" s="63" t="s">
        <v>8</v>
      </c>
      <c r="C37" s="61">
        <v>111</v>
      </c>
      <c r="D37" s="48">
        <v>1.282051282051282E-2</v>
      </c>
      <c r="E37" s="29">
        <v>0</v>
      </c>
      <c r="F37" s="20">
        <v>0</v>
      </c>
      <c r="G37" s="43">
        <v>444</v>
      </c>
      <c r="H37" s="48">
        <v>1.9607843137254902E-2</v>
      </c>
      <c r="I37" s="29">
        <v>0</v>
      </c>
      <c r="J37" s="20">
        <v>0</v>
      </c>
      <c r="K37" s="29">
        <v>0</v>
      </c>
      <c r="L37" s="20">
        <v>0</v>
      </c>
      <c r="M37" s="29">
        <v>0</v>
      </c>
      <c r="N37" s="20">
        <v>0</v>
      </c>
      <c r="O37" s="29">
        <v>0</v>
      </c>
      <c r="P37" s="20">
        <v>0</v>
      </c>
      <c r="Q37" s="29">
        <v>0</v>
      </c>
      <c r="R37" s="20">
        <v>0</v>
      </c>
      <c r="S37" s="29">
        <v>0</v>
      </c>
      <c r="T37" s="20">
        <v>0</v>
      </c>
      <c r="U37" s="29">
        <v>0</v>
      </c>
      <c r="V37" s="20">
        <v>0</v>
      </c>
      <c r="W37" s="29">
        <v>0</v>
      </c>
      <c r="X37" s="20">
        <v>0</v>
      </c>
      <c r="Y37" s="29">
        <v>0</v>
      </c>
      <c r="Z37" s="20">
        <v>0</v>
      </c>
      <c r="AA37" s="29">
        <v>0</v>
      </c>
      <c r="AB37" s="20">
        <v>0</v>
      </c>
      <c r="AC37" s="29">
        <v>0</v>
      </c>
      <c r="AD37" s="20">
        <v>0</v>
      </c>
      <c r="AE37" s="29">
        <v>0</v>
      </c>
      <c r="AF37" s="20">
        <v>0</v>
      </c>
      <c r="AG37" s="29">
        <v>0</v>
      </c>
      <c r="AH37" s="20">
        <v>0</v>
      </c>
      <c r="AI37" s="29">
        <v>0</v>
      </c>
      <c r="AJ37" s="20">
        <v>0</v>
      </c>
      <c r="AK37" s="29">
        <v>0</v>
      </c>
      <c r="AL37" s="23">
        <v>0</v>
      </c>
      <c r="AM37" s="238">
        <f t="shared" si="0"/>
        <v>69.375</v>
      </c>
      <c r="AN37" s="238">
        <f t="shared" si="1"/>
        <v>0</v>
      </c>
    </row>
    <row r="38" spans="1:40" x14ac:dyDescent="0.25">
      <c r="A38" s="278"/>
      <c r="B38" s="42" t="s">
        <v>27</v>
      </c>
      <c r="C38" s="25">
        <v>0</v>
      </c>
      <c r="D38" s="20">
        <v>0</v>
      </c>
      <c r="E38" s="29">
        <v>0</v>
      </c>
      <c r="F38" s="20">
        <v>0</v>
      </c>
      <c r="G38" s="43">
        <v>555</v>
      </c>
      <c r="H38" s="48">
        <v>2.4509803921568627E-2</v>
      </c>
      <c r="I38" s="45">
        <v>0</v>
      </c>
      <c r="J38" s="47">
        <v>0</v>
      </c>
      <c r="K38" s="45">
        <v>25641</v>
      </c>
      <c r="L38" s="46">
        <v>0.81052631578947365</v>
      </c>
      <c r="M38" s="45">
        <v>1221</v>
      </c>
      <c r="N38" s="46">
        <v>0.27500000000000002</v>
      </c>
      <c r="O38" s="45">
        <v>0</v>
      </c>
      <c r="P38" s="47">
        <v>0</v>
      </c>
      <c r="Q38" s="45">
        <v>222</v>
      </c>
      <c r="R38" s="46">
        <v>3.6363636363636362E-2</v>
      </c>
      <c r="S38" s="29">
        <v>0</v>
      </c>
      <c r="T38" s="20">
        <v>0</v>
      </c>
      <c r="U38" s="29">
        <v>0</v>
      </c>
      <c r="V38" s="20">
        <v>0</v>
      </c>
      <c r="W38" s="29">
        <v>0</v>
      </c>
      <c r="X38" s="20">
        <v>0</v>
      </c>
      <c r="Y38" s="29">
        <v>0</v>
      </c>
      <c r="Z38" s="20">
        <v>0</v>
      </c>
      <c r="AA38" s="29">
        <v>0</v>
      </c>
      <c r="AB38" s="20">
        <v>0</v>
      </c>
      <c r="AC38" s="29">
        <v>0</v>
      </c>
      <c r="AD38" s="20">
        <v>0</v>
      </c>
      <c r="AE38" s="29">
        <v>0</v>
      </c>
      <c r="AF38" s="20">
        <v>0</v>
      </c>
      <c r="AG38" s="29">
        <v>0</v>
      </c>
      <c r="AH38" s="20">
        <v>0</v>
      </c>
      <c r="AI38" s="29">
        <v>0</v>
      </c>
      <c r="AJ38" s="20">
        <v>0</v>
      </c>
      <c r="AK38" s="29">
        <v>0</v>
      </c>
      <c r="AL38" s="23">
        <v>0</v>
      </c>
      <c r="AM38" s="238">
        <f t="shared" si="0"/>
        <v>69.375</v>
      </c>
      <c r="AN38" s="238">
        <f t="shared" si="1"/>
        <v>2708.4</v>
      </c>
    </row>
    <row r="39" spans="1:40" x14ac:dyDescent="0.25">
      <c r="A39" s="279"/>
      <c r="B39" s="62" t="s">
        <v>52</v>
      </c>
      <c r="C39" s="25">
        <v>0</v>
      </c>
      <c r="D39" s="20">
        <v>0</v>
      </c>
      <c r="E39" s="29">
        <v>0</v>
      </c>
      <c r="F39" s="20">
        <v>0</v>
      </c>
      <c r="G39" s="43">
        <v>0</v>
      </c>
      <c r="H39" s="48">
        <v>0</v>
      </c>
      <c r="I39" s="45">
        <v>0</v>
      </c>
      <c r="J39" s="47">
        <v>0</v>
      </c>
      <c r="K39" s="45">
        <v>0</v>
      </c>
      <c r="L39" s="46">
        <v>0</v>
      </c>
      <c r="M39" s="45">
        <v>666</v>
      </c>
      <c r="N39" s="46">
        <v>0.15</v>
      </c>
      <c r="O39" s="45">
        <v>0</v>
      </c>
      <c r="P39" s="47">
        <v>0</v>
      </c>
      <c r="Q39" s="45">
        <v>0</v>
      </c>
      <c r="R39" s="47">
        <v>0</v>
      </c>
      <c r="S39" s="29">
        <v>0</v>
      </c>
      <c r="T39" s="20">
        <v>0</v>
      </c>
      <c r="U39" s="29">
        <v>0</v>
      </c>
      <c r="V39" s="20">
        <v>0</v>
      </c>
      <c r="W39" s="29">
        <v>0</v>
      </c>
      <c r="X39" s="20">
        <v>0</v>
      </c>
      <c r="Y39" s="29">
        <v>0</v>
      </c>
      <c r="Z39" s="20">
        <v>0</v>
      </c>
      <c r="AA39" s="29">
        <v>0</v>
      </c>
      <c r="AB39" s="20">
        <v>0</v>
      </c>
      <c r="AC39" s="29">
        <v>0</v>
      </c>
      <c r="AD39" s="20">
        <v>0</v>
      </c>
      <c r="AE39" s="29">
        <v>0</v>
      </c>
      <c r="AF39" s="20">
        <v>0</v>
      </c>
      <c r="AG39" s="29">
        <v>0</v>
      </c>
      <c r="AH39" s="20">
        <v>0</v>
      </c>
      <c r="AI39" s="29">
        <v>0</v>
      </c>
      <c r="AJ39" s="20">
        <v>0</v>
      </c>
      <c r="AK39" s="29">
        <v>0</v>
      </c>
      <c r="AL39" s="23">
        <v>0</v>
      </c>
      <c r="AM39" s="238">
        <f t="shared" si="0"/>
        <v>0</v>
      </c>
      <c r="AN39" s="238">
        <f t="shared" si="1"/>
        <v>66.599999999999994</v>
      </c>
    </row>
    <row r="40" spans="1:40" x14ac:dyDescent="0.25">
      <c r="A40" s="277" t="s">
        <v>19</v>
      </c>
      <c r="B40" s="63" t="s">
        <v>20</v>
      </c>
      <c r="C40" s="61">
        <v>0</v>
      </c>
      <c r="D40" s="44">
        <v>0</v>
      </c>
      <c r="E40" s="43">
        <v>668</v>
      </c>
      <c r="F40" s="48">
        <v>2.247191011235955E-2</v>
      </c>
      <c r="G40" s="29">
        <v>0</v>
      </c>
      <c r="H40" s="20">
        <v>0</v>
      </c>
      <c r="I40" s="45">
        <v>111</v>
      </c>
      <c r="J40" s="46">
        <v>2.3255813953488372E-2</v>
      </c>
      <c r="K40" s="45">
        <v>111</v>
      </c>
      <c r="L40" s="46">
        <v>3.5087719298245615E-3</v>
      </c>
      <c r="M40" s="45">
        <v>333</v>
      </c>
      <c r="N40" s="46">
        <v>7.4999999999999997E-2</v>
      </c>
      <c r="O40" s="45">
        <v>111</v>
      </c>
      <c r="P40" s="46">
        <v>2.564102564102564E-2</v>
      </c>
      <c r="Q40" s="45">
        <v>111</v>
      </c>
      <c r="R40" s="46">
        <v>1.8181818181818181E-2</v>
      </c>
      <c r="S40" s="29">
        <v>1500</v>
      </c>
      <c r="T40" s="20">
        <v>1.3941556993084985E-3</v>
      </c>
      <c r="U40" s="29">
        <v>1260</v>
      </c>
      <c r="V40" s="20">
        <v>1.5372227508967131E-3</v>
      </c>
      <c r="W40" s="29">
        <v>1140</v>
      </c>
      <c r="X40" s="20">
        <v>1.7537382314934467E-3</v>
      </c>
      <c r="Y40" s="29">
        <v>180</v>
      </c>
      <c r="Z40" s="20">
        <v>3.528581510232886E-4</v>
      </c>
      <c r="AA40" s="29">
        <v>0</v>
      </c>
      <c r="AB40" s="20">
        <v>0</v>
      </c>
      <c r="AC40" s="29">
        <v>3600</v>
      </c>
      <c r="AD40" s="20">
        <v>1.2029673193878236E-3</v>
      </c>
      <c r="AE40" s="29">
        <v>3300</v>
      </c>
      <c r="AF40" s="20">
        <v>2.3172530018959344E-3</v>
      </c>
      <c r="AG40" s="29">
        <v>1400</v>
      </c>
      <c r="AH40" s="20">
        <v>1.10062893081761E-3</v>
      </c>
      <c r="AI40" s="29">
        <v>200</v>
      </c>
      <c r="AJ40" s="20">
        <v>2.2145941756173182E-4</v>
      </c>
      <c r="AK40" s="29">
        <v>1000</v>
      </c>
      <c r="AL40" s="23">
        <v>2.1925016443762333E-3</v>
      </c>
      <c r="AM40" s="238">
        <f t="shared" si="0"/>
        <v>593.5</v>
      </c>
      <c r="AN40" s="238">
        <f t="shared" si="1"/>
        <v>1027.7</v>
      </c>
    </row>
    <row r="41" spans="1:40" x14ac:dyDescent="0.25">
      <c r="A41" s="278"/>
      <c r="B41" s="63" t="s">
        <v>61</v>
      </c>
      <c r="C41" s="61">
        <v>0</v>
      </c>
      <c r="D41" s="44">
        <v>0</v>
      </c>
      <c r="E41" s="43">
        <v>0</v>
      </c>
      <c r="F41" s="48">
        <v>0</v>
      </c>
      <c r="G41" s="29">
        <v>0</v>
      </c>
      <c r="H41" s="20">
        <v>0</v>
      </c>
      <c r="I41" s="45">
        <v>0</v>
      </c>
      <c r="J41" s="46">
        <v>0</v>
      </c>
      <c r="K41" s="45">
        <v>0</v>
      </c>
      <c r="L41" s="46">
        <v>0</v>
      </c>
      <c r="M41" s="45">
        <v>0</v>
      </c>
      <c r="N41" s="46">
        <v>0</v>
      </c>
      <c r="O41" s="45">
        <v>0</v>
      </c>
      <c r="P41" s="46">
        <v>0</v>
      </c>
      <c r="Q41" s="45">
        <v>0</v>
      </c>
      <c r="R41" s="46">
        <v>0</v>
      </c>
      <c r="S41" s="29">
        <v>780</v>
      </c>
      <c r="T41" s="20">
        <v>7.2496096364041917E-4</v>
      </c>
      <c r="U41" s="29">
        <v>420</v>
      </c>
      <c r="V41" s="20">
        <v>5.1240758363223769E-4</v>
      </c>
      <c r="W41" s="29">
        <v>240</v>
      </c>
      <c r="X41" s="20">
        <v>3.6920804873546249E-4</v>
      </c>
      <c r="Y41" s="29">
        <v>120</v>
      </c>
      <c r="Z41" s="20">
        <v>2.3523876734885907E-4</v>
      </c>
      <c r="AA41" s="29">
        <v>60</v>
      </c>
      <c r="AB41" s="20">
        <v>4.2283298097251583E-4</v>
      </c>
      <c r="AC41" s="29">
        <v>0</v>
      </c>
      <c r="AD41" s="20">
        <v>0</v>
      </c>
      <c r="AE41" s="29">
        <v>0</v>
      </c>
      <c r="AF41" s="20">
        <v>0</v>
      </c>
      <c r="AG41" s="29">
        <v>0</v>
      </c>
      <c r="AH41" s="20">
        <v>0</v>
      </c>
      <c r="AI41" s="29">
        <v>0</v>
      </c>
      <c r="AJ41" s="20">
        <v>0</v>
      </c>
      <c r="AK41" s="29">
        <v>0</v>
      </c>
      <c r="AL41" s="23">
        <v>0</v>
      </c>
      <c r="AM41" s="238">
        <f t="shared" si="0"/>
        <v>202.5</v>
      </c>
      <c r="AN41" s="238">
        <f t="shared" si="1"/>
        <v>0</v>
      </c>
    </row>
    <row r="42" spans="1:40" x14ac:dyDescent="0.25">
      <c r="A42" s="278"/>
      <c r="B42" s="62" t="s">
        <v>44</v>
      </c>
      <c r="C42" s="61">
        <v>0</v>
      </c>
      <c r="D42" s="44">
        <v>0</v>
      </c>
      <c r="E42" s="43">
        <v>0</v>
      </c>
      <c r="F42" s="48">
        <v>0</v>
      </c>
      <c r="G42" s="29">
        <v>0</v>
      </c>
      <c r="H42" s="20">
        <v>0</v>
      </c>
      <c r="I42" s="45">
        <v>333</v>
      </c>
      <c r="J42" s="46">
        <v>6.9767441860465115E-2</v>
      </c>
      <c r="K42" s="45">
        <v>0</v>
      </c>
      <c r="L42" s="46">
        <v>0</v>
      </c>
      <c r="M42" s="29">
        <v>0</v>
      </c>
      <c r="N42" s="20">
        <v>0</v>
      </c>
      <c r="O42" s="29">
        <v>0</v>
      </c>
      <c r="P42" s="20">
        <v>0</v>
      </c>
      <c r="Q42" s="45">
        <v>0</v>
      </c>
      <c r="R42" s="47">
        <v>0</v>
      </c>
      <c r="S42" s="29">
        <v>4440</v>
      </c>
      <c r="T42" s="20">
        <v>4.1267008699531552E-3</v>
      </c>
      <c r="U42" s="29">
        <v>3120</v>
      </c>
      <c r="V42" s="20">
        <v>3.8064563355537659E-3</v>
      </c>
      <c r="W42" s="29">
        <v>0</v>
      </c>
      <c r="X42" s="20">
        <v>0</v>
      </c>
      <c r="Y42" s="29">
        <v>0</v>
      </c>
      <c r="Z42" s="20">
        <v>0</v>
      </c>
      <c r="AA42" s="29">
        <v>0</v>
      </c>
      <c r="AB42" s="20">
        <v>0</v>
      </c>
      <c r="AC42" s="29">
        <v>6400</v>
      </c>
      <c r="AD42" s="20">
        <v>2.1386085678005754E-3</v>
      </c>
      <c r="AE42" s="29">
        <v>200</v>
      </c>
      <c r="AF42" s="20">
        <v>1.4043957587248087E-4</v>
      </c>
      <c r="AG42" s="29">
        <v>100</v>
      </c>
      <c r="AH42" s="20">
        <v>7.8616352201257871E-5</v>
      </c>
      <c r="AI42" s="29">
        <v>0</v>
      </c>
      <c r="AJ42" s="20">
        <v>0</v>
      </c>
      <c r="AK42" s="29">
        <v>0</v>
      </c>
      <c r="AL42" s="23">
        <v>0</v>
      </c>
      <c r="AM42" s="238">
        <f t="shared" si="0"/>
        <v>945</v>
      </c>
      <c r="AN42" s="238">
        <f t="shared" si="1"/>
        <v>703.3</v>
      </c>
    </row>
    <row r="43" spans="1:40" x14ac:dyDescent="0.25">
      <c r="A43" s="279"/>
      <c r="B43" s="62" t="s">
        <v>57</v>
      </c>
      <c r="C43" s="61">
        <v>0</v>
      </c>
      <c r="D43" s="44">
        <v>0</v>
      </c>
      <c r="E43" s="43">
        <v>0</v>
      </c>
      <c r="F43" s="48">
        <v>0</v>
      </c>
      <c r="G43" s="29">
        <v>0</v>
      </c>
      <c r="H43" s="20">
        <v>0</v>
      </c>
      <c r="I43" s="45">
        <v>0</v>
      </c>
      <c r="J43" s="46">
        <v>0</v>
      </c>
      <c r="K43" s="45">
        <v>0</v>
      </c>
      <c r="L43" s="46">
        <v>0</v>
      </c>
      <c r="M43" s="29">
        <v>0</v>
      </c>
      <c r="N43" s="20">
        <v>0</v>
      </c>
      <c r="O43" s="45">
        <v>111</v>
      </c>
      <c r="P43" s="46">
        <v>2.564102564102564E-2</v>
      </c>
      <c r="Q43" s="45">
        <v>0</v>
      </c>
      <c r="R43" s="47">
        <v>0</v>
      </c>
      <c r="S43" s="29">
        <v>0</v>
      </c>
      <c r="T43" s="20">
        <v>0</v>
      </c>
      <c r="U43" s="29">
        <v>0</v>
      </c>
      <c r="V43" s="20">
        <v>0</v>
      </c>
      <c r="W43" s="29">
        <v>0</v>
      </c>
      <c r="X43" s="20">
        <v>0</v>
      </c>
      <c r="Y43" s="29">
        <v>0</v>
      </c>
      <c r="Z43" s="20">
        <v>0</v>
      </c>
      <c r="AA43" s="29">
        <v>0</v>
      </c>
      <c r="AB43" s="20">
        <v>0</v>
      </c>
      <c r="AC43" s="29">
        <v>0</v>
      </c>
      <c r="AD43" s="20">
        <v>0</v>
      </c>
      <c r="AE43" s="29">
        <v>200</v>
      </c>
      <c r="AF43" s="20">
        <v>1.4043957587248087E-4</v>
      </c>
      <c r="AG43" s="29">
        <v>100</v>
      </c>
      <c r="AH43" s="20">
        <v>7.8616352201257871E-5</v>
      </c>
      <c r="AI43" s="29">
        <v>0</v>
      </c>
      <c r="AJ43" s="20">
        <v>0</v>
      </c>
      <c r="AK43" s="29">
        <v>100</v>
      </c>
      <c r="AL43" s="23">
        <v>2.1925016443762337E-4</v>
      </c>
      <c r="AM43" s="238">
        <f t="shared" si="0"/>
        <v>0</v>
      </c>
      <c r="AN43" s="238">
        <f t="shared" si="1"/>
        <v>51.1</v>
      </c>
    </row>
    <row r="44" spans="1:40" x14ac:dyDescent="0.25">
      <c r="A44" s="277" t="s">
        <v>9</v>
      </c>
      <c r="B44" s="62" t="s">
        <v>74</v>
      </c>
      <c r="C44" s="61">
        <v>0</v>
      </c>
      <c r="D44" s="44">
        <v>0</v>
      </c>
      <c r="E44" s="43">
        <v>0</v>
      </c>
      <c r="F44" s="48">
        <v>0</v>
      </c>
      <c r="G44" s="29">
        <v>0</v>
      </c>
      <c r="H44" s="20">
        <v>0</v>
      </c>
      <c r="I44" s="45">
        <v>0</v>
      </c>
      <c r="J44" s="46">
        <v>0</v>
      </c>
      <c r="K44" s="45">
        <v>0</v>
      </c>
      <c r="L44" s="46">
        <v>0</v>
      </c>
      <c r="M44" s="29">
        <v>0</v>
      </c>
      <c r="N44" s="20">
        <v>0</v>
      </c>
      <c r="O44" s="45">
        <v>0</v>
      </c>
      <c r="P44" s="46">
        <v>0</v>
      </c>
      <c r="Q44" s="45">
        <v>0</v>
      </c>
      <c r="R44" s="47">
        <v>0</v>
      </c>
      <c r="S44" s="29">
        <v>0</v>
      </c>
      <c r="T44" s="20">
        <v>0</v>
      </c>
      <c r="U44" s="29">
        <v>0</v>
      </c>
      <c r="V44" s="20">
        <v>0</v>
      </c>
      <c r="W44" s="29">
        <v>0</v>
      </c>
      <c r="X44" s="20">
        <v>0</v>
      </c>
      <c r="Y44" s="29">
        <v>0</v>
      </c>
      <c r="Z44" s="20">
        <v>0</v>
      </c>
      <c r="AA44" s="29">
        <v>0</v>
      </c>
      <c r="AB44" s="20">
        <v>0</v>
      </c>
      <c r="AC44" s="29">
        <v>0</v>
      </c>
      <c r="AD44" s="20">
        <v>0</v>
      </c>
      <c r="AE44" s="29">
        <v>0</v>
      </c>
      <c r="AF44" s="20">
        <v>0</v>
      </c>
      <c r="AG44" s="29">
        <v>400</v>
      </c>
      <c r="AH44" s="20">
        <v>3.1446540880503149E-4</v>
      </c>
      <c r="AI44" s="29">
        <v>0</v>
      </c>
      <c r="AJ44" s="20">
        <v>0</v>
      </c>
      <c r="AK44" s="29">
        <v>0</v>
      </c>
      <c r="AL44" s="23">
        <v>0</v>
      </c>
      <c r="AM44" s="238">
        <f t="shared" si="0"/>
        <v>0</v>
      </c>
      <c r="AN44" s="238">
        <f t="shared" si="1"/>
        <v>40</v>
      </c>
    </row>
    <row r="45" spans="1:40" x14ac:dyDescent="0.25">
      <c r="A45" s="278"/>
      <c r="B45" s="62" t="s">
        <v>45</v>
      </c>
      <c r="C45" s="61">
        <v>0</v>
      </c>
      <c r="D45" s="44">
        <v>0</v>
      </c>
      <c r="E45" s="43">
        <v>0</v>
      </c>
      <c r="F45" s="48">
        <v>0</v>
      </c>
      <c r="G45" s="29">
        <v>0</v>
      </c>
      <c r="H45" s="20">
        <v>0</v>
      </c>
      <c r="I45" s="45">
        <v>333</v>
      </c>
      <c r="J45" s="46">
        <v>6.9767441860465115E-2</v>
      </c>
      <c r="K45" s="45">
        <v>999</v>
      </c>
      <c r="L45" s="46">
        <v>3.1578947368421054E-2</v>
      </c>
      <c r="M45" s="45">
        <v>0</v>
      </c>
      <c r="N45" s="47">
        <v>0</v>
      </c>
      <c r="O45" s="45">
        <v>888</v>
      </c>
      <c r="P45" s="46">
        <v>0.20512820512820512</v>
      </c>
      <c r="Q45" s="45">
        <v>1998</v>
      </c>
      <c r="R45" s="46">
        <v>0.32727272727272727</v>
      </c>
      <c r="S45" s="29">
        <v>120</v>
      </c>
      <c r="T45" s="20">
        <v>1.1153245594467987E-4</v>
      </c>
      <c r="U45" s="29">
        <v>60</v>
      </c>
      <c r="V45" s="20">
        <v>7.3201083376033961E-5</v>
      </c>
      <c r="W45" s="29">
        <v>0</v>
      </c>
      <c r="X45" s="20">
        <v>0</v>
      </c>
      <c r="Y45" s="29">
        <v>0</v>
      </c>
      <c r="Z45" s="20">
        <v>0</v>
      </c>
      <c r="AA45" s="29">
        <v>0</v>
      </c>
      <c r="AB45" s="20">
        <v>0</v>
      </c>
      <c r="AC45" s="29">
        <v>200</v>
      </c>
      <c r="AD45" s="20">
        <v>6.6831517743767981E-5</v>
      </c>
      <c r="AE45" s="29">
        <v>0</v>
      </c>
      <c r="AF45" s="20">
        <v>0</v>
      </c>
      <c r="AG45" s="29">
        <v>0</v>
      </c>
      <c r="AH45" s="20">
        <v>0</v>
      </c>
      <c r="AI45" s="29">
        <v>100</v>
      </c>
      <c r="AJ45" s="20">
        <v>1.1072970878086591E-4</v>
      </c>
      <c r="AK45" s="29">
        <v>0</v>
      </c>
      <c r="AL45" s="23">
        <v>0</v>
      </c>
      <c r="AM45" s="238">
        <f t="shared" si="0"/>
        <v>22.5</v>
      </c>
      <c r="AN45" s="238">
        <f t="shared" si="1"/>
        <v>451.8</v>
      </c>
    </row>
    <row r="46" spans="1:40" x14ac:dyDescent="0.25">
      <c r="A46" s="278"/>
      <c r="B46" s="63" t="s">
        <v>15</v>
      </c>
      <c r="C46" s="61">
        <v>111</v>
      </c>
      <c r="D46" s="48">
        <v>1.282051282051282E-2</v>
      </c>
      <c r="E46" s="49">
        <v>167</v>
      </c>
      <c r="F46" s="48">
        <v>5.6179775280898875E-3</v>
      </c>
      <c r="G46" s="43">
        <v>111</v>
      </c>
      <c r="H46" s="48">
        <v>4.9019607843137254E-3</v>
      </c>
      <c r="I46" s="29">
        <v>0</v>
      </c>
      <c r="J46" s="20">
        <v>0</v>
      </c>
      <c r="K46" s="45">
        <v>0</v>
      </c>
      <c r="L46" s="47">
        <v>0</v>
      </c>
      <c r="M46" s="45">
        <v>111</v>
      </c>
      <c r="N46" s="46">
        <v>2.5000000000000001E-2</v>
      </c>
      <c r="O46" s="45">
        <v>111</v>
      </c>
      <c r="P46" s="46">
        <v>2.564102564102564E-2</v>
      </c>
      <c r="Q46" s="45">
        <v>111</v>
      </c>
      <c r="R46" s="46">
        <v>1.8181818181818181E-2</v>
      </c>
      <c r="S46" s="29">
        <v>0</v>
      </c>
      <c r="T46" s="20">
        <v>0</v>
      </c>
      <c r="U46" s="29">
        <v>0</v>
      </c>
      <c r="V46" s="20">
        <v>0</v>
      </c>
      <c r="W46" s="29">
        <v>0</v>
      </c>
      <c r="X46" s="20">
        <v>0</v>
      </c>
      <c r="Y46" s="29">
        <v>0</v>
      </c>
      <c r="Z46" s="20">
        <v>0</v>
      </c>
      <c r="AA46" s="29">
        <v>0</v>
      </c>
      <c r="AB46" s="20">
        <v>0</v>
      </c>
      <c r="AC46" s="29">
        <v>0</v>
      </c>
      <c r="AD46" s="20">
        <v>0</v>
      </c>
      <c r="AE46" s="29">
        <v>0</v>
      </c>
      <c r="AF46" s="20">
        <v>0</v>
      </c>
      <c r="AG46" s="29">
        <v>0</v>
      </c>
      <c r="AH46" s="20">
        <v>0</v>
      </c>
      <c r="AI46" s="29">
        <v>0</v>
      </c>
      <c r="AJ46" s="20">
        <v>0</v>
      </c>
      <c r="AK46" s="29">
        <v>100</v>
      </c>
      <c r="AL46" s="23">
        <v>2.1925016443762337E-4</v>
      </c>
      <c r="AM46" s="238">
        <f t="shared" si="0"/>
        <v>48.625</v>
      </c>
      <c r="AN46" s="238">
        <f t="shared" si="1"/>
        <v>43.3</v>
      </c>
    </row>
    <row r="47" spans="1:40" x14ac:dyDescent="0.25">
      <c r="A47" s="278"/>
      <c r="B47" s="63" t="s">
        <v>51</v>
      </c>
      <c r="C47" s="61">
        <v>0</v>
      </c>
      <c r="D47" s="48">
        <v>0</v>
      </c>
      <c r="E47" s="49">
        <v>0</v>
      </c>
      <c r="F47" s="48">
        <v>0</v>
      </c>
      <c r="G47" s="43">
        <v>0</v>
      </c>
      <c r="H47" s="48">
        <v>0</v>
      </c>
      <c r="I47" s="29">
        <v>0</v>
      </c>
      <c r="J47" s="20">
        <v>0</v>
      </c>
      <c r="K47" s="45">
        <v>222</v>
      </c>
      <c r="L47" s="46">
        <v>7.0175438596491229E-3</v>
      </c>
      <c r="M47" s="29">
        <v>0</v>
      </c>
      <c r="N47" s="20">
        <v>0</v>
      </c>
      <c r="O47" s="45">
        <v>0</v>
      </c>
      <c r="P47" s="46">
        <v>0</v>
      </c>
      <c r="Q47" s="45">
        <v>0</v>
      </c>
      <c r="R47" s="46">
        <v>0</v>
      </c>
      <c r="S47" s="29">
        <v>60</v>
      </c>
      <c r="T47" s="20">
        <v>5.5766227972339934E-5</v>
      </c>
      <c r="U47" s="29">
        <v>0</v>
      </c>
      <c r="V47" s="20">
        <v>0</v>
      </c>
      <c r="W47" s="29">
        <v>0</v>
      </c>
      <c r="X47" s="20">
        <v>0</v>
      </c>
      <c r="Y47" s="29">
        <v>0</v>
      </c>
      <c r="Z47" s="20">
        <v>0</v>
      </c>
      <c r="AA47" s="29">
        <v>60</v>
      </c>
      <c r="AB47" s="20">
        <v>4.2283298097251583E-4</v>
      </c>
      <c r="AC47" s="29">
        <v>0</v>
      </c>
      <c r="AD47" s="20">
        <v>0</v>
      </c>
      <c r="AE47" s="29">
        <v>0</v>
      </c>
      <c r="AF47" s="20">
        <v>0</v>
      </c>
      <c r="AG47" s="29">
        <v>0</v>
      </c>
      <c r="AH47" s="20">
        <v>0</v>
      </c>
      <c r="AI47" s="29">
        <v>0</v>
      </c>
      <c r="AJ47" s="20">
        <v>0</v>
      </c>
      <c r="AK47" s="29">
        <v>0</v>
      </c>
      <c r="AL47" s="23">
        <v>0</v>
      </c>
      <c r="AM47" s="238">
        <f t="shared" si="0"/>
        <v>15</v>
      </c>
      <c r="AN47" s="238">
        <f t="shared" si="1"/>
        <v>22.2</v>
      </c>
    </row>
    <row r="48" spans="1:40" x14ac:dyDescent="0.25">
      <c r="A48" s="278"/>
      <c r="B48" s="63" t="s">
        <v>14</v>
      </c>
      <c r="C48" s="61">
        <v>1554</v>
      </c>
      <c r="D48" s="48">
        <v>0.17948717948717949</v>
      </c>
      <c r="E48" s="29">
        <v>0</v>
      </c>
      <c r="F48" s="20">
        <v>0</v>
      </c>
      <c r="G48" s="43">
        <v>444</v>
      </c>
      <c r="H48" s="48">
        <v>1.9607843137254902E-2</v>
      </c>
      <c r="I48" s="29">
        <v>0</v>
      </c>
      <c r="J48" s="20">
        <v>0</v>
      </c>
      <c r="K48" s="45">
        <v>111</v>
      </c>
      <c r="L48" s="46">
        <v>3.5087719298245615E-3</v>
      </c>
      <c r="M48" s="45">
        <v>0</v>
      </c>
      <c r="N48" s="47">
        <v>0</v>
      </c>
      <c r="O48" s="29">
        <v>0</v>
      </c>
      <c r="P48" s="20">
        <v>0</v>
      </c>
      <c r="Q48" s="29">
        <v>0</v>
      </c>
      <c r="R48" s="20">
        <v>0</v>
      </c>
      <c r="S48" s="29">
        <v>0</v>
      </c>
      <c r="T48" s="20">
        <v>0</v>
      </c>
      <c r="U48" s="29">
        <v>0</v>
      </c>
      <c r="V48" s="20">
        <v>0</v>
      </c>
      <c r="W48" s="29">
        <v>0</v>
      </c>
      <c r="X48" s="20">
        <v>0</v>
      </c>
      <c r="Y48" s="29">
        <v>0</v>
      </c>
      <c r="Z48" s="20">
        <v>0</v>
      </c>
      <c r="AA48" s="29">
        <v>0</v>
      </c>
      <c r="AB48" s="20">
        <v>0</v>
      </c>
      <c r="AC48" s="29">
        <v>0</v>
      </c>
      <c r="AD48" s="20">
        <v>0</v>
      </c>
      <c r="AE48" s="29">
        <v>0</v>
      </c>
      <c r="AF48" s="20">
        <v>0</v>
      </c>
      <c r="AG48" s="29">
        <v>0</v>
      </c>
      <c r="AH48" s="20">
        <v>0</v>
      </c>
      <c r="AI48" s="29">
        <v>0</v>
      </c>
      <c r="AJ48" s="20">
        <v>0</v>
      </c>
      <c r="AK48" s="29">
        <v>0</v>
      </c>
      <c r="AL48" s="23">
        <v>0</v>
      </c>
      <c r="AM48" s="238">
        <f t="shared" si="0"/>
        <v>249.75</v>
      </c>
      <c r="AN48" s="238">
        <f t="shared" si="1"/>
        <v>11.1</v>
      </c>
    </row>
    <row r="49" spans="1:40" x14ac:dyDescent="0.25">
      <c r="A49" s="278"/>
      <c r="B49" s="63" t="s">
        <v>21</v>
      </c>
      <c r="C49" s="61">
        <v>0</v>
      </c>
      <c r="D49" s="44">
        <v>0</v>
      </c>
      <c r="E49" s="43">
        <v>501</v>
      </c>
      <c r="F49" s="48">
        <v>1.6853932584269662E-2</v>
      </c>
      <c r="G49" s="43">
        <v>1443</v>
      </c>
      <c r="H49" s="48">
        <v>6.3725490196078427E-2</v>
      </c>
      <c r="I49" s="45">
        <v>0</v>
      </c>
      <c r="J49" s="47">
        <v>0</v>
      </c>
      <c r="K49" s="45">
        <v>111</v>
      </c>
      <c r="L49" s="46">
        <v>3.5087719298245615E-3</v>
      </c>
      <c r="M49" s="45">
        <v>0</v>
      </c>
      <c r="N49" s="47">
        <v>0</v>
      </c>
      <c r="O49" s="29">
        <v>0</v>
      </c>
      <c r="P49" s="20">
        <v>0</v>
      </c>
      <c r="Q49" s="45">
        <v>0</v>
      </c>
      <c r="R49" s="47">
        <v>0</v>
      </c>
      <c r="S49" s="29">
        <v>0</v>
      </c>
      <c r="T49" s="20">
        <v>0</v>
      </c>
      <c r="U49" s="29">
        <v>0</v>
      </c>
      <c r="V49" s="20">
        <v>0</v>
      </c>
      <c r="W49" s="29">
        <v>0</v>
      </c>
      <c r="X49" s="20">
        <v>0</v>
      </c>
      <c r="Y49" s="29">
        <v>0</v>
      </c>
      <c r="Z49" s="20">
        <v>0</v>
      </c>
      <c r="AA49" s="29">
        <v>0</v>
      </c>
      <c r="AB49" s="20">
        <v>0</v>
      </c>
      <c r="AC49" s="29">
        <v>0</v>
      </c>
      <c r="AD49" s="20">
        <v>0</v>
      </c>
      <c r="AE49" s="29">
        <v>0</v>
      </c>
      <c r="AF49" s="20">
        <v>0</v>
      </c>
      <c r="AG49" s="29">
        <v>0</v>
      </c>
      <c r="AH49" s="20">
        <v>0</v>
      </c>
      <c r="AI49" s="29">
        <v>0</v>
      </c>
      <c r="AJ49" s="20">
        <v>0</v>
      </c>
      <c r="AK49" s="29">
        <v>0</v>
      </c>
      <c r="AL49" s="23">
        <v>0</v>
      </c>
      <c r="AM49" s="238">
        <f t="shared" si="0"/>
        <v>243</v>
      </c>
      <c r="AN49" s="238">
        <f t="shared" si="1"/>
        <v>11.1</v>
      </c>
    </row>
    <row r="50" spans="1:40" x14ac:dyDescent="0.25">
      <c r="A50" s="278"/>
      <c r="B50" s="63" t="s">
        <v>13</v>
      </c>
      <c r="C50" s="61">
        <v>555</v>
      </c>
      <c r="D50" s="48">
        <v>6.4102564102564097E-2</v>
      </c>
      <c r="E50" s="43">
        <v>0</v>
      </c>
      <c r="F50" s="48">
        <v>0</v>
      </c>
      <c r="G50" s="29">
        <v>0</v>
      </c>
      <c r="H50" s="20">
        <v>0</v>
      </c>
      <c r="I50" s="45">
        <v>0</v>
      </c>
      <c r="J50" s="47">
        <v>0</v>
      </c>
      <c r="K50" s="45">
        <v>111</v>
      </c>
      <c r="L50" s="46">
        <v>3.5087719298245615E-3</v>
      </c>
      <c r="M50" s="45">
        <v>0</v>
      </c>
      <c r="N50" s="47">
        <v>0</v>
      </c>
      <c r="O50" s="45">
        <v>111</v>
      </c>
      <c r="P50" s="46">
        <v>2.564102564102564E-2</v>
      </c>
      <c r="Q50" s="29">
        <v>0</v>
      </c>
      <c r="R50" s="20">
        <v>0</v>
      </c>
      <c r="S50" s="29">
        <v>0</v>
      </c>
      <c r="T50" s="20">
        <v>0</v>
      </c>
      <c r="U50" s="29">
        <v>0</v>
      </c>
      <c r="V50" s="20">
        <v>0</v>
      </c>
      <c r="W50" s="29">
        <v>0</v>
      </c>
      <c r="X50" s="20">
        <v>0</v>
      </c>
      <c r="Y50" s="29">
        <v>0</v>
      </c>
      <c r="Z50" s="20">
        <v>0</v>
      </c>
      <c r="AA50" s="29">
        <v>240</v>
      </c>
      <c r="AB50" s="20">
        <v>1.6913319238900633E-3</v>
      </c>
      <c r="AC50" s="29">
        <v>0</v>
      </c>
      <c r="AD50" s="20">
        <v>0</v>
      </c>
      <c r="AE50" s="29">
        <v>0</v>
      </c>
      <c r="AF50" s="20">
        <v>0</v>
      </c>
      <c r="AG50" s="29">
        <v>0</v>
      </c>
      <c r="AH50" s="20">
        <v>0</v>
      </c>
      <c r="AI50" s="29">
        <v>0</v>
      </c>
      <c r="AJ50" s="20">
        <v>0</v>
      </c>
      <c r="AK50" s="29">
        <v>0</v>
      </c>
      <c r="AL50" s="23">
        <v>0</v>
      </c>
      <c r="AM50" s="238">
        <f t="shared" si="0"/>
        <v>99.375</v>
      </c>
      <c r="AN50" s="238">
        <f t="shared" si="1"/>
        <v>22.2</v>
      </c>
    </row>
    <row r="51" spans="1:40" x14ac:dyDescent="0.25">
      <c r="A51" s="278"/>
      <c r="B51" s="63" t="s">
        <v>10</v>
      </c>
      <c r="C51" s="61">
        <v>111</v>
      </c>
      <c r="D51" s="48">
        <v>1.282051282051282E-2</v>
      </c>
      <c r="E51" s="29">
        <v>0</v>
      </c>
      <c r="F51" s="20">
        <v>0</v>
      </c>
      <c r="G51" s="43">
        <v>0</v>
      </c>
      <c r="H51" s="44">
        <v>0</v>
      </c>
      <c r="I51" s="29">
        <v>0</v>
      </c>
      <c r="J51" s="20">
        <v>0</v>
      </c>
      <c r="K51" s="45">
        <v>0</v>
      </c>
      <c r="L51" s="47">
        <v>0</v>
      </c>
      <c r="M51" s="45">
        <v>0</v>
      </c>
      <c r="N51" s="47">
        <v>0</v>
      </c>
      <c r="O51" s="29">
        <v>0</v>
      </c>
      <c r="P51" s="20">
        <v>0</v>
      </c>
      <c r="Q51" s="29">
        <v>0</v>
      </c>
      <c r="R51" s="20">
        <v>0</v>
      </c>
      <c r="S51" s="29">
        <v>0</v>
      </c>
      <c r="T51" s="20">
        <v>0</v>
      </c>
      <c r="U51" s="29">
        <v>0</v>
      </c>
      <c r="V51" s="20">
        <v>0</v>
      </c>
      <c r="W51" s="29">
        <v>0</v>
      </c>
      <c r="X51" s="20">
        <v>0</v>
      </c>
      <c r="Y51" s="29">
        <v>0</v>
      </c>
      <c r="Z51" s="20">
        <v>0</v>
      </c>
      <c r="AA51" s="29">
        <v>0</v>
      </c>
      <c r="AB51" s="20">
        <v>0</v>
      </c>
      <c r="AC51" s="29">
        <v>0</v>
      </c>
      <c r="AD51" s="20">
        <v>0</v>
      </c>
      <c r="AE51" s="29">
        <v>800</v>
      </c>
      <c r="AF51" s="20">
        <v>5.617583034899235E-4</v>
      </c>
      <c r="AG51" s="29">
        <v>0</v>
      </c>
      <c r="AH51" s="20">
        <v>0</v>
      </c>
      <c r="AI51" s="29">
        <v>0</v>
      </c>
      <c r="AJ51" s="20">
        <v>0</v>
      </c>
      <c r="AK51" s="29">
        <v>0</v>
      </c>
      <c r="AL51" s="23">
        <v>0</v>
      </c>
      <c r="AM51" s="238">
        <f t="shared" si="0"/>
        <v>13.875</v>
      </c>
      <c r="AN51" s="238">
        <f t="shared" si="1"/>
        <v>80</v>
      </c>
    </row>
    <row r="52" spans="1:40" x14ac:dyDescent="0.25">
      <c r="A52" s="278"/>
      <c r="B52" s="63" t="s">
        <v>11</v>
      </c>
      <c r="C52" s="61">
        <v>666</v>
      </c>
      <c r="D52" s="48">
        <v>7.6923076923076927E-2</v>
      </c>
      <c r="E52" s="43">
        <v>835</v>
      </c>
      <c r="F52" s="48">
        <v>2.8089887640449437E-2</v>
      </c>
      <c r="G52" s="43">
        <v>222</v>
      </c>
      <c r="H52" s="48">
        <v>9.8039215686274508E-3</v>
      </c>
      <c r="I52" s="45">
        <v>111</v>
      </c>
      <c r="J52" s="46">
        <v>2.3255813953488372E-2</v>
      </c>
      <c r="K52" s="45">
        <v>777</v>
      </c>
      <c r="L52" s="46">
        <v>2.456140350877193E-2</v>
      </c>
      <c r="M52" s="29">
        <v>0</v>
      </c>
      <c r="N52" s="20">
        <v>0</v>
      </c>
      <c r="O52" s="29">
        <v>0</v>
      </c>
      <c r="P52" s="20">
        <v>0</v>
      </c>
      <c r="Q52" s="29">
        <v>0</v>
      </c>
      <c r="R52" s="20">
        <v>0</v>
      </c>
      <c r="S52" s="29">
        <v>0</v>
      </c>
      <c r="T52" s="20">
        <v>0</v>
      </c>
      <c r="U52" s="29">
        <v>0</v>
      </c>
      <c r="V52" s="20">
        <v>0</v>
      </c>
      <c r="W52" s="29">
        <v>0</v>
      </c>
      <c r="X52" s="20">
        <v>0</v>
      </c>
      <c r="Y52" s="29">
        <v>0</v>
      </c>
      <c r="Z52" s="20">
        <v>0</v>
      </c>
      <c r="AA52" s="29">
        <v>0</v>
      </c>
      <c r="AB52" s="20">
        <v>0</v>
      </c>
      <c r="AC52" s="29">
        <v>0</v>
      </c>
      <c r="AD52" s="20">
        <v>0</v>
      </c>
      <c r="AE52" s="29">
        <v>0</v>
      </c>
      <c r="AF52" s="20">
        <v>0</v>
      </c>
      <c r="AG52" s="29">
        <v>0</v>
      </c>
      <c r="AH52" s="20">
        <v>0</v>
      </c>
      <c r="AI52" s="29">
        <v>0</v>
      </c>
      <c r="AJ52" s="20">
        <v>0</v>
      </c>
      <c r="AK52" s="29">
        <v>0</v>
      </c>
      <c r="AL52" s="23">
        <v>0</v>
      </c>
      <c r="AM52" s="238">
        <f t="shared" si="0"/>
        <v>215.375</v>
      </c>
      <c r="AN52" s="238">
        <f t="shared" si="1"/>
        <v>88.8</v>
      </c>
    </row>
    <row r="53" spans="1:40" x14ac:dyDescent="0.25">
      <c r="A53" s="278"/>
      <c r="B53" s="62" t="s">
        <v>46</v>
      </c>
      <c r="C53" s="61">
        <v>0</v>
      </c>
      <c r="D53" s="48">
        <v>0</v>
      </c>
      <c r="E53" s="43">
        <v>0</v>
      </c>
      <c r="F53" s="48">
        <v>0</v>
      </c>
      <c r="G53" s="43">
        <v>0</v>
      </c>
      <c r="H53" s="48">
        <v>0</v>
      </c>
      <c r="I53" s="45">
        <v>111</v>
      </c>
      <c r="J53" s="46">
        <v>2.3255813953488372E-2</v>
      </c>
      <c r="K53" s="45">
        <v>0</v>
      </c>
      <c r="L53" s="47">
        <v>0</v>
      </c>
      <c r="M53" s="29">
        <v>0</v>
      </c>
      <c r="N53" s="20">
        <v>0</v>
      </c>
      <c r="O53" s="29">
        <v>0</v>
      </c>
      <c r="P53" s="20">
        <v>0</v>
      </c>
      <c r="Q53" s="29">
        <v>0</v>
      </c>
      <c r="R53" s="20">
        <v>0</v>
      </c>
      <c r="S53" s="29">
        <v>0</v>
      </c>
      <c r="T53" s="20">
        <v>0</v>
      </c>
      <c r="U53" s="29">
        <v>0</v>
      </c>
      <c r="V53" s="20">
        <v>0</v>
      </c>
      <c r="W53" s="29">
        <v>0</v>
      </c>
      <c r="X53" s="20">
        <v>0</v>
      </c>
      <c r="Y53" s="29">
        <v>0</v>
      </c>
      <c r="Z53" s="20">
        <v>0</v>
      </c>
      <c r="AA53" s="29">
        <v>0</v>
      </c>
      <c r="AB53" s="20">
        <v>0</v>
      </c>
      <c r="AC53" s="29">
        <v>0</v>
      </c>
      <c r="AD53" s="20">
        <v>0</v>
      </c>
      <c r="AE53" s="29">
        <v>0</v>
      </c>
      <c r="AF53" s="20">
        <v>0</v>
      </c>
      <c r="AG53" s="29">
        <v>0</v>
      </c>
      <c r="AH53" s="20">
        <v>0</v>
      </c>
      <c r="AI53" s="29">
        <v>0</v>
      </c>
      <c r="AJ53" s="20">
        <v>0</v>
      </c>
      <c r="AK53" s="29">
        <v>0</v>
      </c>
      <c r="AL53" s="23">
        <v>0</v>
      </c>
      <c r="AM53" s="238">
        <f t="shared" si="0"/>
        <v>0</v>
      </c>
      <c r="AN53" s="238">
        <f t="shared" si="1"/>
        <v>11.1</v>
      </c>
    </row>
    <row r="54" spans="1:40" x14ac:dyDescent="0.25">
      <c r="A54" s="278"/>
      <c r="B54" s="62" t="s">
        <v>72</v>
      </c>
      <c r="C54" s="61">
        <v>0</v>
      </c>
      <c r="D54" s="48">
        <v>0</v>
      </c>
      <c r="E54" s="43">
        <v>0</v>
      </c>
      <c r="F54" s="48">
        <v>0</v>
      </c>
      <c r="G54" s="43">
        <v>0</v>
      </c>
      <c r="H54" s="48">
        <v>0</v>
      </c>
      <c r="I54" s="45">
        <v>0</v>
      </c>
      <c r="J54" s="46">
        <v>0</v>
      </c>
      <c r="K54" s="45">
        <v>0</v>
      </c>
      <c r="L54" s="47">
        <v>0</v>
      </c>
      <c r="M54" s="29">
        <v>0</v>
      </c>
      <c r="N54" s="20">
        <v>0</v>
      </c>
      <c r="O54" s="29">
        <v>0</v>
      </c>
      <c r="P54" s="20">
        <v>0</v>
      </c>
      <c r="Q54" s="29">
        <v>0</v>
      </c>
      <c r="R54" s="20">
        <v>0</v>
      </c>
      <c r="S54" s="29">
        <v>0</v>
      </c>
      <c r="T54" s="20">
        <v>0</v>
      </c>
      <c r="U54" s="29">
        <v>0</v>
      </c>
      <c r="V54" s="20">
        <v>0</v>
      </c>
      <c r="W54" s="29">
        <v>0</v>
      </c>
      <c r="X54" s="20">
        <v>0</v>
      </c>
      <c r="Y54" s="29">
        <v>0</v>
      </c>
      <c r="Z54" s="20">
        <v>0</v>
      </c>
      <c r="AA54" s="29">
        <v>0</v>
      </c>
      <c r="AB54" s="20">
        <v>0</v>
      </c>
      <c r="AC54" s="29">
        <v>400</v>
      </c>
      <c r="AD54" s="20">
        <v>1.3366303548753596E-4</v>
      </c>
      <c r="AE54" s="29">
        <v>0</v>
      </c>
      <c r="AF54" s="20">
        <v>0</v>
      </c>
      <c r="AG54" s="29">
        <v>0</v>
      </c>
      <c r="AH54" s="20">
        <v>0</v>
      </c>
      <c r="AI54" s="29">
        <v>0</v>
      </c>
      <c r="AJ54" s="20">
        <v>0</v>
      </c>
      <c r="AK54" s="29">
        <v>0</v>
      </c>
      <c r="AL54" s="23">
        <v>0</v>
      </c>
      <c r="AM54" s="238">
        <f t="shared" si="0"/>
        <v>0</v>
      </c>
      <c r="AN54" s="238">
        <f t="shared" si="1"/>
        <v>40</v>
      </c>
    </row>
    <row r="55" spans="1:40" x14ac:dyDescent="0.25">
      <c r="A55" s="278"/>
      <c r="B55" s="62" t="s">
        <v>73</v>
      </c>
      <c r="C55" s="61">
        <v>0</v>
      </c>
      <c r="D55" s="48">
        <v>0</v>
      </c>
      <c r="E55" s="43">
        <v>0</v>
      </c>
      <c r="F55" s="48">
        <v>0</v>
      </c>
      <c r="G55" s="43">
        <v>0</v>
      </c>
      <c r="H55" s="48">
        <v>0</v>
      </c>
      <c r="I55" s="45">
        <v>0</v>
      </c>
      <c r="J55" s="46">
        <v>0</v>
      </c>
      <c r="K55" s="45">
        <v>0</v>
      </c>
      <c r="L55" s="47">
        <v>0</v>
      </c>
      <c r="M55" s="29">
        <v>0</v>
      </c>
      <c r="N55" s="20">
        <v>0</v>
      </c>
      <c r="O55" s="29">
        <v>0</v>
      </c>
      <c r="P55" s="20">
        <v>0</v>
      </c>
      <c r="Q55" s="29">
        <v>0</v>
      </c>
      <c r="R55" s="20">
        <v>0</v>
      </c>
      <c r="S55" s="29">
        <v>0</v>
      </c>
      <c r="T55" s="20">
        <v>0</v>
      </c>
      <c r="U55" s="29">
        <v>0</v>
      </c>
      <c r="V55" s="20">
        <v>0</v>
      </c>
      <c r="W55" s="29">
        <v>0</v>
      </c>
      <c r="X55" s="20">
        <v>0</v>
      </c>
      <c r="Y55" s="29">
        <v>0</v>
      </c>
      <c r="Z55" s="20">
        <v>0</v>
      </c>
      <c r="AA55" s="29">
        <v>0</v>
      </c>
      <c r="AB55" s="20">
        <v>0</v>
      </c>
      <c r="AC55" s="29">
        <v>6100</v>
      </c>
      <c r="AD55" s="20">
        <v>2.0383612911849232E-3</v>
      </c>
      <c r="AE55" s="29">
        <v>800</v>
      </c>
      <c r="AF55" s="20">
        <v>5.617583034899235E-4</v>
      </c>
      <c r="AG55" s="29">
        <v>800</v>
      </c>
      <c r="AH55" s="20">
        <v>6.2893081761006297E-4</v>
      </c>
      <c r="AI55" s="29">
        <v>400</v>
      </c>
      <c r="AJ55" s="20">
        <v>4.4291883512346365E-4</v>
      </c>
      <c r="AK55" s="29">
        <v>0</v>
      </c>
      <c r="AL55" s="23">
        <v>0</v>
      </c>
      <c r="AM55" s="238">
        <f t="shared" si="0"/>
        <v>0</v>
      </c>
      <c r="AN55" s="238">
        <f t="shared" si="1"/>
        <v>810</v>
      </c>
    </row>
    <row r="56" spans="1:40" x14ac:dyDescent="0.25">
      <c r="A56" s="278"/>
      <c r="B56" s="62" t="s">
        <v>62</v>
      </c>
      <c r="C56" s="61">
        <v>0</v>
      </c>
      <c r="D56" s="48">
        <v>0</v>
      </c>
      <c r="E56" s="43">
        <v>0</v>
      </c>
      <c r="F56" s="48">
        <v>0</v>
      </c>
      <c r="G56" s="43">
        <v>0</v>
      </c>
      <c r="H56" s="48">
        <v>0</v>
      </c>
      <c r="I56" s="45">
        <v>0</v>
      </c>
      <c r="J56" s="46">
        <v>0</v>
      </c>
      <c r="K56" s="45">
        <v>0</v>
      </c>
      <c r="L56" s="47">
        <v>0</v>
      </c>
      <c r="M56" s="29">
        <v>0</v>
      </c>
      <c r="N56" s="20">
        <v>0</v>
      </c>
      <c r="O56" s="29">
        <v>0</v>
      </c>
      <c r="P56" s="20">
        <v>0</v>
      </c>
      <c r="Q56" s="29">
        <v>0</v>
      </c>
      <c r="R56" s="20">
        <v>0</v>
      </c>
      <c r="S56" s="29">
        <v>3960</v>
      </c>
      <c r="T56" s="20">
        <v>3.6805710461744359E-3</v>
      </c>
      <c r="U56" s="29">
        <v>2280</v>
      </c>
      <c r="V56" s="20">
        <v>2.7816411682892901E-3</v>
      </c>
      <c r="W56" s="29">
        <v>0</v>
      </c>
      <c r="X56" s="20">
        <v>0</v>
      </c>
      <c r="Y56" s="29">
        <v>0</v>
      </c>
      <c r="Z56" s="20">
        <v>0</v>
      </c>
      <c r="AA56" s="29">
        <v>0</v>
      </c>
      <c r="AB56" s="20">
        <v>0</v>
      </c>
      <c r="AC56" s="29">
        <v>7200</v>
      </c>
      <c r="AD56" s="20">
        <v>2.4059346387756472E-3</v>
      </c>
      <c r="AE56" s="29">
        <v>2900</v>
      </c>
      <c r="AF56" s="20">
        <v>2.0363738501509728E-3</v>
      </c>
      <c r="AG56" s="29">
        <v>0</v>
      </c>
      <c r="AH56" s="20">
        <v>0</v>
      </c>
      <c r="AI56" s="29">
        <v>0</v>
      </c>
      <c r="AJ56" s="20">
        <v>0</v>
      </c>
      <c r="AK56" s="29">
        <v>0</v>
      </c>
      <c r="AL56" s="23">
        <v>0</v>
      </c>
      <c r="AM56" s="238">
        <f t="shared" si="0"/>
        <v>780</v>
      </c>
      <c r="AN56" s="238">
        <f t="shared" si="1"/>
        <v>1010</v>
      </c>
    </row>
    <row r="57" spans="1:40" x14ac:dyDescent="0.25">
      <c r="A57" s="278"/>
      <c r="B57" s="64" t="s">
        <v>28</v>
      </c>
      <c r="C57" s="61">
        <v>0</v>
      </c>
      <c r="D57" s="44">
        <v>0</v>
      </c>
      <c r="E57" s="43">
        <v>0</v>
      </c>
      <c r="F57" s="48">
        <v>0</v>
      </c>
      <c r="G57" s="43">
        <v>111</v>
      </c>
      <c r="H57" s="48">
        <v>4.9019607843137254E-3</v>
      </c>
      <c r="I57" s="29">
        <v>0</v>
      </c>
      <c r="J57" s="20">
        <v>0</v>
      </c>
      <c r="K57" s="29">
        <v>0</v>
      </c>
      <c r="L57" s="20">
        <v>0</v>
      </c>
      <c r="M57" s="29">
        <v>0</v>
      </c>
      <c r="N57" s="20">
        <v>0</v>
      </c>
      <c r="O57" s="29">
        <v>0</v>
      </c>
      <c r="P57" s="20">
        <v>0</v>
      </c>
      <c r="Q57" s="29">
        <v>0</v>
      </c>
      <c r="R57" s="20">
        <v>0</v>
      </c>
      <c r="S57" s="29">
        <v>0</v>
      </c>
      <c r="T57" s="20">
        <v>0</v>
      </c>
      <c r="U57" s="29">
        <v>0</v>
      </c>
      <c r="V57" s="20">
        <v>0</v>
      </c>
      <c r="W57" s="29">
        <v>0</v>
      </c>
      <c r="X57" s="20">
        <v>0</v>
      </c>
      <c r="Y57" s="29">
        <v>0</v>
      </c>
      <c r="Z57" s="20">
        <v>0</v>
      </c>
      <c r="AA57" s="29">
        <v>0</v>
      </c>
      <c r="AB57" s="20">
        <v>0</v>
      </c>
      <c r="AC57" s="29">
        <v>0</v>
      </c>
      <c r="AD57" s="20">
        <v>0</v>
      </c>
      <c r="AE57" s="29">
        <v>0</v>
      </c>
      <c r="AF57" s="20">
        <v>0</v>
      </c>
      <c r="AG57" s="29">
        <v>0</v>
      </c>
      <c r="AH57" s="20">
        <v>0</v>
      </c>
      <c r="AI57" s="29">
        <v>0</v>
      </c>
      <c r="AJ57" s="20">
        <v>0</v>
      </c>
      <c r="AK57" s="29">
        <v>0</v>
      </c>
      <c r="AL57" s="23">
        <v>0</v>
      </c>
      <c r="AM57" s="238">
        <f t="shared" si="0"/>
        <v>13.875</v>
      </c>
      <c r="AN57" s="238">
        <f t="shared" si="1"/>
        <v>0</v>
      </c>
    </row>
    <row r="58" spans="1:40" x14ac:dyDescent="0.25">
      <c r="A58" s="278"/>
      <c r="B58" s="63" t="s">
        <v>12</v>
      </c>
      <c r="C58" s="61">
        <v>222</v>
      </c>
      <c r="D58" s="48">
        <v>2.564102564102564E-2</v>
      </c>
      <c r="E58" s="43">
        <v>835</v>
      </c>
      <c r="F58" s="48">
        <v>2.8089887640449437E-2</v>
      </c>
      <c r="G58" s="43">
        <v>2886</v>
      </c>
      <c r="H58" s="48">
        <v>0.12745098039215685</v>
      </c>
      <c r="I58" s="29">
        <v>0</v>
      </c>
      <c r="J58" s="20">
        <v>0</v>
      </c>
      <c r="K58" s="29">
        <v>0</v>
      </c>
      <c r="L58" s="20">
        <v>0</v>
      </c>
      <c r="M58" s="45">
        <v>0</v>
      </c>
      <c r="N58" s="46">
        <v>0</v>
      </c>
      <c r="O58" s="29">
        <v>0</v>
      </c>
      <c r="P58" s="20">
        <v>0</v>
      </c>
      <c r="Q58" s="29">
        <v>0</v>
      </c>
      <c r="R58" s="20">
        <v>0</v>
      </c>
      <c r="S58" s="29">
        <v>0</v>
      </c>
      <c r="T58" s="20">
        <v>0</v>
      </c>
      <c r="U58" s="29">
        <v>0</v>
      </c>
      <c r="V58" s="20">
        <v>0</v>
      </c>
      <c r="W58" s="29">
        <v>0</v>
      </c>
      <c r="X58" s="20">
        <v>0</v>
      </c>
      <c r="Y58" s="29">
        <v>0</v>
      </c>
      <c r="Z58" s="20">
        <v>0</v>
      </c>
      <c r="AA58" s="29">
        <v>0</v>
      </c>
      <c r="AB58" s="20">
        <v>0</v>
      </c>
      <c r="AC58" s="29">
        <v>0</v>
      </c>
      <c r="AD58" s="20">
        <v>0</v>
      </c>
      <c r="AE58" s="29">
        <v>0</v>
      </c>
      <c r="AF58" s="20">
        <v>0</v>
      </c>
      <c r="AG58" s="29">
        <v>0</v>
      </c>
      <c r="AH58" s="20">
        <v>0</v>
      </c>
      <c r="AI58" s="29">
        <v>0</v>
      </c>
      <c r="AJ58" s="20">
        <v>0</v>
      </c>
      <c r="AK58" s="29">
        <v>0</v>
      </c>
      <c r="AL58" s="23">
        <v>0</v>
      </c>
      <c r="AM58" s="238">
        <f t="shared" si="0"/>
        <v>492.875</v>
      </c>
      <c r="AN58" s="238">
        <f t="shared" si="1"/>
        <v>0</v>
      </c>
    </row>
    <row r="59" spans="1:40" x14ac:dyDescent="0.25">
      <c r="A59" s="278"/>
      <c r="B59" s="63" t="s">
        <v>16</v>
      </c>
      <c r="C59" s="61">
        <v>111</v>
      </c>
      <c r="D59" s="48">
        <v>1.282051282051282E-2</v>
      </c>
      <c r="E59" s="29">
        <v>0</v>
      </c>
      <c r="F59" s="20">
        <v>0</v>
      </c>
      <c r="G59" s="43">
        <v>111</v>
      </c>
      <c r="H59" s="48">
        <v>4.9019607843137254E-3</v>
      </c>
      <c r="I59" s="29">
        <v>0</v>
      </c>
      <c r="J59" s="20">
        <v>0</v>
      </c>
      <c r="K59" s="29">
        <v>0</v>
      </c>
      <c r="L59" s="20">
        <v>0</v>
      </c>
      <c r="M59" s="45">
        <v>0</v>
      </c>
      <c r="N59" s="47">
        <v>0</v>
      </c>
      <c r="O59" s="29">
        <v>0</v>
      </c>
      <c r="P59" s="20">
        <v>0</v>
      </c>
      <c r="Q59" s="29">
        <v>0</v>
      </c>
      <c r="R59" s="20">
        <v>0</v>
      </c>
      <c r="S59" s="29">
        <v>0</v>
      </c>
      <c r="T59" s="20">
        <v>0</v>
      </c>
      <c r="U59" s="29">
        <v>0</v>
      </c>
      <c r="V59" s="20">
        <v>0</v>
      </c>
      <c r="W59" s="29">
        <v>0</v>
      </c>
      <c r="X59" s="20">
        <v>0</v>
      </c>
      <c r="Y59" s="29">
        <v>0</v>
      </c>
      <c r="Z59" s="20">
        <v>0</v>
      </c>
      <c r="AA59" s="29">
        <v>0</v>
      </c>
      <c r="AB59" s="20">
        <v>0</v>
      </c>
      <c r="AC59" s="29">
        <v>0</v>
      </c>
      <c r="AD59" s="20">
        <v>0</v>
      </c>
      <c r="AE59" s="29">
        <v>0</v>
      </c>
      <c r="AF59" s="20">
        <v>0</v>
      </c>
      <c r="AG59" s="29">
        <v>0</v>
      </c>
      <c r="AH59" s="20">
        <v>0</v>
      </c>
      <c r="AI59" s="29">
        <v>0</v>
      </c>
      <c r="AJ59" s="20">
        <v>0</v>
      </c>
      <c r="AK59" s="29">
        <v>0</v>
      </c>
      <c r="AL59" s="23">
        <v>0</v>
      </c>
      <c r="AM59" s="238">
        <f t="shared" si="0"/>
        <v>27.75</v>
      </c>
      <c r="AN59" s="238">
        <f t="shared" si="1"/>
        <v>0</v>
      </c>
    </row>
    <row r="60" spans="1:40" ht="13.5" thickBot="1" x14ac:dyDescent="0.3">
      <c r="A60" s="280"/>
      <c r="B60" s="65" t="s">
        <v>22</v>
      </c>
      <c r="C60" s="31">
        <v>0</v>
      </c>
      <c r="D60" s="32">
        <v>0</v>
      </c>
      <c r="E60" s="53">
        <v>668</v>
      </c>
      <c r="F60" s="54">
        <v>2.247191011235955E-2</v>
      </c>
      <c r="G60" s="33">
        <v>0</v>
      </c>
      <c r="H60" s="32">
        <v>0</v>
      </c>
      <c r="I60" s="55">
        <v>444</v>
      </c>
      <c r="J60" s="56">
        <v>9.3023255813953487E-2</v>
      </c>
      <c r="K60" s="33">
        <v>0</v>
      </c>
      <c r="L60" s="32">
        <v>0</v>
      </c>
      <c r="M60" s="55">
        <v>0</v>
      </c>
      <c r="N60" s="57">
        <v>0</v>
      </c>
      <c r="O60" s="33">
        <v>0</v>
      </c>
      <c r="P60" s="32">
        <v>0</v>
      </c>
      <c r="Q60" s="33">
        <v>0</v>
      </c>
      <c r="R60" s="32">
        <v>0</v>
      </c>
      <c r="S60" s="33">
        <v>0</v>
      </c>
      <c r="T60" s="32">
        <v>0</v>
      </c>
      <c r="U60" s="33">
        <v>0</v>
      </c>
      <c r="V60" s="32">
        <v>0</v>
      </c>
      <c r="W60" s="33">
        <v>0</v>
      </c>
      <c r="X60" s="32">
        <v>0</v>
      </c>
      <c r="Y60" s="33">
        <v>0</v>
      </c>
      <c r="Z60" s="32">
        <v>0</v>
      </c>
      <c r="AA60" s="33">
        <v>0</v>
      </c>
      <c r="AB60" s="32">
        <v>0</v>
      </c>
      <c r="AC60" s="33">
        <v>0</v>
      </c>
      <c r="AD60" s="32">
        <v>0</v>
      </c>
      <c r="AE60" s="33">
        <v>0</v>
      </c>
      <c r="AF60" s="32">
        <v>0</v>
      </c>
      <c r="AG60" s="33">
        <v>0</v>
      </c>
      <c r="AH60" s="32">
        <v>0</v>
      </c>
      <c r="AI60" s="33">
        <v>0</v>
      </c>
      <c r="AJ60" s="32">
        <v>0</v>
      </c>
      <c r="AK60" s="33">
        <v>0</v>
      </c>
      <c r="AL60" s="34">
        <v>0</v>
      </c>
      <c r="AM60" s="238">
        <f t="shared" si="0"/>
        <v>83.5</v>
      </c>
      <c r="AN60" s="238">
        <f t="shared" si="1"/>
        <v>44.4</v>
      </c>
    </row>
    <row r="61" spans="1:40" x14ac:dyDescent="0.25">
      <c r="A61" s="273" t="s">
        <v>78</v>
      </c>
      <c r="B61" s="274"/>
      <c r="C61" s="35">
        <f>SUM(C7:C60)</f>
        <v>8658</v>
      </c>
      <c r="D61" s="14">
        <f t="shared" ref="D61:AL61" si="2">SUM(D7:D60)</f>
        <v>0.99999999999999989</v>
      </c>
      <c r="E61" s="28">
        <f t="shared" si="2"/>
        <v>29726</v>
      </c>
      <c r="F61" s="14">
        <f t="shared" si="2"/>
        <v>1.0000000000000002</v>
      </c>
      <c r="G61" s="28">
        <f t="shared" si="2"/>
        <v>22644</v>
      </c>
      <c r="H61" s="14">
        <f t="shared" si="2"/>
        <v>0.99999999999999989</v>
      </c>
      <c r="I61" s="28">
        <f t="shared" si="2"/>
        <v>4773</v>
      </c>
      <c r="J61" s="14">
        <f t="shared" si="2"/>
        <v>1.0000000000000002</v>
      </c>
      <c r="K61" s="28">
        <f t="shared" si="2"/>
        <v>31635</v>
      </c>
      <c r="L61" s="14">
        <f t="shared" si="2"/>
        <v>1</v>
      </c>
      <c r="M61" s="28">
        <f t="shared" si="2"/>
        <v>4440</v>
      </c>
      <c r="N61" s="14">
        <f t="shared" si="2"/>
        <v>1</v>
      </c>
      <c r="O61" s="28">
        <f t="shared" si="2"/>
        <v>4329</v>
      </c>
      <c r="P61" s="14">
        <f t="shared" si="2"/>
        <v>1.0000000000000002</v>
      </c>
      <c r="Q61" s="28">
        <f t="shared" si="2"/>
        <v>6105</v>
      </c>
      <c r="R61" s="14">
        <f t="shared" si="2"/>
        <v>1</v>
      </c>
      <c r="S61" s="28">
        <f t="shared" si="2"/>
        <v>1075920</v>
      </c>
      <c r="T61" s="14">
        <f t="shared" si="2"/>
        <v>0.99999999999999956</v>
      </c>
      <c r="U61" s="28">
        <f t="shared" si="2"/>
        <v>819660</v>
      </c>
      <c r="V61" s="14">
        <f t="shared" si="2"/>
        <v>1</v>
      </c>
      <c r="W61" s="28">
        <f t="shared" si="2"/>
        <v>650040</v>
      </c>
      <c r="X61" s="14">
        <f t="shared" si="2"/>
        <v>1.0000000000000002</v>
      </c>
      <c r="Y61" s="28">
        <f t="shared" si="2"/>
        <v>510120</v>
      </c>
      <c r="Z61" s="14">
        <f t="shared" si="2"/>
        <v>1</v>
      </c>
      <c r="AA61" s="28">
        <f t="shared" si="2"/>
        <v>141900</v>
      </c>
      <c r="AB61" s="14">
        <f t="shared" si="2"/>
        <v>1</v>
      </c>
      <c r="AC61" s="28">
        <f t="shared" si="2"/>
        <v>2992600</v>
      </c>
      <c r="AD61" s="14">
        <f t="shared" si="2"/>
        <v>1.0000000000000002</v>
      </c>
      <c r="AE61" s="28">
        <f t="shared" si="2"/>
        <v>1424100</v>
      </c>
      <c r="AF61" s="14">
        <f t="shared" si="2"/>
        <v>1</v>
      </c>
      <c r="AG61" s="28">
        <f t="shared" si="2"/>
        <v>1272000</v>
      </c>
      <c r="AH61" s="14">
        <f t="shared" si="2"/>
        <v>1.0000000000000002</v>
      </c>
      <c r="AI61" s="28">
        <f t="shared" si="2"/>
        <v>903100</v>
      </c>
      <c r="AJ61" s="14">
        <f t="shared" si="2"/>
        <v>0.99999999999999989</v>
      </c>
      <c r="AK61" s="28">
        <f t="shared" si="2"/>
        <v>456100</v>
      </c>
      <c r="AL61" s="15">
        <f t="shared" si="2"/>
        <v>1</v>
      </c>
    </row>
    <row r="62" spans="1:40" x14ac:dyDescent="0.25">
      <c r="A62" s="285" t="s">
        <v>79</v>
      </c>
      <c r="B62" s="286"/>
      <c r="C62" s="36">
        <v>12</v>
      </c>
      <c r="D62" s="20"/>
      <c r="E62" s="29">
        <v>12</v>
      </c>
      <c r="F62" s="20"/>
      <c r="G62" s="29">
        <v>16</v>
      </c>
      <c r="H62" s="20"/>
      <c r="I62" s="29">
        <v>12</v>
      </c>
      <c r="J62" s="20"/>
      <c r="K62" s="29">
        <v>16</v>
      </c>
      <c r="L62" s="20"/>
      <c r="M62" s="29">
        <v>10</v>
      </c>
      <c r="N62" s="46"/>
      <c r="O62" s="29">
        <v>11</v>
      </c>
      <c r="P62" s="20"/>
      <c r="Q62" s="29">
        <v>8</v>
      </c>
      <c r="R62" s="20"/>
      <c r="S62" s="29">
        <v>15</v>
      </c>
      <c r="T62" s="20"/>
      <c r="U62" s="29">
        <v>14</v>
      </c>
      <c r="V62" s="20"/>
      <c r="W62" s="29">
        <v>9</v>
      </c>
      <c r="X62" s="20"/>
      <c r="Y62" s="29">
        <v>8</v>
      </c>
      <c r="Z62" s="20"/>
      <c r="AA62" s="29">
        <v>6</v>
      </c>
      <c r="AB62" s="20"/>
      <c r="AC62" s="29">
        <v>18</v>
      </c>
      <c r="AD62" s="52"/>
      <c r="AE62" s="29">
        <v>18</v>
      </c>
      <c r="AF62" s="52"/>
      <c r="AG62" s="29">
        <v>15</v>
      </c>
      <c r="AH62" s="52"/>
      <c r="AI62" s="29">
        <v>9</v>
      </c>
      <c r="AJ62" s="52"/>
      <c r="AK62" s="29">
        <v>7</v>
      </c>
      <c r="AL62" s="58"/>
    </row>
    <row r="63" spans="1:40" x14ac:dyDescent="0.25">
      <c r="A63" s="285" t="s">
        <v>80</v>
      </c>
      <c r="B63" s="286"/>
      <c r="C63" s="36">
        <v>1.8740000000000001</v>
      </c>
      <c r="D63" s="20"/>
      <c r="E63" s="29">
        <v>1.4650000000000001</v>
      </c>
      <c r="F63" s="20"/>
      <c r="G63" s="29">
        <v>1.69</v>
      </c>
      <c r="H63" s="20"/>
      <c r="I63" s="29">
        <v>2.1110000000000002</v>
      </c>
      <c r="J63" s="20"/>
      <c r="K63" s="29">
        <v>0.9143</v>
      </c>
      <c r="L63" s="20"/>
      <c r="M63" s="29">
        <v>2.028</v>
      </c>
      <c r="N63" s="20"/>
      <c r="O63" s="29">
        <v>1.929</v>
      </c>
      <c r="P63" s="20"/>
      <c r="Q63" s="29">
        <v>1.5029999999999999</v>
      </c>
      <c r="R63" s="20"/>
      <c r="S63" s="29">
        <v>0.22750000000000001</v>
      </c>
      <c r="T63" s="20"/>
      <c r="U63" s="29">
        <v>0.1971</v>
      </c>
      <c r="V63" s="20"/>
      <c r="W63" s="29">
        <v>9.8879999999999996E-2</v>
      </c>
      <c r="X63" s="20"/>
      <c r="Y63" s="29">
        <v>4.4499999999999998E-2</v>
      </c>
      <c r="Z63" s="20"/>
      <c r="AA63" s="29">
        <v>0.1158</v>
      </c>
      <c r="AB63" s="20"/>
      <c r="AC63" s="29">
        <v>0.1079</v>
      </c>
      <c r="AD63" s="52"/>
      <c r="AE63" s="29">
        <v>0.1187</v>
      </c>
      <c r="AF63" s="52"/>
      <c r="AG63" s="29">
        <v>7.2489999999999999E-2</v>
      </c>
      <c r="AH63" s="52"/>
      <c r="AI63" s="29">
        <v>5.5300000000000002E-2</v>
      </c>
      <c r="AJ63" s="52"/>
      <c r="AK63" s="29">
        <v>5.6599999999999998E-2</v>
      </c>
      <c r="AL63" s="58"/>
    </row>
    <row r="64" spans="1:40" x14ac:dyDescent="0.25">
      <c r="A64" s="285" t="s">
        <v>81</v>
      </c>
      <c r="B64" s="286"/>
      <c r="C64" s="36">
        <v>0.78269999999999995</v>
      </c>
      <c r="D64" s="20"/>
      <c r="E64" s="29">
        <v>0.63390000000000002</v>
      </c>
      <c r="F64" s="20"/>
      <c r="G64" s="29">
        <v>0.71860000000000002</v>
      </c>
      <c r="H64" s="20"/>
      <c r="I64" s="29">
        <v>0.84370000000000001</v>
      </c>
      <c r="J64" s="20"/>
      <c r="K64" s="29">
        <v>0.33810000000000001</v>
      </c>
      <c r="L64" s="20"/>
      <c r="M64" s="29">
        <v>0.8387</v>
      </c>
      <c r="N64" s="20"/>
      <c r="O64" s="29">
        <v>0.80600000000000005</v>
      </c>
      <c r="P64" s="20"/>
      <c r="Q64" s="29">
        <v>0.72399999999999998</v>
      </c>
      <c r="R64" s="20"/>
      <c r="S64" s="29">
        <v>7.5209999999999999E-2</v>
      </c>
      <c r="T64" s="20"/>
      <c r="U64" s="29">
        <v>6.2659999999999993E-2</v>
      </c>
      <c r="V64" s="20"/>
      <c r="W64" s="29">
        <v>2.818E-2</v>
      </c>
      <c r="X64" s="20"/>
      <c r="Y64" s="29">
        <v>1.218E-2</v>
      </c>
      <c r="Z64" s="20"/>
      <c r="AA64" s="29">
        <v>4.1520000000000001E-2</v>
      </c>
      <c r="AB64" s="20"/>
      <c r="AC64" s="29">
        <v>2.8240000000000001E-2</v>
      </c>
      <c r="AD64" s="52"/>
      <c r="AE64" s="29">
        <v>3.1460000000000002E-2</v>
      </c>
      <c r="AF64" s="52"/>
      <c r="AG64" s="29">
        <v>1.8759999999999999E-2</v>
      </c>
      <c r="AH64" s="52"/>
      <c r="AI64" s="29">
        <v>1.477E-2</v>
      </c>
      <c r="AJ64" s="52"/>
      <c r="AK64" s="29">
        <v>1.5699999999999999E-2</v>
      </c>
      <c r="AL64" s="58"/>
    </row>
    <row r="65" spans="1:38" ht="13.5" thickBot="1" x14ac:dyDescent="0.3">
      <c r="A65" s="271" t="s">
        <v>82</v>
      </c>
      <c r="B65" s="272"/>
      <c r="C65" s="37">
        <v>0.75409999999999999</v>
      </c>
      <c r="D65" s="21"/>
      <c r="E65" s="30">
        <v>0.58950000000000002</v>
      </c>
      <c r="F65" s="21"/>
      <c r="G65" s="30">
        <v>0.60940000000000005</v>
      </c>
      <c r="H65" s="21"/>
      <c r="I65" s="30">
        <v>0.84940000000000004</v>
      </c>
      <c r="J65" s="21"/>
      <c r="K65" s="30">
        <v>0.32979999999999998</v>
      </c>
      <c r="L65" s="21"/>
      <c r="M65" s="30">
        <v>0.88090000000000002</v>
      </c>
      <c r="N65" s="21"/>
      <c r="O65" s="30">
        <v>0.80430000000000001</v>
      </c>
      <c r="P65" s="21"/>
      <c r="Q65" s="30">
        <v>0.7228</v>
      </c>
      <c r="R65" s="21"/>
      <c r="S65" s="30">
        <v>8.4000000000000005E-2</v>
      </c>
      <c r="T65" s="21"/>
      <c r="U65" s="30">
        <v>7.4700000000000003E-2</v>
      </c>
      <c r="V65" s="21"/>
      <c r="W65" s="30">
        <v>4.4999999999999998E-2</v>
      </c>
      <c r="X65" s="21"/>
      <c r="Y65" s="30">
        <v>2.1399999999999999E-2</v>
      </c>
      <c r="Z65" s="21"/>
      <c r="AA65" s="30">
        <v>6.4659999999999995E-2</v>
      </c>
      <c r="AB65" s="21"/>
      <c r="AC65" s="30">
        <v>3.7339999999999998E-2</v>
      </c>
      <c r="AD65" s="59"/>
      <c r="AE65" s="30">
        <v>4.1079999999999998E-2</v>
      </c>
      <c r="AF65" s="59"/>
      <c r="AG65" s="30">
        <v>2.6769999999999999E-2</v>
      </c>
      <c r="AH65" s="59"/>
      <c r="AI65" s="30">
        <v>2.5170000000000001E-2</v>
      </c>
      <c r="AJ65" s="59"/>
      <c r="AK65" s="30">
        <v>2.9090000000000001E-2</v>
      </c>
      <c r="AL65" s="60"/>
    </row>
    <row r="67" spans="1:38" x14ac:dyDescent="0.25">
      <c r="D67" s="24"/>
      <c r="F67" s="24"/>
      <c r="H67" s="24"/>
      <c r="J67" s="24"/>
      <c r="L67" s="24"/>
      <c r="N67" s="24"/>
      <c r="P67" s="24"/>
      <c r="R67" s="24"/>
      <c r="T67" s="24"/>
      <c r="V67" s="24"/>
    </row>
    <row r="68" spans="1:38" x14ac:dyDescent="0.25">
      <c r="D68" s="24"/>
    </row>
    <row r="69" spans="1:38" x14ac:dyDescent="0.25">
      <c r="D69" s="24"/>
    </row>
    <row r="70" spans="1:38" x14ac:dyDescent="0.25">
      <c r="D70" s="24"/>
    </row>
    <row r="71" spans="1:38" x14ac:dyDescent="0.25">
      <c r="D71" s="24"/>
    </row>
    <row r="72" spans="1:38" x14ac:dyDescent="0.25">
      <c r="D72" s="24"/>
      <c r="F72" s="24"/>
      <c r="H72" s="24"/>
      <c r="J72" s="24"/>
      <c r="L72" s="24"/>
      <c r="N72" s="24"/>
      <c r="P72" s="24"/>
      <c r="R72" s="24"/>
      <c r="T72" s="24"/>
      <c r="V72" s="24"/>
    </row>
    <row r="73" spans="1:38" x14ac:dyDescent="0.25">
      <c r="D73" s="24"/>
      <c r="F73" s="24"/>
      <c r="H73" s="24"/>
      <c r="J73" s="24"/>
      <c r="L73" s="24"/>
      <c r="N73" s="24"/>
      <c r="P73" s="24"/>
      <c r="R73" s="24"/>
      <c r="T73" s="24"/>
      <c r="V73" s="24"/>
    </row>
    <row r="74" spans="1:38" x14ac:dyDescent="0.25">
      <c r="D74" s="24"/>
      <c r="F74" s="24"/>
      <c r="H74" s="24"/>
      <c r="J74" s="24"/>
      <c r="L74" s="24"/>
      <c r="N74" s="24"/>
      <c r="P74" s="24"/>
      <c r="R74" s="24"/>
      <c r="T74" s="24"/>
      <c r="V74" s="24"/>
    </row>
  </sheetData>
  <mergeCells count="44">
    <mergeCell ref="K5:L5"/>
    <mergeCell ref="A5:A6"/>
    <mergeCell ref="C3:H3"/>
    <mergeCell ref="C2:H2"/>
    <mergeCell ref="A2:B4"/>
    <mergeCell ref="I5:J5"/>
    <mergeCell ref="I4:R4"/>
    <mergeCell ref="I3:R3"/>
    <mergeCell ref="I2:R2"/>
    <mergeCell ref="G5:H5"/>
    <mergeCell ref="E5:F5"/>
    <mergeCell ref="C5:D5"/>
    <mergeCell ref="C4:H4"/>
    <mergeCell ref="B5:B6"/>
    <mergeCell ref="W5:X5"/>
    <mergeCell ref="Y5:Z5"/>
    <mergeCell ref="AA5:AB5"/>
    <mergeCell ref="M5:N5"/>
    <mergeCell ref="O5:P5"/>
    <mergeCell ref="Q5:R5"/>
    <mergeCell ref="AC2:AL2"/>
    <mergeCell ref="AC3:AL3"/>
    <mergeCell ref="A62:B62"/>
    <mergeCell ref="A63:B63"/>
    <mergeCell ref="A64:B64"/>
    <mergeCell ref="AC4:AL4"/>
    <mergeCell ref="AC5:AD5"/>
    <mergeCell ref="AE5:AF5"/>
    <mergeCell ref="AG5:AH5"/>
    <mergeCell ref="AI5:AJ5"/>
    <mergeCell ref="AK5:AL5"/>
    <mergeCell ref="S4:AB4"/>
    <mergeCell ref="S5:T5"/>
    <mergeCell ref="S3:AB3"/>
    <mergeCell ref="S2:AB2"/>
    <mergeCell ref="U5:V5"/>
    <mergeCell ref="A65:B65"/>
    <mergeCell ref="A61:B61"/>
    <mergeCell ref="A7:A9"/>
    <mergeCell ref="A10:A30"/>
    <mergeCell ref="A32:A34"/>
    <mergeCell ref="A35:A39"/>
    <mergeCell ref="A40:A43"/>
    <mergeCell ref="A44:A60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9:K73"/>
  <sheetViews>
    <sheetView workbookViewId="0">
      <selection activeCell="C4" sqref="C4:J99"/>
    </sheetView>
  </sheetViews>
  <sheetFormatPr baseColWidth="10" defaultRowHeight="15" x14ac:dyDescent="0.25"/>
  <cols>
    <col min="3" max="3" width="35.42578125" bestFit="1" customWidth="1"/>
    <col min="4" max="7" width="7" bestFit="1" customWidth="1"/>
    <col min="8" max="8" width="8" bestFit="1" customWidth="1"/>
    <col min="9" max="9" width="7" bestFit="1" customWidth="1"/>
    <col min="10" max="10" width="8" bestFit="1" customWidth="1"/>
  </cols>
  <sheetData>
    <row r="9" spans="11:11" x14ac:dyDescent="0.25">
      <c r="K9" s="238"/>
    </row>
    <row r="13" spans="11:11" x14ac:dyDescent="0.25">
      <c r="K13" s="238"/>
    </row>
    <row r="16" spans="11:11" x14ac:dyDescent="0.25">
      <c r="K16" s="238"/>
    </row>
    <row r="18" spans="11:11" x14ac:dyDescent="0.25">
      <c r="K18" s="238"/>
    </row>
    <row r="19" spans="11:11" x14ac:dyDescent="0.25">
      <c r="K19" s="238"/>
    </row>
    <row r="20" spans="11:11" x14ac:dyDescent="0.25">
      <c r="K20" s="238"/>
    </row>
    <row r="24" spans="11:11" x14ac:dyDescent="0.25">
      <c r="K24" s="238"/>
    </row>
    <row r="25" spans="11:11" x14ac:dyDescent="0.25">
      <c r="K25" s="238"/>
    </row>
    <row r="26" spans="11:11" x14ac:dyDescent="0.25">
      <c r="K26" s="238"/>
    </row>
    <row r="35" spans="11:11" x14ac:dyDescent="0.25">
      <c r="K35" s="238"/>
    </row>
    <row r="40" spans="11:11" x14ac:dyDescent="0.25">
      <c r="K40" s="238"/>
    </row>
    <row r="41" spans="11:11" x14ac:dyDescent="0.25">
      <c r="K41" s="238"/>
    </row>
    <row r="58" spans="11:11" x14ac:dyDescent="0.25">
      <c r="K58" s="238"/>
    </row>
    <row r="59" spans="11:11" x14ac:dyDescent="0.25">
      <c r="K59" s="238"/>
    </row>
    <row r="60" spans="11:11" x14ac:dyDescent="0.25">
      <c r="K60" s="238"/>
    </row>
    <row r="62" spans="11:11" x14ac:dyDescent="0.25">
      <c r="K62" s="238"/>
    </row>
    <row r="64" spans="11:11" x14ac:dyDescent="0.25">
      <c r="K64" s="238"/>
    </row>
    <row r="69" spans="11:11" x14ac:dyDescent="0.25">
      <c r="K69" s="238"/>
    </row>
    <row r="72" spans="11:11" x14ac:dyDescent="0.25">
      <c r="K72" s="238"/>
    </row>
    <row r="73" spans="11:11" x14ac:dyDescent="0.25">
      <c r="K73" s="2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8"/>
  <sheetViews>
    <sheetView zoomScale="80" zoomScaleNormal="80" workbookViewId="0">
      <selection activeCell="B30" sqref="B30"/>
    </sheetView>
  </sheetViews>
  <sheetFormatPr baseColWidth="10" defaultRowHeight="12.75" x14ac:dyDescent="0.25"/>
  <cols>
    <col min="1" max="1" width="22" style="11" bestFit="1" customWidth="1"/>
    <col min="2" max="2" width="34.28515625" style="13" bestFit="1" customWidth="1"/>
    <col min="3" max="3" width="6.7109375" style="12" customWidth="1"/>
    <col min="4" max="4" width="6.7109375" style="81" customWidth="1"/>
    <col min="5" max="5" width="6.7109375" style="12" customWidth="1"/>
    <col min="6" max="6" width="6.7109375" style="81" customWidth="1"/>
    <col min="7" max="7" width="6.7109375" style="12" customWidth="1"/>
    <col min="8" max="8" width="6.7109375" style="81" customWidth="1"/>
    <col min="9" max="9" width="6.7109375" style="24" customWidth="1"/>
    <col min="10" max="10" width="6.7109375" style="81" customWidth="1"/>
    <col min="11" max="11" width="6.7109375" style="24" customWidth="1"/>
    <col min="12" max="12" width="6.7109375" style="81" customWidth="1"/>
    <col min="13" max="13" width="6.7109375" style="24" customWidth="1"/>
    <col min="14" max="14" width="6.7109375" style="81" customWidth="1"/>
    <col min="15" max="15" width="6.7109375" style="50" customWidth="1"/>
    <col min="16" max="16" width="6.7109375" style="82" customWidth="1"/>
    <col min="17" max="17" width="6.7109375" style="50" customWidth="1"/>
    <col min="18" max="18" width="6.7109375" style="82" customWidth="1"/>
    <col min="19" max="19" width="6.7109375" style="50" customWidth="1"/>
    <col min="20" max="20" width="6.7109375" style="82" customWidth="1"/>
    <col min="21" max="21" width="6.7109375" style="50" customWidth="1"/>
    <col min="22" max="22" width="6.7109375" style="82" customWidth="1"/>
    <col min="23" max="23" width="6.7109375" style="50" customWidth="1"/>
    <col min="24" max="24" width="6.7109375" style="82" customWidth="1"/>
    <col min="25" max="25" width="6.7109375" style="50" customWidth="1"/>
    <col min="26" max="26" width="6.7109375" style="82" customWidth="1"/>
    <col min="27" max="27" width="6.7109375" style="50" customWidth="1"/>
    <col min="28" max="28" width="6.7109375" style="82" customWidth="1"/>
    <col min="29" max="29" width="6.7109375" style="50" customWidth="1"/>
    <col min="30" max="30" width="6.7109375" style="82" customWidth="1"/>
    <col min="31" max="16384" width="11.42578125" style="13"/>
  </cols>
  <sheetData>
    <row r="1" spans="1:32" ht="13.5" thickBot="1" x14ac:dyDescent="0.3"/>
    <row r="2" spans="1:32" x14ac:dyDescent="0.25">
      <c r="A2" s="326" t="s">
        <v>92</v>
      </c>
      <c r="B2" s="282"/>
      <c r="C2" s="300">
        <v>2011</v>
      </c>
      <c r="D2" s="281"/>
      <c r="E2" s="281"/>
      <c r="F2" s="281"/>
      <c r="G2" s="281"/>
      <c r="H2" s="281"/>
      <c r="I2" s="293">
        <v>2012</v>
      </c>
      <c r="J2" s="323"/>
      <c r="K2" s="323"/>
      <c r="L2" s="323"/>
      <c r="M2" s="323"/>
      <c r="N2" s="323"/>
      <c r="O2" s="281">
        <v>2012</v>
      </c>
      <c r="P2" s="281"/>
      <c r="Q2" s="281"/>
      <c r="R2" s="281"/>
      <c r="S2" s="281"/>
      <c r="T2" s="281"/>
      <c r="U2" s="281"/>
      <c r="V2" s="281"/>
      <c r="W2" s="281">
        <v>2013</v>
      </c>
      <c r="X2" s="281"/>
      <c r="Y2" s="281"/>
      <c r="Z2" s="281"/>
      <c r="AA2" s="281"/>
      <c r="AB2" s="281"/>
      <c r="AC2" s="281"/>
      <c r="AD2" s="282"/>
    </row>
    <row r="3" spans="1:32" x14ac:dyDescent="0.25">
      <c r="A3" s="327"/>
      <c r="B3" s="284"/>
      <c r="C3" s="299" t="s">
        <v>35</v>
      </c>
      <c r="D3" s="283"/>
      <c r="E3" s="283"/>
      <c r="F3" s="283"/>
      <c r="G3" s="283"/>
      <c r="H3" s="283"/>
      <c r="I3" s="292" t="s">
        <v>58</v>
      </c>
      <c r="J3" s="322"/>
      <c r="K3" s="322"/>
      <c r="L3" s="322"/>
      <c r="M3" s="322"/>
      <c r="N3" s="322"/>
      <c r="O3" s="283" t="s">
        <v>35</v>
      </c>
      <c r="P3" s="283"/>
      <c r="Q3" s="283"/>
      <c r="R3" s="283"/>
      <c r="S3" s="283"/>
      <c r="T3" s="283"/>
      <c r="U3" s="283"/>
      <c r="V3" s="283"/>
      <c r="W3" s="283" t="s">
        <v>58</v>
      </c>
      <c r="X3" s="283"/>
      <c r="Y3" s="283"/>
      <c r="Z3" s="283"/>
      <c r="AA3" s="283"/>
      <c r="AB3" s="283"/>
      <c r="AC3" s="283"/>
      <c r="AD3" s="284"/>
    </row>
    <row r="4" spans="1:32" x14ac:dyDescent="0.25">
      <c r="A4" s="327"/>
      <c r="B4" s="284"/>
      <c r="C4" s="328">
        <v>40892</v>
      </c>
      <c r="D4" s="307"/>
      <c r="E4" s="307"/>
      <c r="F4" s="307"/>
      <c r="G4" s="307"/>
      <c r="H4" s="307"/>
      <c r="I4" s="308">
        <v>40954</v>
      </c>
      <c r="J4" s="321"/>
      <c r="K4" s="321"/>
      <c r="L4" s="321"/>
      <c r="M4" s="321"/>
      <c r="N4" s="321"/>
      <c r="O4" s="320">
        <v>41234</v>
      </c>
      <c r="P4" s="283"/>
      <c r="Q4" s="283"/>
      <c r="R4" s="283"/>
      <c r="S4" s="283"/>
      <c r="T4" s="283"/>
      <c r="U4" s="283"/>
      <c r="V4" s="283"/>
      <c r="W4" s="320">
        <v>41328</v>
      </c>
      <c r="X4" s="283"/>
      <c r="Y4" s="283"/>
      <c r="Z4" s="283"/>
      <c r="AA4" s="283"/>
      <c r="AB4" s="283"/>
      <c r="AC4" s="283"/>
      <c r="AD4" s="284"/>
    </row>
    <row r="5" spans="1:32" x14ac:dyDescent="0.25">
      <c r="A5" s="297" t="s">
        <v>34</v>
      </c>
      <c r="B5" s="324" t="s">
        <v>33</v>
      </c>
      <c r="C5" s="296" t="s">
        <v>30</v>
      </c>
      <c r="D5" s="295"/>
      <c r="E5" s="294" t="s">
        <v>32</v>
      </c>
      <c r="F5" s="295"/>
      <c r="G5" s="294" t="s">
        <v>31</v>
      </c>
      <c r="H5" s="295"/>
      <c r="I5" s="294" t="s">
        <v>30</v>
      </c>
      <c r="J5" s="295"/>
      <c r="K5" s="294" t="s">
        <v>32</v>
      </c>
      <c r="L5" s="295"/>
      <c r="M5" s="294" t="s">
        <v>31</v>
      </c>
      <c r="N5" s="295"/>
      <c r="O5" s="289" t="s">
        <v>30</v>
      </c>
      <c r="P5" s="289"/>
      <c r="Q5" s="289" t="s">
        <v>32</v>
      </c>
      <c r="R5" s="289"/>
      <c r="S5" s="289" t="s">
        <v>31</v>
      </c>
      <c r="T5" s="289"/>
      <c r="U5" s="289" t="s">
        <v>55</v>
      </c>
      <c r="V5" s="289"/>
      <c r="W5" s="289" t="s">
        <v>30</v>
      </c>
      <c r="X5" s="289"/>
      <c r="Y5" s="289" t="s">
        <v>32</v>
      </c>
      <c r="Z5" s="289"/>
      <c r="AA5" s="289" t="s">
        <v>31</v>
      </c>
      <c r="AB5" s="289"/>
      <c r="AC5" s="289" t="s">
        <v>55</v>
      </c>
      <c r="AD5" s="290"/>
    </row>
    <row r="6" spans="1:32" ht="13.5" thickBot="1" x14ac:dyDescent="0.3">
      <c r="A6" s="298"/>
      <c r="B6" s="325"/>
      <c r="C6" s="114" t="s">
        <v>0</v>
      </c>
      <c r="D6" s="105" t="s">
        <v>37</v>
      </c>
      <c r="E6" s="104" t="s">
        <v>0</v>
      </c>
      <c r="F6" s="105" t="s">
        <v>37</v>
      </c>
      <c r="G6" s="104" t="s">
        <v>0</v>
      </c>
      <c r="H6" s="105" t="s">
        <v>37</v>
      </c>
      <c r="I6" s="76" t="s">
        <v>0</v>
      </c>
      <c r="J6" s="105" t="s">
        <v>37</v>
      </c>
      <c r="K6" s="76" t="s">
        <v>0</v>
      </c>
      <c r="L6" s="105" t="s">
        <v>37</v>
      </c>
      <c r="M6" s="76" t="s">
        <v>0</v>
      </c>
      <c r="N6" s="106" t="s">
        <v>37</v>
      </c>
      <c r="O6" s="27" t="s">
        <v>59</v>
      </c>
      <c r="P6" s="107" t="s">
        <v>37</v>
      </c>
      <c r="Q6" s="27" t="s">
        <v>59</v>
      </c>
      <c r="R6" s="107" t="s">
        <v>37</v>
      </c>
      <c r="S6" s="27" t="s">
        <v>59</v>
      </c>
      <c r="T6" s="107" t="s">
        <v>37</v>
      </c>
      <c r="U6" s="27" t="s">
        <v>59</v>
      </c>
      <c r="V6" s="107" t="s">
        <v>37</v>
      </c>
      <c r="W6" s="27" t="s">
        <v>59</v>
      </c>
      <c r="X6" s="107" t="s">
        <v>37</v>
      </c>
      <c r="Y6" s="27" t="s">
        <v>59</v>
      </c>
      <c r="Z6" s="107" t="s">
        <v>37</v>
      </c>
      <c r="AA6" s="27" t="s">
        <v>59</v>
      </c>
      <c r="AB6" s="107" t="s">
        <v>37</v>
      </c>
      <c r="AC6" s="27" t="s">
        <v>59</v>
      </c>
      <c r="AD6" s="108" t="s">
        <v>37</v>
      </c>
      <c r="AE6" s="38" t="s">
        <v>207</v>
      </c>
      <c r="AF6" s="38" t="s">
        <v>208</v>
      </c>
    </row>
    <row r="7" spans="1:32" x14ac:dyDescent="0.25">
      <c r="A7" s="314" t="s">
        <v>38</v>
      </c>
      <c r="B7" s="121" t="s">
        <v>39</v>
      </c>
      <c r="C7" s="115">
        <v>0</v>
      </c>
      <c r="D7" s="100">
        <v>0</v>
      </c>
      <c r="E7" s="91">
        <v>0</v>
      </c>
      <c r="F7" s="100">
        <v>0</v>
      </c>
      <c r="G7" s="91">
        <v>0</v>
      </c>
      <c r="H7" s="100">
        <v>0</v>
      </c>
      <c r="I7" s="70">
        <v>2331</v>
      </c>
      <c r="J7" s="101">
        <v>0.375</v>
      </c>
      <c r="K7" s="70">
        <v>111</v>
      </c>
      <c r="L7" s="101">
        <v>2.9411764705882353E-3</v>
      </c>
      <c r="M7" s="70">
        <v>0</v>
      </c>
      <c r="N7" s="102">
        <v>0</v>
      </c>
      <c r="O7" s="39">
        <v>420</v>
      </c>
      <c r="P7" s="100">
        <v>3.7273695420660271E-4</v>
      </c>
      <c r="Q7" s="39">
        <v>180</v>
      </c>
      <c r="R7" s="100">
        <v>1.6930022573363431E-4</v>
      </c>
      <c r="S7" s="39">
        <v>300</v>
      </c>
      <c r="T7" s="100">
        <v>5.142974696564493E-4</v>
      </c>
      <c r="U7" s="39">
        <v>60</v>
      </c>
      <c r="V7" s="100">
        <v>2.6490066225165563E-4</v>
      </c>
      <c r="W7" s="39">
        <v>0</v>
      </c>
      <c r="X7" s="100">
        <v>0</v>
      </c>
      <c r="Y7" s="39">
        <v>0</v>
      </c>
      <c r="Z7" s="100">
        <v>0</v>
      </c>
      <c r="AA7" s="39">
        <v>0</v>
      </c>
      <c r="AB7" s="100">
        <v>0</v>
      </c>
      <c r="AC7" s="39">
        <v>0</v>
      </c>
      <c r="AD7" s="103">
        <v>0</v>
      </c>
      <c r="AE7" s="238">
        <f>AVERAGE(C7,E7,G7,O7,Q7,S7,U7,)</f>
        <v>120</v>
      </c>
      <c r="AF7" s="238">
        <f>AVERAGE(I7,K7,M7,W7,Y7,AA7,AC7)</f>
        <v>348.85714285714283</v>
      </c>
    </row>
    <row r="8" spans="1:32" x14ac:dyDescent="0.25">
      <c r="A8" s="314"/>
      <c r="B8" s="122" t="s">
        <v>166</v>
      </c>
      <c r="C8" s="116">
        <v>0</v>
      </c>
      <c r="D8" s="85">
        <v>0</v>
      </c>
      <c r="E8" s="84">
        <v>0</v>
      </c>
      <c r="F8" s="85">
        <v>0</v>
      </c>
      <c r="G8" s="84">
        <v>0</v>
      </c>
      <c r="H8" s="85">
        <v>0</v>
      </c>
      <c r="I8" s="45">
        <v>0</v>
      </c>
      <c r="J8" s="86">
        <v>0</v>
      </c>
      <c r="K8" s="45">
        <v>0</v>
      </c>
      <c r="L8" s="86">
        <v>0</v>
      </c>
      <c r="M8" s="45">
        <v>0</v>
      </c>
      <c r="N8" s="87">
        <v>0</v>
      </c>
      <c r="O8" s="29">
        <v>1560</v>
      </c>
      <c r="P8" s="85">
        <v>1.3844515441959529E-3</v>
      </c>
      <c r="Q8" s="29">
        <v>1740</v>
      </c>
      <c r="R8" s="85">
        <v>1.6365688487584649E-3</v>
      </c>
      <c r="S8" s="29">
        <v>840</v>
      </c>
      <c r="T8" s="85">
        <v>1.4400329150380581E-3</v>
      </c>
      <c r="U8" s="29">
        <v>420</v>
      </c>
      <c r="V8" s="85">
        <v>1.8543046357615894E-3</v>
      </c>
      <c r="W8" s="29">
        <v>9200</v>
      </c>
      <c r="X8" s="85">
        <v>3.3069734004313443E-3</v>
      </c>
      <c r="Y8" s="29">
        <v>3200</v>
      </c>
      <c r="Z8" s="85">
        <v>1.6369961121342339E-3</v>
      </c>
      <c r="AA8" s="29">
        <v>1500</v>
      </c>
      <c r="AB8" s="85">
        <v>3.4044484793463452E-3</v>
      </c>
      <c r="AC8" s="29">
        <v>200</v>
      </c>
      <c r="AD8" s="92">
        <v>1.3123359580052493E-3</v>
      </c>
      <c r="AE8" s="238">
        <f t="shared" ref="AE8:AE65" si="0">AVERAGE(C8,E8,G8,O8,Q8,S8,U8,)</f>
        <v>570</v>
      </c>
      <c r="AF8" s="238">
        <f t="shared" ref="AF8:AF65" si="1">AVERAGE(I8,K8,M8,W8,Y8,AA8,AC8)</f>
        <v>2014.2857142857142</v>
      </c>
    </row>
    <row r="9" spans="1:32" s="413" customFormat="1" x14ac:dyDescent="0.25">
      <c r="A9" s="315"/>
      <c r="B9" s="123" t="s">
        <v>83</v>
      </c>
      <c r="C9" s="118">
        <v>111</v>
      </c>
      <c r="D9" s="414">
        <v>6.2893081761006293E-3</v>
      </c>
      <c r="E9" s="415">
        <v>0</v>
      </c>
      <c r="F9" s="416">
        <v>0</v>
      </c>
      <c r="G9" s="415">
        <v>0</v>
      </c>
      <c r="H9" s="416">
        <v>0</v>
      </c>
      <c r="I9" s="237">
        <v>0</v>
      </c>
      <c r="J9" s="416">
        <v>0</v>
      </c>
      <c r="K9" s="237">
        <v>0</v>
      </c>
      <c r="L9" s="416">
        <v>0</v>
      </c>
      <c r="M9" s="237">
        <v>0</v>
      </c>
      <c r="N9" s="416">
        <v>0</v>
      </c>
      <c r="O9" s="237">
        <v>0</v>
      </c>
      <c r="P9" s="416">
        <v>0</v>
      </c>
      <c r="Q9" s="237">
        <v>0</v>
      </c>
      <c r="R9" s="416">
        <v>0</v>
      </c>
      <c r="S9" s="237">
        <v>0</v>
      </c>
      <c r="T9" s="416">
        <v>0</v>
      </c>
      <c r="U9" s="237">
        <v>0</v>
      </c>
      <c r="V9" s="416">
        <v>0</v>
      </c>
      <c r="W9" s="237">
        <v>0</v>
      </c>
      <c r="X9" s="416">
        <v>0</v>
      </c>
      <c r="Y9" s="237">
        <v>0</v>
      </c>
      <c r="Z9" s="416">
        <v>0</v>
      </c>
      <c r="AA9" s="237">
        <v>0</v>
      </c>
      <c r="AB9" s="416">
        <v>0</v>
      </c>
      <c r="AC9" s="237">
        <v>0</v>
      </c>
      <c r="AD9" s="417">
        <v>0</v>
      </c>
      <c r="AE9" s="412">
        <f t="shared" si="0"/>
        <v>13.875</v>
      </c>
      <c r="AF9" s="412">
        <f t="shared" si="1"/>
        <v>0</v>
      </c>
    </row>
    <row r="10" spans="1:32" x14ac:dyDescent="0.25">
      <c r="A10" s="313" t="s">
        <v>1</v>
      </c>
      <c r="B10" s="122" t="s">
        <v>2</v>
      </c>
      <c r="C10" s="117">
        <v>0</v>
      </c>
      <c r="D10" s="87">
        <v>0</v>
      </c>
      <c r="E10" s="88">
        <v>3841</v>
      </c>
      <c r="F10" s="86">
        <v>0.1464968152866242</v>
      </c>
      <c r="G10" s="84">
        <v>0</v>
      </c>
      <c r="H10" s="85">
        <v>0</v>
      </c>
      <c r="I10" s="45">
        <v>0</v>
      </c>
      <c r="J10" s="87">
        <v>0</v>
      </c>
      <c r="K10" s="45">
        <v>0</v>
      </c>
      <c r="L10" s="87">
        <v>0</v>
      </c>
      <c r="M10" s="29">
        <v>0</v>
      </c>
      <c r="N10" s="85">
        <v>0</v>
      </c>
      <c r="O10" s="29">
        <v>1020</v>
      </c>
      <c r="P10" s="85">
        <v>9.0521831735889226E-4</v>
      </c>
      <c r="Q10" s="29">
        <v>360</v>
      </c>
      <c r="R10" s="85">
        <v>3.3860045146726862E-4</v>
      </c>
      <c r="S10" s="29">
        <v>0</v>
      </c>
      <c r="T10" s="85">
        <v>0</v>
      </c>
      <c r="U10" s="29">
        <v>0</v>
      </c>
      <c r="V10" s="85">
        <v>0</v>
      </c>
      <c r="W10" s="29">
        <v>0</v>
      </c>
      <c r="X10" s="85">
        <v>0</v>
      </c>
      <c r="Y10" s="29">
        <v>0</v>
      </c>
      <c r="Z10" s="85">
        <v>0</v>
      </c>
      <c r="AA10" s="29">
        <v>0</v>
      </c>
      <c r="AB10" s="85">
        <v>0</v>
      </c>
      <c r="AC10" s="29">
        <v>0</v>
      </c>
      <c r="AD10" s="92">
        <v>0</v>
      </c>
      <c r="AE10" s="238">
        <f t="shared" si="0"/>
        <v>652.625</v>
      </c>
      <c r="AF10" s="238">
        <f t="shared" si="1"/>
        <v>0</v>
      </c>
    </row>
    <row r="11" spans="1:32" x14ac:dyDescent="0.25">
      <c r="A11" s="314"/>
      <c r="B11" s="122" t="s">
        <v>24</v>
      </c>
      <c r="C11" s="117">
        <v>0</v>
      </c>
      <c r="D11" s="87">
        <v>0</v>
      </c>
      <c r="E11" s="88">
        <v>0</v>
      </c>
      <c r="F11" s="87">
        <v>0</v>
      </c>
      <c r="G11" s="88">
        <v>501</v>
      </c>
      <c r="H11" s="86">
        <v>4.1666666666666664E-2</v>
      </c>
      <c r="I11" s="45">
        <v>0</v>
      </c>
      <c r="J11" s="87">
        <v>0</v>
      </c>
      <c r="K11" s="45">
        <v>0</v>
      </c>
      <c r="L11" s="87">
        <v>0</v>
      </c>
      <c r="M11" s="29">
        <v>0</v>
      </c>
      <c r="N11" s="85">
        <v>0</v>
      </c>
      <c r="O11" s="29">
        <v>0</v>
      </c>
      <c r="P11" s="85">
        <v>0</v>
      </c>
      <c r="Q11" s="29">
        <v>0</v>
      </c>
      <c r="R11" s="85">
        <v>0</v>
      </c>
      <c r="S11" s="29">
        <v>0</v>
      </c>
      <c r="T11" s="85">
        <v>0</v>
      </c>
      <c r="U11" s="29">
        <v>0</v>
      </c>
      <c r="V11" s="85">
        <v>0</v>
      </c>
      <c r="W11" s="29">
        <v>0</v>
      </c>
      <c r="X11" s="85">
        <v>0</v>
      </c>
      <c r="Y11" s="29">
        <v>0</v>
      </c>
      <c r="Z11" s="85">
        <v>0</v>
      </c>
      <c r="AA11" s="29">
        <v>0</v>
      </c>
      <c r="AB11" s="85">
        <v>0</v>
      </c>
      <c r="AC11" s="29">
        <v>0</v>
      </c>
      <c r="AD11" s="92">
        <v>0</v>
      </c>
      <c r="AE11" s="238">
        <f t="shared" si="0"/>
        <v>62.625</v>
      </c>
      <c r="AF11" s="238">
        <f t="shared" si="1"/>
        <v>0</v>
      </c>
    </row>
    <row r="12" spans="1:32" x14ac:dyDescent="0.25">
      <c r="A12" s="314"/>
      <c r="B12" s="122" t="s">
        <v>47</v>
      </c>
      <c r="C12" s="116">
        <v>0</v>
      </c>
      <c r="D12" s="85">
        <v>0</v>
      </c>
      <c r="E12" s="84">
        <v>0</v>
      </c>
      <c r="F12" s="85">
        <v>0</v>
      </c>
      <c r="G12" s="88">
        <v>1837</v>
      </c>
      <c r="H12" s="86">
        <v>0.15277777777777779</v>
      </c>
      <c r="I12" s="45">
        <v>111</v>
      </c>
      <c r="J12" s="86">
        <v>1.7857142857142856E-2</v>
      </c>
      <c r="K12" s="29">
        <v>0</v>
      </c>
      <c r="L12" s="85">
        <v>0</v>
      </c>
      <c r="M12" s="45">
        <v>0</v>
      </c>
      <c r="N12" s="87">
        <v>0</v>
      </c>
      <c r="O12" s="29">
        <v>21840</v>
      </c>
      <c r="P12" s="85">
        <v>1.9382321618743342E-2</v>
      </c>
      <c r="Q12" s="29">
        <v>15840</v>
      </c>
      <c r="R12" s="85">
        <v>1.4898419864559819E-2</v>
      </c>
      <c r="S12" s="29">
        <v>7560</v>
      </c>
      <c r="T12" s="85">
        <v>1.2960296235342523E-2</v>
      </c>
      <c r="U12" s="29">
        <v>6720</v>
      </c>
      <c r="V12" s="85">
        <v>2.966887417218543E-2</v>
      </c>
      <c r="W12" s="29">
        <v>0</v>
      </c>
      <c r="X12" s="85">
        <v>0</v>
      </c>
      <c r="Y12" s="29">
        <v>800</v>
      </c>
      <c r="Z12" s="85">
        <v>4.0924902803355848E-4</v>
      </c>
      <c r="AA12" s="29">
        <v>1200</v>
      </c>
      <c r="AB12" s="85">
        <v>2.7235587834770762E-3</v>
      </c>
      <c r="AC12" s="29">
        <v>11300</v>
      </c>
      <c r="AD12" s="92">
        <v>7.414698162729659E-2</v>
      </c>
      <c r="AE12" s="238">
        <f t="shared" si="0"/>
        <v>6724.625</v>
      </c>
      <c r="AF12" s="238">
        <f t="shared" si="1"/>
        <v>1915.8571428571429</v>
      </c>
    </row>
    <row r="13" spans="1:32" x14ac:dyDescent="0.25">
      <c r="A13" s="314"/>
      <c r="B13" s="122" t="s">
        <v>23</v>
      </c>
      <c r="C13" s="117">
        <v>0</v>
      </c>
      <c r="D13" s="87">
        <v>0</v>
      </c>
      <c r="E13" s="84">
        <v>0</v>
      </c>
      <c r="F13" s="85">
        <v>0</v>
      </c>
      <c r="G13" s="88">
        <v>167</v>
      </c>
      <c r="H13" s="86">
        <v>1.3888888888888888E-2</v>
      </c>
      <c r="I13" s="45">
        <v>777</v>
      </c>
      <c r="J13" s="86">
        <v>0.125</v>
      </c>
      <c r="K13" s="45">
        <v>7215</v>
      </c>
      <c r="L13" s="86">
        <v>0.19117647058823528</v>
      </c>
      <c r="M13" s="45">
        <v>1554</v>
      </c>
      <c r="N13" s="86">
        <v>5.5776892430278883E-2</v>
      </c>
      <c r="O13" s="29">
        <v>0</v>
      </c>
      <c r="P13" s="85">
        <v>0</v>
      </c>
      <c r="Q13" s="29">
        <v>0</v>
      </c>
      <c r="R13" s="85">
        <v>0</v>
      </c>
      <c r="S13" s="29">
        <v>0</v>
      </c>
      <c r="T13" s="85">
        <v>0</v>
      </c>
      <c r="U13" s="29">
        <v>0</v>
      </c>
      <c r="V13" s="85">
        <v>0</v>
      </c>
      <c r="W13" s="29">
        <v>0</v>
      </c>
      <c r="X13" s="85">
        <v>0</v>
      </c>
      <c r="Y13" s="29">
        <v>0</v>
      </c>
      <c r="Z13" s="85">
        <v>0</v>
      </c>
      <c r="AA13" s="29">
        <v>0</v>
      </c>
      <c r="AB13" s="85">
        <v>0</v>
      </c>
      <c r="AC13" s="29">
        <v>0</v>
      </c>
      <c r="AD13" s="92">
        <v>0</v>
      </c>
      <c r="AE13" s="238">
        <f t="shared" si="0"/>
        <v>20.875</v>
      </c>
      <c r="AF13" s="238">
        <f t="shared" si="1"/>
        <v>1363.7142857142858</v>
      </c>
    </row>
    <row r="14" spans="1:32" x14ac:dyDescent="0.25">
      <c r="A14" s="314"/>
      <c r="B14" s="122" t="s">
        <v>54</v>
      </c>
      <c r="C14" s="116">
        <v>0</v>
      </c>
      <c r="D14" s="85">
        <v>0</v>
      </c>
      <c r="E14" s="84">
        <v>0</v>
      </c>
      <c r="F14" s="85">
        <v>0</v>
      </c>
      <c r="G14" s="88">
        <v>1002</v>
      </c>
      <c r="H14" s="86">
        <v>8.3333333333333329E-2</v>
      </c>
      <c r="I14" s="29">
        <v>0</v>
      </c>
      <c r="J14" s="85">
        <v>0</v>
      </c>
      <c r="K14" s="29">
        <v>0</v>
      </c>
      <c r="L14" s="85">
        <v>0</v>
      </c>
      <c r="M14" s="29">
        <v>0</v>
      </c>
      <c r="N14" s="85">
        <v>0</v>
      </c>
      <c r="O14" s="29">
        <v>0</v>
      </c>
      <c r="P14" s="85">
        <v>0</v>
      </c>
      <c r="Q14" s="29">
        <v>0</v>
      </c>
      <c r="R14" s="85">
        <v>0</v>
      </c>
      <c r="S14" s="29">
        <v>0</v>
      </c>
      <c r="T14" s="85">
        <v>0</v>
      </c>
      <c r="U14" s="29">
        <v>0</v>
      </c>
      <c r="V14" s="85">
        <v>0</v>
      </c>
      <c r="W14" s="29">
        <v>0</v>
      </c>
      <c r="X14" s="85">
        <v>0</v>
      </c>
      <c r="Y14" s="29">
        <v>0</v>
      </c>
      <c r="Z14" s="85">
        <v>0</v>
      </c>
      <c r="AA14" s="29">
        <v>0</v>
      </c>
      <c r="AB14" s="85">
        <v>0</v>
      </c>
      <c r="AC14" s="29">
        <v>0</v>
      </c>
      <c r="AD14" s="92">
        <v>0</v>
      </c>
      <c r="AE14" s="238">
        <f t="shared" si="0"/>
        <v>125.25</v>
      </c>
      <c r="AF14" s="238">
        <f t="shared" si="1"/>
        <v>0</v>
      </c>
    </row>
    <row r="15" spans="1:32" x14ac:dyDescent="0.25">
      <c r="A15" s="314"/>
      <c r="B15" s="122" t="s">
        <v>75</v>
      </c>
      <c r="C15" s="116">
        <v>0</v>
      </c>
      <c r="D15" s="85">
        <v>0</v>
      </c>
      <c r="E15" s="84">
        <v>0</v>
      </c>
      <c r="F15" s="85">
        <v>0</v>
      </c>
      <c r="G15" s="88">
        <v>0</v>
      </c>
      <c r="H15" s="86">
        <v>0</v>
      </c>
      <c r="I15" s="29">
        <v>0</v>
      </c>
      <c r="J15" s="85">
        <v>0</v>
      </c>
      <c r="K15" s="29">
        <v>0</v>
      </c>
      <c r="L15" s="85">
        <v>0</v>
      </c>
      <c r="M15" s="29">
        <v>0</v>
      </c>
      <c r="N15" s="85">
        <v>0</v>
      </c>
      <c r="O15" s="29">
        <v>0</v>
      </c>
      <c r="P15" s="85">
        <v>0</v>
      </c>
      <c r="Q15" s="29">
        <v>180</v>
      </c>
      <c r="R15" s="85">
        <v>1.6930022573363431E-4</v>
      </c>
      <c r="S15" s="29">
        <v>120</v>
      </c>
      <c r="T15" s="85">
        <v>2.0571898786257974E-4</v>
      </c>
      <c r="U15" s="29">
        <v>0</v>
      </c>
      <c r="V15" s="85">
        <v>0</v>
      </c>
      <c r="W15" s="29">
        <v>400</v>
      </c>
      <c r="X15" s="85">
        <v>1.4378145219266715E-4</v>
      </c>
      <c r="Y15" s="29">
        <v>200</v>
      </c>
      <c r="Z15" s="85">
        <v>1.0231225700838962E-4</v>
      </c>
      <c r="AA15" s="29">
        <v>100</v>
      </c>
      <c r="AB15" s="85">
        <v>2.2696323195642304E-4</v>
      </c>
      <c r="AC15" s="29">
        <v>0</v>
      </c>
      <c r="AD15" s="92">
        <v>0</v>
      </c>
      <c r="AE15" s="238">
        <f t="shared" si="0"/>
        <v>37.5</v>
      </c>
      <c r="AF15" s="238">
        <f t="shared" si="1"/>
        <v>100</v>
      </c>
    </row>
    <row r="16" spans="1:32" x14ac:dyDescent="0.25">
      <c r="A16" s="314"/>
      <c r="B16" s="122" t="s">
        <v>105</v>
      </c>
      <c r="C16" s="116">
        <v>0</v>
      </c>
      <c r="D16" s="85">
        <v>0</v>
      </c>
      <c r="E16" s="84">
        <v>0</v>
      </c>
      <c r="F16" s="85">
        <v>0</v>
      </c>
      <c r="G16" s="88">
        <v>0</v>
      </c>
      <c r="H16" s="86">
        <v>0</v>
      </c>
      <c r="I16" s="29">
        <v>0</v>
      </c>
      <c r="J16" s="85">
        <v>0</v>
      </c>
      <c r="K16" s="29">
        <v>0</v>
      </c>
      <c r="L16" s="85">
        <v>0</v>
      </c>
      <c r="M16" s="29">
        <v>0</v>
      </c>
      <c r="N16" s="85">
        <v>0</v>
      </c>
      <c r="O16" s="29">
        <v>0</v>
      </c>
      <c r="P16" s="85">
        <v>0</v>
      </c>
      <c r="Q16" s="29">
        <v>0</v>
      </c>
      <c r="R16" s="85">
        <v>0</v>
      </c>
      <c r="S16" s="29">
        <v>0</v>
      </c>
      <c r="T16" s="85">
        <v>0</v>
      </c>
      <c r="U16" s="29">
        <v>0</v>
      </c>
      <c r="V16" s="85">
        <v>0</v>
      </c>
      <c r="W16" s="29">
        <v>0</v>
      </c>
      <c r="X16" s="85">
        <v>0</v>
      </c>
      <c r="Y16" s="29">
        <v>100</v>
      </c>
      <c r="Z16" s="85">
        <v>5.115612850419481E-5</v>
      </c>
      <c r="AA16" s="29">
        <v>100</v>
      </c>
      <c r="AB16" s="85">
        <v>2.2696323195642304E-4</v>
      </c>
      <c r="AC16" s="29">
        <v>0</v>
      </c>
      <c r="AD16" s="92">
        <v>0</v>
      </c>
      <c r="AE16" s="238">
        <f t="shared" si="0"/>
        <v>0</v>
      </c>
      <c r="AF16" s="238">
        <f t="shared" si="1"/>
        <v>28.571428571428573</v>
      </c>
    </row>
    <row r="17" spans="1:32" x14ac:dyDescent="0.25">
      <c r="A17" s="314"/>
      <c r="B17" s="122" t="s">
        <v>102</v>
      </c>
      <c r="C17" s="116">
        <v>0</v>
      </c>
      <c r="D17" s="85">
        <v>0</v>
      </c>
      <c r="E17" s="84">
        <v>0</v>
      </c>
      <c r="F17" s="85">
        <v>0</v>
      </c>
      <c r="G17" s="88">
        <v>0</v>
      </c>
      <c r="H17" s="86">
        <v>0</v>
      </c>
      <c r="I17" s="29">
        <v>0</v>
      </c>
      <c r="J17" s="85">
        <v>0</v>
      </c>
      <c r="K17" s="29">
        <v>0</v>
      </c>
      <c r="L17" s="85">
        <v>0</v>
      </c>
      <c r="M17" s="29">
        <v>0</v>
      </c>
      <c r="N17" s="85">
        <v>0</v>
      </c>
      <c r="O17" s="29">
        <v>0</v>
      </c>
      <c r="P17" s="85">
        <v>0</v>
      </c>
      <c r="Q17" s="29">
        <v>120</v>
      </c>
      <c r="R17" s="85">
        <v>1.128668171557562E-4</v>
      </c>
      <c r="S17" s="29">
        <v>300</v>
      </c>
      <c r="T17" s="85">
        <v>5.142974696564493E-4</v>
      </c>
      <c r="U17" s="29">
        <v>60</v>
      </c>
      <c r="V17" s="85">
        <v>2.6490066225165563E-4</v>
      </c>
      <c r="W17" s="29">
        <v>0</v>
      </c>
      <c r="X17" s="85">
        <v>0</v>
      </c>
      <c r="Y17" s="29">
        <v>0</v>
      </c>
      <c r="Z17" s="85">
        <v>0</v>
      </c>
      <c r="AA17" s="29">
        <v>100</v>
      </c>
      <c r="AB17" s="85">
        <v>2.2696323195642304E-4</v>
      </c>
      <c r="AC17" s="29">
        <v>0</v>
      </c>
      <c r="AD17" s="92">
        <v>0</v>
      </c>
      <c r="AE17" s="238">
        <f t="shared" si="0"/>
        <v>60</v>
      </c>
      <c r="AF17" s="238">
        <f t="shared" si="1"/>
        <v>14.285714285714286</v>
      </c>
    </row>
    <row r="18" spans="1:32" x14ac:dyDescent="0.25">
      <c r="A18" s="314"/>
      <c r="B18" s="122" t="s">
        <v>3</v>
      </c>
      <c r="C18" s="117">
        <v>8880</v>
      </c>
      <c r="D18" s="86">
        <v>0.50314465408805031</v>
      </c>
      <c r="E18" s="88">
        <v>5344</v>
      </c>
      <c r="F18" s="86">
        <v>0.20382165605095542</v>
      </c>
      <c r="G18" s="88">
        <v>2338</v>
      </c>
      <c r="H18" s="86">
        <v>0.19444444444444445</v>
      </c>
      <c r="I18" s="29">
        <v>0</v>
      </c>
      <c r="J18" s="85">
        <v>0</v>
      </c>
      <c r="K18" s="29">
        <v>0</v>
      </c>
      <c r="L18" s="85">
        <v>0</v>
      </c>
      <c r="M18" s="29">
        <v>0</v>
      </c>
      <c r="N18" s="85">
        <v>0</v>
      </c>
      <c r="O18" s="29">
        <v>1094400</v>
      </c>
      <c r="P18" s="85">
        <v>0.97124600638977632</v>
      </c>
      <c r="Q18" s="29">
        <v>1038000</v>
      </c>
      <c r="R18" s="85">
        <v>0.9762979683972911</v>
      </c>
      <c r="S18" s="29">
        <v>568200</v>
      </c>
      <c r="T18" s="85">
        <v>0.9740794075293151</v>
      </c>
      <c r="U18" s="29">
        <v>216600</v>
      </c>
      <c r="V18" s="85">
        <v>0.9562913907284768</v>
      </c>
      <c r="W18" s="29">
        <v>2750000</v>
      </c>
      <c r="X18" s="85">
        <v>0.98849748382458658</v>
      </c>
      <c r="Y18" s="29">
        <v>1930600</v>
      </c>
      <c r="Z18" s="85">
        <v>0.98762021690198487</v>
      </c>
      <c r="AA18" s="29">
        <v>427600</v>
      </c>
      <c r="AB18" s="85">
        <v>0.9704947798456649</v>
      </c>
      <c r="AC18" s="29">
        <v>138100</v>
      </c>
      <c r="AD18" s="92">
        <v>0.90616797900262458</v>
      </c>
      <c r="AE18" s="238">
        <f t="shared" si="0"/>
        <v>366720.25</v>
      </c>
      <c r="AF18" s="238">
        <f t="shared" si="1"/>
        <v>749471.42857142852</v>
      </c>
    </row>
    <row r="19" spans="1:32" x14ac:dyDescent="0.25">
      <c r="A19" s="314"/>
      <c r="B19" s="122" t="s">
        <v>17</v>
      </c>
      <c r="C19" s="116">
        <v>0</v>
      </c>
      <c r="D19" s="85">
        <v>0</v>
      </c>
      <c r="E19" s="84">
        <v>0</v>
      </c>
      <c r="F19" s="85">
        <v>0</v>
      </c>
      <c r="G19" s="88">
        <v>334</v>
      </c>
      <c r="H19" s="86">
        <v>2.7777777777777776E-2</v>
      </c>
      <c r="I19" s="29">
        <v>0</v>
      </c>
      <c r="J19" s="85">
        <v>0</v>
      </c>
      <c r="K19" s="29">
        <v>0</v>
      </c>
      <c r="L19" s="85">
        <v>0</v>
      </c>
      <c r="M19" s="29">
        <v>0</v>
      </c>
      <c r="N19" s="85">
        <v>0</v>
      </c>
      <c r="O19" s="29">
        <v>0</v>
      </c>
      <c r="P19" s="85">
        <v>0</v>
      </c>
      <c r="Q19" s="29">
        <v>0</v>
      </c>
      <c r="R19" s="85">
        <v>0</v>
      </c>
      <c r="S19" s="29">
        <v>0</v>
      </c>
      <c r="T19" s="85">
        <v>0</v>
      </c>
      <c r="U19" s="29">
        <v>0</v>
      </c>
      <c r="V19" s="85">
        <v>0</v>
      </c>
      <c r="W19" s="29">
        <v>0</v>
      </c>
      <c r="X19" s="85">
        <v>0</v>
      </c>
      <c r="Y19" s="29">
        <v>0</v>
      </c>
      <c r="Z19" s="85">
        <v>0</v>
      </c>
      <c r="AA19" s="29">
        <v>1800</v>
      </c>
      <c r="AB19" s="85">
        <v>4.0853381752156146E-3</v>
      </c>
      <c r="AC19" s="29">
        <v>500</v>
      </c>
      <c r="AD19" s="92">
        <v>3.2808398950131233E-3</v>
      </c>
      <c r="AE19" s="238">
        <f t="shared" si="0"/>
        <v>41.75</v>
      </c>
      <c r="AF19" s="238">
        <f t="shared" si="1"/>
        <v>328.57142857142856</v>
      </c>
    </row>
    <row r="20" spans="1:32" x14ac:dyDescent="0.25">
      <c r="A20" s="314"/>
      <c r="B20" s="122" t="s">
        <v>93</v>
      </c>
      <c r="C20" s="116">
        <v>0</v>
      </c>
      <c r="D20" s="85">
        <v>0</v>
      </c>
      <c r="E20" s="84">
        <v>0</v>
      </c>
      <c r="F20" s="85">
        <v>0</v>
      </c>
      <c r="G20" s="88">
        <v>0</v>
      </c>
      <c r="H20" s="86">
        <v>0</v>
      </c>
      <c r="I20" s="45">
        <v>111</v>
      </c>
      <c r="J20" s="86">
        <v>1.7857142857142856E-2</v>
      </c>
      <c r="K20" s="45">
        <v>0</v>
      </c>
      <c r="L20" s="86">
        <v>0</v>
      </c>
      <c r="M20" s="29">
        <v>0</v>
      </c>
      <c r="N20" s="85">
        <v>0</v>
      </c>
      <c r="O20" s="29">
        <v>0</v>
      </c>
      <c r="P20" s="85">
        <v>0</v>
      </c>
      <c r="Q20" s="29">
        <v>0</v>
      </c>
      <c r="R20" s="85">
        <v>0</v>
      </c>
      <c r="S20" s="29">
        <v>0</v>
      </c>
      <c r="T20" s="85">
        <v>0</v>
      </c>
      <c r="U20" s="29">
        <v>0</v>
      </c>
      <c r="V20" s="85">
        <v>0</v>
      </c>
      <c r="W20" s="29">
        <v>0</v>
      </c>
      <c r="X20" s="85">
        <v>0</v>
      </c>
      <c r="Y20" s="29">
        <v>0</v>
      </c>
      <c r="Z20" s="85">
        <v>0</v>
      </c>
      <c r="AA20" s="29">
        <v>0</v>
      </c>
      <c r="AB20" s="85">
        <v>0</v>
      </c>
      <c r="AC20" s="29">
        <v>0</v>
      </c>
      <c r="AD20" s="92">
        <v>0</v>
      </c>
      <c r="AE20" s="238">
        <f t="shared" si="0"/>
        <v>0</v>
      </c>
      <c r="AF20" s="238">
        <f t="shared" si="1"/>
        <v>15.857142857142858</v>
      </c>
    </row>
    <row r="21" spans="1:32" x14ac:dyDescent="0.25">
      <c r="A21" s="314"/>
      <c r="B21" s="122" t="s">
        <v>106</v>
      </c>
      <c r="C21" s="116">
        <v>0</v>
      </c>
      <c r="D21" s="85">
        <v>0</v>
      </c>
      <c r="E21" s="84">
        <v>0</v>
      </c>
      <c r="F21" s="85">
        <v>0</v>
      </c>
      <c r="G21" s="88">
        <v>0</v>
      </c>
      <c r="H21" s="86">
        <v>0</v>
      </c>
      <c r="I21" s="45">
        <v>0</v>
      </c>
      <c r="J21" s="86">
        <v>0</v>
      </c>
      <c r="K21" s="45">
        <v>0</v>
      </c>
      <c r="L21" s="86">
        <v>0</v>
      </c>
      <c r="M21" s="29">
        <v>0</v>
      </c>
      <c r="N21" s="85">
        <v>0</v>
      </c>
      <c r="O21" s="29">
        <v>0</v>
      </c>
      <c r="P21" s="85">
        <v>0</v>
      </c>
      <c r="Q21" s="29">
        <v>0</v>
      </c>
      <c r="R21" s="85">
        <v>0</v>
      </c>
      <c r="S21" s="29">
        <v>0</v>
      </c>
      <c r="T21" s="85">
        <v>0</v>
      </c>
      <c r="U21" s="29">
        <v>0</v>
      </c>
      <c r="V21" s="85">
        <v>0</v>
      </c>
      <c r="W21" s="29">
        <v>100</v>
      </c>
      <c r="X21" s="85">
        <v>3.5945363048166788E-5</v>
      </c>
      <c r="Y21" s="29">
        <v>300</v>
      </c>
      <c r="Z21" s="85">
        <v>1.534683855125844E-4</v>
      </c>
      <c r="AA21" s="29">
        <v>0</v>
      </c>
      <c r="AB21" s="85">
        <v>0</v>
      </c>
      <c r="AC21" s="29">
        <v>0</v>
      </c>
      <c r="AD21" s="92">
        <v>0</v>
      </c>
      <c r="AE21" s="238">
        <f t="shared" si="0"/>
        <v>0</v>
      </c>
      <c r="AF21" s="238">
        <f t="shared" si="1"/>
        <v>57.142857142857146</v>
      </c>
    </row>
    <row r="22" spans="1:32" x14ac:dyDescent="0.25">
      <c r="A22" s="314"/>
      <c r="B22" s="122" t="s">
        <v>88</v>
      </c>
      <c r="C22" s="116">
        <v>0</v>
      </c>
      <c r="D22" s="85">
        <v>0</v>
      </c>
      <c r="E22" s="88">
        <v>0</v>
      </c>
      <c r="F22" s="87">
        <v>0</v>
      </c>
      <c r="G22" s="88">
        <v>167</v>
      </c>
      <c r="H22" s="86">
        <v>1.3888888888888888E-2</v>
      </c>
      <c r="I22" s="29">
        <v>0</v>
      </c>
      <c r="J22" s="85">
        <v>0</v>
      </c>
      <c r="K22" s="29">
        <v>0</v>
      </c>
      <c r="L22" s="85">
        <v>0</v>
      </c>
      <c r="M22" s="29">
        <v>0</v>
      </c>
      <c r="N22" s="85">
        <v>0</v>
      </c>
      <c r="O22" s="29">
        <v>0</v>
      </c>
      <c r="P22" s="85">
        <v>0</v>
      </c>
      <c r="Q22" s="29">
        <v>0</v>
      </c>
      <c r="R22" s="85">
        <v>0</v>
      </c>
      <c r="S22" s="29">
        <v>0</v>
      </c>
      <c r="T22" s="85">
        <v>0</v>
      </c>
      <c r="U22" s="29">
        <v>0</v>
      </c>
      <c r="V22" s="85">
        <v>0</v>
      </c>
      <c r="W22" s="29">
        <v>0</v>
      </c>
      <c r="X22" s="85">
        <v>0</v>
      </c>
      <c r="Y22" s="29">
        <v>0</v>
      </c>
      <c r="Z22" s="85">
        <v>0</v>
      </c>
      <c r="AA22" s="29">
        <v>0</v>
      </c>
      <c r="AB22" s="85">
        <v>0</v>
      </c>
      <c r="AC22" s="29">
        <v>0</v>
      </c>
      <c r="AD22" s="92">
        <v>0</v>
      </c>
      <c r="AE22" s="238">
        <f t="shared" si="0"/>
        <v>20.875</v>
      </c>
      <c r="AF22" s="238">
        <f t="shared" si="1"/>
        <v>0</v>
      </c>
    </row>
    <row r="23" spans="1:32" x14ac:dyDescent="0.25">
      <c r="A23" s="314"/>
      <c r="B23" s="122" t="s">
        <v>94</v>
      </c>
      <c r="C23" s="116">
        <v>0</v>
      </c>
      <c r="D23" s="85">
        <v>0</v>
      </c>
      <c r="E23" s="88">
        <v>0</v>
      </c>
      <c r="F23" s="87">
        <v>0</v>
      </c>
      <c r="G23" s="88">
        <v>0</v>
      </c>
      <c r="H23" s="86">
        <v>0</v>
      </c>
      <c r="I23" s="45">
        <v>111</v>
      </c>
      <c r="J23" s="86">
        <v>1.7857142857142856E-2</v>
      </c>
      <c r="K23" s="29">
        <v>0</v>
      </c>
      <c r="L23" s="85">
        <v>0</v>
      </c>
      <c r="M23" s="29">
        <v>0</v>
      </c>
      <c r="N23" s="85">
        <v>0</v>
      </c>
      <c r="O23" s="29">
        <v>0</v>
      </c>
      <c r="P23" s="85">
        <v>0</v>
      </c>
      <c r="Q23" s="29">
        <v>0</v>
      </c>
      <c r="R23" s="85">
        <v>0</v>
      </c>
      <c r="S23" s="29">
        <v>0</v>
      </c>
      <c r="T23" s="85">
        <v>0</v>
      </c>
      <c r="U23" s="29">
        <v>0</v>
      </c>
      <c r="V23" s="85">
        <v>0</v>
      </c>
      <c r="W23" s="29">
        <v>0</v>
      </c>
      <c r="X23" s="85">
        <v>0</v>
      </c>
      <c r="Y23" s="29">
        <v>0</v>
      </c>
      <c r="Z23" s="85">
        <v>0</v>
      </c>
      <c r="AA23" s="29">
        <v>0</v>
      </c>
      <c r="AB23" s="85">
        <v>0</v>
      </c>
      <c r="AC23" s="29">
        <v>0</v>
      </c>
      <c r="AD23" s="92">
        <v>0</v>
      </c>
      <c r="AE23" s="238">
        <f t="shared" si="0"/>
        <v>0</v>
      </c>
      <c r="AF23" s="238">
        <f t="shared" si="1"/>
        <v>15.857142857142858</v>
      </c>
    </row>
    <row r="24" spans="1:32" x14ac:dyDescent="0.25">
      <c r="A24" s="314"/>
      <c r="B24" s="122" t="s">
        <v>103</v>
      </c>
      <c r="C24" s="116">
        <v>0</v>
      </c>
      <c r="D24" s="85">
        <v>0</v>
      </c>
      <c r="E24" s="88">
        <v>0</v>
      </c>
      <c r="F24" s="87">
        <v>0</v>
      </c>
      <c r="G24" s="88">
        <v>0</v>
      </c>
      <c r="H24" s="86">
        <v>0</v>
      </c>
      <c r="I24" s="45">
        <v>0</v>
      </c>
      <c r="J24" s="86">
        <v>0</v>
      </c>
      <c r="K24" s="29">
        <v>0</v>
      </c>
      <c r="L24" s="85">
        <v>0</v>
      </c>
      <c r="M24" s="29">
        <v>0</v>
      </c>
      <c r="N24" s="85">
        <v>0</v>
      </c>
      <c r="O24" s="29">
        <v>0</v>
      </c>
      <c r="P24" s="85">
        <v>0</v>
      </c>
      <c r="Q24" s="29">
        <v>0</v>
      </c>
      <c r="R24" s="85">
        <v>0</v>
      </c>
      <c r="S24" s="29">
        <v>180</v>
      </c>
      <c r="T24" s="85">
        <v>3.0857848179386961E-4</v>
      </c>
      <c r="U24" s="29">
        <v>0</v>
      </c>
      <c r="V24" s="85">
        <v>0</v>
      </c>
      <c r="W24" s="29">
        <v>0</v>
      </c>
      <c r="X24" s="85">
        <v>0</v>
      </c>
      <c r="Y24" s="29">
        <v>0</v>
      </c>
      <c r="Z24" s="85">
        <v>0</v>
      </c>
      <c r="AA24" s="29">
        <v>0</v>
      </c>
      <c r="AB24" s="85">
        <v>0</v>
      </c>
      <c r="AC24" s="29">
        <v>0</v>
      </c>
      <c r="AD24" s="92">
        <v>0</v>
      </c>
      <c r="AE24" s="238">
        <f t="shared" si="0"/>
        <v>22.5</v>
      </c>
      <c r="AF24" s="238">
        <f t="shared" si="1"/>
        <v>0</v>
      </c>
    </row>
    <row r="25" spans="1:32" x14ac:dyDescent="0.25">
      <c r="A25" s="314"/>
      <c r="B25" s="122" t="s">
        <v>95</v>
      </c>
      <c r="C25" s="116">
        <v>0</v>
      </c>
      <c r="D25" s="85">
        <v>0</v>
      </c>
      <c r="E25" s="88">
        <v>0</v>
      </c>
      <c r="F25" s="87">
        <v>0</v>
      </c>
      <c r="G25" s="88">
        <v>0</v>
      </c>
      <c r="H25" s="86">
        <v>0</v>
      </c>
      <c r="I25" s="45">
        <v>0</v>
      </c>
      <c r="J25" s="86">
        <v>0</v>
      </c>
      <c r="K25" s="45">
        <v>111</v>
      </c>
      <c r="L25" s="86">
        <v>2.9411764705882353E-3</v>
      </c>
      <c r="M25" s="29">
        <v>0</v>
      </c>
      <c r="N25" s="85">
        <v>0</v>
      </c>
      <c r="O25" s="29">
        <v>0</v>
      </c>
      <c r="P25" s="85">
        <v>0</v>
      </c>
      <c r="Q25" s="29">
        <v>0</v>
      </c>
      <c r="R25" s="85">
        <v>0</v>
      </c>
      <c r="S25" s="29">
        <v>0</v>
      </c>
      <c r="T25" s="85">
        <v>0</v>
      </c>
      <c r="U25" s="29">
        <v>0</v>
      </c>
      <c r="V25" s="85">
        <v>0</v>
      </c>
      <c r="W25" s="29">
        <v>0</v>
      </c>
      <c r="X25" s="85">
        <v>0</v>
      </c>
      <c r="Y25" s="29">
        <v>0</v>
      </c>
      <c r="Z25" s="85">
        <v>0</v>
      </c>
      <c r="AA25" s="29">
        <v>0</v>
      </c>
      <c r="AB25" s="85">
        <v>0</v>
      </c>
      <c r="AC25" s="29">
        <v>0</v>
      </c>
      <c r="AD25" s="92">
        <v>0</v>
      </c>
      <c r="AE25" s="238">
        <f t="shared" si="0"/>
        <v>0</v>
      </c>
      <c r="AF25" s="238">
        <f t="shared" si="1"/>
        <v>15.857142857142858</v>
      </c>
    </row>
    <row r="26" spans="1:32" x14ac:dyDescent="0.25">
      <c r="A26" s="314"/>
      <c r="B26" s="122" t="s">
        <v>63</v>
      </c>
      <c r="C26" s="116">
        <v>0</v>
      </c>
      <c r="D26" s="85">
        <v>0</v>
      </c>
      <c r="E26" s="84">
        <v>0</v>
      </c>
      <c r="F26" s="85">
        <v>0</v>
      </c>
      <c r="G26" s="88">
        <v>167</v>
      </c>
      <c r="H26" s="86">
        <v>1.3888888888888888E-2</v>
      </c>
      <c r="I26" s="29">
        <v>0</v>
      </c>
      <c r="J26" s="85">
        <v>0</v>
      </c>
      <c r="K26" s="29">
        <v>0</v>
      </c>
      <c r="L26" s="85">
        <v>0</v>
      </c>
      <c r="M26" s="29">
        <v>0</v>
      </c>
      <c r="N26" s="85">
        <v>0</v>
      </c>
      <c r="O26" s="29">
        <v>960</v>
      </c>
      <c r="P26" s="85">
        <v>8.5197018104366331E-4</v>
      </c>
      <c r="Q26" s="29">
        <v>480</v>
      </c>
      <c r="R26" s="85">
        <v>4.514672686230248E-4</v>
      </c>
      <c r="S26" s="29">
        <v>180</v>
      </c>
      <c r="T26" s="85">
        <v>3.0857848179386961E-4</v>
      </c>
      <c r="U26" s="29">
        <v>0</v>
      </c>
      <c r="V26" s="85">
        <v>0</v>
      </c>
      <c r="W26" s="29">
        <v>0</v>
      </c>
      <c r="X26" s="85">
        <v>0</v>
      </c>
      <c r="Y26" s="29">
        <v>600</v>
      </c>
      <c r="Z26" s="85">
        <v>3.0693677102516879E-4</v>
      </c>
      <c r="AA26" s="29">
        <v>1100</v>
      </c>
      <c r="AB26" s="85">
        <v>2.4965955515206533E-3</v>
      </c>
      <c r="AC26" s="29">
        <v>0</v>
      </c>
      <c r="AD26" s="92">
        <v>0</v>
      </c>
      <c r="AE26" s="238">
        <f t="shared" si="0"/>
        <v>223.375</v>
      </c>
      <c r="AF26" s="238">
        <f t="shared" si="1"/>
        <v>242.85714285714286</v>
      </c>
    </row>
    <row r="27" spans="1:32" x14ac:dyDescent="0.25">
      <c r="A27" s="314"/>
      <c r="B27" s="122" t="s">
        <v>41</v>
      </c>
      <c r="C27" s="116">
        <v>0</v>
      </c>
      <c r="D27" s="85">
        <v>0</v>
      </c>
      <c r="E27" s="84">
        <v>0</v>
      </c>
      <c r="F27" s="85">
        <v>0</v>
      </c>
      <c r="G27" s="88">
        <v>0</v>
      </c>
      <c r="H27" s="86">
        <v>0</v>
      </c>
      <c r="I27" s="45">
        <v>111</v>
      </c>
      <c r="J27" s="86">
        <v>1.7857142857142856E-2</v>
      </c>
      <c r="K27" s="29">
        <v>0</v>
      </c>
      <c r="L27" s="85">
        <v>0</v>
      </c>
      <c r="M27" s="29">
        <v>0</v>
      </c>
      <c r="N27" s="85">
        <v>0</v>
      </c>
      <c r="O27" s="29">
        <v>0</v>
      </c>
      <c r="P27" s="85">
        <v>0</v>
      </c>
      <c r="Q27" s="29">
        <v>120</v>
      </c>
      <c r="R27" s="85">
        <v>1.128668171557562E-4</v>
      </c>
      <c r="S27" s="29">
        <v>60</v>
      </c>
      <c r="T27" s="85">
        <v>1.0285949393128987E-4</v>
      </c>
      <c r="U27" s="29">
        <v>0</v>
      </c>
      <c r="V27" s="85">
        <v>0</v>
      </c>
      <c r="W27" s="29">
        <v>0</v>
      </c>
      <c r="X27" s="85">
        <v>0</v>
      </c>
      <c r="Y27" s="29">
        <v>0</v>
      </c>
      <c r="Z27" s="85">
        <v>0</v>
      </c>
      <c r="AA27" s="29">
        <v>0</v>
      </c>
      <c r="AB27" s="85">
        <v>0</v>
      </c>
      <c r="AC27" s="29">
        <v>0</v>
      </c>
      <c r="AD27" s="92">
        <v>0</v>
      </c>
      <c r="AE27" s="238">
        <f t="shared" si="0"/>
        <v>22.5</v>
      </c>
      <c r="AF27" s="238">
        <f t="shared" si="1"/>
        <v>15.857142857142858</v>
      </c>
    </row>
    <row r="28" spans="1:32" x14ac:dyDescent="0.25">
      <c r="A28" s="314"/>
      <c r="B28" s="122" t="s">
        <v>26</v>
      </c>
      <c r="C28" s="116">
        <v>0</v>
      </c>
      <c r="D28" s="85">
        <v>0</v>
      </c>
      <c r="E28" s="84">
        <v>0</v>
      </c>
      <c r="F28" s="85">
        <v>0</v>
      </c>
      <c r="G28" s="88">
        <v>0</v>
      </c>
      <c r="H28" s="86">
        <v>0</v>
      </c>
      <c r="I28" s="45">
        <v>0</v>
      </c>
      <c r="J28" s="86">
        <v>0</v>
      </c>
      <c r="K28" s="45">
        <v>111</v>
      </c>
      <c r="L28" s="86">
        <v>2.9411764705882353E-3</v>
      </c>
      <c r="M28" s="29">
        <v>0</v>
      </c>
      <c r="N28" s="85">
        <v>0</v>
      </c>
      <c r="O28" s="29">
        <v>0</v>
      </c>
      <c r="P28" s="85">
        <v>0</v>
      </c>
      <c r="Q28" s="29">
        <v>0</v>
      </c>
      <c r="R28" s="85">
        <v>0</v>
      </c>
      <c r="S28" s="29">
        <v>0</v>
      </c>
      <c r="T28" s="85">
        <v>0</v>
      </c>
      <c r="U28" s="29">
        <v>0</v>
      </c>
      <c r="V28" s="85">
        <v>0</v>
      </c>
      <c r="W28" s="29">
        <v>0</v>
      </c>
      <c r="X28" s="85">
        <v>0</v>
      </c>
      <c r="Y28" s="29">
        <v>0</v>
      </c>
      <c r="Z28" s="85">
        <v>0</v>
      </c>
      <c r="AA28" s="29">
        <v>0</v>
      </c>
      <c r="AB28" s="85">
        <v>0</v>
      </c>
      <c r="AC28" s="29">
        <v>0</v>
      </c>
      <c r="AD28" s="92">
        <v>0</v>
      </c>
      <c r="AE28" s="238">
        <f t="shared" si="0"/>
        <v>0</v>
      </c>
      <c r="AF28" s="238">
        <f t="shared" si="1"/>
        <v>15.857142857142858</v>
      </c>
    </row>
    <row r="29" spans="1:32" x14ac:dyDescent="0.25">
      <c r="A29" s="314"/>
      <c r="B29" s="122" t="s">
        <v>18</v>
      </c>
      <c r="C29" s="116">
        <v>0</v>
      </c>
      <c r="D29" s="85">
        <v>0</v>
      </c>
      <c r="E29" s="84">
        <v>0</v>
      </c>
      <c r="F29" s="85">
        <v>0</v>
      </c>
      <c r="G29" s="88">
        <v>334</v>
      </c>
      <c r="H29" s="86">
        <v>2.7777777777777776E-2</v>
      </c>
      <c r="I29" s="29">
        <v>0</v>
      </c>
      <c r="J29" s="85">
        <v>0</v>
      </c>
      <c r="K29" s="29">
        <v>0</v>
      </c>
      <c r="L29" s="85">
        <v>0</v>
      </c>
      <c r="M29" s="45">
        <v>111</v>
      </c>
      <c r="N29" s="86">
        <v>3.9840637450199202E-3</v>
      </c>
      <c r="O29" s="29">
        <v>180</v>
      </c>
      <c r="P29" s="85">
        <v>1.5974440894568688E-4</v>
      </c>
      <c r="Q29" s="29">
        <v>420</v>
      </c>
      <c r="R29" s="85">
        <v>3.9503386004514668E-4</v>
      </c>
      <c r="S29" s="29">
        <v>360</v>
      </c>
      <c r="T29" s="85">
        <v>6.1715696358773922E-4</v>
      </c>
      <c r="U29" s="29">
        <v>120</v>
      </c>
      <c r="V29" s="85">
        <v>5.2980132450331126E-4</v>
      </c>
      <c r="W29" s="29">
        <v>0</v>
      </c>
      <c r="X29" s="85">
        <v>0</v>
      </c>
      <c r="Y29" s="29">
        <v>400</v>
      </c>
      <c r="Z29" s="85">
        <v>2.0462451401677924E-4</v>
      </c>
      <c r="AA29" s="29">
        <v>700</v>
      </c>
      <c r="AB29" s="85">
        <v>1.5887426236949611E-3</v>
      </c>
      <c r="AC29" s="29">
        <v>800</v>
      </c>
      <c r="AD29" s="92">
        <v>5.2493438320209973E-3</v>
      </c>
      <c r="AE29" s="238">
        <f t="shared" si="0"/>
        <v>176.75</v>
      </c>
      <c r="AF29" s="238">
        <f t="shared" si="1"/>
        <v>287.28571428571428</v>
      </c>
    </row>
    <row r="30" spans="1:32" x14ac:dyDescent="0.25">
      <c r="A30" s="314"/>
      <c r="B30" s="122" t="s">
        <v>49</v>
      </c>
      <c r="C30" s="116">
        <v>0</v>
      </c>
      <c r="D30" s="85">
        <v>0</v>
      </c>
      <c r="E30" s="84">
        <v>0</v>
      </c>
      <c r="F30" s="85">
        <v>0</v>
      </c>
      <c r="G30" s="88">
        <v>0</v>
      </c>
      <c r="H30" s="86">
        <v>0</v>
      </c>
      <c r="I30" s="29">
        <v>0</v>
      </c>
      <c r="J30" s="85">
        <v>0</v>
      </c>
      <c r="K30" s="29">
        <v>0</v>
      </c>
      <c r="L30" s="85">
        <v>0</v>
      </c>
      <c r="M30" s="45">
        <v>0</v>
      </c>
      <c r="N30" s="86">
        <v>0</v>
      </c>
      <c r="O30" s="29">
        <v>0</v>
      </c>
      <c r="P30" s="85">
        <v>0</v>
      </c>
      <c r="Q30" s="29">
        <v>0</v>
      </c>
      <c r="R30" s="85">
        <v>0</v>
      </c>
      <c r="S30" s="29">
        <v>1020</v>
      </c>
      <c r="T30" s="85">
        <v>1.7486113968319277E-3</v>
      </c>
      <c r="U30" s="29">
        <v>1440</v>
      </c>
      <c r="V30" s="85">
        <v>6.3576158940397351E-3</v>
      </c>
      <c r="W30" s="29">
        <v>4100</v>
      </c>
      <c r="X30" s="85">
        <v>1.473759884974838E-3</v>
      </c>
      <c r="Y30" s="29">
        <v>2700</v>
      </c>
      <c r="Z30" s="85">
        <v>1.3812154696132598E-3</v>
      </c>
      <c r="AA30" s="29">
        <v>2300</v>
      </c>
      <c r="AB30" s="85">
        <v>5.2201543349977286E-3</v>
      </c>
      <c r="AC30" s="29">
        <v>1100</v>
      </c>
      <c r="AD30" s="92">
        <v>7.2178477690288713E-3</v>
      </c>
      <c r="AE30" s="238">
        <f t="shared" si="0"/>
        <v>307.5</v>
      </c>
      <c r="AF30" s="238">
        <f t="shared" si="1"/>
        <v>1457.1428571428571</v>
      </c>
    </row>
    <row r="31" spans="1:32" x14ac:dyDescent="0.25">
      <c r="A31" s="314"/>
      <c r="B31" s="122" t="s">
        <v>43</v>
      </c>
      <c r="C31" s="116">
        <v>0</v>
      </c>
      <c r="D31" s="85">
        <v>0</v>
      </c>
      <c r="E31" s="84">
        <v>0</v>
      </c>
      <c r="F31" s="85">
        <v>0</v>
      </c>
      <c r="G31" s="88">
        <v>0</v>
      </c>
      <c r="H31" s="86">
        <v>0</v>
      </c>
      <c r="I31" s="45">
        <v>444</v>
      </c>
      <c r="J31" s="86">
        <v>7.1428571428571425E-2</v>
      </c>
      <c r="K31" s="45">
        <v>777</v>
      </c>
      <c r="L31" s="86">
        <v>2.0588235294117647E-2</v>
      </c>
      <c r="M31" s="45">
        <v>111</v>
      </c>
      <c r="N31" s="86">
        <v>3.9840637450199202E-3</v>
      </c>
      <c r="O31" s="29">
        <v>0</v>
      </c>
      <c r="P31" s="85">
        <v>0</v>
      </c>
      <c r="Q31" s="29">
        <v>0</v>
      </c>
      <c r="R31" s="85">
        <v>0</v>
      </c>
      <c r="S31" s="29">
        <v>0</v>
      </c>
      <c r="T31" s="85">
        <v>0</v>
      </c>
      <c r="U31" s="29">
        <v>0</v>
      </c>
      <c r="V31" s="85">
        <v>0</v>
      </c>
      <c r="W31" s="29">
        <v>0</v>
      </c>
      <c r="X31" s="85">
        <v>0</v>
      </c>
      <c r="Y31" s="29">
        <v>0</v>
      </c>
      <c r="Z31" s="85">
        <v>0</v>
      </c>
      <c r="AA31" s="29">
        <v>0</v>
      </c>
      <c r="AB31" s="85">
        <v>0</v>
      </c>
      <c r="AC31" s="29">
        <v>0</v>
      </c>
      <c r="AD31" s="92">
        <v>0</v>
      </c>
      <c r="AE31" s="238">
        <f t="shared" si="0"/>
        <v>0</v>
      </c>
      <c r="AF31" s="238">
        <f t="shared" si="1"/>
        <v>190.28571428571428</v>
      </c>
    </row>
    <row r="32" spans="1:32" x14ac:dyDescent="0.25">
      <c r="A32" s="314"/>
      <c r="B32" s="122" t="s">
        <v>96</v>
      </c>
      <c r="C32" s="116">
        <v>0</v>
      </c>
      <c r="D32" s="85">
        <v>0</v>
      </c>
      <c r="E32" s="84">
        <v>0</v>
      </c>
      <c r="F32" s="85">
        <v>0</v>
      </c>
      <c r="G32" s="88">
        <v>0</v>
      </c>
      <c r="H32" s="86">
        <v>0</v>
      </c>
      <c r="I32" s="45">
        <v>0</v>
      </c>
      <c r="J32" s="86">
        <v>0</v>
      </c>
      <c r="K32" s="45">
        <v>111</v>
      </c>
      <c r="L32" s="86">
        <v>2.9411764705882353E-3</v>
      </c>
      <c r="M32" s="29">
        <v>0</v>
      </c>
      <c r="N32" s="85">
        <v>0</v>
      </c>
      <c r="O32" s="29">
        <v>0</v>
      </c>
      <c r="P32" s="85">
        <v>0</v>
      </c>
      <c r="Q32" s="29">
        <v>0</v>
      </c>
      <c r="R32" s="85">
        <v>0</v>
      </c>
      <c r="S32" s="29">
        <v>0</v>
      </c>
      <c r="T32" s="85">
        <v>0</v>
      </c>
      <c r="U32" s="29">
        <v>0</v>
      </c>
      <c r="V32" s="85">
        <v>0</v>
      </c>
      <c r="W32" s="29">
        <v>0</v>
      </c>
      <c r="X32" s="85">
        <v>0</v>
      </c>
      <c r="Y32" s="29">
        <v>0</v>
      </c>
      <c r="Z32" s="85">
        <v>0</v>
      </c>
      <c r="AA32" s="29">
        <v>0</v>
      </c>
      <c r="AB32" s="85">
        <v>0</v>
      </c>
      <c r="AC32" s="29">
        <v>0</v>
      </c>
      <c r="AD32" s="92">
        <v>0</v>
      </c>
      <c r="AE32" s="238">
        <f t="shared" si="0"/>
        <v>0</v>
      </c>
      <c r="AF32" s="238">
        <f t="shared" si="1"/>
        <v>15.857142857142858</v>
      </c>
    </row>
    <row r="33" spans="1:32" x14ac:dyDescent="0.25">
      <c r="A33" s="315"/>
      <c r="B33" s="122" t="s">
        <v>85</v>
      </c>
      <c r="C33" s="117">
        <v>0</v>
      </c>
      <c r="D33" s="87">
        <v>0</v>
      </c>
      <c r="E33" s="88">
        <v>167</v>
      </c>
      <c r="F33" s="86">
        <v>6.369426751592357E-3</v>
      </c>
      <c r="G33" s="88">
        <v>167</v>
      </c>
      <c r="H33" s="86">
        <v>1.3888888888888888E-2</v>
      </c>
      <c r="I33" s="29">
        <v>0</v>
      </c>
      <c r="J33" s="85">
        <v>0</v>
      </c>
      <c r="K33" s="29">
        <v>0</v>
      </c>
      <c r="L33" s="85">
        <v>0</v>
      </c>
      <c r="M33" s="29">
        <v>0</v>
      </c>
      <c r="N33" s="85">
        <v>0</v>
      </c>
      <c r="O33" s="29">
        <v>0</v>
      </c>
      <c r="P33" s="85">
        <v>0</v>
      </c>
      <c r="Q33" s="29">
        <v>0</v>
      </c>
      <c r="R33" s="85">
        <v>0</v>
      </c>
      <c r="S33" s="29">
        <v>0</v>
      </c>
      <c r="T33" s="85">
        <v>0</v>
      </c>
      <c r="U33" s="29">
        <v>0</v>
      </c>
      <c r="V33" s="85">
        <v>0</v>
      </c>
      <c r="W33" s="29">
        <v>0</v>
      </c>
      <c r="X33" s="85">
        <v>0</v>
      </c>
      <c r="Y33" s="29">
        <v>0</v>
      </c>
      <c r="Z33" s="85">
        <v>0</v>
      </c>
      <c r="AA33" s="29">
        <v>0</v>
      </c>
      <c r="AB33" s="85">
        <v>0</v>
      </c>
      <c r="AC33" s="29">
        <v>0</v>
      </c>
      <c r="AD33" s="92">
        <v>0</v>
      </c>
      <c r="AE33" s="238">
        <f t="shared" si="0"/>
        <v>41.75</v>
      </c>
      <c r="AF33" s="238">
        <f t="shared" si="1"/>
        <v>0</v>
      </c>
    </row>
    <row r="34" spans="1:32" x14ac:dyDescent="0.25">
      <c r="A34" s="313" t="s">
        <v>4</v>
      </c>
      <c r="B34" s="122" t="s">
        <v>6</v>
      </c>
      <c r="C34" s="117">
        <v>111</v>
      </c>
      <c r="D34" s="86">
        <v>6.2893081761006293E-3</v>
      </c>
      <c r="E34" s="88">
        <v>167</v>
      </c>
      <c r="F34" s="86">
        <v>6.369426751592357E-3</v>
      </c>
      <c r="G34" s="88">
        <v>0</v>
      </c>
      <c r="H34" s="86">
        <v>0</v>
      </c>
      <c r="I34" s="29">
        <v>0</v>
      </c>
      <c r="J34" s="85">
        <v>0</v>
      </c>
      <c r="K34" s="45">
        <v>111</v>
      </c>
      <c r="L34" s="86">
        <v>2.9411764705882353E-3</v>
      </c>
      <c r="M34" s="29">
        <v>0</v>
      </c>
      <c r="N34" s="85">
        <v>0</v>
      </c>
      <c r="O34" s="29">
        <v>1380</v>
      </c>
      <c r="P34" s="85">
        <v>1.2247071352502659E-3</v>
      </c>
      <c r="Q34" s="29">
        <v>840</v>
      </c>
      <c r="R34" s="85">
        <v>7.9006772009029337E-4</v>
      </c>
      <c r="S34" s="29">
        <v>660</v>
      </c>
      <c r="T34" s="85">
        <v>1.1314544332441886E-3</v>
      </c>
      <c r="U34" s="29">
        <v>120</v>
      </c>
      <c r="V34" s="85">
        <v>5.2980132450331126E-4</v>
      </c>
      <c r="W34" s="29">
        <v>0</v>
      </c>
      <c r="X34" s="85">
        <v>0</v>
      </c>
      <c r="Y34" s="29">
        <v>0</v>
      </c>
      <c r="Z34" s="85">
        <v>0</v>
      </c>
      <c r="AA34" s="29">
        <v>0</v>
      </c>
      <c r="AB34" s="85">
        <v>0</v>
      </c>
      <c r="AC34" s="29">
        <v>0</v>
      </c>
      <c r="AD34" s="92">
        <v>0</v>
      </c>
      <c r="AE34" s="238">
        <f t="shared" si="0"/>
        <v>409.75</v>
      </c>
      <c r="AF34" s="238">
        <f t="shared" si="1"/>
        <v>15.857142857142858</v>
      </c>
    </row>
    <row r="35" spans="1:32" x14ac:dyDescent="0.25">
      <c r="A35" s="314"/>
      <c r="B35" s="122" t="s">
        <v>5</v>
      </c>
      <c r="C35" s="117">
        <v>4107</v>
      </c>
      <c r="D35" s="86">
        <v>0.23270440251572327</v>
      </c>
      <c r="E35" s="88">
        <v>9853</v>
      </c>
      <c r="F35" s="86">
        <v>0.37579617834394907</v>
      </c>
      <c r="G35" s="88">
        <v>835</v>
      </c>
      <c r="H35" s="86">
        <v>6.9444444444444448E-2</v>
      </c>
      <c r="I35" s="45">
        <v>555</v>
      </c>
      <c r="J35" s="86">
        <v>8.9285714285714288E-2</v>
      </c>
      <c r="K35" s="45">
        <v>333</v>
      </c>
      <c r="L35" s="86">
        <v>8.8235294117647058E-3</v>
      </c>
      <c r="M35" s="45">
        <v>111</v>
      </c>
      <c r="N35" s="86">
        <v>3.9840637450199202E-3</v>
      </c>
      <c r="O35" s="29">
        <v>0</v>
      </c>
      <c r="P35" s="85">
        <v>0</v>
      </c>
      <c r="Q35" s="29">
        <v>0</v>
      </c>
      <c r="R35" s="85">
        <v>0</v>
      </c>
      <c r="S35" s="29">
        <v>0</v>
      </c>
      <c r="T35" s="85">
        <v>0</v>
      </c>
      <c r="U35" s="29">
        <v>0</v>
      </c>
      <c r="V35" s="85">
        <v>0</v>
      </c>
      <c r="W35" s="29">
        <v>0</v>
      </c>
      <c r="X35" s="85">
        <v>0</v>
      </c>
      <c r="Y35" s="29">
        <v>0</v>
      </c>
      <c r="Z35" s="85">
        <v>0</v>
      </c>
      <c r="AA35" s="29">
        <v>0</v>
      </c>
      <c r="AB35" s="85">
        <v>0</v>
      </c>
      <c r="AC35" s="29">
        <v>0</v>
      </c>
      <c r="AD35" s="92">
        <v>0</v>
      </c>
      <c r="AE35" s="238">
        <f t="shared" si="0"/>
        <v>1849.375</v>
      </c>
      <c r="AF35" s="238">
        <f t="shared" si="1"/>
        <v>142.71428571428572</v>
      </c>
    </row>
    <row r="36" spans="1:32" x14ac:dyDescent="0.25">
      <c r="A36" s="315"/>
      <c r="B36" s="122" t="s">
        <v>69</v>
      </c>
      <c r="C36" s="117">
        <v>0</v>
      </c>
      <c r="D36" s="86">
        <v>0</v>
      </c>
      <c r="E36" s="88">
        <v>0</v>
      </c>
      <c r="F36" s="86">
        <v>0</v>
      </c>
      <c r="G36" s="88">
        <v>0</v>
      </c>
      <c r="H36" s="86">
        <v>0</v>
      </c>
      <c r="I36" s="45">
        <v>0</v>
      </c>
      <c r="J36" s="86">
        <v>0</v>
      </c>
      <c r="K36" s="45">
        <v>0</v>
      </c>
      <c r="L36" s="86">
        <v>0</v>
      </c>
      <c r="M36" s="45">
        <v>0</v>
      </c>
      <c r="N36" s="86">
        <v>0</v>
      </c>
      <c r="O36" s="29">
        <v>0</v>
      </c>
      <c r="P36" s="85">
        <v>0</v>
      </c>
      <c r="Q36" s="29">
        <v>0</v>
      </c>
      <c r="R36" s="85">
        <v>0</v>
      </c>
      <c r="S36" s="29">
        <v>180</v>
      </c>
      <c r="T36" s="85">
        <v>3.0857848179386961E-4</v>
      </c>
      <c r="U36" s="29">
        <v>120</v>
      </c>
      <c r="V36" s="85">
        <v>5.2980132450331126E-4</v>
      </c>
      <c r="W36" s="29">
        <v>0</v>
      </c>
      <c r="X36" s="85">
        <v>0</v>
      </c>
      <c r="Y36" s="29">
        <v>300</v>
      </c>
      <c r="Z36" s="85">
        <v>1.534683855125844E-4</v>
      </c>
      <c r="AA36" s="29">
        <v>200</v>
      </c>
      <c r="AB36" s="85">
        <v>4.5392646391284608E-4</v>
      </c>
      <c r="AC36" s="29">
        <v>0</v>
      </c>
      <c r="AD36" s="92">
        <v>0</v>
      </c>
      <c r="AE36" s="238">
        <f t="shared" si="0"/>
        <v>37.5</v>
      </c>
      <c r="AF36" s="238">
        <f t="shared" si="1"/>
        <v>71.428571428571431</v>
      </c>
    </row>
    <row r="37" spans="1:32" x14ac:dyDescent="0.25">
      <c r="A37" s="313" t="s">
        <v>7</v>
      </c>
      <c r="B37" s="122" t="s">
        <v>53</v>
      </c>
      <c r="C37" s="116">
        <v>0</v>
      </c>
      <c r="D37" s="85">
        <v>0</v>
      </c>
      <c r="E37" s="88">
        <v>167</v>
      </c>
      <c r="F37" s="86">
        <v>6.369426751592357E-3</v>
      </c>
      <c r="G37" s="88">
        <v>0</v>
      </c>
      <c r="H37" s="86">
        <v>0</v>
      </c>
      <c r="I37" s="45">
        <v>0</v>
      </c>
      <c r="J37" s="87">
        <v>0</v>
      </c>
      <c r="K37" s="45">
        <v>0</v>
      </c>
      <c r="L37" s="87">
        <v>0</v>
      </c>
      <c r="M37" s="45">
        <v>333</v>
      </c>
      <c r="N37" s="86">
        <v>1.1952191235059761E-2</v>
      </c>
      <c r="O37" s="29">
        <v>0</v>
      </c>
      <c r="P37" s="85">
        <v>0</v>
      </c>
      <c r="Q37" s="29">
        <v>0</v>
      </c>
      <c r="R37" s="85">
        <v>0</v>
      </c>
      <c r="S37" s="29">
        <v>0</v>
      </c>
      <c r="T37" s="85">
        <v>0</v>
      </c>
      <c r="U37" s="29">
        <v>0</v>
      </c>
      <c r="V37" s="85">
        <v>0</v>
      </c>
      <c r="W37" s="29">
        <v>0</v>
      </c>
      <c r="X37" s="85">
        <v>0</v>
      </c>
      <c r="Y37" s="29">
        <v>0</v>
      </c>
      <c r="Z37" s="85">
        <v>0</v>
      </c>
      <c r="AA37" s="29">
        <v>0</v>
      </c>
      <c r="AB37" s="85">
        <v>0</v>
      </c>
      <c r="AC37" s="29">
        <v>0</v>
      </c>
      <c r="AD37" s="92">
        <v>0</v>
      </c>
      <c r="AE37" s="238">
        <f t="shared" si="0"/>
        <v>20.875</v>
      </c>
      <c r="AF37" s="238">
        <f t="shared" si="1"/>
        <v>47.571428571428569</v>
      </c>
    </row>
    <row r="38" spans="1:32" x14ac:dyDescent="0.25">
      <c r="A38" s="314"/>
      <c r="B38" s="122" t="s">
        <v>50</v>
      </c>
      <c r="C38" s="116">
        <v>0</v>
      </c>
      <c r="D38" s="85">
        <v>0</v>
      </c>
      <c r="E38" s="88">
        <v>0</v>
      </c>
      <c r="F38" s="86">
        <v>0</v>
      </c>
      <c r="G38" s="88">
        <v>0</v>
      </c>
      <c r="H38" s="86">
        <v>0</v>
      </c>
      <c r="I38" s="45">
        <v>0</v>
      </c>
      <c r="J38" s="87">
        <v>0</v>
      </c>
      <c r="K38" s="45">
        <v>0</v>
      </c>
      <c r="L38" s="87">
        <v>0</v>
      </c>
      <c r="M38" s="45">
        <v>0</v>
      </c>
      <c r="N38" s="86">
        <v>0</v>
      </c>
      <c r="O38" s="29">
        <v>60</v>
      </c>
      <c r="P38" s="85">
        <v>5.3248136315228957E-5</v>
      </c>
      <c r="Q38" s="29">
        <v>0</v>
      </c>
      <c r="R38" s="85">
        <v>0</v>
      </c>
      <c r="S38" s="29">
        <v>60</v>
      </c>
      <c r="T38" s="85">
        <v>1.0285949393128987E-4</v>
      </c>
      <c r="U38" s="29">
        <v>0</v>
      </c>
      <c r="V38" s="85">
        <v>0</v>
      </c>
      <c r="W38" s="29">
        <v>0</v>
      </c>
      <c r="X38" s="85">
        <v>0</v>
      </c>
      <c r="Y38" s="29">
        <v>0</v>
      </c>
      <c r="Z38" s="85">
        <v>0</v>
      </c>
      <c r="AA38" s="29">
        <v>0</v>
      </c>
      <c r="AB38" s="85">
        <v>0</v>
      </c>
      <c r="AC38" s="29">
        <v>0</v>
      </c>
      <c r="AD38" s="92">
        <v>0</v>
      </c>
      <c r="AE38" s="238">
        <f t="shared" si="0"/>
        <v>15</v>
      </c>
      <c r="AF38" s="238">
        <f t="shared" si="1"/>
        <v>0</v>
      </c>
    </row>
    <row r="39" spans="1:32" x14ac:dyDescent="0.25">
      <c r="A39" s="314"/>
      <c r="B39" s="122" t="s">
        <v>27</v>
      </c>
      <c r="C39" s="117">
        <v>0</v>
      </c>
      <c r="D39" s="87">
        <v>0</v>
      </c>
      <c r="E39" s="84">
        <v>0</v>
      </c>
      <c r="F39" s="85">
        <v>0</v>
      </c>
      <c r="G39" s="88">
        <v>0</v>
      </c>
      <c r="H39" s="86">
        <v>0</v>
      </c>
      <c r="I39" s="45">
        <v>111</v>
      </c>
      <c r="J39" s="86">
        <v>1.7857142857142856E-2</v>
      </c>
      <c r="K39" s="45">
        <v>26307</v>
      </c>
      <c r="L39" s="86">
        <v>0.69705882352941173</v>
      </c>
      <c r="M39" s="45">
        <v>16872</v>
      </c>
      <c r="N39" s="86">
        <v>0.60557768924302791</v>
      </c>
      <c r="O39" s="29">
        <v>0</v>
      </c>
      <c r="P39" s="85">
        <v>0</v>
      </c>
      <c r="Q39" s="29">
        <v>0</v>
      </c>
      <c r="R39" s="85">
        <v>0</v>
      </c>
      <c r="S39" s="29">
        <v>0</v>
      </c>
      <c r="T39" s="85">
        <v>0</v>
      </c>
      <c r="U39" s="29">
        <v>0</v>
      </c>
      <c r="V39" s="85">
        <v>0</v>
      </c>
      <c r="W39" s="29">
        <v>5300</v>
      </c>
      <c r="X39" s="85">
        <v>1.9051042415528397E-3</v>
      </c>
      <c r="Y39" s="29">
        <v>4200</v>
      </c>
      <c r="Z39" s="85">
        <v>2.1485573971761819E-3</v>
      </c>
      <c r="AA39" s="29">
        <v>700</v>
      </c>
      <c r="AB39" s="85">
        <v>1.5887426236949611E-3</v>
      </c>
      <c r="AC39" s="29">
        <v>0</v>
      </c>
      <c r="AD39" s="92">
        <v>0</v>
      </c>
      <c r="AE39" s="238">
        <f t="shared" si="0"/>
        <v>0</v>
      </c>
      <c r="AF39" s="238">
        <f t="shared" si="1"/>
        <v>7641.4285714285716</v>
      </c>
    </row>
    <row r="40" spans="1:32" x14ac:dyDescent="0.25">
      <c r="A40" s="315"/>
      <c r="B40" s="122" t="s">
        <v>52</v>
      </c>
      <c r="C40" s="117">
        <v>0</v>
      </c>
      <c r="D40" s="87">
        <v>0</v>
      </c>
      <c r="E40" s="84">
        <v>0</v>
      </c>
      <c r="F40" s="85">
        <v>0</v>
      </c>
      <c r="G40" s="88">
        <v>0</v>
      </c>
      <c r="H40" s="86">
        <v>0</v>
      </c>
      <c r="I40" s="45">
        <v>0</v>
      </c>
      <c r="J40" s="87">
        <v>0</v>
      </c>
      <c r="K40" s="45">
        <v>222</v>
      </c>
      <c r="L40" s="86">
        <v>5.8823529411764705E-3</v>
      </c>
      <c r="M40" s="45">
        <v>7215</v>
      </c>
      <c r="N40" s="86">
        <v>0.25896414342629481</v>
      </c>
      <c r="O40" s="29">
        <v>0</v>
      </c>
      <c r="P40" s="85">
        <v>0</v>
      </c>
      <c r="Q40" s="29">
        <v>0</v>
      </c>
      <c r="R40" s="85">
        <v>0</v>
      </c>
      <c r="S40" s="29">
        <v>0</v>
      </c>
      <c r="T40" s="85">
        <v>0</v>
      </c>
      <c r="U40" s="29">
        <v>0</v>
      </c>
      <c r="V40" s="85">
        <v>0</v>
      </c>
      <c r="W40" s="29">
        <v>0</v>
      </c>
      <c r="X40" s="85">
        <v>0</v>
      </c>
      <c r="Y40" s="29">
        <v>0</v>
      </c>
      <c r="Z40" s="85">
        <v>0</v>
      </c>
      <c r="AA40" s="29">
        <v>0</v>
      </c>
      <c r="AB40" s="85">
        <v>0</v>
      </c>
      <c r="AC40" s="29">
        <v>0</v>
      </c>
      <c r="AD40" s="92">
        <v>0</v>
      </c>
      <c r="AE40" s="238">
        <f t="shared" si="0"/>
        <v>0</v>
      </c>
      <c r="AF40" s="238">
        <f t="shared" si="1"/>
        <v>1062.4285714285713</v>
      </c>
    </row>
    <row r="41" spans="1:32" x14ac:dyDescent="0.25">
      <c r="A41" s="313" t="s">
        <v>19</v>
      </c>
      <c r="B41" s="122" t="s">
        <v>20</v>
      </c>
      <c r="C41" s="117">
        <v>666</v>
      </c>
      <c r="D41" s="86">
        <v>3.7735849056603772E-2</v>
      </c>
      <c r="E41" s="88">
        <v>1002</v>
      </c>
      <c r="F41" s="86">
        <v>3.8216560509554139E-2</v>
      </c>
      <c r="G41" s="84">
        <v>0</v>
      </c>
      <c r="H41" s="85">
        <v>0</v>
      </c>
      <c r="I41" s="29">
        <v>0</v>
      </c>
      <c r="J41" s="85">
        <v>0</v>
      </c>
      <c r="K41" s="45">
        <v>444</v>
      </c>
      <c r="L41" s="86">
        <v>1.1764705882352941E-2</v>
      </c>
      <c r="M41" s="45">
        <v>333</v>
      </c>
      <c r="N41" s="86">
        <v>1.1952191235059761E-2</v>
      </c>
      <c r="O41" s="29">
        <v>0</v>
      </c>
      <c r="P41" s="85">
        <v>0</v>
      </c>
      <c r="Q41" s="29">
        <v>0</v>
      </c>
      <c r="R41" s="85">
        <v>0</v>
      </c>
      <c r="S41" s="29">
        <v>0</v>
      </c>
      <c r="T41" s="85">
        <v>0</v>
      </c>
      <c r="U41" s="29">
        <v>0</v>
      </c>
      <c r="V41" s="85">
        <v>0</v>
      </c>
      <c r="W41" s="29">
        <v>5400</v>
      </c>
      <c r="X41" s="85">
        <v>1.9410496046010067E-3</v>
      </c>
      <c r="Y41" s="29">
        <v>7800</v>
      </c>
      <c r="Z41" s="85">
        <v>3.9901780233271948E-3</v>
      </c>
      <c r="AA41" s="29">
        <v>2700</v>
      </c>
      <c r="AB41" s="85">
        <v>6.1280072628234223E-3</v>
      </c>
      <c r="AC41" s="29">
        <v>400</v>
      </c>
      <c r="AD41" s="92">
        <v>2.6246719160104987E-3</v>
      </c>
      <c r="AE41" s="238">
        <f t="shared" si="0"/>
        <v>208.5</v>
      </c>
      <c r="AF41" s="238">
        <f t="shared" si="1"/>
        <v>2439.5714285714284</v>
      </c>
    </row>
    <row r="42" spans="1:32" x14ac:dyDescent="0.25">
      <c r="A42" s="314"/>
      <c r="B42" s="122" t="s">
        <v>100</v>
      </c>
      <c r="C42" s="117">
        <v>0</v>
      </c>
      <c r="D42" s="86">
        <v>0</v>
      </c>
      <c r="E42" s="88">
        <v>0</v>
      </c>
      <c r="F42" s="86">
        <v>0</v>
      </c>
      <c r="G42" s="84">
        <v>0</v>
      </c>
      <c r="H42" s="85">
        <v>0</v>
      </c>
      <c r="I42" s="29">
        <v>0</v>
      </c>
      <c r="J42" s="85">
        <v>0</v>
      </c>
      <c r="K42" s="45">
        <v>0</v>
      </c>
      <c r="L42" s="86">
        <v>0</v>
      </c>
      <c r="M42" s="45">
        <v>0</v>
      </c>
      <c r="N42" s="86">
        <v>0</v>
      </c>
      <c r="O42" s="29">
        <v>60</v>
      </c>
      <c r="P42" s="85">
        <v>5.3248136315228957E-5</v>
      </c>
      <c r="Q42" s="29">
        <v>0</v>
      </c>
      <c r="R42" s="85">
        <v>0</v>
      </c>
      <c r="S42" s="29">
        <v>60</v>
      </c>
      <c r="T42" s="85">
        <v>1.0285949393128987E-4</v>
      </c>
      <c r="U42" s="29">
        <v>0</v>
      </c>
      <c r="V42" s="85">
        <v>0</v>
      </c>
      <c r="W42" s="29">
        <v>0</v>
      </c>
      <c r="X42" s="85">
        <v>0</v>
      </c>
      <c r="Y42" s="29">
        <v>0</v>
      </c>
      <c r="Z42" s="85">
        <v>0</v>
      </c>
      <c r="AA42" s="29">
        <v>0</v>
      </c>
      <c r="AB42" s="85">
        <v>0</v>
      </c>
      <c r="AC42" s="29">
        <v>0</v>
      </c>
      <c r="AD42" s="92">
        <v>0</v>
      </c>
      <c r="AE42" s="238">
        <f t="shared" si="0"/>
        <v>15</v>
      </c>
      <c r="AF42" s="238">
        <f t="shared" si="1"/>
        <v>0</v>
      </c>
    </row>
    <row r="43" spans="1:32" x14ac:dyDescent="0.25">
      <c r="A43" s="314"/>
      <c r="B43" s="122" t="s">
        <v>61</v>
      </c>
      <c r="C43" s="117">
        <v>0</v>
      </c>
      <c r="D43" s="86">
        <v>0</v>
      </c>
      <c r="E43" s="88">
        <v>0</v>
      </c>
      <c r="F43" s="86">
        <v>0</v>
      </c>
      <c r="G43" s="84">
        <v>0</v>
      </c>
      <c r="H43" s="85">
        <v>0</v>
      </c>
      <c r="I43" s="29">
        <v>0</v>
      </c>
      <c r="J43" s="85">
        <v>0</v>
      </c>
      <c r="K43" s="45">
        <v>0</v>
      </c>
      <c r="L43" s="86">
        <v>0</v>
      </c>
      <c r="M43" s="45">
        <v>0</v>
      </c>
      <c r="N43" s="86">
        <v>0</v>
      </c>
      <c r="O43" s="29">
        <v>480</v>
      </c>
      <c r="P43" s="85">
        <v>4.2598509052183166E-4</v>
      </c>
      <c r="Q43" s="29">
        <v>180</v>
      </c>
      <c r="R43" s="85">
        <v>1.6930022573363431E-4</v>
      </c>
      <c r="S43" s="29">
        <v>120</v>
      </c>
      <c r="T43" s="85">
        <v>2.0571898786257974E-4</v>
      </c>
      <c r="U43" s="29">
        <v>0</v>
      </c>
      <c r="V43" s="85">
        <v>0</v>
      </c>
      <c r="W43" s="29">
        <v>600</v>
      </c>
      <c r="X43" s="85">
        <v>2.156721782890007E-4</v>
      </c>
      <c r="Y43" s="29">
        <v>1100</v>
      </c>
      <c r="Z43" s="85">
        <v>5.6271741354614287E-4</v>
      </c>
      <c r="AA43" s="29">
        <v>500</v>
      </c>
      <c r="AB43" s="85">
        <v>1.1348161597821151E-3</v>
      </c>
      <c r="AC43" s="29">
        <v>0</v>
      </c>
      <c r="AD43" s="92">
        <v>0</v>
      </c>
      <c r="AE43" s="238">
        <f t="shared" si="0"/>
        <v>97.5</v>
      </c>
      <c r="AF43" s="238">
        <f t="shared" si="1"/>
        <v>314.28571428571428</v>
      </c>
    </row>
    <row r="44" spans="1:32" x14ac:dyDescent="0.25">
      <c r="A44" s="314"/>
      <c r="B44" s="122" t="s">
        <v>44</v>
      </c>
      <c r="C44" s="116">
        <v>0</v>
      </c>
      <c r="D44" s="85">
        <v>0</v>
      </c>
      <c r="E44" s="84">
        <v>0</v>
      </c>
      <c r="F44" s="85">
        <v>0</v>
      </c>
      <c r="G44" s="84">
        <v>0</v>
      </c>
      <c r="H44" s="85">
        <v>0</v>
      </c>
      <c r="I44" s="45">
        <v>222</v>
      </c>
      <c r="J44" s="86">
        <v>3.5714285714285712E-2</v>
      </c>
      <c r="K44" s="45">
        <v>333</v>
      </c>
      <c r="L44" s="86">
        <v>8.8235294117647058E-3</v>
      </c>
      <c r="M44" s="29">
        <v>0</v>
      </c>
      <c r="N44" s="85">
        <v>0</v>
      </c>
      <c r="O44" s="29">
        <v>1860</v>
      </c>
      <c r="P44" s="85">
        <v>1.6506922257720979E-3</v>
      </c>
      <c r="Q44" s="29">
        <v>2520</v>
      </c>
      <c r="R44" s="85">
        <v>2.3702031602708803E-3</v>
      </c>
      <c r="S44" s="29">
        <v>1740</v>
      </c>
      <c r="T44" s="85">
        <v>2.9829253240074064E-3</v>
      </c>
      <c r="U44" s="29">
        <v>780</v>
      </c>
      <c r="V44" s="85">
        <v>3.4437086092715232E-3</v>
      </c>
      <c r="W44" s="29">
        <v>1700</v>
      </c>
      <c r="X44" s="85">
        <v>6.1107117181883534E-4</v>
      </c>
      <c r="Y44" s="29">
        <v>300</v>
      </c>
      <c r="Z44" s="85">
        <v>1.534683855125844E-4</v>
      </c>
      <c r="AA44" s="29">
        <v>0</v>
      </c>
      <c r="AB44" s="85">
        <v>0</v>
      </c>
      <c r="AC44" s="29">
        <v>0</v>
      </c>
      <c r="AD44" s="92">
        <v>0</v>
      </c>
      <c r="AE44" s="238">
        <f t="shared" si="0"/>
        <v>862.5</v>
      </c>
      <c r="AF44" s="238">
        <f t="shared" si="1"/>
        <v>365</v>
      </c>
    </row>
    <row r="45" spans="1:32" x14ac:dyDescent="0.25">
      <c r="A45" s="315"/>
      <c r="B45" s="122" t="s">
        <v>57</v>
      </c>
      <c r="C45" s="117">
        <v>0</v>
      </c>
      <c r="D45" s="87">
        <v>0</v>
      </c>
      <c r="E45" s="88">
        <v>334</v>
      </c>
      <c r="F45" s="86">
        <v>1.2738853503184714E-2</v>
      </c>
      <c r="G45" s="84">
        <v>0</v>
      </c>
      <c r="H45" s="85">
        <v>0</v>
      </c>
      <c r="I45" s="45">
        <v>0</v>
      </c>
      <c r="J45" s="87">
        <v>0</v>
      </c>
      <c r="K45" s="45">
        <v>0</v>
      </c>
      <c r="L45" s="87">
        <v>0</v>
      </c>
      <c r="M45" s="29">
        <v>0</v>
      </c>
      <c r="N45" s="85">
        <v>0</v>
      </c>
      <c r="O45" s="29">
        <v>0</v>
      </c>
      <c r="P45" s="85">
        <v>0</v>
      </c>
      <c r="Q45" s="29">
        <v>0</v>
      </c>
      <c r="R45" s="85">
        <v>0</v>
      </c>
      <c r="S45" s="29">
        <v>0</v>
      </c>
      <c r="T45" s="85">
        <v>0</v>
      </c>
      <c r="U45" s="29">
        <v>60</v>
      </c>
      <c r="V45" s="85">
        <v>2.6490066225165563E-4</v>
      </c>
      <c r="W45" s="29">
        <v>0</v>
      </c>
      <c r="X45" s="85">
        <v>0</v>
      </c>
      <c r="Y45" s="29">
        <v>0</v>
      </c>
      <c r="Z45" s="85">
        <v>0</v>
      </c>
      <c r="AA45" s="29">
        <v>0</v>
      </c>
      <c r="AB45" s="85">
        <v>0</v>
      </c>
      <c r="AC45" s="29">
        <v>0</v>
      </c>
      <c r="AD45" s="92">
        <v>0</v>
      </c>
      <c r="AE45" s="238">
        <f t="shared" si="0"/>
        <v>49.25</v>
      </c>
      <c r="AF45" s="238">
        <f t="shared" si="1"/>
        <v>0</v>
      </c>
    </row>
    <row r="46" spans="1:32" x14ac:dyDescent="0.25">
      <c r="A46" s="93" t="s">
        <v>98</v>
      </c>
      <c r="B46" s="122" t="s">
        <v>99</v>
      </c>
      <c r="C46" s="117">
        <v>0</v>
      </c>
      <c r="D46" s="87">
        <v>0</v>
      </c>
      <c r="E46" s="88">
        <v>0</v>
      </c>
      <c r="F46" s="86">
        <v>0</v>
      </c>
      <c r="G46" s="84">
        <v>0</v>
      </c>
      <c r="H46" s="85">
        <v>0</v>
      </c>
      <c r="I46" s="45">
        <v>0</v>
      </c>
      <c r="J46" s="87">
        <v>0</v>
      </c>
      <c r="K46" s="45">
        <v>0</v>
      </c>
      <c r="L46" s="87">
        <v>0</v>
      </c>
      <c r="M46" s="45">
        <v>111</v>
      </c>
      <c r="N46" s="86">
        <v>3.9840637450199202E-3</v>
      </c>
      <c r="O46" s="29">
        <v>0</v>
      </c>
      <c r="P46" s="85">
        <v>0</v>
      </c>
      <c r="Q46" s="29">
        <v>0</v>
      </c>
      <c r="R46" s="85">
        <v>0</v>
      </c>
      <c r="S46" s="29">
        <v>0</v>
      </c>
      <c r="T46" s="85">
        <v>0</v>
      </c>
      <c r="U46" s="29">
        <v>0</v>
      </c>
      <c r="V46" s="85">
        <v>0</v>
      </c>
      <c r="W46" s="29">
        <v>0</v>
      </c>
      <c r="X46" s="85">
        <v>0</v>
      </c>
      <c r="Y46" s="29">
        <v>0</v>
      </c>
      <c r="Z46" s="85">
        <v>0</v>
      </c>
      <c r="AA46" s="29">
        <v>0</v>
      </c>
      <c r="AB46" s="85">
        <v>0</v>
      </c>
      <c r="AC46" s="29">
        <v>0</v>
      </c>
      <c r="AD46" s="92">
        <v>0</v>
      </c>
      <c r="AE46" s="238">
        <f t="shared" si="0"/>
        <v>0</v>
      </c>
      <c r="AF46" s="238">
        <f t="shared" si="1"/>
        <v>15.857142857142858</v>
      </c>
    </row>
    <row r="47" spans="1:32" x14ac:dyDescent="0.25">
      <c r="A47" s="313" t="s">
        <v>9</v>
      </c>
      <c r="B47" s="122" t="s">
        <v>74</v>
      </c>
      <c r="C47" s="117">
        <v>0</v>
      </c>
      <c r="D47" s="87">
        <v>0</v>
      </c>
      <c r="E47" s="88">
        <v>0</v>
      </c>
      <c r="F47" s="86">
        <v>0</v>
      </c>
      <c r="G47" s="84">
        <v>0</v>
      </c>
      <c r="H47" s="85">
        <v>0</v>
      </c>
      <c r="I47" s="45">
        <v>0</v>
      </c>
      <c r="J47" s="87">
        <v>0</v>
      </c>
      <c r="K47" s="45">
        <v>333</v>
      </c>
      <c r="L47" s="86">
        <v>8.8235294117647058E-3</v>
      </c>
      <c r="M47" s="45">
        <v>666</v>
      </c>
      <c r="N47" s="86">
        <v>2.3904382470119521E-2</v>
      </c>
      <c r="O47" s="29">
        <v>0</v>
      </c>
      <c r="P47" s="85">
        <v>0</v>
      </c>
      <c r="Q47" s="29">
        <v>0</v>
      </c>
      <c r="R47" s="85">
        <v>0</v>
      </c>
      <c r="S47" s="29">
        <v>0</v>
      </c>
      <c r="T47" s="85">
        <v>0</v>
      </c>
      <c r="U47" s="29">
        <v>0</v>
      </c>
      <c r="V47" s="85">
        <v>0</v>
      </c>
      <c r="W47" s="29">
        <v>1100</v>
      </c>
      <c r="X47" s="85">
        <v>3.9539899352983467E-4</v>
      </c>
      <c r="Y47" s="29">
        <v>0</v>
      </c>
      <c r="Z47" s="85">
        <v>0</v>
      </c>
      <c r="AA47" s="29">
        <v>0</v>
      </c>
      <c r="AB47" s="85">
        <v>0</v>
      </c>
      <c r="AC47" s="29">
        <v>0</v>
      </c>
      <c r="AD47" s="92">
        <v>0</v>
      </c>
      <c r="AE47" s="238">
        <f t="shared" si="0"/>
        <v>0</v>
      </c>
      <c r="AF47" s="238">
        <f t="shared" si="1"/>
        <v>299.85714285714283</v>
      </c>
    </row>
    <row r="48" spans="1:32" x14ac:dyDescent="0.25">
      <c r="A48" s="314"/>
      <c r="B48" s="122" t="s">
        <v>89</v>
      </c>
      <c r="C48" s="117">
        <v>0</v>
      </c>
      <c r="D48" s="87">
        <v>0</v>
      </c>
      <c r="E48" s="84">
        <v>0</v>
      </c>
      <c r="F48" s="87">
        <v>0</v>
      </c>
      <c r="G48" s="88">
        <v>1169</v>
      </c>
      <c r="H48" s="86">
        <v>9.7222222222222224E-2</v>
      </c>
      <c r="I48" s="45">
        <v>888</v>
      </c>
      <c r="J48" s="86">
        <v>0.14285714285714285</v>
      </c>
      <c r="K48" s="45">
        <v>0</v>
      </c>
      <c r="L48" s="87">
        <v>0</v>
      </c>
      <c r="M48" s="45">
        <v>222</v>
      </c>
      <c r="N48" s="86">
        <v>7.9681274900398405E-3</v>
      </c>
      <c r="O48" s="29">
        <v>0</v>
      </c>
      <c r="P48" s="85">
        <v>0</v>
      </c>
      <c r="Q48" s="29">
        <v>0</v>
      </c>
      <c r="R48" s="85">
        <v>0</v>
      </c>
      <c r="S48" s="29">
        <v>0</v>
      </c>
      <c r="T48" s="85">
        <v>0</v>
      </c>
      <c r="U48" s="29">
        <v>0</v>
      </c>
      <c r="V48" s="85">
        <v>0</v>
      </c>
      <c r="W48" s="29">
        <v>0</v>
      </c>
      <c r="X48" s="85">
        <v>0</v>
      </c>
      <c r="Y48" s="29">
        <v>0</v>
      </c>
      <c r="Z48" s="85">
        <v>0</v>
      </c>
      <c r="AA48" s="29">
        <v>0</v>
      </c>
      <c r="AB48" s="85">
        <v>0</v>
      </c>
      <c r="AC48" s="29">
        <v>0</v>
      </c>
      <c r="AD48" s="92">
        <v>0</v>
      </c>
      <c r="AE48" s="238">
        <f t="shared" si="0"/>
        <v>146.125</v>
      </c>
      <c r="AF48" s="238">
        <f t="shared" si="1"/>
        <v>158.57142857142858</v>
      </c>
    </row>
    <row r="49" spans="1:32" x14ac:dyDescent="0.25">
      <c r="A49" s="314"/>
      <c r="B49" s="122" t="s">
        <v>15</v>
      </c>
      <c r="C49" s="117">
        <v>111</v>
      </c>
      <c r="D49" s="86">
        <v>6.2893081761006293E-3</v>
      </c>
      <c r="E49" s="88">
        <v>167</v>
      </c>
      <c r="F49" s="86">
        <v>6.369426751592357E-3</v>
      </c>
      <c r="G49" s="88">
        <v>167</v>
      </c>
      <c r="H49" s="86">
        <v>1.3888888888888888E-2</v>
      </c>
      <c r="I49" s="45">
        <v>111</v>
      </c>
      <c r="J49" s="86">
        <v>1.7857142857142856E-2</v>
      </c>
      <c r="K49" s="29">
        <v>0</v>
      </c>
      <c r="L49" s="85">
        <v>0</v>
      </c>
      <c r="M49" s="45">
        <v>0</v>
      </c>
      <c r="N49" s="87">
        <v>0</v>
      </c>
      <c r="O49" s="29">
        <v>0</v>
      </c>
      <c r="P49" s="85">
        <v>0</v>
      </c>
      <c r="Q49" s="29">
        <v>0</v>
      </c>
      <c r="R49" s="85">
        <v>0</v>
      </c>
      <c r="S49" s="29">
        <v>0</v>
      </c>
      <c r="T49" s="85">
        <v>0</v>
      </c>
      <c r="U49" s="29">
        <v>0</v>
      </c>
      <c r="V49" s="85">
        <v>0</v>
      </c>
      <c r="W49" s="29">
        <v>100</v>
      </c>
      <c r="X49" s="85">
        <v>3.5945363048166788E-5</v>
      </c>
      <c r="Y49" s="29">
        <v>0</v>
      </c>
      <c r="Z49" s="85">
        <v>0</v>
      </c>
      <c r="AA49" s="29">
        <v>0</v>
      </c>
      <c r="AB49" s="85">
        <v>0</v>
      </c>
      <c r="AC49" s="29">
        <v>0</v>
      </c>
      <c r="AD49" s="92">
        <v>0</v>
      </c>
      <c r="AE49" s="238">
        <f t="shared" si="0"/>
        <v>55.625</v>
      </c>
      <c r="AF49" s="238">
        <f t="shared" si="1"/>
        <v>30.142857142857142</v>
      </c>
    </row>
    <row r="50" spans="1:32" x14ac:dyDescent="0.25">
      <c r="A50" s="314"/>
      <c r="B50" s="122" t="s">
        <v>51</v>
      </c>
      <c r="C50" s="117">
        <v>0</v>
      </c>
      <c r="D50" s="86">
        <v>0</v>
      </c>
      <c r="E50" s="88">
        <v>0</v>
      </c>
      <c r="F50" s="86">
        <v>0</v>
      </c>
      <c r="G50" s="88">
        <v>0</v>
      </c>
      <c r="H50" s="86">
        <v>0</v>
      </c>
      <c r="I50" s="45">
        <v>0</v>
      </c>
      <c r="J50" s="86">
        <v>0</v>
      </c>
      <c r="K50" s="29">
        <v>0</v>
      </c>
      <c r="L50" s="85">
        <v>0</v>
      </c>
      <c r="M50" s="45">
        <v>0</v>
      </c>
      <c r="N50" s="87">
        <v>0</v>
      </c>
      <c r="O50" s="29">
        <v>60</v>
      </c>
      <c r="P50" s="85">
        <v>5.3248136315228957E-5</v>
      </c>
      <c r="Q50" s="29">
        <v>0</v>
      </c>
      <c r="R50" s="85">
        <v>0</v>
      </c>
      <c r="S50" s="29">
        <v>0</v>
      </c>
      <c r="T50" s="85">
        <v>0</v>
      </c>
      <c r="U50" s="29">
        <v>0</v>
      </c>
      <c r="V50" s="85">
        <v>0</v>
      </c>
      <c r="W50" s="29">
        <v>0</v>
      </c>
      <c r="X50" s="85">
        <v>0</v>
      </c>
      <c r="Y50" s="29">
        <v>0</v>
      </c>
      <c r="Z50" s="85">
        <v>0</v>
      </c>
      <c r="AA50" s="29">
        <v>0</v>
      </c>
      <c r="AB50" s="85">
        <v>0</v>
      </c>
      <c r="AC50" s="29">
        <v>0</v>
      </c>
      <c r="AD50" s="92">
        <v>0</v>
      </c>
      <c r="AE50" s="238">
        <f t="shared" si="0"/>
        <v>7.5</v>
      </c>
      <c r="AF50" s="238">
        <f t="shared" si="1"/>
        <v>0</v>
      </c>
    </row>
    <row r="51" spans="1:32" x14ac:dyDescent="0.25">
      <c r="A51" s="314"/>
      <c r="B51" s="122" t="s">
        <v>14</v>
      </c>
      <c r="C51" s="117">
        <v>1221</v>
      </c>
      <c r="D51" s="86">
        <v>6.9182389937106917E-2</v>
      </c>
      <c r="E51" s="84">
        <v>0</v>
      </c>
      <c r="F51" s="85">
        <v>0</v>
      </c>
      <c r="G51" s="84">
        <v>0</v>
      </c>
      <c r="H51" s="85">
        <v>0</v>
      </c>
      <c r="I51" s="45">
        <v>0</v>
      </c>
      <c r="J51" s="87">
        <v>0</v>
      </c>
      <c r="K51" s="29">
        <v>0</v>
      </c>
      <c r="L51" s="85">
        <v>0</v>
      </c>
      <c r="M51" s="29">
        <v>0</v>
      </c>
      <c r="N51" s="85">
        <v>0</v>
      </c>
      <c r="O51" s="29">
        <v>0</v>
      </c>
      <c r="P51" s="85">
        <v>0</v>
      </c>
      <c r="Q51" s="29">
        <v>0</v>
      </c>
      <c r="R51" s="85">
        <v>0</v>
      </c>
      <c r="S51" s="29">
        <v>0</v>
      </c>
      <c r="T51" s="85">
        <v>0</v>
      </c>
      <c r="U51" s="29">
        <v>0</v>
      </c>
      <c r="V51" s="85">
        <v>0</v>
      </c>
      <c r="W51" s="29">
        <v>0</v>
      </c>
      <c r="X51" s="85">
        <v>0</v>
      </c>
      <c r="Y51" s="29">
        <v>0</v>
      </c>
      <c r="Z51" s="85">
        <v>0</v>
      </c>
      <c r="AA51" s="29">
        <v>0</v>
      </c>
      <c r="AB51" s="85">
        <v>0</v>
      </c>
      <c r="AC51" s="29">
        <v>0</v>
      </c>
      <c r="AD51" s="92">
        <v>0</v>
      </c>
      <c r="AE51" s="238">
        <f t="shared" si="0"/>
        <v>152.625</v>
      </c>
      <c r="AF51" s="238">
        <f t="shared" si="1"/>
        <v>0</v>
      </c>
    </row>
    <row r="52" spans="1:32" x14ac:dyDescent="0.25">
      <c r="A52" s="314"/>
      <c r="B52" s="123" t="s">
        <v>21</v>
      </c>
      <c r="C52" s="118">
        <v>222</v>
      </c>
      <c r="D52" s="86">
        <v>1.2578616352201259E-2</v>
      </c>
      <c r="E52" s="88">
        <v>1336</v>
      </c>
      <c r="F52" s="86">
        <v>5.0955414012738856E-2</v>
      </c>
      <c r="G52" s="84">
        <v>0</v>
      </c>
      <c r="H52" s="85">
        <v>0</v>
      </c>
      <c r="I52" s="45">
        <v>0</v>
      </c>
      <c r="J52" s="87">
        <v>0</v>
      </c>
      <c r="K52" s="45">
        <v>0</v>
      </c>
      <c r="L52" s="87">
        <v>0</v>
      </c>
      <c r="M52" s="45">
        <v>0</v>
      </c>
      <c r="N52" s="87">
        <v>0</v>
      </c>
      <c r="O52" s="29">
        <v>0</v>
      </c>
      <c r="P52" s="85">
        <v>0</v>
      </c>
      <c r="Q52" s="29">
        <v>0</v>
      </c>
      <c r="R52" s="85">
        <v>0</v>
      </c>
      <c r="S52" s="29">
        <v>0</v>
      </c>
      <c r="T52" s="85">
        <v>0</v>
      </c>
      <c r="U52" s="29">
        <v>0</v>
      </c>
      <c r="V52" s="85">
        <v>0</v>
      </c>
      <c r="W52" s="29">
        <v>0</v>
      </c>
      <c r="X52" s="85">
        <v>0</v>
      </c>
      <c r="Y52" s="29">
        <v>0</v>
      </c>
      <c r="Z52" s="85">
        <v>0</v>
      </c>
      <c r="AA52" s="29">
        <v>0</v>
      </c>
      <c r="AB52" s="85">
        <v>0</v>
      </c>
      <c r="AC52" s="29">
        <v>0</v>
      </c>
      <c r="AD52" s="92">
        <v>0</v>
      </c>
      <c r="AE52" s="238">
        <f t="shared" si="0"/>
        <v>194.75</v>
      </c>
      <c r="AF52" s="238">
        <f t="shared" si="1"/>
        <v>0</v>
      </c>
    </row>
    <row r="53" spans="1:32" x14ac:dyDescent="0.25">
      <c r="A53" s="314"/>
      <c r="B53" s="122" t="s">
        <v>13</v>
      </c>
      <c r="C53" s="117">
        <v>555</v>
      </c>
      <c r="D53" s="86">
        <v>3.1446540880503145E-2</v>
      </c>
      <c r="E53" s="84">
        <v>0</v>
      </c>
      <c r="F53" s="85">
        <v>0</v>
      </c>
      <c r="G53" s="88">
        <v>167</v>
      </c>
      <c r="H53" s="86">
        <v>1.3888888888888888E-2</v>
      </c>
      <c r="I53" s="29">
        <v>0</v>
      </c>
      <c r="J53" s="85">
        <v>0</v>
      </c>
      <c r="K53" s="45">
        <v>0</v>
      </c>
      <c r="L53" s="87">
        <v>0</v>
      </c>
      <c r="M53" s="29">
        <v>0</v>
      </c>
      <c r="N53" s="85">
        <v>0</v>
      </c>
      <c r="O53" s="29">
        <v>0</v>
      </c>
      <c r="P53" s="85">
        <v>0</v>
      </c>
      <c r="Q53" s="29">
        <v>0</v>
      </c>
      <c r="R53" s="85">
        <v>0</v>
      </c>
      <c r="S53" s="29">
        <v>0</v>
      </c>
      <c r="T53" s="85">
        <v>0</v>
      </c>
      <c r="U53" s="29">
        <v>0</v>
      </c>
      <c r="V53" s="85">
        <v>0</v>
      </c>
      <c r="W53" s="29">
        <v>400</v>
      </c>
      <c r="X53" s="85">
        <v>1.4378145219266715E-4</v>
      </c>
      <c r="Y53" s="29">
        <v>0</v>
      </c>
      <c r="Z53" s="85">
        <v>0</v>
      </c>
      <c r="AA53" s="29">
        <v>0</v>
      </c>
      <c r="AB53" s="85">
        <v>0</v>
      </c>
      <c r="AC53" s="29">
        <v>0</v>
      </c>
      <c r="AD53" s="92">
        <v>0</v>
      </c>
      <c r="AE53" s="238">
        <f t="shared" si="0"/>
        <v>90.25</v>
      </c>
      <c r="AF53" s="238">
        <f t="shared" si="1"/>
        <v>57.142857142857146</v>
      </c>
    </row>
    <row r="54" spans="1:32" x14ac:dyDescent="0.25">
      <c r="A54" s="314"/>
      <c r="B54" s="122" t="s">
        <v>104</v>
      </c>
      <c r="C54" s="117">
        <v>0</v>
      </c>
      <c r="D54" s="86">
        <v>0</v>
      </c>
      <c r="E54" s="84">
        <v>0</v>
      </c>
      <c r="F54" s="85">
        <v>0</v>
      </c>
      <c r="G54" s="88">
        <v>0</v>
      </c>
      <c r="H54" s="86">
        <v>0</v>
      </c>
      <c r="I54" s="29">
        <v>0</v>
      </c>
      <c r="J54" s="85">
        <v>0</v>
      </c>
      <c r="K54" s="45">
        <v>0</v>
      </c>
      <c r="L54" s="87">
        <v>0</v>
      </c>
      <c r="M54" s="29">
        <v>0</v>
      </c>
      <c r="N54" s="85">
        <v>0</v>
      </c>
      <c r="O54" s="29">
        <v>0</v>
      </c>
      <c r="P54" s="85">
        <v>0</v>
      </c>
      <c r="Q54" s="29">
        <v>0</v>
      </c>
      <c r="R54" s="85">
        <v>0</v>
      </c>
      <c r="S54" s="29">
        <v>0</v>
      </c>
      <c r="T54" s="85">
        <v>0</v>
      </c>
      <c r="U54" s="29">
        <v>0</v>
      </c>
      <c r="V54" s="85">
        <v>0</v>
      </c>
      <c r="W54" s="29">
        <v>0</v>
      </c>
      <c r="X54" s="85">
        <v>0</v>
      </c>
      <c r="Y54" s="29">
        <v>100</v>
      </c>
      <c r="Z54" s="85">
        <v>5.115612850419481E-5</v>
      </c>
      <c r="AA54" s="29">
        <v>0</v>
      </c>
      <c r="AB54" s="85">
        <v>0</v>
      </c>
      <c r="AC54" s="29">
        <v>0</v>
      </c>
      <c r="AD54" s="92">
        <v>0</v>
      </c>
      <c r="AE54" s="238">
        <f t="shared" si="0"/>
        <v>0</v>
      </c>
      <c r="AF54" s="238">
        <f t="shared" si="1"/>
        <v>14.285714285714286</v>
      </c>
    </row>
    <row r="55" spans="1:32" x14ac:dyDescent="0.25">
      <c r="A55" s="314"/>
      <c r="B55" s="123" t="s">
        <v>11</v>
      </c>
      <c r="C55" s="116">
        <v>0</v>
      </c>
      <c r="D55" s="85">
        <v>0</v>
      </c>
      <c r="E55" s="88">
        <v>167</v>
      </c>
      <c r="F55" s="86">
        <v>6.369426751592357E-3</v>
      </c>
      <c r="G55" s="88">
        <v>1169</v>
      </c>
      <c r="H55" s="86">
        <v>9.7222222222222224E-2</v>
      </c>
      <c r="I55" s="45">
        <v>222</v>
      </c>
      <c r="J55" s="86">
        <v>3.5714285714285712E-2</v>
      </c>
      <c r="K55" s="45">
        <v>444</v>
      </c>
      <c r="L55" s="86">
        <v>1.1764705882352941E-2</v>
      </c>
      <c r="M55" s="45">
        <v>222</v>
      </c>
      <c r="N55" s="86">
        <v>7.9681274900398405E-3</v>
      </c>
      <c r="O55" s="29">
        <v>0</v>
      </c>
      <c r="P55" s="85">
        <v>0</v>
      </c>
      <c r="Q55" s="29">
        <v>0</v>
      </c>
      <c r="R55" s="85">
        <v>0</v>
      </c>
      <c r="S55" s="29">
        <v>0</v>
      </c>
      <c r="T55" s="85">
        <v>0</v>
      </c>
      <c r="U55" s="29">
        <v>0</v>
      </c>
      <c r="V55" s="85">
        <v>0</v>
      </c>
      <c r="W55" s="29">
        <v>0</v>
      </c>
      <c r="X55" s="85">
        <v>0</v>
      </c>
      <c r="Y55" s="29">
        <v>0</v>
      </c>
      <c r="Z55" s="85">
        <v>0</v>
      </c>
      <c r="AA55" s="29">
        <v>0</v>
      </c>
      <c r="AB55" s="85">
        <v>0</v>
      </c>
      <c r="AC55" s="29">
        <v>0</v>
      </c>
      <c r="AD55" s="92">
        <v>0</v>
      </c>
      <c r="AE55" s="238">
        <f t="shared" si="0"/>
        <v>167</v>
      </c>
      <c r="AF55" s="238">
        <f t="shared" si="1"/>
        <v>126.85714285714286</v>
      </c>
    </row>
    <row r="56" spans="1:32" x14ac:dyDescent="0.25">
      <c r="A56" s="314"/>
      <c r="B56" s="122" t="s">
        <v>46</v>
      </c>
      <c r="C56" s="116">
        <v>0</v>
      </c>
      <c r="D56" s="85">
        <v>0</v>
      </c>
      <c r="E56" s="88">
        <v>0</v>
      </c>
      <c r="F56" s="86">
        <v>0</v>
      </c>
      <c r="G56" s="88">
        <v>0</v>
      </c>
      <c r="H56" s="86">
        <v>0</v>
      </c>
      <c r="I56" s="45">
        <v>0</v>
      </c>
      <c r="J56" s="86">
        <v>0</v>
      </c>
      <c r="K56" s="45">
        <v>777</v>
      </c>
      <c r="L56" s="86">
        <v>2.0588235294117647E-2</v>
      </c>
      <c r="M56" s="29">
        <v>0</v>
      </c>
      <c r="N56" s="85">
        <v>0</v>
      </c>
      <c r="O56" s="29">
        <v>0</v>
      </c>
      <c r="P56" s="85">
        <v>0</v>
      </c>
      <c r="Q56" s="29">
        <v>0</v>
      </c>
      <c r="R56" s="85">
        <v>0</v>
      </c>
      <c r="S56" s="29">
        <v>0</v>
      </c>
      <c r="T56" s="85">
        <v>0</v>
      </c>
      <c r="U56" s="29">
        <v>0</v>
      </c>
      <c r="V56" s="85">
        <v>0</v>
      </c>
      <c r="W56" s="29">
        <v>0</v>
      </c>
      <c r="X56" s="85">
        <v>0</v>
      </c>
      <c r="Y56" s="29">
        <v>0</v>
      </c>
      <c r="Z56" s="85">
        <v>0</v>
      </c>
      <c r="AA56" s="29">
        <v>0</v>
      </c>
      <c r="AB56" s="85">
        <v>0</v>
      </c>
      <c r="AC56" s="29">
        <v>0</v>
      </c>
      <c r="AD56" s="92">
        <v>0</v>
      </c>
      <c r="AE56" s="238">
        <f t="shared" si="0"/>
        <v>0</v>
      </c>
      <c r="AF56" s="238">
        <f t="shared" si="1"/>
        <v>111</v>
      </c>
    </row>
    <row r="57" spans="1:32" x14ac:dyDescent="0.25">
      <c r="A57" s="314"/>
      <c r="B57" s="122" t="s">
        <v>84</v>
      </c>
      <c r="C57" s="117">
        <v>888</v>
      </c>
      <c r="D57" s="86">
        <v>5.0314465408805034E-2</v>
      </c>
      <c r="E57" s="88">
        <v>1169</v>
      </c>
      <c r="F57" s="86">
        <v>4.4585987261146494E-2</v>
      </c>
      <c r="G57" s="88">
        <v>167</v>
      </c>
      <c r="H57" s="86">
        <v>1.3888888888888888E-2</v>
      </c>
      <c r="I57" s="45">
        <v>0</v>
      </c>
      <c r="J57" s="87">
        <v>0</v>
      </c>
      <c r="K57" s="29">
        <v>0</v>
      </c>
      <c r="L57" s="85">
        <v>0</v>
      </c>
      <c r="M57" s="29">
        <v>0</v>
      </c>
      <c r="N57" s="85">
        <v>0</v>
      </c>
      <c r="O57" s="29">
        <v>0</v>
      </c>
      <c r="P57" s="85">
        <v>0</v>
      </c>
      <c r="Q57" s="29">
        <v>0</v>
      </c>
      <c r="R57" s="85">
        <v>0</v>
      </c>
      <c r="S57" s="29">
        <v>0</v>
      </c>
      <c r="T57" s="85">
        <v>0</v>
      </c>
      <c r="U57" s="29">
        <v>0</v>
      </c>
      <c r="V57" s="85">
        <v>0</v>
      </c>
      <c r="W57" s="29">
        <v>0</v>
      </c>
      <c r="X57" s="85">
        <v>0</v>
      </c>
      <c r="Y57" s="29">
        <v>0</v>
      </c>
      <c r="Z57" s="85">
        <v>0</v>
      </c>
      <c r="AA57" s="29">
        <v>0</v>
      </c>
      <c r="AB57" s="85">
        <v>0</v>
      </c>
      <c r="AC57" s="29">
        <v>0</v>
      </c>
      <c r="AD57" s="92">
        <v>0</v>
      </c>
      <c r="AE57" s="238">
        <f t="shared" si="0"/>
        <v>278</v>
      </c>
      <c r="AF57" s="238">
        <f t="shared" si="1"/>
        <v>0</v>
      </c>
    </row>
    <row r="58" spans="1:32" x14ac:dyDescent="0.25">
      <c r="A58" s="314"/>
      <c r="B58" s="122" t="s">
        <v>87</v>
      </c>
      <c r="C58" s="116">
        <v>0</v>
      </c>
      <c r="D58" s="85">
        <v>0</v>
      </c>
      <c r="E58" s="88">
        <v>167</v>
      </c>
      <c r="F58" s="86">
        <v>6.369426751592357E-3</v>
      </c>
      <c r="G58" s="84">
        <v>0</v>
      </c>
      <c r="H58" s="85">
        <v>0</v>
      </c>
      <c r="I58" s="29">
        <v>0</v>
      </c>
      <c r="J58" s="85">
        <v>0</v>
      </c>
      <c r="K58" s="45">
        <v>0</v>
      </c>
      <c r="L58" s="87">
        <v>0</v>
      </c>
      <c r="M58" s="45">
        <v>0</v>
      </c>
      <c r="N58" s="87">
        <v>0</v>
      </c>
      <c r="O58" s="29">
        <v>0</v>
      </c>
      <c r="P58" s="85">
        <v>0</v>
      </c>
      <c r="Q58" s="29">
        <v>0</v>
      </c>
      <c r="R58" s="85">
        <v>0</v>
      </c>
      <c r="S58" s="29">
        <v>0</v>
      </c>
      <c r="T58" s="85">
        <v>0</v>
      </c>
      <c r="U58" s="29">
        <v>0</v>
      </c>
      <c r="V58" s="85">
        <v>0</v>
      </c>
      <c r="W58" s="29">
        <v>0</v>
      </c>
      <c r="X58" s="85">
        <v>0</v>
      </c>
      <c r="Y58" s="29">
        <v>0</v>
      </c>
      <c r="Z58" s="85">
        <v>0</v>
      </c>
      <c r="AA58" s="29">
        <v>0</v>
      </c>
      <c r="AB58" s="85">
        <v>0</v>
      </c>
      <c r="AC58" s="29">
        <v>0</v>
      </c>
      <c r="AD58" s="92">
        <v>0</v>
      </c>
      <c r="AE58" s="238">
        <f t="shared" si="0"/>
        <v>20.875</v>
      </c>
      <c r="AF58" s="238">
        <f t="shared" si="1"/>
        <v>0</v>
      </c>
    </row>
    <row r="59" spans="1:32" x14ac:dyDescent="0.25">
      <c r="A59" s="314"/>
      <c r="B59" s="122" t="s">
        <v>73</v>
      </c>
      <c r="C59" s="116">
        <v>0</v>
      </c>
      <c r="D59" s="85">
        <v>0</v>
      </c>
      <c r="E59" s="88">
        <v>0</v>
      </c>
      <c r="F59" s="86">
        <v>0</v>
      </c>
      <c r="G59" s="84">
        <v>0</v>
      </c>
      <c r="H59" s="85">
        <v>0</v>
      </c>
      <c r="I59" s="29">
        <v>0</v>
      </c>
      <c r="J59" s="85">
        <v>0</v>
      </c>
      <c r="K59" s="45">
        <v>0</v>
      </c>
      <c r="L59" s="87">
        <v>0</v>
      </c>
      <c r="M59" s="45">
        <v>0</v>
      </c>
      <c r="N59" s="87">
        <v>0</v>
      </c>
      <c r="O59" s="29">
        <v>0</v>
      </c>
      <c r="P59" s="85">
        <v>0</v>
      </c>
      <c r="Q59" s="29">
        <v>0</v>
      </c>
      <c r="R59" s="85">
        <v>0</v>
      </c>
      <c r="S59" s="29">
        <v>0</v>
      </c>
      <c r="T59" s="85">
        <v>0</v>
      </c>
      <c r="U59" s="29">
        <v>0</v>
      </c>
      <c r="V59" s="85">
        <v>0</v>
      </c>
      <c r="W59" s="29">
        <v>3600</v>
      </c>
      <c r="X59" s="85">
        <v>1.2940330697340044E-3</v>
      </c>
      <c r="Y59" s="29">
        <v>2100</v>
      </c>
      <c r="Z59" s="85">
        <v>1.0742786985880909E-3</v>
      </c>
      <c r="AA59" s="29">
        <v>0</v>
      </c>
      <c r="AB59" s="85">
        <v>0</v>
      </c>
      <c r="AC59" s="29">
        <v>0</v>
      </c>
      <c r="AD59" s="92">
        <v>0</v>
      </c>
      <c r="AE59" s="238">
        <f t="shared" si="0"/>
        <v>0</v>
      </c>
      <c r="AF59" s="238">
        <f t="shared" si="1"/>
        <v>814.28571428571433</v>
      </c>
    </row>
    <row r="60" spans="1:32" x14ac:dyDescent="0.25">
      <c r="A60" s="314"/>
      <c r="B60" s="122" t="s">
        <v>90</v>
      </c>
      <c r="C60" s="116">
        <v>0</v>
      </c>
      <c r="D60" s="85">
        <v>0</v>
      </c>
      <c r="E60" s="88">
        <v>835</v>
      </c>
      <c r="F60" s="86">
        <v>3.1847133757961783E-2</v>
      </c>
      <c r="G60" s="88">
        <v>1002</v>
      </c>
      <c r="H60" s="86">
        <v>8.3333333333333329E-2</v>
      </c>
      <c r="I60" s="29">
        <v>0</v>
      </c>
      <c r="J60" s="85">
        <v>0</v>
      </c>
      <c r="K60" s="45">
        <v>0</v>
      </c>
      <c r="L60" s="87">
        <v>0</v>
      </c>
      <c r="M60" s="45">
        <v>0</v>
      </c>
      <c r="N60" s="87">
        <v>0</v>
      </c>
      <c r="O60" s="29">
        <v>0</v>
      </c>
      <c r="P60" s="85">
        <v>0</v>
      </c>
      <c r="Q60" s="29">
        <v>0</v>
      </c>
      <c r="R60" s="85">
        <v>0</v>
      </c>
      <c r="S60" s="29">
        <v>0</v>
      </c>
      <c r="T60" s="85">
        <v>0</v>
      </c>
      <c r="U60" s="29">
        <v>0</v>
      </c>
      <c r="V60" s="85">
        <v>0</v>
      </c>
      <c r="W60" s="29">
        <v>0</v>
      </c>
      <c r="X60" s="85">
        <v>0</v>
      </c>
      <c r="Y60" s="29">
        <v>0</v>
      </c>
      <c r="Z60" s="85">
        <v>0</v>
      </c>
      <c r="AA60" s="29">
        <v>0</v>
      </c>
      <c r="AB60" s="85">
        <v>0</v>
      </c>
      <c r="AC60" s="29">
        <v>0</v>
      </c>
      <c r="AD60" s="92">
        <v>0</v>
      </c>
      <c r="AE60" s="238">
        <f t="shared" si="0"/>
        <v>229.625</v>
      </c>
      <c r="AF60" s="238">
        <f t="shared" si="1"/>
        <v>0</v>
      </c>
    </row>
    <row r="61" spans="1:32" x14ac:dyDescent="0.25">
      <c r="A61" s="314"/>
      <c r="B61" s="122" t="s">
        <v>91</v>
      </c>
      <c r="C61" s="116">
        <v>0</v>
      </c>
      <c r="D61" s="85">
        <v>0</v>
      </c>
      <c r="E61" s="88">
        <v>0</v>
      </c>
      <c r="F61" s="86">
        <v>0</v>
      </c>
      <c r="G61" s="88">
        <v>167</v>
      </c>
      <c r="H61" s="86">
        <v>1.3888888888888888E-2</v>
      </c>
      <c r="I61" s="29">
        <v>0</v>
      </c>
      <c r="J61" s="85">
        <v>0</v>
      </c>
      <c r="K61" s="29">
        <v>0</v>
      </c>
      <c r="L61" s="85">
        <v>0</v>
      </c>
      <c r="M61" s="29">
        <v>0</v>
      </c>
      <c r="N61" s="85">
        <v>0</v>
      </c>
      <c r="O61" s="29">
        <v>0</v>
      </c>
      <c r="P61" s="85">
        <v>0</v>
      </c>
      <c r="Q61" s="29">
        <v>0</v>
      </c>
      <c r="R61" s="85">
        <v>0</v>
      </c>
      <c r="S61" s="29">
        <v>0</v>
      </c>
      <c r="T61" s="85">
        <v>0</v>
      </c>
      <c r="U61" s="29">
        <v>0</v>
      </c>
      <c r="V61" s="85">
        <v>0</v>
      </c>
      <c r="W61" s="29">
        <v>0</v>
      </c>
      <c r="X61" s="85">
        <v>0</v>
      </c>
      <c r="Y61" s="29">
        <v>0</v>
      </c>
      <c r="Z61" s="85">
        <v>0</v>
      </c>
      <c r="AA61" s="29">
        <v>0</v>
      </c>
      <c r="AB61" s="85">
        <v>0</v>
      </c>
      <c r="AC61" s="29">
        <v>0</v>
      </c>
      <c r="AD61" s="92">
        <v>0</v>
      </c>
      <c r="AE61" s="238">
        <f t="shared" si="0"/>
        <v>20.875</v>
      </c>
      <c r="AF61" s="238">
        <f t="shared" si="1"/>
        <v>0</v>
      </c>
    </row>
    <row r="62" spans="1:32" x14ac:dyDescent="0.25">
      <c r="A62" s="314"/>
      <c r="B62" s="122" t="s">
        <v>28</v>
      </c>
      <c r="C62" s="116">
        <v>0</v>
      </c>
      <c r="D62" s="85">
        <v>0</v>
      </c>
      <c r="E62" s="88">
        <v>167</v>
      </c>
      <c r="F62" s="86">
        <v>6.369426751592357E-3</v>
      </c>
      <c r="G62" s="84">
        <v>0</v>
      </c>
      <c r="H62" s="85">
        <v>0</v>
      </c>
      <c r="I62" s="29">
        <v>0</v>
      </c>
      <c r="J62" s="85">
        <v>0</v>
      </c>
      <c r="K62" s="29">
        <v>0</v>
      </c>
      <c r="L62" s="85">
        <v>0</v>
      </c>
      <c r="M62" s="45">
        <v>0</v>
      </c>
      <c r="N62" s="87">
        <v>0</v>
      </c>
      <c r="O62" s="29">
        <v>0</v>
      </c>
      <c r="P62" s="85">
        <v>0</v>
      </c>
      <c r="Q62" s="29">
        <v>0</v>
      </c>
      <c r="R62" s="85">
        <v>0</v>
      </c>
      <c r="S62" s="29">
        <v>0</v>
      </c>
      <c r="T62" s="85">
        <v>0</v>
      </c>
      <c r="U62" s="29">
        <v>0</v>
      </c>
      <c r="V62" s="85">
        <v>0</v>
      </c>
      <c r="W62" s="29">
        <v>0</v>
      </c>
      <c r="X62" s="85">
        <v>0</v>
      </c>
      <c r="Y62" s="29">
        <v>0</v>
      </c>
      <c r="Z62" s="85">
        <v>0</v>
      </c>
      <c r="AA62" s="29">
        <v>0</v>
      </c>
      <c r="AB62" s="85">
        <v>0</v>
      </c>
      <c r="AC62" s="29">
        <v>0</v>
      </c>
      <c r="AD62" s="92">
        <v>0</v>
      </c>
      <c r="AE62" s="238">
        <f t="shared" si="0"/>
        <v>20.875</v>
      </c>
      <c r="AF62" s="238">
        <f t="shared" si="1"/>
        <v>0</v>
      </c>
    </row>
    <row r="63" spans="1:32" x14ac:dyDescent="0.25">
      <c r="A63" s="314"/>
      <c r="B63" s="122" t="s">
        <v>12</v>
      </c>
      <c r="C63" s="117">
        <v>777</v>
      </c>
      <c r="D63" s="86">
        <v>4.40251572327044E-2</v>
      </c>
      <c r="E63" s="88">
        <v>1002</v>
      </c>
      <c r="F63" s="86">
        <v>3.8216560509554139E-2</v>
      </c>
      <c r="G63" s="88">
        <v>167</v>
      </c>
      <c r="H63" s="86">
        <v>1.3888888888888888E-2</v>
      </c>
      <c r="I63" s="45">
        <v>111</v>
      </c>
      <c r="J63" s="86">
        <v>1.7857142857142856E-2</v>
      </c>
      <c r="K63" s="29">
        <v>0</v>
      </c>
      <c r="L63" s="85">
        <v>0</v>
      </c>
      <c r="M63" s="45">
        <v>0</v>
      </c>
      <c r="N63" s="87">
        <v>0</v>
      </c>
      <c r="O63" s="29">
        <v>2520</v>
      </c>
      <c r="P63" s="85">
        <v>2.2364217252396163E-3</v>
      </c>
      <c r="Q63" s="29">
        <v>2160</v>
      </c>
      <c r="R63" s="85">
        <v>2.0316027088036117E-3</v>
      </c>
      <c r="S63" s="29">
        <v>1260</v>
      </c>
      <c r="T63" s="85">
        <v>2.1600493725570874E-3</v>
      </c>
      <c r="U63" s="29">
        <v>0</v>
      </c>
      <c r="V63" s="85">
        <v>0</v>
      </c>
      <c r="W63" s="29">
        <v>0</v>
      </c>
      <c r="X63" s="85">
        <v>0</v>
      </c>
      <c r="Y63" s="29">
        <v>0</v>
      </c>
      <c r="Z63" s="85">
        <v>0</v>
      </c>
      <c r="AA63" s="29">
        <v>0</v>
      </c>
      <c r="AB63" s="85">
        <v>0</v>
      </c>
      <c r="AC63" s="29">
        <v>0</v>
      </c>
      <c r="AD63" s="92">
        <v>0</v>
      </c>
      <c r="AE63" s="238">
        <f t="shared" si="0"/>
        <v>985.75</v>
      </c>
      <c r="AF63" s="238">
        <f t="shared" si="1"/>
        <v>15.857142857142858</v>
      </c>
    </row>
    <row r="64" spans="1:32" x14ac:dyDescent="0.25">
      <c r="A64" s="314"/>
      <c r="B64" s="122" t="s">
        <v>101</v>
      </c>
      <c r="C64" s="117">
        <v>0</v>
      </c>
      <c r="D64" s="86">
        <v>0</v>
      </c>
      <c r="E64" s="88">
        <v>0</v>
      </c>
      <c r="F64" s="86">
        <v>0</v>
      </c>
      <c r="G64" s="88">
        <v>0</v>
      </c>
      <c r="H64" s="86">
        <v>0</v>
      </c>
      <c r="I64" s="45">
        <v>0</v>
      </c>
      <c r="J64" s="86">
        <v>0</v>
      </c>
      <c r="K64" s="29">
        <v>0</v>
      </c>
      <c r="L64" s="85">
        <v>0</v>
      </c>
      <c r="M64" s="45">
        <v>0</v>
      </c>
      <c r="N64" s="87">
        <v>0</v>
      </c>
      <c r="O64" s="29">
        <v>0</v>
      </c>
      <c r="P64" s="85">
        <v>0</v>
      </c>
      <c r="Q64" s="29">
        <v>60</v>
      </c>
      <c r="R64" s="85">
        <v>5.64334085778781E-5</v>
      </c>
      <c r="S64" s="29">
        <v>120</v>
      </c>
      <c r="T64" s="85">
        <v>2.0571898786257974E-4</v>
      </c>
      <c r="U64" s="29">
        <v>0</v>
      </c>
      <c r="V64" s="85">
        <v>0</v>
      </c>
      <c r="W64" s="29">
        <v>0</v>
      </c>
      <c r="X64" s="85">
        <v>0</v>
      </c>
      <c r="Y64" s="29">
        <v>0</v>
      </c>
      <c r="Z64" s="85">
        <v>0</v>
      </c>
      <c r="AA64" s="29">
        <v>0</v>
      </c>
      <c r="AB64" s="85">
        <v>0</v>
      </c>
      <c r="AC64" s="29">
        <v>0</v>
      </c>
      <c r="AD64" s="92">
        <v>0</v>
      </c>
      <c r="AE64" s="238">
        <f t="shared" si="0"/>
        <v>22.5</v>
      </c>
      <c r="AF64" s="238">
        <f t="shared" si="1"/>
        <v>0</v>
      </c>
    </row>
    <row r="65" spans="1:32" ht="13.5" thickBot="1" x14ac:dyDescent="0.3">
      <c r="A65" s="318"/>
      <c r="B65" s="124" t="s">
        <v>22</v>
      </c>
      <c r="C65" s="119">
        <v>0</v>
      </c>
      <c r="D65" s="95">
        <v>0</v>
      </c>
      <c r="E65" s="96">
        <v>334</v>
      </c>
      <c r="F65" s="97">
        <v>1.2738853503184714E-2</v>
      </c>
      <c r="G65" s="94">
        <v>0</v>
      </c>
      <c r="H65" s="95">
        <v>0</v>
      </c>
      <c r="I65" s="80">
        <v>0</v>
      </c>
      <c r="J65" s="98">
        <v>0</v>
      </c>
      <c r="K65" s="80">
        <v>0</v>
      </c>
      <c r="L65" s="98">
        <v>0</v>
      </c>
      <c r="M65" s="30">
        <v>0</v>
      </c>
      <c r="N65" s="95">
        <v>0</v>
      </c>
      <c r="O65" s="30">
        <v>0</v>
      </c>
      <c r="P65" s="95">
        <v>0</v>
      </c>
      <c r="Q65" s="30">
        <v>0</v>
      </c>
      <c r="R65" s="95">
        <v>0</v>
      </c>
      <c r="S65" s="30">
        <v>0</v>
      </c>
      <c r="T65" s="95">
        <v>0</v>
      </c>
      <c r="U65" s="30">
        <v>0</v>
      </c>
      <c r="V65" s="95">
        <v>0</v>
      </c>
      <c r="W65" s="30">
        <v>0</v>
      </c>
      <c r="X65" s="95">
        <v>0</v>
      </c>
      <c r="Y65" s="30">
        <v>0</v>
      </c>
      <c r="Z65" s="95">
        <v>0</v>
      </c>
      <c r="AA65" s="30">
        <v>0</v>
      </c>
      <c r="AB65" s="95">
        <v>0</v>
      </c>
      <c r="AC65" s="30">
        <v>0</v>
      </c>
      <c r="AD65" s="99">
        <v>0</v>
      </c>
      <c r="AE65" s="238">
        <f t="shared" si="0"/>
        <v>41.75</v>
      </c>
      <c r="AF65" s="238">
        <f t="shared" si="1"/>
        <v>0</v>
      </c>
    </row>
    <row r="66" spans="1:32" x14ac:dyDescent="0.25">
      <c r="A66" s="273" t="s">
        <v>78</v>
      </c>
      <c r="B66" s="319"/>
      <c r="C66" s="120">
        <f>SUM(C7:C65)</f>
        <v>17649</v>
      </c>
      <c r="D66" s="14">
        <f t="shared" ref="D66:AD66" si="2">SUM(D7:D65)</f>
        <v>1</v>
      </c>
      <c r="E66" s="28">
        <v>17</v>
      </c>
      <c r="F66" s="14">
        <f t="shared" si="2"/>
        <v>1</v>
      </c>
      <c r="G66" s="109">
        <f t="shared" si="2"/>
        <v>12024</v>
      </c>
      <c r="H66" s="14">
        <f t="shared" si="2"/>
        <v>0.99999999999999967</v>
      </c>
      <c r="I66" s="109">
        <f t="shared" si="2"/>
        <v>6216</v>
      </c>
      <c r="J66" s="14">
        <f t="shared" si="2"/>
        <v>1</v>
      </c>
      <c r="K66" s="109">
        <f t="shared" si="2"/>
        <v>37740</v>
      </c>
      <c r="L66" s="14">
        <f t="shared" si="2"/>
        <v>0.99999999999999978</v>
      </c>
      <c r="M66" s="109">
        <f t="shared" si="2"/>
        <v>27861</v>
      </c>
      <c r="N66" s="14">
        <f t="shared" si="2"/>
        <v>1</v>
      </c>
      <c r="O66" s="109">
        <f t="shared" si="2"/>
        <v>1126800</v>
      </c>
      <c r="P66" s="14">
        <f t="shared" si="2"/>
        <v>1</v>
      </c>
      <c r="Q66" s="109">
        <f t="shared" si="2"/>
        <v>1063200</v>
      </c>
      <c r="R66" s="14">
        <f t="shared" si="2"/>
        <v>0.99999999999999978</v>
      </c>
      <c r="S66" s="109">
        <f t="shared" si="2"/>
        <v>583320</v>
      </c>
      <c r="T66" s="14">
        <f t="shared" si="2"/>
        <v>1.0000000000000002</v>
      </c>
      <c r="U66" s="109">
        <f t="shared" si="2"/>
        <v>226500</v>
      </c>
      <c r="V66" s="14">
        <f t="shared" si="2"/>
        <v>1</v>
      </c>
      <c r="W66" s="109">
        <f t="shared" si="2"/>
        <v>2782000</v>
      </c>
      <c r="X66" s="14">
        <f t="shared" si="2"/>
        <v>0.99999999999999989</v>
      </c>
      <c r="Y66" s="109">
        <f t="shared" si="2"/>
        <v>1954800</v>
      </c>
      <c r="Z66" s="14">
        <f t="shared" si="2"/>
        <v>1</v>
      </c>
      <c r="AA66" s="109">
        <f t="shared" si="2"/>
        <v>440600</v>
      </c>
      <c r="AB66" s="14">
        <f t="shared" si="2"/>
        <v>1</v>
      </c>
      <c r="AC66" s="109">
        <f t="shared" si="2"/>
        <v>152400</v>
      </c>
      <c r="AD66" s="15">
        <f t="shared" si="2"/>
        <v>1</v>
      </c>
    </row>
    <row r="67" spans="1:32" x14ac:dyDescent="0.25">
      <c r="A67" s="285" t="s">
        <v>79</v>
      </c>
      <c r="B67" s="316"/>
      <c r="C67" s="25">
        <v>11</v>
      </c>
      <c r="D67" s="85"/>
      <c r="E67" s="29">
        <v>1.96</v>
      </c>
      <c r="F67" s="85"/>
      <c r="G67" s="29">
        <v>19</v>
      </c>
      <c r="H67" s="85"/>
      <c r="I67" s="29">
        <v>14</v>
      </c>
      <c r="J67" s="85"/>
      <c r="K67" s="29">
        <v>15</v>
      </c>
      <c r="L67" s="85"/>
      <c r="M67" s="29">
        <v>12</v>
      </c>
      <c r="N67" s="85"/>
      <c r="O67" s="29">
        <v>14</v>
      </c>
      <c r="P67" s="89"/>
      <c r="Q67" s="29">
        <v>15</v>
      </c>
      <c r="R67" s="89"/>
      <c r="S67" s="29">
        <v>19</v>
      </c>
      <c r="T67" s="89"/>
      <c r="U67" s="29">
        <v>11</v>
      </c>
      <c r="V67" s="89"/>
      <c r="W67" s="90">
        <v>13</v>
      </c>
      <c r="X67" s="89"/>
      <c r="Y67" s="90">
        <v>16</v>
      </c>
      <c r="Z67" s="89"/>
      <c r="AA67" s="90">
        <v>14</v>
      </c>
      <c r="AB67" s="89"/>
      <c r="AC67" s="90">
        <v>7</v>
      </c>
      <c r="AD67" s="110"/>
    </row>
    <row r="68" spans="1:32" x14ac:dyDescent="0.25">
      <c r="A68" s="285" t="s">
        <v>80</v>
      </c>
      <c r="B68" s="316"/>
      <c r="C68" s="25">
        <v>1.5409999999999999</v>
      </c>
      <c r="D68" s="85"/>
      <c r="E68" s="29">
        <v>0.78659999999999997</v>
      </c>
      <c r="F68" s="85"/>
      <c r="G68" s="29">
        <v>2.524</v>
      </c>
      <c r="H68" s="85"/>
      <c r="I68" s="29">
        <v>2.0510000000000002</v>
      </c>
      <c r="J68" s="85"/>
      <c r="K68" s="29">
        <v>1.073</v>
      </c>
      <c r="L68" s="85"/>
      <c r="M68" s="29">
        <v>1.175</v>
      </c>
      <c r="N68" s="85"/>
      <c r="O68" s="29">
        <v>0.16789999999999999</v>
      </c>
      <c r="P68" s="89"/>
      <c r="Q68" s="29">
        <v>0.1454</v>
      </c>
      <c r="R68" s="89"/>
      <c r="S68" s="29">
        <v>0.1686</v>
      </c>
      <c r="T68" s="89"/>
      <c r="U68" s="29">
        <v>0.22900000000000001</v>
      </c>
      <c r="V68" s="89"/>
      <c r="W68" s="90">
        <v>8.5309999999999997E-2</v>
      </c>
      <c r="X68" s="89"/>
      <c r="Y68" s="90">
        <v>9.2100000000000001E-2</v>
      </c>
      <c r="Z68" s="89"/>
      <c r="AA68" s="90">
        <v>0.19800000000000001</v>
      </c>
      <c r="AB68" s="89"/>
      <c r="AC68" s="90">
        <v>0.38840000000000002</v>
      </c>
      <c r="AD68" s="110"/>
    </row>
    <row r="69" spans="1:32" x14ac:dyDescent="0.25">
      <c r="A69" s="285" t="s">
        <v>81</v>
      </c>
      <c r="B69" s="316"/>
      <c r="C69" s="25">
        <v>0.68069999999999997</v>
      </c>
      <c r="D69" s="85"/>
      <c r="E69" s="29">
        <v>0.69169999999999998</v>
      </c>
      <c r="F69" s="83"/>
      <c r="G69" s="29">
        <v>0.8962</v>
      </c>
      <c r="H69" s="85"/>
      <c r="I69" s="29">
        <v>0.80549999999999999</v>
      </c>
      <c r="J69" s="85"/>
      <c r="K69" s="29">
        <v>0.47610000000000002</v>
      </c>
      <c r="L69" s="85"/>
      <c r="M69" s="29">
        <v>0.56210000000000004</v>
      </c>
      <c r="N69" s="85"/>
      <c r="O69" s="29">
        <v>5.629E-2</v>
      </c>
      <c r="P69" s="89"/>
      <c r="Q69" s="29">
        <v>4.6609999999999999E-2</v>
      </c>
      <c r="R69" s="89"/>
      <c r="S69" s="29">
        <v>5.0979999999999998E-2</v>
      </c>
      <c r="T69" s="89"/>
      <c r="U69" s="29">
        <v>8.4570000000000006E-2</v>
      </c>
      <c r="V69" s="89"/>
      <c r="W69" s="90">
        <v>2.2849999999999999E-2</v>
      </c>
      <c r="X69" s="89"/>
      <c r="Y69" s="90">
        <v>2.4580000000000001E-2</v>
      </c>
      <c r="Z69" s="89"/>
      <c r="AA69" s="90">
        <v>5.8029999999999998E-2</v>
      </c>
      <c r="AB69" s="89"/>
      <c r="AC69" s="90">
        <v>0.17330000000000001</v>
      </c>
      <c r="AD69" s="110"/>
    </row>
    <row r="70" spans="1:32" ht="13.5" thickBot="1" x14ac:dyDescent="0.3">
      <c r="A70" s="271" t="s">
        <v>82</v>
      </c>
      <c r="B70" s="317"/>
      <c r="C70" s="26">
        <v>0.64249999999999996</v>
      </c>
      <c r="D70" s="95"/>
      <c r="E70" s="94"/>
      <c r="F70" s="95"/>
      <c r="G70" s="30">
        <v>0.85729999999999995</v>
      </c>
      <c r="H70" s="95"/>
      <c r="I70" s="30">
        <v>0.7772</v>
      </c>
      <c r="J70" s="95"/>
      <c r="K70" s="30">
        <v>0.39639999999999997</v>
      </c>
      <c r="L70" s="95"/>
      <c r="M70" s="30">
        <v>0.4728</v>
      </c>
      <c r="N70" s="95"/>
      <c r="O70" s="30">
        <v>6.3619999999999996E-2</v>
      </c>
      <c r="P70" s="111"/>
      <c r="Q70" s="30">
        <v>5.3710000000000001E-2</v>
      </c>
      <c r="R70" s="111"/>
      <c r="S70" s="30">
        <v>5.7270000000000001E-2</v>
      </c>
      <c r="T70" s="111"/>
      <c r="U70" s="30">
        <v>9.5500000000000002E-2</v>
      </c>
      <c r="V70" s="111"/>
      <c r="W70" s="112">
        <v>3.3259999999999998E-2</v>
      </c>
      <c r="X70" s="111"/>
      <c r="Y70" s="112">
        <v>3.322E-2</v>
      </c>
      <c r="Z70" s="111"/>
      <c r="AA70" s="112">
        <v>7.5009999999999993E-2</v>
      </c>
      <c r="AB70" s="111"/>
      <c r="AC70" s="112">
        <v>0.1996</v>
      </c>
      <c r="AD70" s="113"/>
    </row>
    <row r="71" spans="1:32" x14ac:dyDescent="0.25">
      <c r="D71" s="24"/>
      <c r="E71" s="24"/>
      <c r="F71" s="24"/>
      <c r="G71" s="24"/>
      <c r="H71" s="24"/>
      <c r="J71" s="24"/>
      <c r="L71" s="24"/>
      <c r="N71" s="24"/>
      <c r="P71" s="50"/>
      <c r="R71" s="50"/>
    </row>
    <row r="72" spans="1:32" x14ac:dyDescent="0.25">
      <c r="D72" s="24"/>
    </row>
    <row r="73" spans="1:32" x14ac:dyDescent="0.25">
      <c r="D73" s="24"/>
    </row>
    <row r="74" spans="1:32" x14ac:dyDescent="0.25">
      <c r="D74" s="24"/>
    </row>
    <row r="75" spans="1:32" x14ac:dyDescent="0.25">
      <c r="D75" s="24"/>
    </row>
    <row r="76" spans="1:32" x14ac:dyDescent="0.25">
      <c r="D76" s="24"/>
      <c r="E76" s="24"/>
      <c r="F76" s="24"/>
      <c r="G76" s="24"/>
      <c r="H76" s="24"/>
      <c r="J76" s="24"/>
      <c r="L76" s="24"/>
      <c r="N76" s="24"/>
      <c r="P76" s="50"/>
      <c r="R76" s="50"/>
    </row>
    <row r="77" spans="1:32" x14ac:dyDescent="0.25">
      <c r="D77" s="24"/>
      <c r="E77" s="24"/>
      <c r="F77" s="24"/>
      <c r="G77" s="24"/>
      <c r="H77" s="24"/>
      <c r="J77" s="24"/>
      <c r="L77" s="24"/>
      <c r="N77" s="24"/>
      <c r="P77" s="50"/>
      <c r="R77" s="50"/>
    </row>
    <row r="78" spans="1:32" x14ac:dyDescent="0.25">
      <c r="D78" s="24"/>
      <c r="E78" s="24"/>
      <c r="F78" s="24"/>
      <c r="G78" s="24"/>
      <c r="H78" s="24"/>
      <c r="J78" s="24"/>
      <c r="L78" s="24"/>
      <c r="N78" s="24"/>
      <c r="P78" s="50"/>
      <c r="R78" s="50"/>
    </row>
  </sheetData>
  <mergeCells count="40">
    <mergeCell ref="C2:H2"/>
    <mergeCell ref="B5:B6"/>
    <mergeCell ref="A5:A6"/>
    <mergeCell ref="A2:B4"/>
    <mergeCell ref="I5:J5"/>
    <mergeCell ref="G5:H5"/>
    <mergeCell ref="E5:F5"/>
    <mergeCell ref="C5:D5"/>
    <mergeCell ref="C4:H4"/>
    <mergeCell ref="C3:H3"/>
    <mergeCell ref="W2:AD2"/>
    <mergeCell ref="W3:AD3"/>
    <mergeCell ref="W4:AD4"/>
    <mergeCell ref="K5:L5"/>
    <mergeCell ref="M5:N5"/>
    <mergeCell ref="I4:N4"/>
    <mergeCell ref="I3:N3"/>
    <mergeCell ref="I2:N2"/>
    <mergeCell ref="O3:V3"/>
    <mergeCell ref="O2:V2"/>
    <mergeCell ref="O5:P5"/>
    <mergeCell ref="U5:V5"/>
    <mergeCell ref="Q5:R5"/>
    <mergeCell ref="S5:T5"/>
    <mergeCell ref="W5:X5"/>
    <mergeCell ref="Y5:Z5"/>
    <mergeCell ref="AA5:AB5"/>
    <mergeCell ref="AC5:AD5"/>
    <mergeCell ref="O4:V4"/>
    <mergeCell ref="A7:A9"/>
    <mergeCell ref="A10:A33"/>
    <mergeCell ref="A34:A36"/>
    <mergeCell ref="A37:A40"/>
    <mergeCell ref="A41:A45"/>
    <mergeCell ref="A69:B69"/>
    <mergeCell ref="A70:B70"/>
    <mergeCell ref="A47:A65"/>
    <mergeCell ref="A66:B66"/>
    <mergeCell ref="A67:B67"/>
    <mergeCell ref="A68:B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zoomScale="70" zoomScaleNormal="70" workbookViewId="0">
      <selection activeCell="C15" sqref="C15"/>
    </sheetView>
  </sheetViews>
  <sheetFormatPr baseColWidth="10" defaultRowHeight="12.75" x14ac:dyDescent="0.2"/>
  <cols>
    <col min="1" max="1" width="22" style="11" bestFit="1" customWidth="1"/>
    <col min="2" max="2" width="34.85546875" style="1" bestFit="1" customWidth="1"/>
    <col min="3" max="3" width="6.7109375" style="4" customWidth="1"/>
    <col min="4" max="4" width="6.7109375" style="2" customWidth="1"/>
    <col min="5" max="5" width="6.7109375" style="4" customWidth="1"/>
    <col min="6" max="6" width="6.7109375" style="2" customWidth="1"/>
    <col min="7" max="7" width="6.7109375" style="4" customWidth="1"/>
    <col min="8" max="8" width="6.7109375" style="2" customWidth="1"/>
    <col min="9" max="9" width="6.7109375" style="4" customWidth="1"/>
    <col min="10" max="10" width="6.7109375" style="2" customWidth="1"/>
    <col min="11" max="11" width="6.7109375" style="4" customWidth="1"/>
    <col min="12" max="12" width="6.7109375" style="2" customWidth="1"/>
    <col min="13" max="13" width="6.7109375" style="4" customWidth="1"/>
    <col min="14" max="14" width="6.7109375" style="2" customWidth="1"/>
    <col min="15" max="15" width="6.7109375" style="4" customWidth="1"/>
    <col min="16" max="16" width="6.7109375" style="2" customWidth="1"/>
    <col min="17" max="17" width="6.7109375" style="4" customWidth="1"/>
    <col min="18" max="18" width="6.7109375" style="2" customWidth="1"/>
    <col min="19" max="19" width="7.7109375" style="4" customWidth="1"/>
    <col min="20" max="20" width="7.7109375" style="9" customWidth="1"/>
    <col min="21" max="21" width="7.7109375" style="4" customWidth="1"/>
    <col min="22" max="22" width="7.7109375" style="9" customWidth="1"/>
    <col min="23" max="23" width="7.7109375" style="4" customWidth="1"/>
    <col min="24" max="24" width="7.7109375" style="9" customWidth="1"/>
    <col min="25" max="16384" width="11.42578125" style="1"/>
  </cols>
  <sheetData>
    <row r="1" spans="1:26" ht="13.5" thickBot="1" x14ac:dyDescent="0.25"/>
    <row r="2" spans="1:26" x14ac:dyDescent="0.2">
      <c r="A2" s="301" t="s">
        <v>137</v>
      </c>
      <c r="B2" s="302"/>
      <c r="C2" s="343">
        <v>2011</v>
      </c>
      <c r="D2" s="329"/>
      <c r="E2" s="329"/>
      <c r="F2" s="329"/>
      <c r="G2" s="329"/>
      <c r="H2" s="329"/>
      <c r="I2" s="329">
        <v>2012</v>
      </c>
      <c r="J2" s="329"/>
      <c r="K2" s="329"/>
      <c r="L2" s="338"/>
      <c r="M2" s="329">
        <v>2012</v>
      </c>
      <c r="N2" s="329"/>
      <c r="O2" s="329"/>
      <c r="P2" s="329"/>
      <c r="Q2" s="329"/>
      <c r="R2" s="338"/>
      <c r="S2" s="329">
        <v>2013</v>
      </c>
      <c r="T2" s="329"/>
      <c r="U2" s="329"/>
      <c r="V2" s="329"/>
      <c r="W2" s="329"/>
      <c r="X2" s="330"/>
    </row>
    <row r="3" spans="1:26" x14ac:dyDescent="0.2">
      <c r="A3" s="303"/>
      <c r="B3" s="304"/>
      <c r="C3" s="348" t="s">
        <v>35</v>
      </c>
      <c r="D3" s="334"/>
      <c r="E3" s="334"/>
      <c r="F3" s="334"/>
      <c r="G3" s="334"/>
      <c r="H3" s="334"/>
      <c r="I3" s="334" t="s">
        <v>58</v>
      </c>
      <c r="J3" s="334"/>
      <c r="K3" s="334"/>
      <c r="L3" s="340"/>
      <c r="M3" s="334" t="s">
        <v>35</v>
      </c>
      <c r="N3" s="334"/>
      <c r="O3" s="334"/>
      <c r="P3" s="334"/>
      <c r="Q3" s="334"/>
      <c r="R3" s="340"/>
      <c r="S3" s="334" t="s">
        <v>58</v>
      </c>
      <c r="T3" s="334"/>
      <c r="U3" s="334"/>
      <c r="V3" s="334"/>
      <c r="W3" s="334"/>
      <c r="X3" s="335"/>
    </row>
    <row r="4" spans="1:26" x14ac:dyDescent="0.2">
      <c r="A4" s="303"/>
      <c r="B4" s="304"/>
      <c r="C4" s="347">
        <v>40892</v>
      </c>
      <c r="D4" s="341"/>
      <c r="E4" s="341"/>
      <c r="F4" s="341"/>
      <c r="G4" s="341"/>
      <c r="H4" s="341"/>
      <c r="I4" s="341">
        <v>40954</v>
      </c>
      <c r="J4" s="341"/>
      <c r="K4" s="341"/>
      <c r="L4" s="342"/>
      <c r="M4" s="336">
        <v>41234</v>
      </c>
      <c r="N4" s="334"/>
      <c r="O4" s="334"/>
      <c r="P4" s="334"/>
      <c r="Q4" s="334"/>
      <c r="R4" s="340"/>
      <c r="S4" s="336">
        <v>41328</v>
      </c>
      <c r="T4" s="336"/>
      <c r="U4" s="336"/>
      <c r="V4" s="336"/>
      <c r="W4" s="336"/>
      <c r="X4" s="337"/>
    </row>
    <row r="5" spans="1:26" x14ac:dyDescent="0.2">
      <c r="A5" s="297" t="s">
        <v>34</v>
      </c>
      <c r="B5" s="344" t="s">
        <v>33</v>
      </c>
      <c r="C5" s="346" t="s">
        <v>30</v>
      </c>
      <c r="D5" s="332"/>
      <c r="E5" s="332" t="s">
        <v>32</v>
      </c>
      <c r="F5" s="332"/>
      <c r="G5" s="332" t="s">
        <v>110</v>
      </c>
      <c r="H5" s="332"/>
      <c r="I5" s="332" t="s">
        <v>32</v>
      </c>
      <c r="J5" s="332"/>
      <c r="K5" s="332" t="s">
        <v>110</v>
      </c>
      <c r="L5" s="332"/>
      <c r="M5" s="332" t="s">
        <v>30</v>
      </c>
      <c r="N5" s="332"/>
      <c r="O5" s="332" t="s">
        <v>32</v>
      </c>
      <c r="P5" s="332"/>
      <c r="Q5" s="332" t="s">
        <v>110</v>
      </c>
      <c r="R5" s="339"/>
      <c r="S5" s="332" t="s">
        <v>30</v>
      </c>
      <c r="T5" s="332"/>
      <c r="U5" s="332" t="s">
        <v>32</v>
      </c>
      <c r="V5" s="332"/>
      <c r="W5" s="332" t="s">
        <v>110</v>
      </c>
      <c r="X5" s="333"/>
    </row>
    <row r="6" spans="1:26" ht="13.5" thickBot="1" x14ac:dyDescent="0.25">
      <c r="A6" s="298"/>
      <c r="B6" s="345"/>
      <c r="C6" s="145" t="s">
        <v>0</v>
      </c>
      <c r="D6" s="126" t="s">
        <v>37</v>
      </c>
      <c r="E6" s="125" t="s">
        <v>108</v>
      </c>
      <c r="F6" s="126" t="s">
        <v>37</v>
      </c>
      <c r="G6" s="125" t="s">
        <v>108</v>
      </c>
      <c r="H6" s="126" t="s">
        <v>37</v>
      </c>
      <c r="I6" s="125" t="s">
        <v>0</v>
      </c>
      <c r="J6" s="126" t="s">
        <v>37</v>
      </c>
      <c r="K6" s="125" t="s">
        <v>0</v>
      </c>
      <c r="L6" s="127" t="s">
        <v>37</v>
      </c>
      <c r="M6" s="128" t="s">
        <v>59</v>
      </c>
      <c r="N6" s="129" t="s">
        <v>37</v>
      </c>
      <c r="O6" s="128" t="s">
        <v>59</v>
      </c>
      <c r="P6" s="129" t="s">
        <v>37</v>
      </c>
      <c r="Q6" s="128" t="s">
        <v>59</v>
      </c>
      <c r="R6" s="130" t="s">
        <v>37</v>
      </c>
      <c r="S6" s="128" t="s">
        <v>59</v>
      </c>
      <c r="T6" s="131" t="s">
        <v>37</v>
      </c>
      <c r="U6" s="128" t="s">
        <v>59</v>
      </c>
      <c r="V6" s="131" t="s">
        <v>37</v>
      </c>
      <c r="W6" s="128" t="s">
        <v>59</v>
      </c>
      <c r="X6" s="132" t="s">
        <v>37</v>
      </c>
      <c r="Y6" s="38" t="s">
        <v>207</v>
      </c>
      <c r="Z6" s="38" t="s">
        <v>208</v>
      </c>
    </row>
    <row r="7" spans="1:26" x14ac:dyDescent="0.2">
      <c r="A7" s="331" t="s">
        <v>38</v>
      </c>
      <c r="B7" s="148" t="s">
        <v>39</v>
      </c>
      <c r="C7" s="166">
        <v>0</v>
      </c>
      <c r="D7" s="135">
        <v>0</v>
      </c>
      <c r="E7" s="133">
        <v>0</v>
      </c>
      <c r="F7" s="135">
        <v>0</v>
      </c>
      <c r="G7" s="133">
        <v>0</v>
      </c>
      <c r="H7" s="135">
        <v>0</v>
      </c>
      <c r="I7" s="133">
        <v>444</v>
      </c>
      <c r="J7" s="134">
        <v>6.7796610169491525E-2</v>
      </c>
      <c r="K7" s="133">
        <v>0</v>
      </c>
      <c r="L7" s="135">
        <v>0</v>
      </c>
      <c r="M7" s="136">
        <v>0</v>
      </c>
      <c r="N7" s="137">
        <v>0</v>
      </c>
      <c r="O7" s="136">
        <v>0</v>
      </c>
      <c r="P7" s="137">
        <v>0</v>
      </c>
      <c r="Q7" s="136">
        <v>0</v>
      </c>
      <c r="R7" s="137">
        <v>0</v>
      </c>
      <c r="S7" s="136">
        <v>1600</v>
      </c>
      <c r="T7" s="138">
        <v>1.0478061558611656E-3</v>
      </c>
      <c r="U7" s="136">
        <v>1000</v>
      </c>
      <c r="V7" s="138">
        <v>4.4678759717630242E-4</v>
      </c>
      <c r="W7" s="136">
        <v>1100</v>
      </c>
      <c r="X7" s="139">
        <v>1.1740847475717792E-3</v>
      </c>
      <c r="Y7" s="239">
        <f>AVERAGE(C7,E7,G7,M7,O7,Q7)</f>
        <v>0</v>
      </c>
      <c r="Z7" s="239">
        <f>AVERAGE(I7,K7,S7,U7,W7)</f>
        <v>828.8</v>
      </c>
    </row>
    <row r="8" spans="1:26" x14ac:dyDescent="0.2">
      <c r="A8" s="315"/>
      <c r="B8" s="149" t="s">
        <v>166</v>
      </c>
      <c r="C8" s="146">
        <v>0</v>
      </c>
      <c r="D8" s="8">
        <v>0</v>
      </c>
      <c r="E8" s="6">
        <v>0</v>
      </c>
      <c r="F8" s="8">
        <v>0</v>
      </c>
      <c r="G8" s="6">
        <v>0</v>
      </c>
      <c r="H8" s="8">
        <v>0</v>
      </c>
      <c r="I8" s="6">
        <v>0</v>
      </c>
      <c r="J8" s="7">
        <v>0</v>
      </c>
      <c r="K8" s="6">
        <v>0</v>
      </c>
      <c r="L8" s="8">
        <v>0</v>
      </c>
      <c r="M8" s="5">
        <v>0</v>
      </c>
      <c r="N8" s="3">
        <v>0</v>
      </c>
      <c r="O8" s="5">
        <v>0</v>
      </c>
      <c r="P8" s="3">
        <v>0</v>
      </c>
      <c r="Q8" s="5">
        <v>0</v>
      </c>
      <c r="R8" s="3">
        <v>0</v>
      </c>
      <c r="S8" s="5">
        <v>4700</v>
      </c>
      <c r="T8" s="10">
        <v>3.0779305828421738E-3</v>
      </c>
      <c r="U8" s="5">
        <v>3200</v>
      </c>
      <c r="V8" s="10">
        <v>1.4297203109641678E-3</v>
      </c>
      <c r="W8" s="5">
        <v>1500</v>
      </c>
      <c r="X8" s="140">
        <v>1.6010246557796989E-3</v>
      </c>
      <c r="Y8" s="239">
        <f t="shared" ref="Y8:Y60" si="0">AVERAGE(C8,E8,G8,M8,O8,Q8)</f>
        <v>0</v>
      </c>
      <c r="Z8" s="239">
        <f t="shared" ref="Z8:Z60" si="1">AVERAGE(I8,K8,S8,U8,W8)</f>
        <v>1880</v>
      </c>
    </row>
    <row r="9" spans="1:26" x14ac:dyDescent="0.2">
      <c r="A9" s="313" t="s">
        <v>1</v>
      </c>
      <c r="B9" s="150" t="s">
        <v>2</v>
      </c>
      <c r="C9" s="146">
        <v>4175</v>
      </c>
      <c r="D9" s="7">
        <v>0.26315789473684209</v>
      </c>
      <c r="E9" s="6">
        <v>5511</v>
      </c>
      <c r="F9" s="7">
        <v>0.12547528517110265</v>
      </c>
      <c r="G9" s="6">
        <v>8517</v>
      </c>
      <c r="H9" s="7">
        <v>0.20481927710843373</v>
      </c>
      <c r="I9" s="5">
        <v>0</v>
      </c>
      <c r="J9" s="3">
        <v>0</v>
      </c>
      <c r="K9" s="6">
        <v>444</v>
      </c>
      <c r="L9" s="7">
        <v>2.3391812865497075E-2</v>
      </c>
      <c r="M9" s="5">
        <v>0</v>
      </c>
      <c r="N9" s="3">
        <v>0</v>
      </c>
      <c r="O9" s="5">
        <v>660</v>
      </c>
      <c r="P9" s="3">
        <v>5.7582578652567659E-4</v>
      </c>
      <c r="Q9" s="5">
        <v>960</v>
      </c>
      <c r="R9" s="3">
        <v>1.1023079572855666E-3</v>
      </c>
      <c r="S9" s="5">
        <v>0</v>
      </c>
      <c r="T9" s="10">
        <v>0</v>
      </c>
      <c r="U9" s="5">
        <v>0</v>
      </c>
      <c r="V9" s="10">
        <v>0</v>
      </c>
      <c r="W9" s="5">
        <v>0</v>
      </c>
      <c r="X9" s="140">
        <v>0</v>
      </c>
      <c r="Y9" s="239">
        <f t="shared" si="0"/>
        <v>3303.8333333333335</v>
      </c>
      <c r="Z9" s="239">
        <f t="shared" si="1"/>
        <v>88.8</v>
      </c>
    </row>
    <row r="10" spans="1:26" x14ac:dyDescent="0.2">
      <c r="A10" s="314"/>
      <c r="B10" s="150" t="s">
        <v>47</v>
      </c>
      <c r="C10" s="147">
        <v>0</v>
      </c>
      <c r="D10" s="3">
        <v>0</v>
      </c>
      <c r="E10" s="5">
        <v>0</v>
      </c>
      <c r="F10" s="3">
        <v>0</v>
      </c>
      <c r="G10" s="6">
        <v>334</v>
      </c>
      <c r="H10" s="7">
        <v>8.0321285140562242E-3</v>
      </c>
      <c r="I10" s="6">
        <v>3219</v>
      </c>
      <c r="J10" s="7">
        <v>0.49152542372881358</v>
      </c>
      <c r="K10" s="6">
        <v>1665</v>
      </c>
      <c r="L10" s="7">
        <v>8.771929824561403E-2</v>
      </c>
      <c r="M10" s="5">
        <v>0</v>
      </c>
      <c r="N10" s="3">
        <v>0</v>
      </c>
      <c r="O10" s="5">
        <v>0</v>
      </c>
      <c r="P10" s="3">
        <v>0</v>
      </c>
      <c r="Q10" s="5">
        <v>0</v>
      </c>
      <c r="R10" s="3">
        <v>0</v>
      </c>
      <c r="S10" s="5">
        <v>1300</v>
      </c>
      <c r="T10" s="10">
        <v>8.51342501637197E-4</v>
      </c>
      <c r="U10" s="5">
        <v>1800</v>
      </c>
      <c r="V10" s="10">
        <v>8.0421767491734443E-4</v>
      </c>
      <c r="W10" s="5">
        <v>6200</v>
      </c>
      <c r="X10" s="140">
        <v>6.6175685772227556E-3</v>
      </c>
      <c r="Y10" s="239">
        <f t="shared" si="0"/>
        <v>55.666666666666664</v>
      </c>
      <c r="Z10" s="239">
        <f t="shared" si="1"/>
        <v>2836.8</v>
      </c>
    </row>
    <row r="11" spans="1:26" x14ac:dyDescent="0.2">
      <c r="A11" s="314"/>
      <c r="B11" s="150" t="s">
        <v>40</v>
      </c>
      <c r="C11" s="147">
        <v>0</v>
      </c>
      <c r="D11" s="3">
        <v>0</v>
      </c>
      <c r="E11" s="5">
        <v>0</v>
      </c>
      <c r="F11" s="3">
        <v>0</v>
      </c>
      <c r="G11" s="6">
        <v>1503</v>
      </c>
      <c r="H11" s="7">
        <v>3.614457831325301E-2</v>
      </c>
      <c r="I11" s="6">
        <v>0</v>
      </c>
      <c r="J11" s="8">
        <v>0</v>
      </c>
      <c r="K11" s="6">
        <v>222</v>
      </c>
      <c r="L11" s="7">
        <v>1.1695906432748537E-2</v>
      </c>
      <c r="M11" s="5">
        <v>0</v>
      </c>
      <c r="N11" s="3">
        <v>0</v>
      </c>
      <c r="O11" s="5">
        <v>0</v>
      </c>
      <c r="P11" s="3">
        <v>0</v>
      </c>
      <c r="Q11" s="5">
        <v>0</v>
      </c>
      <c r="R11" s="3">
        <v>0</v>
      </c>
      <c r="S11" s="5">
        <v>0</v>
      </c>
      <c r="T11" s="10">
        <v>0</v>
      </c>
      <c r="U11" s="5">
        <v>0</v>
      </c>
      <c r="V11" s="10">
        <v>0</v>
      </c>
      <c r="W11" s="5">
        <v>0</v>
      </c>
      <c r="X11" s="140">
        <v>0</v>
      </c>
      <c r="Y11" s="239">
        <f t="shared" si="0"/>
        <v>250.5</v>
      </c>
      <c r="Z11" s="239">
        <f t="shared" si="1"/>
        <v>44.4</v>
      </c>
    </row>
    <row r="12" spans="1:26" x14ac:dyDescent="0.2">
      <c r="A12" s="314"/>
      <c r="B12" s="150" t="s">
        <v>115</v>
      </c>
      <c r="C12" s="147">
        <v>0</v>
      </c>
      <c r="D12" s="3">
        <v>0</v>
      </c>
      <c r="E12" s="5">
        <v>0</v>
      </c>
      <c r="F12" s="3">
        <v>0</v>
      </c>
      <c r="G12" s="6">
        <v>0</v>
      </c>
      <c r="H12" s="7">
        <v>0</v>
      </c>
      <c r="I12" s="6">
        <v>0</v>
      </c>
      <c r="J12" s="8">
        <v>0</v>
      </c>
      <c r="K12" s="6">
        <v>111</v>
      </c>
      <c r="L12" s="7">
        <v>5.8479532163742687E-3</v>
      </c>
      <c r="M12" s="5">
        <v>0</v>
      </c>
      <c r="N12" s="3">
        <v>0</v>
      </c>
      <c r="O12" s="5">
        <v>0</v>
      </c>
      <c r="P12" s="3">
        <v>0</v>
      </c>
      <c r="Q12" s="5">
        <v>0</v>
      </c>
      <c r="R12" s="3">
        <v>0</v>
      </c>
      <c r="S12" s="5">
        <v>0</v>
      </c>
      <c r="T12" s="10">
        <v>0</v>
      </c>
      <c r="U12" s="5">
        <v>0</v>
      </c>
      <c r="V12" s="10">
        <v>0</v>
      </c>
      <c r="W12" s="5">
        <v>0</v>
      </c>
      <c r="X12" s="140">
        <v>0</v>
      </c>
      <c r="Y12" s="239">
        <f t="shared" si="0"/>
        <v>0</v>
      </c>
      <c r="Z12" s="239">
        <f t="shared" si="1"/>
        <v>22.2</v>
      </c>
    </row>
    <row r="13" spans="1:26" x14ac:dyDescent="0.2">
      <c r="A13" s="314"/>
      <c r="B13" s="150" t="s">
        <v>125</v>
      </c>
      <c r="C13" s="147">
        <v>0</v>
      </c>
      <c r="D13" s="3">
        <v>0</v>
      </c>
      <c r="E13" s="5">
        <v>0</v>
      </c>
      <c r="F13" s="3">
        <v>0</v>
      </c>
      <c r="G13" s="6">
        <v>0</v>
      </c>
      <c r="H13" s="7">
        <v>0</v>
      </c>
      <c r="I13" s="6">
        <v>0</v>
      </c>
      <c r="J13" s="8">
        <v>0</v>
      </c>
      <c r="K13" s="6">
        <v>0</v>
      </c>
      <c r="L13" s="7">
        <v>0</v>
      </c>
      <c r="M13" s="5">
        <v>0</v>
      </c>
      <c r="N13" s="3">
        <v>0</v>
      </c>
      <c r="O13" s="5">
        <v>0</v>
      </c>
      <c r="P13" s="3">
        <v>0</v>
      </c>
      <c r="Q13" s="5">
        <v>0</v>
      </c>
      <c r="R13" s="3">
        <v>0</v>
      </c>
      <c r="S13" s="5">
        <v>0</v>
      </c>
      <c r="T13" s="10">
        <v>0</v>
      </c>
      <c r="U13" s="5">
        <v>200</v>
      </c>
      <c r="V13" s="10">
        <v>8.9357519435260489E-5</v>
      </c>
      <c r="W13" s="5">
        <v>0</v>
      </c>
      <c r="X13" s="140">
        <v>0</v>
      </c>
      <c r="Y13" s="239">
        <f t="shared" si="0"/>
        <v>0</v>
      </c>
      <c r="Z13" s="239">
        <f t="shared" si="1"/>
        <v>40</v>
      </c>
    </row>
    <row r="14" spans="1:26" x14ac:dyDescent="0.2">
      <c r="A14" s="314"/>
      <c r="B14" s="150" t="s">
        <v>111</v>
      </c>
      <c r="C14" s="147">
        <v>0</v>
      </c>
      <c r="D14" s="3">
        <v>0</v>
      </c>
      <c r="E14" s="5">
        <v>0</v>
      </c>
      <c r="F14" s="3">
        <v>0</v>
      </c>
      <c r="G14" s="6">
        <v>0</v>
      </c>
      <c r="H14" s="7">
        <v>0</v>
      </c>
      <c r="I14" s="6">
        <v>111</v>
      </c>
      <c r="J14" s="7">
        <v>1.6949152542372881E-2</v>
      </c>
      <c r="K14" s="6">
        <v>0</v>
      </c>
      <c r="L14" s="7">
        <v>0</v>
      </c>
      <c r="M14" s="5">
        <v>0</v>
      </c>
      <c r="N14" s="3">
        <v>0</v>
      </c>
      <c r="O14" s="5">
        <v>0</v>
      </c>
      <c r="P14" s="3">
        <v>0</v>
      </c>
      <c r="Q14" s="5">
        <v>0</v>
      </c>
      <c r="R14" s="3">
        <v>0</v>
      </c>
      <c r="S14" s="5">
        <v>0</v>
      </c>
      <c r="T14" s="10">
        <v>0</v>
      </c>
      <c r="U14" s="5">
        <v>0</v>
      </c>
      <c r="V14" s="10">
        <v>0</v>
      </c>
      <c r="W14" s="5">
        <v>0</v>
      </c>
      <c r="X14" s="140">
        <v>0</v>
      </c>
      <c r="Y14" s="239">
        <f t="shared" si="0"/>
        <v>0</v>
      </c>
      <c r="Z14" s="239">
        <f t="shared" si="1"/>
        <v>22.2</v>
      </c>
    </row>
    <row r="15" spans="1:26" x14ac:dyDescent="0.2">
      <c r="A15" s="314"/>
      <c r="B15" s="163" t="s">
        <v>120</v>
      </c>
      <c r="C15" s="146">
        <v>0</v>
      </c>
      <c r="D15" s="7">
        <v>0</v>
      </c>
      <c r="E15" s="6">
        <v>0</v>
      </c>
      <c r="F15" s="8">
        <v>0</v>
      </c>
      <c r="G15" s="6">
        <v>0</v>
      </c>
      <c r="H15" s="8">
        <v>0</v>
      </c>
      <c r="I15" s="5">
        <v>0</v>
      </c>
      <c r="J15" s="3">
        <v>0</v>
      </c>
      <c r="K15" s="5">
        <v>0</v>
      </c>
      <c r="L15" s="3">
        <v>0</v>
      </c>
      <c r="M15" s="5">
        <v>0</v>
      </c>
      <c r="N15" s="3">
        <v>0</v>
      </c>
      <c r="O15" s="5">
        <v>0</v>
      </c>
      <c r="P15" s="3">
        <v>0</v>
      </c>
      <c r="Q15" s="5">
        <v>0</v>
      </c>
      <c r="R15" s="3">
        <v>0</v>
      </c>
      <c r="S15" s="5">
        <v>0</v>
      </c>
      <c r="T15" s="10">
        <v>0</v>
      </c>
      <c r="U15" s="5">
        <v>100</v>
      </c>
      <c r="V15" s="10">
        <v>4.4678759717630244E-5</v>
      </c>
      <c r="W15" s="5">
        <v>0</v>
      </c>
      <c r="X15" s="140">
        <v>0</v>
      </c>
      <c r="Y15" s="239">
        <f t="shared" si="0"/>
        <v>0</v>
      </c>
      <c r="Z15" s="239">
        <f t="shared" si="1"/>
        <v>20</v>
      </c>
    </row>
    <row r="16" spans="1:26" x14ac:dyDescent="0.2">
      <c r="A16" s="314"/>
      <c r="B16" s="150" t="s">
        <v>3</v>
      </c>
      <c r="C16" s="146">
        <v>167</v>
      </c>
      <c r="D16" s="7">
        <v>1.0526315789473684E-2</v>
      </c>
      <c r="E16" s="6">
        <v>25551</v>
      </c>
      <c r="F16" s="7">
        <v>0.58174904942965777</v>
      </c>
      <c r="G16" s="6">
        <v>19539</v>
      </c>
      <c r="H16" s="7">
        <v>0.46987951807228917</v>
      </c>
      <c r="I16" s="5">
        <v>0</v>
      </c>
      <c r="J16" s="3">
        <v>0</v>
      </c>
      <c r="K16" s="6">
        <v>666</v>
      </c>
      <c r="L16" s="7">
        <v>3.5087719298245612E-2</v>
      </c>
      <c r="M16" s="5">
        <v>822600</v>
      </c>
      <c r="N16" s="3">
        <v>0.99232773595830936</v>
      </c>
      <c r="O16" s="5">
        <v>1137600</v>
      </c>
      <c r="P16" s="3">
        <v>0.99251426477516602</v>
      </c>
      <c r="Q16" s="5">
        <v>861600</v>
      </c>
      <c r="R16" s="3">
        <v>0.98932139166379618</v>
      </c>
      <c r="S16" s="5">
        <v>1450000</v>
      </c>
      <c r="T16" s="10">
        <v>0.94957432874918124</v>
      </c>
      <c r="U16" s="5">
        <v>2187000</v>
      </c>
      <c r="V16" s="10">
        <v>0.97712447502457345</v>
      </c>
      <c r="W16" s="5">
        <v>900000</v>
      </c>
      <c r="X16" s="140">
        <v>0.96061479346781931</v>
      </c>
      <c r="Y16" s="239">
        <f t="shared" si="0"/>
        <v>477842.83333333331</v>
      </c>
      <c r="Z16" s="239">
        <f t="shared" si="1"/>
        <v>907533.2</v>
      </c>
    </row>
    <row r="17" spans="1:26" x14ac:dyDescent="0.2">
      <c r="A17" s="314"/>
      <c r="B17" s="150" t="s">
        <v>17</v>
      </c>
      <c r="C17" s="146">
        <v>0</v>
      </c>
      <c r="D17" s="7">
        <v>0</v>
      </c>
      <c r="E17" s="6">
        <v>0</v>
      </c>
      <c r="F17" s="7">
        <v>0</v>
      </c>
      <c r="G17" s="6">
        <v>0</v>
      </c>
      <c r="H17" s="7">
        <v>0</v>
      </c>
      <c r="I17" s="5">
        <v>0</v>
      </c>
      <c r="J17" s="3">
        <v>0</v>
      </c>
      <c r="K17" s="6">
        <v>666</v>
      </c>
      <c r="L17" s="7">
        <v>3.5087719298245612E-2</v>
      </c>
      <c r="M17" s="5">
        <v>780</v>
      </c>
      <c r="N17" s="3">
        <v>9.4093804284887104E-4</v>
      </c>
      <c r="O17" s="5">
        <v>360</v>
      </c>
      <c r="P17" s="3">
        <v>3.1408679265036905E-4</v>
      </c>
      <c r="Q17" s="5">
        <v>720</v>
      </c>
      <c r="R17" s="3">
        <v>8.2673096796417498E-4</v>
      </c>
      <c r="S17" s="5">
        <v>0</v>
      </c>
      <c r="T17" s="10">
        <v>0</v>
      </c>
      <c r="U17" s="5">
        <v>0</v>
      </c>
      <c r="V17" s="10">
        <v>0</v>
      </c>
      <c r="W17" s="5">
        <v>0</v>
      </c>
      <c r="X17" s="140">
        <v>0</v>
      </c>
      <c r="Y17" s="239">
        <f t="shared" si="0"/>
        <v>310</v>
      </c>
      <c r="Z17" s="239">
        <f t="shared" si="1"/>
        <v>133.19999999999999</v>
      </c>
    </row>
    <row r="18" spans="1:26" x14ac:dyDescent="0.2">
      <c r="A18" s="314"/>
      <c r="B18" s="150" t="s">
        <v>93</v>
      </c>
      <c r="C18" s="146">
        <v>0</v>
      </c>
      <c r="D18" s="7">
        <v>0</v>
      </c>
      <c r="E18" s="6">
        <v>0</v>
      </c>
      <c r="F18" s="7">
        <v>0</v>
      </c>
      <c r="G18" s="6">
        <v>0</v>
      </c>
      <c r="H18" s="7">
        <v>0</v>
      </c>
      <c r="I18" s="6">
        <v>111</v>
      </c>
      <c r="J18" s="7">
        <v>1.6949152542372881E-2</v>
      </c>
      <c r="K18" s="6">
        <v>555</v>
      </c>
      <c r="L18" s="7">
        <v>2.9239766081871343E-2</v>
      </c>
      <c r="M18" s="5">
        <v>0</v>
      </c>
      <c r="N18" s="3">
        <v>0</v>
      </c>
      <c r="O18" s="5">
        <v>0</v>
      </c>
      <c r="P18" s="3">
        <v>0</v>
      </c>
      <c r="Q18" s="5">
        <v>0</v>
      </c>
      <c r="R18" s="3">
        <v>0</v>
      </c>
      <c r="S18" s="5">
        <v>0</v>
      </c>
      <c r="T18" s="10">
        <v>0</v>
      </c>
      <c r="U18" s="5">
        <v>0</v>
      </c>
      <c r="V18" s="10">
        <v>0</v>
      </c>
      <c r="W18" s="5">
        <v>0</v>
      </c>
      <c r="X18" s="140">
        <v>0</v>
      </c>
      <c r="Y18" s="239">
        <f t="shared" si="0"/>
        <v>0</v>
      </c>
      <c r="Z18" s="239">
        <f t="shared" si="1"/>
        <v>133.19999999999999</v>
      </c>
    </row>
    <row r="19" spans="1:26" x14ac:dyDescent="0.2">
      <c r="A19" s="314"/>
      <c r="B19" s="150" t="s">
        <v>103</v>
      </c>
      <c r="C19" s="146">
        <v>0</v>
      </c>
      <c r="D19" s="7">
        <v>0</v>
      </c>
      <c r="E19" s="6">
        <v>0</v>
      </c>
      <c r="F19" s="7">
        <v>0</v>
      </c>
      <c r="G19" s="6">
        <v>0</v>
      </c>
      <c r="H19" s="7">
        <v>0</v>
      </c>
      <c r="I19" s="6">
        <v>0</v>
      </c>
      <c r="J19" s="7">
        <v>0</v>
      </c>
      <c r="K19" s="6">
        <v>0</v>
      </c>
      <c r="L19" s="7">
        <v>0</v>
      </c>
      <c r="M19" s="5">
        <v>0</v>
      </c>
      <c r="N19" s="3">
        <v>0</v>
      </c>
      <c r="O19" s="5">
        <v>180</v>
      </c>
      <c r="P19" s="3">
        <v>1.5704339632518452E-4</v>
      </c>
      <c r="Q19" s="5">
        <v>0</v>
      </c>
      <c r="R19" s="3">
        <v>0</v>
      </c>
      <c r="S19" s="5">
        <v>0</v>
      </c>
      <c r="T19" s="10">
        <v>0</v>
      </c>
      <c r="U19" s="5">
        <v>0</v>
      </c>
      <c r="V19" s="10">
        <v>0</v>
      </c>
      <c r="W19" s="5">
        <v>0</v>
      </c>
      <c r="X19" s="140">
        <v>0</v>
      </c>
      <c r="Y19" s="239">
        <f t="shared" si="0"/>
        <v>30</v>
      </c>
      <c r="Z19" s="239">
        <f t="shared" si="1"/>
        <v>0</v>
      </c>
    </row>
    <row r="20" spans="1:26" x14ac:dyDescent="0.2">
      <c r="A20" s="314"/>
      <c r="B20" s="150" t="s">
        <v>126</v>
      </c>
      <c r="C20" s="146">
        <v>0</v>
      </c>
      <c r="D20" s="7">
        <v>0</v>
      </c>
      <c r="E20" s="6">
        <v>0</v>
      </c>
      <c r="F20" s="7">
        <v>0</v>
      </c>
      <c r="G20" s="6">
        <v>0</v>
      </c>
      <c r="H20" s="7">
        <v>0</v>
      </c>
      <c r="I20" s="6">
        <v>0</v>
      </c>
      <c r="J20" s="7">
        <v>0</v>
      </c>
      <c r="K20" s="6">
        <v>0</v>
      </c>
      <c r="L20" s="7">
        <v>0</v>
      </c>
      <c r="M20" s="5">
        <v>0</v>
      </c>
      <c r="N20" s="3">
        <v>0</v>
      </c>
      <c r="O20" s="5">
        <v>0</v>
      </c>
      <c r="P20" s="3">
        <v>0</v>
      </c>
      <c r="Q20" s="5">
        <v>0</v>
      </c>
      <c r="R20" s="3">
        <v>0</v>
      </c>
      <c r="S20" s="5">
        <v>0</v>
      </c>
      <c r="T20" s="10">
        <v>0</v>
      </c>
      <c r="U20" s="5">
        <v>100</v>
      </c>
      <c r="V20" s="10">
        <v>4.4678759717630244E-5</v>
      </c>
      <c r="W20" s="5">
        <v>0</v>
      </c>
      <c r="X20" s="140">
        <v>0</v>
      </c>
      <c r="Y20" s="239">
        <f t="shared" si="0"/>
        <v>0</v>
      </c>
      <c r="Z20" s="239">
        <f t="shared" si="1"/>
        <v>20</v>
      </c>
    </row>
    <row r="21" spans="1:26" x14ac:dyDescent="0.2">
      <c r="A21" s="314"/>
      <c r="B21" s="150" t="s">
        <v>63</v>
      </c>
      <c r="C21" s="146">
        <v>0</v>
      </c>
      <c r="D21" s="7">
        <v>0</v>
      </c>
      <c r="E21" s="6">
        <v>0</v>
      </c>
      <c r="F21" s="7">
        <v>0</v>
      </c>
      <c r="G21" s="6">
        <v>0</v>
      </c>
      <c r="H21" s="7">
        <v>0</v>
      </c>
      <c r="I21" s="6">
        <v>0</v>
      </c>
      <c r="J21" s="7">
        <v>0</v>
      </c>
      <c r="K21" s="6">
        <v>0</v>
      </c>
      <c r="L21" s="7">
        <v>0</v>
      </c>
      <c r="M21" s="5">
        <v>0</v>
      </c>
      <c r="N21" s="3">
        <v>0</v>
      </c>
      <c r="O21" s="5">
        <v>240</v>
      </c>
      <c r="P21" s="3">
        <v>2.0939119510024601E-4</v>
      </c>
      <c r="Q21" s="5">
        <v>360</v>
      </c>
      <c r="R21" s="3">
        <v>4.1336548398208749E-4</v>
      </c>
      <c r="S21" s="5">
        <v>0</v>
      </c>
      <c r="T21" s="10">
        <v>0</v>
      </c>
      <c r="U21" s="5">
        <v>0</v>
      </c>
      <c r="V21" s="10">
        <v>0</v>
      </c>
      <c r="W21" s="5">
        <v>0</v>
      </c>
      <c r="X21" s="140">
        <v>0</v>
      </c>
      <c r="Y21" s="239">
        <f t="shared" si="0"/>
        <v>100</v>
      </c>
      <c r="Z21" s="239">
        <f t="shared" si="1"/>
        <v>0</v>
      </c>
    </row>
    <row r="22" spans="1:26" x14ac:dyDescent="0.2">
      <c r="A22" s="314"/>
      <c r="B22" s="150" t="s">
        <v>114</v>
      </c>
      <c r="C22" s="147">
        <v>0</v>
      </c>
      <c r="D22" s="3">
        <v>0</v>
      </c>
      <c r="E22" s="5">
        <v>0</v>
      </c>
      <c r="F22" s="3">
        <v>0</v>
      </c>
      <c r="G22" s="5">
        <v>0</v>
      </c>
      <c r="H22" s="3">
        <v>0</v>
      </c>
      <c r="I22" s="5">
        <v>0</v>
      </c>
      <c r="J22" s="3">
        <v>0</v>
      </c>
      <c r="K22" s="5">
        <v>0</v>
      </c>
      <c r="L22" s="3">
        <v>0</v>
      </c>
      <c r="M22" s="5">
        <v>0</v>
      </c>
      <c r="N22" s="3">
        <v>0</v>
      </c>
      <c r="O22" s="5">
        <v>0</v>
      </c>
      <c r="P22" s="3">
        <v>0</v>
      </c>
      <c r="Q22" s="5">
        <v>0</v>
      </c>
      <c r="R22" s="3">
        <v>0</v>
      </c>
      <c r="S22" s="5">
        <v>0</v>
      </c>
      <c r="T22" s="10">
        <v>0</v>
      </c>
      <c r="U22" s="5">
        <v>0</v>
      </c>
      <c r="V22" s="10">
        <v>0</v>
      </c>
      <c r="W22" s="5">
        <v>0</v>
      </c>
      <c r="X22" s="140">
        <v>0</v>
      </c>
      <c r="Y22" s="239">
        <f t="shared" si="0"/>
        <v>0</v>
      </c>
      <c r="Z22" s="239">
        <f t="shared" si="1"/>
        <v>0</v>
      </c>
    </row>
    <row r="23" spans="1:26" x14ac:dyDescent="0.2">
      <c r="A23" s="314"/>
      <c r="B23" s="150" t="s">
        <v>41</v>
      </c>
      <c r="C23" s="146">
        <v>167</v>
      </c>
      <c r="D23" s="7">
        <v>1.0526315789473684E-2</v>
      </c>
      <c r="E23" s="5">
        <v>0</v>
      </c>
      <c r="F23" s="3">
        <v>0</v>
      </c>
      <c r="G23" s="5">
        <v>0</v>
      </c>
      <c r="H23" s="3">
        <v>0</v>
      </c>
      <c r="I23" s="5">
        <v>0</v>
      </c>
      <c r="J23" s="3">
        <v>0</v>
      </c>
      <c r="K23" s="6">
        <v>111</v>
      </c>
      <c r="L23" s="7">
        <v>5.8479532163742687E-3</v>
      </c>
      <c r="M23" s="5">
        <v>120</v>
      </c>
      <c r="N23" s="3">
        <v>1.4475969889982631E-4</v>
      </c>
      <c r="O23" s="5">
        <v>0</v>
      </c>
      <c r="P23" s="3">
        <v>0</v>
      </c>
      <c r="Q23" s="5">
        <v>60</v>
      </c>
      <c r="R23" s="3">
        <v>6.8894247330347915E-5</v>
      </c>
      <c r="S23" s="5">
        <v>200</v>
      </c>
      <c r="T23" s="10">
        <v>1.309757694826457E-4</v>
      </c>
      <c r="U23" s="5">
        <v>200</v>
      </c>
      <c r="V23" s="10">
        <v>8.9357519435260489E-5</v>
      </c>
      <c r="W23" s="5">
        <v>100</v>
      </c>
      <c r="X23" s="140">
        <v>1.0673497705197993E-4</v>
      </c>
      <c r="Y23" s="239">
        <f t="shared" si="0"/>
        <v>57.833333333333336</v>
      </c>
      <c r="Z23" s="239">
        <f t="shared" si="1"/>
        <v>122.2</v>
      </c>
    </row>
    <row r="24" spans="1:26" x14ac:dyDescent="0.2">
      <c r="A24" s="314"/>
      <c r="B24" s="150" t="s">
        <v>117</v>
      </c>
      <c r="C24" s="146">
        <v>0</v>
      </c>
      <c r="D24" s="7">
        <v>0</v>
      </c>
      <c r="E24" s="5">
        <v>0</v>
      </c>
      <c r="F24" s="3">
        <v>0</v>
      </c>
      <c r="G24" s="5">
        <v>0</v>
      </c>
      <c r="H24" s="3">
        <v>0</v>
      </c>
      <c r="I24" s="5">
        <v>0</v>
      </c>
      <c r="J24" s="3">
        <v>0</v>
      </c>
      <c r="K24" s="6">
        <v>111</v>
      </c>
      <c r="L24" s="7">
        <v>5.8479532163742687E-3</v>
      </c>
      <c r="M24" s="5">
        <v>0</v>
      </c>
      <c r="N24" s="3">
        <v>0</v>
      </c>
      <c r="O24" s="5">
        <v>0</v>
      </c>
      <c r="P24" s="3">
        <v>0</v>
      </c>
      <c r="Q24" s="5">
        <v>0</v>
      </c>
      <c r="R24" s="3">
        <v>0</v>
      </c>
      <c r="S24" s="5">
        <v>0</v>
      </c>
      <c r="T24" s="10">
        <v>0</v>
      </c>
      <c r="U24" s="5">
        <v>0</v>
      </c>
      <c r="V24" s="10">
        <v>0</v>
      </c>
      <c r="W24" s="5">
        <v>0</v>
      </c>
      <c r="X24" s="140">
        <v>0</v>
      </c>
      <c r="Y24" s="239">
        <f t="shared" si="0"/>
        <v>0</v>
      </c>
      <c r="Z24" s="239">
        <f t="shared" si="1"/>
        <v>22.2</v>
      </c>
    </row>
    <row r="25" spans="1:26" x14ac:dyDescent="0.2">
      <c r="A25" s="314"/>
      <c r="B25" s="150" t="s">
        <v>109</v>
      </c>
      <c r="C25" s="146">
        <v>0</v>
      </c>
      <c r="D25" s="8">
        <v>0</v>
      </c>
      <c r="E25" s="5">
        <v>0</v>
      </c>
      <c r="F25" s="3">
        <v>0</v>
      </c>
      <c r="G25" s="6">
        <v>167</v>
      </c>
      <c r="H25" s="7">
        <v>4.0160642570281121E-3</v>
      </c>
      <c r="I25" s="6">
        <v>111</v>
      </c>
      <c r="J25" s="7">
        <v>1.6949152542372881E-2</v>
      </c>
      <c r="K25" s="6">
        <v>222</v>
      </c>
      <c r="L25" s="7">
        <v>1.1695906432748537E-2</v>
      </c>
      <c r="M25" s="5">
        <v>0</v>
      </c>
      <c r="N25" s="3">
        <v>0</v>
      </c>
      <c r="O25" s="5">
        <v>0</v>
      </c>
      <c r="P25" s="3">
        <v>0</v>
      </c>
      <c r="Q25" s="5">
        <v>0</v>
      </c>
      <c r="R25" s="3">
        <v>0</v>
      </c>
      <c r="S25" s="5">
        <v>200</v>
      </c>
      <c r="T25" s="10">
        <v>1.309757694826457E-4</v>
      </c>
      <c r="U25" s="5">
        <v>0</v>
      </c>
      <c r="V25" s="10">
        <v>0</v>
      </c>
      <c r="W25" s="5">
        <v>0</v>
      </c>
      <c r="X25" s="140">
        <v>0</v>
      </c>
      <c r="Y25" s="239">
        <f t="shared" si="0"/>
        <v>27.833333333333332</v>
      </c>
      <c r="Z25" s="239">
        <f t="shared" si="1"/>
        <v>106.6</v>
      </c>
    </row>
    <row r="26" spans="1:26" x14ac:dyDescent="0.2">
      <c r="A26" s="314"/>
      <c r="B26" s="150" t="s">
        <v>107</v>
      </c>
      <c r="C26" s="146">
        <v>167</v>
      </c>
      <c r="D26" s="7">
        <v>1.0526315789473684E-2</v>
      </c>
      <c r="E26" s="6">
        <v>167</v>
      </c>
      <c r="F26" s="7">
        <v>3.8022813688212928E-3</v>
      </c>
      <c r="G26" s="5">
        <v>0</v>
      </c>
      <c r="H26" s="3">
        <v>0</v>
      </c>
      <c r="I26" s="6">
        <v>0</v>
      </c>
      <c r="J26" s="7">
        <v>0</v>
      </c>
      <c r="K26" s="6">
        <v>0</v>
      </c>
      <c r="L26" s="7">
        <v>0</v>
      </c>
      <c r="M26" s="5">
        <v>0</v>
      </c>
      <c r="N26" s="3">
        <v>0</v>
      </c>
      <c r="O26" s="5">
        <v>0</v>
      </c>
      <c r="P26" s="3">
        <v>0</v>
      </c>
      <c r="Q26" s="5">
        <v>0</v>
      </c>
      <c r="R26" s="3">
        <v>0</v>
      </c>
      <c r="S26" s="5">
        <v>0</v>
      </c>
      <c r="T26" s="10">
        <v>0</v>
      </c>
      <c r="U26" s="5">
        <v>0</v>
      </c>
      <c r="V26" s="10">
        <v>0</v>
      </c>
      <c r="W26" s="5">
        <v>0</v>
      </c>
      <c r="X26" s="140">
        <v>0</v>
      </c>
      <c r="Y26" s="239">
        <f t="shared" si="0"/>
        <v>55.666666666666664</v>
      </c>
      <c r="Z26" s="239">
        <f t="shared" si="1"/>
        <v>0</v>
      </c>
    </row>
    <row r="27" spans="1:26" x14ac:dyDescent="0.2">
      <c r="A27" s="314"/>
      <c r="B27" s="150" t="s">
        <v>112</v>
      </c>
      <c r="C27" s="146">
        <v>0</v>
      </c>
      <c r="D27" s="8">
        <v>0</v>
      </c>
      <c r="E27" s="5">
        <v>0</v>
      </c>
      <c r="F27" s="3">
        <v>0</v>
      </c>
      <c r="G27" s="6">
        <v>0</v>
      </c>
      <c r="H27" s="7">
        <v>0</v>
      </c>
      <c r="I27" s="6">
        <v>0</v>
      </c>
      <c r="J27" s="7">
        <v>0</v>
      </c>
      <c r="K27" s="6">
        <v>111</v>
      </c>
      <c r="L27" s="7">
        <v>5.8479532163742687E-3</v>
      </c>
      <c r="M27" s="5">
        <v>0</v>
      </c>
      <c r="N27" s="3">
        <v>0</v>
      </c>
      <c r="O27" s="5">
        <v>0</v>
      </c>
      <c r="P27" s="3">
        <v>0</v>
      </c>
      <c r="Q27" s="5">
        <v>0</v>
      </c>
      <c r="R27" s="3">
        <v>0</v>
      </c>
      <c r="S27" s="5">
        <v>0</v>
      </c>
      <c r="T27" s="10">
        <v>0</v>
      </c>
      <c r="U27" s="5">
        <v>0</v>
      </c>
      <c r="V27" s="10">
        <v>0</v>
      </c>
      <c r="W27" s="5">
        <v>0</v>
      </c>
      <c r="X27" s="140">
        <v>0</v>
      </c>
      <c r="Y27" s="239">
        <f t="shared" si="0"/>
        <v>0</v>
      </c>
      <c r="Z27" s="239">
        <f t="shared" si="1"/>
        <v>22.2</v>
      </c>
    </row>
    <row r="28" spans="1:26" x14ac:dyDescent="0.2">
      <c r="A28" s="314"/>
      <c r="B28" s="150" t="s">
        <v>97</v>
      </c>
      <c r="C28" s="146">
        <v>0</v>
      </c>
      <c r="D28" s="8">
        <v>0</v>
      </c>
      <c r="E28" s="5">
        <v>0</v>
      </c>
      <c r="F28" s="3">
        <v>0</v>
      </c>
      <c r="G28" s="6">
        <v>0</v>
      </c>
      <c r="H28" s="7">
        <v>0</v>
      </c>
      <c r="I28" s="6">
        <v>0</v>
      </c>
      <c r="J28" s="7">
        <v>0</v>
      </c>
      <c r="K28" s="6">
        <v>333</v>
      </c>
      <c r="L28" s="7">
        <v>1.7543859649122806E-2</v>
      </c>
      <c r="M28" s="5">
        <v>0</v>
      </c>
      <c r="N28" s="3">
        <v>0</v>
      </c>
      <c r="O28" s="5">
        <v>0</v>
      </c>
      <c r="P28" s="3">
        <v>0</v>
      </c>
      <c r="Q28" s="5">
        <v>0</v>
      </c>
      <c r="R28" s="3">
        <v>0</v>
      </c>
      <c r="S28" s="5">
        <v>0</v>
      </c>
      <c r="T28" s="10">
        <v>0</v>
      </c>
      <c r="U28" s="5">
        <v>0</v>
      </c>
      <c r="V28" s="10">
        <v>0</v>
      </c>
      <c r="W28" s="5">
        <v>0</v>
      </c>
      <c r="X28" s="140">
        <v>0</v>
      </c>
      <c r="Y28" s="239">
        <f t="shared" si="0"/>
        <v>0</v>
      </c>
      <c r="Z28" s="239">
        <f t="shared" si="1"/>
        <v>66.599999999999994</v>
      </c>
    </row>
    <row r="29" spans="1:26" x14ac:dyDescent="0.2">
      <c r="A29" s="314"/>
      <c r="B29" s="150" t="s">
        <v>118</v>
      </c>
      <c r="C29" s="146">
        <v>0</v>
      </c>
      <c r="D29" s="8">
        <v>0</v>
      </c>
      <c r="E29" s="6">
        <v>334</v>
      </c>
      <c r="F29" s="7">
        <v>7.6045627376425855E-3</v>
      </c>
      <c r="G29" s="6">
        <v>0</v>
      </c>
      <c r="H29" s="7">
        <v>0</v>
      </c>
      <c r="I29" s="6">
        <v>111</v>
      </c>
      <c r="J29" s="7">
        <v>1.6949152542372881E-2</v>
      </c>
      <c r="K29" s="6">
        <v>222</v>
      </c>
      <c r="L29" s="7">
        <v>1.1695906432748537E-2</v>
      </c>
      <c r="M29" s="5">
        <v>180</v>
      </c>
      <c r="N29" s="3">
        <v>2.1713954834973946E-4</v>
      </c>
      <c r="O29" s="5">
        <v>420</v>
      </c>
      <c r="P29" s="3">
        <v>3.664345914254305E-4</v>
      </c>
      <c r="Q29" s="5">
        <v>660</v>
      </c>
      <c r="R29" s="3">
        <v>7.5783672063382715E-4</v>
      </c>
      <c r="S29" s="5">
        <v>1200</v>
      </c>
      <c r="T29" s="10">
        <v>7.8585461689587412E-4</v>
      </c>
      <c r="U29" s="5">
        <v>1700</v>
      </c>
      <c r="V29" s="10">
        <v>7.5953891519971411E-4</v>
      </c>
      <c r="W29" s="5">
        <v>1500</v>
      </c>
      <c r="X29" s="140">
        <v>1.6010246557796989E-3</v>
      </c>
      <c r="Y29" s="239">
        <f t="shared" si="0"/>
        <v>265.66666666666669</v>
      </c>
      <c r="Z29" s="239">
        <f t="shared" si="1"/>
        <v>946.6</v>
      </c>
    </row>
    <row r="30" spans="1:26" x14ac:dyDescent="0.2">
      <c r="A30" s="314"/>
      <c r="B30" s="150" t="s">
        <v>49</v>
      </c>
      <c r="C30" s="146">
        <v>0</v>
      </c>
      <c r="D30" s="8">
        <v>0</v>
      </c>
      <c r="E30" s="6">
        <v>0</v>
      </c>
      <c r="F30" s="7">
        <v>0</v>
      </c>
      <c r="G30" s="6">
        <v>0</v>
      </c>
      <c r="H30" s="7">
        <v>0</v>
      </c>
      <c r="I30" s="6">
        <v>0</v>
      </c>
      <c r="J30" s="7">
        <v>0</v>
      </c>
      <c r="K30" s="6">
        <v>0</v>
      </c>
      <c r="L30" s="7">
        <v>0</v>
      </c>
      <c r="M30" s="5">
        <v>660</v>
      </c>
      <c r="N30" s="3">
        <v>7.9617834394904473E-4</v>
      </c>
      <c r="O30" s="5">
        <v>1740</v>
      </c>
      <c r="P30" s="3">
        <v>1.5180861644767836E-3</v>
      </c>
      <c r="Q30" s="5">
        <v>2100</v>
      </c>
      <c r="R30" s="3">
        <v>2.4112986565621771E-3</v>
      </c>
      <c r="S30" s="5">
        <v>1500</v>
      </c>
      <c r="T30" s="10">
        <v>9.8231827111984276E-4</v>
      </c>
      <c r="U30" s="5">
        <v>2400</v>
      </c>
      <c r="V30" s="10">
        <v>1.0722902332231258E-3</v>
      </c>
      <c r="W30" s="5">
        <v>2100</v>
      </c>
      <c r="X30" s="140">
        <v>2.2414345180915784E-3</v>
      </c>
      <c r="Y30" s="239">
        <f t="shared" si="0"/>
        <v>750</v>
      </c>
      <c r="Z30" s="239">
        <f t="shared" si="1"/>
        <v>1200</v>
      </c>
    </row>
    <row r="31" spans="1:26" x14ac:dyDescent="0.2">
      <c r="A31" s="314"/>
      <c r="B31" s="150" t="s">
        <v>43</v>
      </c>
      <c r="C31" s="146">
        <v>0</v>
      </c>
      <c r="D31" s="8">
        <v>0</v>
      </c>
      <c r="E31" s="6">
        <v>0</v>
      </c>
      <c r="F31" s="7">
        <v>0</v>
      </c>
      <c r="G31" s="6">
        <v>0</v>
      </c>
      <c r="H31" s="7">
        <v>0</v>
      </c>
      <c r="I31" s="6">
        <v>1221</v>
      </c>
      <c r="J31" s="7">
        <v>0.1864406779661017</v>
      </c>
      <c r="K31" s="6">
        <v>444</v>
      </c>
      <c r="L31" s="7">
        <v>2.3391812865497075E-2</v>
      </c>
      <c r="M31" s="5">
        <v>0</v>
      </c>
      <c r="N31" s="3">
        <v>0</v>
      </c>
      <c r="O31" s="5">
        <v>0</v>
      </c>
      <c r="P31" s="3">
        <v>0</v>
      </c>
      <c r="Q31" s="5">
        <v>0</v>
      </c>
      <c r="R31" s="3">
        <v>0</v>
      </c>
      <c r="S31" s="5">
        <v>0</v>
      </c>
      <c r="T31" s="10">
        <v>0</v>
      </c>
      <c r="U31" s="5">
        <v>0</v>
      </c>
      <c r="V31" s="10">
        <v>0</v>
      </c>
      <c r="W31" s="5">
        <v>0</v>
      </c>
      <c r="X31" s="140">
        <v>0</v>
      </c>
      <c r="Y31" s="239">
        <f t="shared" si="0"/>
        <v>0</v>
      </c>
      <c r="Z31" s="239">
        <f t="shared" si="1"/>
        <v>333</v>
      </c>
    </row>
    <row r="32" spans="1:26" x14ac:dyDescent="0.2">
      <c r="A32" s="314"/>
      <c r="B32" s="150" t="s">
        <v>85</v>
      </c>
      <c r="C32" s="146">
        <v>0</v>
      </c>
      <c r="D32" s="8">
        <v>0</v>
      </c>
      <c r="E32" s="6">
        <v>167</v>
      </c>
      <c r="F32" s="7">
        <v>3.8022813688212928E-3</v>
      </c>
      <c r="G32" s="6">
        <v>0</v>
      </c>
      <c r="H32" s="7">
        <v>0</v>
      </c>
      <c r="I32" s="5">
        <v>0</v>
      </c>
      <c r="J32" s="3">
        <v>0</v>
      </c>
      <c r="K32" s="5">
        <v>0</v>
      </c>
      <c r="L32" s="3">
        <v>0</v>
      </c>
      <c r="M32" s="5">
        <v>0</v>
      </c>
      <c r="N32" s="3">
        <v>0</v>
      </c>
      <c r="O32" s="5">
        <v>0</v>
      </c>
      <c r="P32" s="3">
        <v>0</v>
      </c>
      <c r="Q32" s="5">
        <v>0</v>
      </c>
      <c r="R32" s="3">
        <v>0</v>
      </c>
      <c r="S32" s="5">
        <v>0</v>
      </c>
      <c r="T32" s="10">
        <v>0</v>
      </c>
      <c r="U32" s="5">
        <v>0</v>
      </c>
      <c r="V32" s="10">
        <v>0</v>
      </c>
      <c r="W32" s="5">
        <v>0</v>
      </c>
      <c r="X32" s="140">
        <v>0</v>
      </c>
      <c r="Y32" s="239">
        <f t="shared" si="0"/>
        <v>27.833333333333332</v>
      </c>
      <c r="Z32" s="239">
        <f t="shared" si="1"/>
        <v>0</v>
      </c>
    </row>
    <row r="33" spans="1:26" x14ac:dyDescent="0.2">
      <c r="A33" s="315"/>
      <c r="B33" s="150" t="s">
        <v>65</v>
      </c>
      <c r="C33" s="146">
        <v>0</v>
      </c>
      <c r="D33" s="8">
        <v>0</v>
      </c>
      <c r="E33" s="6">
        <v>0</v>
      </c>
      <c r="F33" s="7">
        <v>0</v>
      </c>
      <c r="G33" s="6">
        <v>0</v>
      </c>
      <c r="H33" s="7">
        <v>0</v>
      </c>
      <c r="I33" s="5">
        <v>0</v>
      </c>
      <c r="J33" s="3">
        <v>0</v>
      </c>
      <c r="K33" s="5">
        <v>0</v>
      </c>
      <c r="L33" s="3">
        <v>0</v>
      </c>
      <c r="M33" s="5">
        <v>120</v>
      </c>
      <c r="N33" s="3">
        <v>1.4475969889982631E-4</v>
      </c>
      <c r="O33" s="5">
        <v>0</v>
      </c>
      <c r="P33" s="3">
        <v>0</v>
      </c>
      <c r="Q33" s="5">
        <v>0</v>
      </c>
      <c r="R33" s="3">
        <v>0</v>
      </c>
      <c r="S33" s="5">
        <v>0</v>
      </c>
      <c r="T33" s="10">
        <v>0</v>
      </c>
      <c r="U33" s="5">
        <v>0</v>
      </c>
      <c r="V33" s="10">
        <v>0</v>
      </c>
      <c r="W33" s="5">
        <v>0</v>
      </c>
      <c r="X33" s="140">
        <v>0</v>
      </c>
      <c r="Y33" s="239">
        <f t="shared" si="0"/>
        <v>20</v>
      </c>
      <c r="Z33" s="239">
        <f t="shared" si="1"/>
        <v>0</v>
      </c>
    </row>
    <row r="34" spans="1:26" x14ac:dyDescent="0.2">
      <c r="A34" s="313" t="s">
        <v>7</v>
      </c>
      <c r="B34" s="150" t="s">
        <v>50</v>
      </c>
      <c r="C34" s="146">
        <v>334</v>
      </c>
      <c r="D34" s="7">
        <v>2.1052631578947368E-2</v>
      </c>
      <c r="E34" s="6">
        <v>0</v>
      </c>
      <c r="F34" s="8">
        <v>0</v>
      </c>
      <c r="G34" s="6">
        <v>334</v>
      </c>
      <c r="H34" s="7">
        <v>8.0321285140562242E-3</v>
      </c>
      <c r="I34" s="6">
        <v>0</v>
      </c>
      <c r="J34" s="8">
        <v>0</v>
      </c>
      <c r="K34" s="5">
        <v>0</v>
      </c>
      <c r="L34" s="3">
        <v>0</v>
      </c>
      <c r="M34" s="5">
        <v>60</v>
      </c>
      <c r="N34" s="3">
        <v>7.2379849449913153E-5</v>
      </c>
      <c r="O34" s="5">
        <v>180</v>
      </c>
      <c r="P34" s="3">
        <v>1.5704339632518452E-4</v>
      </c>
      <c r="Q34" s="5">
        <v>0</v>
      </c>
      <c r="R34" s="3">
        <v>0</v>
      </c>
      <c r="S34" s="5">
        <v>0</v>
      </c>
      <c r="T34" s="10">
        <v>0</v>
      </c>
      <c r="U34" s="5">
        <v>0</v>
      </c>
      <c r="V34" s="10">
        <v>0</v>
      </c>
      <c r="W34" s="5">
        <v>0</v>
      </c>
      <c r="X34" s="140">
        <v>0</v>
      </c>
      <c r="Y34" s="239">
        <f t="shared" si="0"/>
        <v>151.33333333333334</v>
      </c>
      <c r="Z34" s="239">
        <f t="shared" si="1"/>
        <v>0</v>
      </c>
    </row>
    <row r="35" spans="1:26" x14ac:dyDescent="0.2">
      <c r="A35" s="314"/>
      <c r="B35" s="150" t="s">
        <v>27</v>
      </c>
      <c r="C35" s="146">
        <v>334</v>
      </c>
      <c r="D35" s="7">
        <v>2.1052631578947368E-2</v>
      </c>
      <c r="E35" s="6">
        <v>167</v>
      </c>
      <c r="F35" s="7">
        <v>3.8022813688212928E-3</v>
      </c>
      <c r="G35" s="6">
        <v>334</v>
      </c>
      <c r="H35" s="7">
        <v>8.0321285140562242E-3</v>
      </c>
      <c r="I35" s="6">
        <v>0</v>
      </c>
      <c r="J35" s="8">
        <v>0</v>
      </c>
      <c r="K35" s="5">
        <v>0</v>
      </c>
      <c r="L35" s="3">
        <v>0</v>
      </c>
      <c r="M35" s="5">
        <v>0</v>
      </c>
      <c r="N35" s="3">
        <v>0</v>
      </c>
      <c r="O35" s="5">
        <v>0</v>
      </c>
      <c r="P35" s="3">
        <v>0</v>
      </c>
      <c r="Q35" s="5">
        <v>0</v>
      </c>
      <c r="R35" s="3">
        <v>0</v>
      </c>
      <c r="S35" s="5">
        <v>0</v>
      </c>
      <c r="T35" s="10">
        <v>0</v>
      </c>
      <c r="U35" s="5">
        <v>0</v>
      </c>
      <c r="V35" s="10">
        <v>0</v>
      </c>
      <c r="W35" s="5">
        <v>0</v>
      </c>
      <c r="X35" s="140">
        <v>0</v>
      </c>
      <c r="Y35" s="239">
        <f t="shared" si="0"/>
        <v>139.16666666666666</v>
      </c>
      <c r="Z35" s="239">
        <f t="shared" si="1"/>
        <v>0</v>
      </c>
    </row>
    <row r="36" spans="1:26" x14ac:dyDescent="0.2">
      <c r="A36" s="315"/>
      <c r="B36" s="150" t="s">
        <v>52</v>
      </c>
      <c r="C36" s="146">
        <v>0</v>
      </c>
      <c r="D36" s="7">
        <v>0</v>
      </c>
      <c r="E36" s="6">
        <v>0</v>
      </c>
      <c r="F36" s="7">
        <v>0</v>
      </c>
      <c r="G36" s="6">
        <v>0</v>
      </c>
      <c r="H36" s="7">
        <v>0</v>
      </c>
      <c r="I36" s="6">
        <v>0</v>
      </c>
      <c r="J36" s="8">
        <v>0</v>
      </c>
      <c r="K36" s="6">
        <v>5106</v>
      </c>
      <c r="L36" s="7">
        <v>0.26900584795321636</v>
      </c>
      <c r="M36" s="5">
        <v>0</v>
      </c>
      <c r="N36" s="3">
        <v>0</v>
      </c>
      <c r="O36" s="5">
        <v>0</v>
      </c>
      <c r="P36" s="3">
        <v>0</v>
      </c>
      <c r="Q36" s="5">
        <v>0</v>
      </c>
      <c r="R36" s="3">
        <v>0</v>
      </c>
      <c r="S36" s="5">
        <v>0</v>
      </c>
      <c r="T36" s="10">
        <v>0</v>
      </c>
      <c r="U36" s="5">
        <v>0</v>
      </c>
      <c r="V36" s="10">
        <v>0</v>
      </c>
      <c r="W36" s="5">
        <v>0</v>
      </c>
      <c r="X36" s="140">
        <v>0</v>
      </c>
      <c r="Y36" s="239">
        <f t="shared" si="0"/>
        <v>0</v>
      </c>
      <c r="Z36" s="239">
        <f t="shared" si="1"/>
        <v>1021.2</v>
      </c>
    </row>
    <row r="37" spans="1:26" x14ac:dyDescent="0.2">
      <c r="A37" s="313" t="s">
        <v>4</v>
      </c>
      <c r="B37" s="150" t="s">
        <v>5</v>
      </c>
      <c r="C37" s="146">
        <v>2672</v>
      </c>
      <c r="D37" s="7">
        <v>0.16842105263157894</v>
      </c>
      <c r="E37" s="6">
        <v>2505</v>
      </c>
      <c r="F37" s="7">
        <v>5.7034220532319393E-2</v>
      </c>
      <c r="G37" s="6">
        <v>167</v>
      </c>
      <c r="H37" s="7">
        <v>4.0160642570281121E-3</v>
      </c>
      <c r="I37" s="5">
        <v>0</v>
      </c>
      <c r="J37" s="3">
        <v>0</v>
      </c>
      <c r="K37" s="6">
        <v>6993</v>
      </c>
      <c r="L37" s="7">
        <v>0.36842105263157893</v>
      </c>
      <c r="M37" s="5">
        <v>0</v>
      </c>
      <c r="N37" s="3">
        <v>0</v>
      </c>
      <c r="O37" s="5">
        <v>0</v>
      </c>
      <c r="P37" s="3">
        <v>0</v>
      </c>
      <c r="Q37" s="5">
        <v>0</v>
      </c>
      <c r="R37" s="3">
        <v>0</v>
      </c>
      <c r="S37" s="5">
        <v>0</v>
      </c>
      <c r="T37" s="10">
        <v>0</v>
      </c>
      <c r="U37" s="5">
        <v>0</v>
      </c>
      <c r="V37" s="10">
        <v>0</v>
      </c>
      <c r="W37" s="5">
        <v>0</v>
      </c>
      <c r="X37" s="140">
        <v>0</v>
      </c>
      <c r="Y37" s="239">
        <f t="shared" si="0"/>
        <v>890.66666666666663</v>
      </c>
      <c r="Z37" s="239">
        <f t="shared" si="1"/>
        <v>1398.6</v>
      </c>
    </row>
    <row r="38" spans="1:26" x14ac:dyDescent="0.2">
      <c r="A38" s="315"/>
      <c r="B38" s="150" t="s">
        <v>69</v>
      </c>
      <c r="C38" s="146">
        <v>0</v>
      </c>
      <c r="D38" s="7">
        <v>0</v>
      </c>
      <c r="E38" s="6">
        <v>0</v>
      </c>
      <c r="F38" s="7">
        <v>0</v>
      </c>
      <c r="G38" s="6">
        <v>0</v>
      </c>
      <c r="H38" s="7">
        <v>0</v>
      </c>
      <c r="I38" s="5">
        <v>0</v>
      </c>
      <c r="J38" s="3">
        <v>0</v>
      </c>
      <c r="K38" s="6">
        <v>0</v>
      </c>
      <c r="L38" s="7">
        <v>0</v>
      </c>
      <c r="M38" s="5">
        <v>0</v>
      </c>
      <c r="N38" s="3">
        <v>0</v>
      </c>
      <c r="O38" s="5">
        <v>0</v>
      </c>
      <c r="P38" s="3">
        <v>0</v>
      </c>
      <c r="Q38" s="5">
        <v>60</v>
      </c>
      <c r="R38" s="3">
        <v>6.8894247330347915E-5</v>
      </c>
      <c r="S38" s="5">
        <v>0</v>
      </c>
      <c r="T38" s="10">
        <v>0</v>
      </c>
      <c r="U38" s="5">
        <v>200</v>
      </c>
      <c r="V38" s="10">
        <v>8.9357519435260489E-5</v>
      </c>
      <c r="W38" s="5">
        <v>0</v>
      </c>
      <c r="X38" s="140">
        <v>0</v>
      </c>
      <c r="Y38" s="239">
        <f t="shared" si="0"/>
        <v>10</v>
      </c>
      <c r="Z38" s="239">
        <f t="shared" si="1"/>
        <v>40</v>
      </c>
    </row>
    <row r="39" spans="1:26" x14ac:dyDescent="0.2">
      <c r="A39" s="313" t="s">
        <v>19</v>
      </c>
      <c r="B39" s="150" t="s">
        <v>20</v>
      </c>
      <c r="C39" s="146">
        <v>334</v>
      </c>
      <c r="D39" s="7">
        <v>2.1052631578947368E-2</v>
      </c>
      <c r="E39" s="6">
        <v>2672</v>
      </c>
      <c r="F39" s="7">
        <v>6.0836501901140684E-2</v>
      </c>
      <c r="G39" s="6">
        <v>3173</v>
      </c>
      <c r="H39" s="7">
        <v>7.6305220883534142E-2</v>
      </c>
      <c r="I39" s="6">
        <v>222</v>
      </c>
      <c r="J39" s="7">
        <v>3.3898305084745763E-2</v>
      </c>
      <c r="K39" s="5">
        <v>0</v>
      </c>
      <c r="L39" s="3">
        <v>0</v>
      </c>
      <c r="M39" s="5">
        <v>1500</v>
      </c>
      <c r="N39" s="3">
        <v>1.8094962362478289E-3</v>
      </c>
      <c r="O39" s="5">
        <v>900</v>
      </c>
      <c r="P39" s="3">
        <v>7.8521698162592262E-4</v>
      </c>
      <c r="Q39" s="5">
        <v>1080</v>
      </c>
      <c r="R39" s="3">
        <v>1.2400964519462625E-3</v>
      </c>
      <c r="S39" s="5">
        <v>600</v>
      </c>
      <c r="T39" s="10">
        <v>3.9292730844793706E-4</v>
      </c>
      <c r="U39" s="5">
        <v>3900</v>
      </c>
      <c r="V39" s="10">
        <v>1.7424716289875795E-3</v>
      </c>
      <c r="W39" s="5">
        <v>8700</v>
      </c>
      <c r="X39" s="140">
        <v>9.2859430035222533E-3</v>
      </c>
      <c r="Y39" s="239">
        <f t="shared" si="0"/>
        <v>1609.8333333333333</v>
      </c>
      <c r="Z39" s="239">
        <f t="shared" si="1"/>
        <v>2684.4</v>
      </c>
    </row>
    <row r="40" spans="1:26" x14ac:dyDescent="0.2">
      <c r="A40" s="314"/>
      <c r="B40" s="150" t="s">
        <v>100</v>
      </c>
      <c r="C40" s="146">
        <v>0</v>
      </c>
      <c r="D40" s="7">
        <v>0</v>
      </c>
      <c r="E40" s="6">
        <v>0</v>
      </c>
      <c r="F40" s="7">
        <v>0</v>
      </c>
      <c r="G40" s="6">
        <v>0</v>
      </c>
      <c r="H40" s="7">
        <v>0</v>
      </c>
      <c r="I40" s="6">
        <v>0</v>
      </c>
      <c r="J40" s="7">
        <v>0</v>
      </c>
      <c r="K40" s="5">
        <v>0</v>
      </c>
      <c r="L40" s="3">
        <v>0</v>
      </c>
      <c r="M40" s="5">
        <v>0</v>
      </c>
      <c r="N40" s="3">
        <v>0</v>
      </c>
      <c r="O40" s="5">
        <v>0</v>
      </c>
      <c r="P40" s="3">
        <v>0</v>
      </c>
      <c r="Q40" s="5">
        <v>0</v>
      </c>
      <c r="R40" s="3">
        <v>0</v>
      </c>
      <c r="S40" s="5">
        <v>0</v>
      </c>
      <c r="T40" s="10">
        <v>0</v>
      </c>
      <c r="U40" s="5">
        <v>100</v>
      </c>
      <c r="V40" s="10">
        <v>4.4678759717630244E-5</v>
      </c>
      <c r="W40" s="5">
        <v>0</v>
      </c>
      <c r="X40" s="140">
        <v>0</v>
      </c>
      <c r="Y40" s="239">
        <f t="shared" si="0"/>
        <v>0</v>
      </c>
      <c r="Z40" s="239">
        <f t="shared" si="1"/>
        <v>20</v>
      </c>
    </row>
    <row r="41" spans="1:26" x14ac:dyDescent="0.2">
      <c r="A41" s="314"/>
      <c r="B41" s="150" t="s">
        <v>61</v>
      </c>
      <c r="C41" s="146">
        <v>0</v>
      </c>
      <c r="D41" s="7">
        <v>0</v>
      </c>
      <c r="E41" s="6">
        <v>0</v>
      </c>
      <c r="F41" s="7">
        <v>0</v>
      </c>
      <c r="G41" s="6">
        <v>0</v>
      </c>
      <c r="H41" s="7">
        <v>0</v>
      </c>
      <c r="I41" s="6">
        <v>0</v>
      </c>
      <c r="J41" s="7">
        <v>0</v>
      </c>
      <c r="K41" s="5">
        <v>0</v>
      </c>
      <c r="L41" s="3">
        <v>0</v>
      </c>
      <c r="M41" s="5">
        <v>480</v>
      </c>
      <c r="N41" s="3">
        <v>5.7903879559930522E-4</v>
      </c>
      <c r="O41" s="5">
        <v>360</v>
      </c>
      <c r="P41" s="3">
        <v>3.1408679265036905E-4</v>
      </c>
      <c r="Q41" s="5">
        <v>300</v>
      </c>
      <c r="R41" s="3">
        <v>3.444712366517396E-4</v>
      </c>
      <c r="S41" s="5">
        <v>1800</v>
      </c>
      <c r="T41" s="10">
        <v>1.1787819253438112E-3</v>
      </c>
      <c r="U41" s="5">
        <v>2100</v>
      </c>
      <c r="V41" s="10">
        <v>9.3825395407023515E-4</v>
      </c>
      <c r="W41" s="5">
        <v>1700</v>
      </c>
      <c r="X41" s="140">
        <v>1.8144946098836586E-3</v>
      </c>
      <c r="Y41" s="239">
        <f t="shared" si="0"/>
        <v>190</v>
      </c>
      <c r="Z41" s="239">
        <f t="shared" si="1"/>
        <v>1120</v>
      </c>
    </row>
    <row r="42" spans="1:26" x14ac:dyDescent="0.2">
      <c r="A42" s="314"/>
      <c r="B42" s="150" t="s">
        <v>44</v>
      </c>
      <c r="C42" s="146">
        <v>0</v>
      </c>
      <c r="D42" s="7">
        <v>0</v>
      </c>
      <c r="E42" s="6">
        <v>0</v>
      </c>
      <c r="F42" s="7">
        <v>0</v>
      </c>
      <c r="G42" s="6">
        <v>0</v>
      </c>
      <c r="H42" s="7">
        <v>0</v>
      </c>
      <c r="I42" s="6">
        <v>0</v>
      </c>
      <c r="J42" s="7">
        <v>0</v>
      </c>
      <c r="K42" s="5">
        <v>0</v>
      </c>
      <c r="L42" s="3">
        <v>0</v>
      </c>
      <c r="M42" s="5">
        <v>2220</v>
      </c>
      <c r="N42" s="3">
        <v>2.6780544296467869E-3</v>
      </c>
      <c r="O42" s="5">
        <v>3060</v>
      </c>
      <c r="P42" s="3">
        <v>2.6697377375281368E-3</v>
      </c>
      <c r="Q42" s="5">
        <v>2520</v>
      </c>
      <c r="R42" s="3">
        <v>2.8935583878746127E-3</v>
      </c>
      <c r="S42" s="5">
        <v>1800</v>
      </c>
      <c r="T42" s="10">
        <v>1.1787819253438112E-3</v>
      </c>
      <c r="U42" s="5">
        <v>1900</v>
      </c>
      <c r="V42" s="10">
        <v>8.4889643463497452E-4</v>
      </c>
      <c r="W42" s="5">
        <v>1300</v>
      </c>
      <c r="X42" s="140">
        <v>1.387554701675739E-3</v>
      </c>
      <c r="Y42" s="239">
        <f t="shared" si="0"/>
        <v>1300</v>
      </c>
      <c r="Z42" s="239">
        <f t="shared" si="1"/>
        <v>1000</v>
      </c>
    </row>
    <row r="43" spans="1:26" x14ac:dyDescent="0.2">
      <c r="A43" s="315"/>
      <c r="B43" s="150" t="s">
        <v>57</v>
      </c>
      <c r="C43" s="146">
        <v>0</v>
      </c>
      <c r="D43" s="8">
        <v>0</v>
      </c>
      <c r="E43" s="5">
        <v>0</v>
      </c>
      <c r="F43" s="3">
        <v>0</v>
      </c>
      <c r="G43" s="6">
        <v>167</v>
      </c>
      <c r="H43" s="7">
        <v>4.0160642570281121E-3</v>
      </c>
      <c r="I43" s="6">
        <v>111</v>
      </c>
      <c r="J43" s="7">
        <v>1.6949152542372881E-2</v>
      </c>
      <c r="K43" s="5">
        <v>0</v>
      </c>
      <c r="L43" s="3">
        <v>0</v>
      </c>
      <c r="M43" s="5">
        <v>60</v>
      </c>
      <c r="N43" s="3">
        <v>7.2379849449913153E-5</v>
      </c>
      <c r="O43" s="5">
        <v>0</v>
      </c>
      <c r="P43" s="3">
        <v>0</v>
      </c>
      <c r="Q43" s="5">
        <v>0</v>
      </c>
      <c r="R43" s="3">
        <v>0</v>
      </c>
      <c r="S43" s="5">
        <v>0</v>
      </c>
      <c r="T43" s="10">
        <v>0</v>
      </c>
      <c r="U43" s="5">
        <v>0</v>
      </c>
      <c r="V43" s="10">
        <v>0</v>
      </c>
      <c r="W43" s="5">
        <v>0</v>
      </c>
      <c r="X43" s="140">
        <v>0</v>
      </c>
      <c r="Y43" s="239">
        <f t="shared" si="0"/>
        <v>37.833333333333336</v>
      </c>
      <c r="Z43" s="239">
        <f t="shared" si="1"/>
        <v>22.2</v>
      </c>
    </row>
    <row r="44" spans="1:26" x14ac:dyDescent="0.2">
      <c r="A44" s="313" t="s">
        <v>9</v>
      </c>
      <c r="B44" s="163" t="s">
        <v>74</v>
      </c>
      <c r="C44" s="146">
        <v>0</v>
      </c>
      <c r="D44" s="8">
        <v>0</v>
      </c>
      <c r="E44" s="5">
        <v>0</v>
      </c>
      <c r="F44" s="3">
        <v>0</v>
      </c>
      <c r="G44" s="6">
        <v>0</v>
      </c>
      <c r="H44" s="7">
        <v>0</v>
      </c>
      <c r="I44" s="6">
        <v>333</v>
      </c>
      <c r="J44" s="7">
        <v>5.0847457627118647E-2</v>
      </c>
      <c r="K44" s="6">
        <v>333</v>
      </c>
      <c r="L44" s="7">
        <v>1.7543859649122806E-2</v>
      </c>
      <c r="M44" s="5">
        <v>0</v>
      </c>
      <c r="N44" s="3">
        <v>0</v>
      </c>
      <c r="O44" s="5">
        <v>0</v>
      </c>
      <c r="P44" s="3">
        <v>0</v>
      </c>
      <c r="Q44" s="5">
        <v>0</v>
      </c>
      <c r="R44" s="3">
        <v>0</v>
      </c>
      <c r="S44" s="5">
        <v>0</v>
      </c>
      <c r="T44" s="10">
        <v>0</v>
      </c>
      <c r="U44" s="5">
        <v>0</v>
      </c>
      <c r="V44" s="10">
        <v>0</v>
      </c>
      <c r="W44" s="5">
        <v>0</v>
      </c>
      <c r="X44" s="140">
        <v>0</v>
      </c>
      <c r="Y44" s="239">
        <f t="shared" si="0"/>
        <v>0</v>
      </c>
      <c r="Z44" s="239">
        <f t="shared" si="1"/>
        <v>133.19999999999999</v>
      </c>
    </row>
    <row r="45" spans="1:26" ht="15" customHeight="1" x14ac:dyDescent="0.2">
      <c r="A45" s="314"/>
      <c r="B45" s="163" t="s">
        <v>121</v>
      </c>
      <c r="C45" s="146">
        <v>0</v>
      </c>
      <c r="D45" s="8">
        <v>0</v>
      </c>
      <c r="E45" s="5">
        <v>0</v>
      </c>
      <c r="F45" s="3">
        <v>0</v>
      </c>
      <c r="G45" s="6">
        <v>0</v>
      </c>
      <c r="H45" s="7">
        <v>0</v>
      </c>
      <c r="I45" s="6">
        <v>0</v>
      </c>
      <c r="J45" s="7">
        <v>0</v>
      </c>
      <c r="K45" s="6">
        <v>0</v>
      </c>
      <c r="L45" s="7">
        <v>0</v>
      </c>
      <c r="M45" s="5">
        <v>0</v>
      </c>
      <c r="N45" s="3">
        <v>0</v>
      </c>
      <c r="O45" s="5">
        <v>0</v>
      </c>
      <c r="P45" s="3">
        <v>0</v>
      </c>
      <c r="Q45" s="5">
        <v>0</v>
      </c>
      <c r="R45" s="3">
        <v>0</v>
      </c>
      <c r="S45" s="5">
        <v>300</v>
      </c>
      <c r="T45" s="10">
        <v>1.9646365422396853E-4</v>
      </c>
      <c r="U45" s="5">
        <v>100</v>
      </c>
      <c r="V45" s="10">
        <v>4.4678759717630244E-5</v>
      </c>
      <c r="W45" s="5">
        <v>0</v>
      </c>
      <c r="X45" s="140">
        <v>0</v>
      </c>
      <c r="Y45" s="239">
        <f t="shared" si="0"/>
        <v>0</v>
      </c>
      <c r="Z45" s="239">
        <f t="shared" si="1"/>
        <v>80</v>
      </c>
    </row>
    <row r="46" spans="1:26" ht="15" customHeight="1" x14ac:dyDescent="0.2">
      <c r="A46" s="314"/>
      <c r="B46" s="151" t="s">
        <v>122</v>
      </c>
      <c r="C46" s="146">
        <v>0</v>
      </c>
      <c r="D46" s="8">
        <v>0</v>
      </c>
      <c r="E46" s="5">
        <v>0</v>
      </c>
      <c r="F46" s="3">
        <v>0</v>
      </c>
      <c r="G46" s="6">
        <v>0</v>
      </c>
      <c r="H46" s="7">
        <v>0</v>
      </c>
      <c r="I46" s="6">
        <v>0</v>
      </c>
      <c r="J46" s="7">
        <v>0</v>
      </c>
      <c r="K46" s="6">
        <v>0</v>
      </c>
      <c r="L46" s="7">
        <v>0</v>
      </c>
      <c r="M46" s="5">
        <v>0</v>
      </c>
      <c r="N46" s="3">
        <v>0</v>
      </c>
      <c r="O46" s="5">
        <v>0</v>
      </c>
      <c r="P46" s="3">
        <v>0</v>
      </c>
      <c r="Q46" s="5">
        <v>0</v>
      </c>
      <c r="R46" s="3">
        <v>0</v>
      </c>
      <c r="S46" s="5">
        <v>600</v>
      </c>
      <c r="T46" s="10">
        <v>3.9292730844793706E-4</v>
      </c>
      <c r="U46" s="5">
        <v>500</v>
      </c>
      <c r="V46" s="10">
        <v>2.2339379858815121E-4</v>
      </c>
      <c r="W46" s="5">
        <v>0</v>
      </c>
      <c r="X46" s="140">
        <v>0</v>
      </c>
      <c r="Y46" s="239">
        <f t="shared" si="0"/>
        <v>0</v>
      </c>
      <c r="Z46" s="239">
        <f t="shared" si="1"/>
        <v>220</v>
      </c>
    </row>
    <row r="47" spans="1:26" ht="15" customHeight="1" x14ac:dyDescent="0.2">
      <c r="A47" s="314"/>
      <c r="B47" s="163" t="s">
        <v>29</v>
      </c>
      <c r="C47" s="146">
        <v>668</v>
      </c>
      <c r="D47" s="7">
        <v>4.2105263157894736E-2</v>
      </c>
      <c r="E47" s="6">
        <v>0</v>
      </c>
      <c r="F47" s="8">
        <v>0</v>
      </c>
      <c r="G47" s="5">
        <v>0</v>
      </c>
      <c r="H47" s="3">
        <v>0</v>
      </c>
      <c r="I47" s="6">
        <v>111</v>
      </c>
      <c r="J47" s="7">
        <v>1.6949152542372881E-2</v>
      </c>
      <c r="K47" s="5">
        <v>0</v>
      </c>
      <c r="L47" s="3">
        <v>0</v>
      </c>
      <c r="M47" s="5">
        <v>0</v>
      </c>
      <c r="N47" s="3">
        <v>0</v>
      </c>
      <c r="O47" s="5">
        <v>0</v>
      </c>
      <c r="P47" s="3">
        <v>0</v>
      </c>
      <c r="Q47" s="5">
        <v>0</v>
      </c>
      <c r="R47" s="3">
        <v>0</v>
      </c>
      <c r="S47" s="5">
        <v>0</v>
      </c>
      <c r="T47" s="10">
        <v>0</v>
      </c>
      <c r="U47" s="5">
        <v>100</v>
      </c>
      <c r="V47" s="10">
        <v>4.4678759717630244E-5</v>
      </c>
      <c r="W47" s="5">
        <v>0</v>
      </c>
      <c r="X47" s="140">
        <v>0</v>
      </c>
      <c r="Y47" s="239">
        <f t="shared" si="0"/>
        <v>111.33333333333333</v>
      </c>
      <c r="Z47" s="239">
        <f t="shared" si="1"/>
        <v>42.2</v>
      </c>
    </row>
    <row r="48" spans="1:26" ht="15" customHeight="1" x14ac:dyDescent="0.2">
      <c r="A48" s="314"/>
      <c r="B48" s="163" t="s">
        <v>119</v>
      </c>
      <c r="C48" s="146">
        <v>0</v>
      </c>
      <c r="D48" s="7">
        <v>0</v>
      </c>
      <c r="E48" s="6">
        <v>0</v>
      </c>
      <c r="F48" s="8">
        <v>0</v>
      </c>
      <c r="G48" s="5">
        <v>0</v>
      </c>
      <c r="H48" s="3">
        <v>0</v>
      </c>
      <c r="I48" s="6">
        <v>0</v>
      </c>
      <c r="J48" s="7">
        <v>0</v>
      </c>
      <c r="K48" s="5">
        <v>0</v>
      </c>
      <c r="L48" s="3">
        <v>0</v>
      </c>
      <c r="M48" s="5">
        <v>60</v>
      </c>
      <c r="N48" s="3">
        <v>7.2379849449913153E-5</v>
      </c>
      <c r="O48" s="5">
        <v>60</v>
      </c>
      <c r="P48" s="3">
        <v>5.2347798775061501E-5</v>
      </c>
      <c r="Q48" s="5">
        <v>0</v>
      </c>
      <c r="R48" s="3">
        <v>0</v>
      </c>
      <c r="S48" s="5">
        <v>0</v>
      </c>
      <c r="T48" s="10">
        <v>0</v>
      </c>
      <c r="U48" s="5">
        <v>0</v>
      </c>
      <c r="V48" s="10">
        <v>0</v>
      </c>
      <c r="W48" s="5">
        <v>0</v>
      </c>
      <c r="X48" s="140">
        <v>0</v>
      </c>
      <c r="Y48" s="239">
        <f t="shared" si="0"/>
        <v>20</v>
      </c>
      <c r="Z48" s="239">
        <f t="shared" si="1"/>
        <v>0</v>
      </c>
    </row>
    <row r="49" spans="1:26" ht="15" customHeight="1" x14ac:dyDescent="0.2">
      <c r="A49" s="314"/>
      <c r="B49" s="163" t="s">
        <v>14</v>
      </c>
      <c r="C49" s="146">
        <v>2505</v>
      </c>
      <c r="D49" s="7">
        <v>0.15789473684210525</v>
      </c>
      <c r="E49" s="6">
        <v>3340</v>
      </c>
      <c r="F49" s="7">
        <v>7.6045627376425853E-2</v>
      </c>
      <c r="G49" s="6">
        <v>2338</v>
      </c>
      <c r="H49" s="7">
        <v>5.6224899598393573E-2</v>
      </c>
      <c r="I49" s="5">
        <v>0</v>
      </c>
      <c r="J49" s="3">
        <v>0</v>
      </c>
      <c r="K49" s="6">
        <v>666</v>
      </c>
      <c r="L49" s="7">
        <v>3.5087719298245612E-2</v>
      </c>
      <c r="M49" s="5">
        <v>0</v>
      </c>
      <c r="N49" s="3">
        <v>0</v>
      </c>
      <c r="O49" s="5">
        <v>0</v>
      </c>
      <c r="P49" s="3">
        <v>0</v>
      </c>
      <c r="Q49" s="5">
        <v>0</v>
      </c>
      <c r="R49" s="3">
        <v>0</v>
      </c>
      <c r="S49" s="5">
        <v>0</v>
      </c>
      <c r="T49" s="10">
        <v>0</v>
      </c>
      <c r="U49" s="5">
        <v>0</v>
      </c>
      <c r="V49" s="10">
        <v>0</v>
      </c>
      <c r="W49" s="5">
        <v>0</v>
      </c>
      <c r="X49" s="140">
        <v>0</v>
      </c>
      <c r="Y49" s="239">
        <f t="shared" si="0"/>
        <v>1363.8333333333333</v>
      </c>
      <c r="Z49" s="239">
        <f t="shared" si="1"/>
        <v>133.19999999999999</v>
      </c>
    </row>
    <row r="50" spans="1:26" ht="15" customHeight="1" x14ac:dyDescent="0.2">
      <c r="A50" s="314"/>
      <c r="B50" s="163" t="s">
        <v>21</v>
      </c>
      <c r="C50" s="146">
        <v>334</v>
      </c>
      <c r="D50" s="7">
        <v>2.1052631578947368E-2</v>
      </c>
      <c r="E50" s="6">
        <v>501</v>
      </c>
      <c r="F50" s="7">
        <v>1.1406844106463879E-2</v>
      </c>
      <c r="G50" s="6">
        <v>1336</v>
      </c>
      <c r="H50" s="7">
        <v>3.2128514056224897E-2</v>
      </c>
      <c r="I50" s="5">
        <v>0</v>
      </c>
      <c r="J50" s="3">
        <v>0</v>
      </c>
      <c r="K50" s="5">
        <v>0</v>
      </c>
      <c r="L50" s="3">
        <v>0</v>
      </c>
      <c r="M50" s="5">
        <v>0</v>
      </c>
      <c r="N50" s="3">
        <v>0</v>
      </c>
      <c r="O50" s="5">
        <v>0</v>
      </c>
      <c r="P50" s="3">
        <v>0</v>
      </c>
      <c r="Q50" s="5">
        <v>0</v>
      </c>
      <c r="R50" s="3">
        <v>0</v>
      </c>
      <c r="S50" s="5">
        <v>0</v>
      </c>
      <c r="T50" s="10">
        <v>0</v>
      </c>
      <c r="U50" s="5">
        <v>0</v>
      </c>
      <c r="V50" s="10">
        <v>0</v>
      </c>
      <c r="W50" s="5">
        <v>0</v>
      </c>
      <c r="X50" s="140">
        <v>0</v>
      </c>
      <c r="Y50" s="239">
        <f t="shared" si="0"/>
        <v>361.83333333333331</v>
      </c>
      <c r="Z50" s="239">
        <f t="shared" si="1"/>
        <v>0</v>
      </c>
    </row>
    <row r="51" spans="1:26" ht="15" customHeight="1" x14ac:dyDescent="0.2">
      <c r="A51" s="314"/>
      <c r="B51" s="163" t="s">
        <v>13</v>
      </c>
      <c r="C51" s="146">
        <v>167</v>
      </c>
      <c r="D51" s="7">
        <v>1.0526315789473684E-2</v>
      </c>
      <c r="E51" s="6">
        <v>0</v>
      </c>
      <c r="F51" s="8">
        <v>0</v>
      </c>
      <c r="G51" s="6">
        <v>0</v>
      </c>
      <c r="H51" s="8">
        <v>0</v>
      </c>
      <c r="I51" s="5">
        <v>0</v>
      </c>
      <c r="J51" s="3">
        <v>0</v>
      </c>
      <c r="K51" s="5">
        <v>0</v>
      </c>
      <c r="L51" s="3">
        <v>0</v>
      </c>
      <c r="M51" s="5">
        <v>0</v>
      </c>
      <c r="N51" s="3">
        <v>0</v>
      </c>
      <c r="O51" s="5">
        <v>240</v>
      </c>
      <c r="P51" s="3">
        <v>2.0939119510024601E-4</v>
      </c>
      <c r="Q51" s="5">
        <v>480</v>
      </c>
      <c r="R51" s="3">
        <v>5.5115397864278332E-4</v>
      </c>
      <c r="S51" s="5">
        <v>0</v>
      </c>
      <c r="T51" s="10">
        <v>0</v>
      </c>
      <c r="U51" s="5">
        <v>0</v>
      </c>
      <c r="V51" s="10">
        <v>0</v>
      </c>
      <c r="W51" s="5">
        <v>0</v>
      </c>
      <c r="X51" s="140">
        <v>0</v>
      </c>
      <c r="Y51" s="239">
        <f t="shared" si="0"/>
        <v>147.83333333333334</v>
      </c>
      <c r="Z51" s="239">
        <f t="shared" si="1"/>
        <v>0</v>
      </c>
    </row>
    <row r="52" spans="1:26" ht="15" customHeight="1" x14ac:dyDescent="0.2">
      <c r="A52" s="314"/>
      <c r="B52" s="164" t="s">
        <v>123</v>
      </c>
      <c r="C52" s="146">
        <v>0</v>
      </c>
      <c r="D52" s="7">
        <v>0</v>
      </c>
      <c r="E52" s="6">
        <v>0</v>
      </c>
      <c r="F52" s="8">
        <v>0</v>
      </c>
      <c r="G52" s="6">
        <v>0</v>
      </c>
      <c r="H52" s="8">
        <v>0</v>
      </c>
      <c r="I52" s="5">
        <v>0</v>
      </c>
      <c r="J52" s="3">
        <v>0</v>
      </c>
      <c r="K52" s="5">
        <v>0</v>
      </c>
      <c r="L52" s="3">
        <v>0</v>
      </c>
      <c r="M52" s="5">
        <v>0</v>
      </c>
      <c r="N52" s="3">
        <v>0</v>
      </c>
      <c r="O52" s="5">
        <v>0</v>
      </c>
      <c r="P52" s="3">
        <v>0</v>
      </c>
      <c r="Q52" s="5">
        <v>0</v>
      </c>
      <c r="R52" s="3">
        <v>0</v>
      </c>
      <c r="S52" s="5">
        <v>500</v>
      </c>
      <c r="T52" s="10">
        <v>3.2743942370661423E-4</v>
      </c>
      <c r="U52" s="5">
        <v>0</v>
      </c>
      <c r="V52" s="10">
        <v>0</v>
      </c>
      <c r="W52" s="5">
        <v>300</v>
      </c>
      <c r="X52" s="140">
        <v>3.2020493115593977E-4</v>
      </c>
      <c r="Y52" s="239">
        <f t="shared" si="0"/>
        <v>0</v>
      </c>
      <c r="Z52" s="239">
        <f t="shared" si="1"/>
        <v>160</v>
      </c>
    </row>
    <row r="53" spans="1:26" ht="15" customHeight="1" x14ac:dyDescent="0.2">
      <c r="A53" s="314"/>
      <c r="B53" s="163" t="s">
        <v>11</v>
      </c>
      <c r="C53" s="146">
        <v>0</v>
      </c>
      <c r="D53" s="8">
        <v>0</v>
      </c>
      <c r="E53" s="6">
        <v>167</v>
      </c>
      <c r="F53" s="7">
        <v>3.8022813688212928E-3</v>
      </c>
      <c r="G53" s="5">
        <v>0</v>
      </c>
      <c r="H53" s="3">
        <v>0</v>
      </c>
      <c r="I53" s="6">
        <v>333</v>
      </c>
      <c r="J53" s="7">
        <v>5.0847457627118647E-2</v>
      </c>
      <c r="K53" s="6">
        <v>0</v>
      </c>
      <c r="L53" s="8">
        <v>0</v>
      </c>
      <c r="M53" s="5">
        <v>0</v>
      </c>
      <c r="N53" s="3">
        <v>0</v>
      </c>
      <c r="O53" s="5">
        <v>0</v>
      </c>
      <c r="P53" s="3">
        <v>0</v>
      </c>
      <c r="Q53" s="5">
        <v>0</v>
      </c>
      <c r="R53" s="3">
        <v>0</v>
      </c>
      <c r="S53" s="5">
        <v>0</v>
      </c>
      <c r="T53" s="10">
        <v>0</v>
      </c>
      <c r="U53" s="5">
        <v>0</v>
      </c>
      <c r="V53" s="10">
        <v>0</v>
      </c>
      <c r="W53" s="5">
        <v>0</v>
      </c>
      <c r="X53" s="140">
        <v>0</v>
      </c>
      <c r="Y53" s="239">
        <f t="shared" si="0"/>
        <v>27.833333333333332</v>
      </c>
      <c r="Z53" s="239">
        <f t="shared" si="1"/>
        <v>66.599999999999994</v>
      </c>
    </row>
    <row r="54" spans="1:26" ht="15" customHeight="1" x14ac:dyDescent="0.2">
      <c r="A54" s="314"/>
      <c r="B54" s="163" t="s">
        <v>86</v>
      </c>
      <c r="C54" s="146">
        <v>1503</v>
      </c>
      <c r="D54" s="7">
        <v>9.4736842105263161E-2</v>
      </c>
      <c r="E54" s="6">
        <v>1503</v>
      </c>
      <c r="F54" s="7">
        <v>3.4220532319391636E-2</v>
      </c>
      <c r="G54" s="6">
        <v>835</v>
      </c>
      <c r="H54" s="7">
        <v>2.0080321285140562E-2</v>
      </c>
      <c r="I54" s="6">
        <v>111</v>
      </c>
      <c r="J54" s="7">
        <v>1.6949152542372881E-2</v>
      </c>
      <c r="K54" s="6">
        <v>0</v>
      </c>
      <c r="L54" s="8">
        <v>0</v>
      </c>
      <c r="M54" s="5">
        <v>0</v>
      </c>
      <c r="N54" s="3">
        <v>0</v>
      </c>
      <c r="O54" s="5">
        <v>0</v>
      </c>
      <c r="P54" s="3">
        <v>0</v>
      </c>
      <c r="Q54" s="5">
        <v>0</v>
      </c>
      <c r="R54" s="3">
        <v>0</v>
      </c>
      <c r="S54" s="5">
        <v>0</v>
      </c>
      <c r="T54" s="10">
        <v>0</v>
      </c>
      <c r="U54" s="5">
        <v>0</v>
      </c>
      <c r="V54" s="10">
        <v>0</v>
      </c>
      <c r="W54" s="5">
        <v>0</v>
      </c>
      <c r="X54" s="140">
        <v>0</v>
      </c>
      <c r="Y54" s="239">
        <f t="shared" si="0"/>
        <v>640.16666666666663</v>
      </c>
      <c r="Z54" s="239">
        <f t="shared" si="1"/>
        <v>22.2</v>
      </c>
    </row>
    <row r="55" spans="1:26" ht="15" customHeight="1" x14ac:dyDescent="0.2">
      <c r="A55" s="314"/>
      <c r="B55" s="163" t="s">
        <v>72</v>
      </c>
      <c r="C55" s="146">
        <v>0</v>
      </c>
      <c r="D55" s="7">
        <v>0</v>
      </c>
      <c r="E55" s="6">
        <v>0</v>
      </c>
      <c r="F55" s="7">
        <v>0</v>
      </c>
      <c r="G55" s="6">
        <v>0</v>
      </c>
      <c r="H55" s="7">
        <v>0</v>
      </c>
      <c r="I55" s="6">
        <v>0</v>
      </c>
      <c r="J55" s="7">
        <v>0</v>
      </c>
      <c r="K55" s="6">
        <v>0</v>
      </c>
      <c r="L55" s="8">
        <v>0</v>
      </c>
      <c r="M55" s="5">
        <v>120</v>
      </c>
      <c r="N55" s="3">
        <v>1.4475969889982631E-4</v>
      </c>
      <c r="O55" s="5">
        <v>60</v>
      </c>
      <c r="P55" s="3">
        <v>5.2347798775061501E-5</v>
      </c>
      <c r="Q55" s="5">
        <v>0</v>
      </c>
      <c r="R55" s="3">
        <v>0</v>
      </c>
      <c r="S55" s="5">
        <v>400</v>
      </c>
      <c r="T55" s="10">
        <v>2.6195153896529141E-4</v>
      </c>
      <c r="U55" s="5">
        <v>0</v>
      </c>
      <c r="V55" s="10">
        <v>0</v>
      </c>
      <c r="W55" s="5">
        <v>0</v>
      </c>
      <c r="X55" s="140">
        <v>0</v>
      </c>
      <c r="Y55" s="239">
        <f t="shared" si="0"/>
        <v>30</v>
      </c>
      <c r="Z55" s="239">
        <f t="shared" si="1"/>
        <v>80</v>
      </c>
    </row>
    <row r="56" spans="1:26" ht="15" customHeight="1" x14ac:dyDescent="0.2">
      <c r="A56" s="314"/>
      <c r="B56" s="163" t="s">
        <v>62</v>
      </c>
      <c r="C56" s="146">
        <v>0</v>
      </c>
      <c r="D56" s="7">
        <v>0</v>
      </c>
      <c r="E56" s="6">
        <v>0</v>
      </c>
      <c r="F56" s="7">
        <v>0</v>
      </c>
      <c r="G56" s="6">
        <v>0</v>
      </c>
      <c r="H56" s="7">
        <v>0</v>
      </c>
      <c r="I56" s="6">
        <v>0</v>
      </c>
      <c r="J56" s="7">
        <v>0</v>
      </c>
      <c r="K56" s="6">
        <v>0</v>
      </c>
      <c r="L56" s="8">
        <v>0</v>
      </c>
      <c r="M56" s="5">
        <v>0</v>
      </c>
      <c r="N56" s="3">
        <v>0</v>
      </c>
      <c r="O56" s="5">
        <v>0</v>
      </c>
      <c r="P56" s="3">
        <v>0</v>
      </c>
      <c r="Q56" s="5">
        <v>0</v>
      </c>
      <c r="R56" s="3">
        <v>0</v>
      </c>
      <c r="S56" s="5">
        <v>59200</v>
      </c>
      <c r="T56" s="10">
        <v>3.8768827766863127E-2</v>
      </c>
      <c r="U56" s="5">
        <v>31600</v>
      </c>
      <c r="V56" s="10">
        <v>1.4118488070771157E-2</v>
      </c>
      <c r="W56" s="5">
        <v>12400</v>
      </c>
      <c r="X56" s="140">
        <v>1.3235137154445511E-2</v>
      </c>
      <c r="Y56" s="239">
        <f t="shared" si="0"/>
        <v>0</v>
      </c>
      <c r="Z56" s="239">
        <f t="shared" si="1"/>
        <v>20640</v>
      </c>
    </row>
    <row r="57" spans="1:26" ht="15" customHeight="1" x14ac:dyDescent="0.2">
      <c r="A57" s="314"/>
      <c r="B57" s="163" t="s">
        <v>12</v>
      </c>
      <c r="C57" s="146">
        <v>2004</v>
      </c>
      <c r="D57" s="7">
        <v>0.12631578947368421</v>
      </c>
      <c r="E57" s="6">
        <v>1336</v>
      </c>
      <c r="F57" s="7">
        <v>3.0418250950570342E-2</v>
      </c>
      <c r="G57" s="6">
        <v>2839</v>
      </c>
      <c r="H57" s="7">
        <v>6.8273092369477914E-2</v>
      </c>
      <c r="I57" s="5">
        <v>0</v>
      </c>
      <c r="J57" s="3">
        <v>0</v>
      </c>
      <c r="K57" s="5">
        <v>0</v>
      </c>
      <c r="L57" s="3">
        <v>0</v>
      </c>
      <c r="M57" s="5">
        <v>0</v>
      </c>
      <c r="N57" s="3">
        <v>0</v>
      </c>
      <c r="O57" s="5">
        <v>0</v>
      </c>
      <c r="P57" s="3">
        <v>0</v>
      </c>
      <c r="Q57" s="5">
        <v>0</v>
      </c>
      <c r="R57" s="3">
        <v>0</v>
      </c>
      <c r="S57" s="5">
        <v>0</v>
      </c>
      <c r="T57" s="10">
        <v>0</v>
      </c>
      <c r="U57" s="5">
        <v>0</v>
      </c>
      <c r="V57" s="10">
        <v>0</v>
      </c>
      <c r="W57" s="5">
        <v>0</v>
      </c>
      <c r="X57" s="140">
        <v>0</v>
      </c>
      <c r="Y57" s="239">
        <f t="shared" si="0"/>
        <v>1029.8333333333333</v>
      </c>
      <c r="Z57" s="239">
        <f t="shared" si="1"/>
        <v>0</v>
      </c>
    </row>
    <row r="58" spans="1:26" ht="15" customHeight="1" x14ac:dyDescent="0.2">
      <c r="A58" s="314"/>
      <c r="B58" s="163" t="s">
        <v>101</v>
      </c>
      <c r="C58" s="146">
        <v>0</v>
      </c>
      <c r="D58" s="7">
        <v>0</v>
      </c>
      <c r="E58" s="6">
        <v>0</v>
      </c>
      <c r="F58" s="7">
        <v>0</v>
      </c>
      <c r="G58" s="6">
        <v>0</v>
      </c>
      <c r="H58" s="7">
        <v>0</v>
      </c>
      <c r="I58" s="5">
        <v>0</v>
      </c>
      <c r="J58" s="3">
        <v>0</v>
      </c>
      <c r="K58" s="5">
        <v>0</v>
      </c>
      <c r="L58" s="3">
        <v>0</v>
      </c>
      <c r="M58" s="5">
        <v>0</v>
      </c>
      <c r="N58" s="3">
        <v>0</v>
      </c>
      <c r="O58" s="5">
        <v>120</v>
      </c>
      <c r="P58" s="3">
        <v>1.04695597550123E-4</v>
      </c>
      <c r="Q58" s="5">
        <v>0</v>
      </c>
      <c r="R58" s="3">
        <v>0</v>
      </c>
      <c r="S58" s="5">
        <v>0</v>
      </c>
      <c r="T58" s="10">
        <v>0</v>
      </c>
      <c r="U58" s="5">
        <v>0</v>
      </c>
      <c r="V58" s="10">
        <v>0</v>
      </c>
      <c r="W58" s="5">
        <v>0</v>
      </c>
      <c r="X58" s="140">
        <v>0</v>
      </c>
      <c r="Y58" s="239">
        <f t="shared" si="0"/>
        <v>20</v>
      </c>
      <c r="Z58" s="239">
        <f t="shared" si="1"/>
        <v>0</v>
      </c>
    </row>
    <row r="59" spans="1:26" ht="15" customHeight="1" x14ac:dyDescent="0.2">
      <c r="A59" s="314"/>
      <c r="B59" s="163" t="s">
        <v>22</v>
      </c>
      <c r="C59" s="146">
        <v>334</v>
      </c>
      <c r="D59" s="7">
        <v>2.1052631578947368E-2</v>
      </c>
      <c r="E59" s="5">
        <v>0</v>
      </c>
      <c r="F59" s="3">
        <v>0</v>
      </c>
      <c r="G59" s="5">
        <v>0</v>
      </c>
      <c r="H59" s="3">
        <v>0</v>
      </c>
      <c r="I59" s="5">
        <v>0</v>
      </c>
      <c r="J59" s="3">
        <v>0</v>
      </c>
      <c r="K59" s="5">
        <v>0</v>
      </c>
      <c r="L59" s="3">
        <v>0</v>
      </c>
      <c r="M59" s="5">
        <v>0</v>
      </c>
      <c r="N59" s="3">
        <v>0</v>
      </c>
      <c r="O59" s="5">
        <v>0</v>
      </c>
      <c r="P59" s="3">
        <v>0</v>
      </c>
      <c r="Q59" s="5">
        <v>0</v>
      </c>
      <c r="R59" s="3">
        <v>0</v>
      </c>
      <c r="S59" s="5">
        <v>0</v>
      </c>
      <c r="T59" s="10">
        <v>0</v>
      </c>
      <c r="U59" s="5">
        <v>0</v>
      </c>
      <c r="V59" s="10">
        <v>0</v>
      </c>
      <c r="W59" s="5">
        <v>0</v>
      </c>
      <c r="X59" s="140">
        <v>0</v>
      </c>
      <c r="Y59" s="239">
        <f t="shared" si="0"/>
        <v>55.666666666666664</v>
      </c>
      <c r="Z59" s="239">
        <f t="shared" si="1"/>
        <v>0</v>
      </c>
    </row>
    <row r="60" spans="1:26" ht="15.75" customHeight="1" thickBot="1" x14ac:dyDescent="0.25">
      <c r="A60" s="318"/>
      <c r="B60" s="165" t="s">
        <v>124</v>
      </c>
      <c r="C60" s="152">
        <v>0</v>
      </c>
      <c r="D60" s="153">
        <v>0</v>
      </c>
      <c r="E60" s="154">
        <v>0</v>
      </c>
      <c r="F60" s="155">
        <v>0</v>
      </c>
      <c r="G60" s="154">
        <v>0</v>
      </c>
      <c r="H60" s="155">
        <v>0</v>
      </c>
      <c r="I60" s="154">
        <v>0</v>
      </c>
      <c r="J60" s="155">
        <v>0</v>
      </c>
      <c r="K60" s="154">
        <v>0</v>
      </c>
      <c r="L60" s="155">
        <v>0</v>
      </c>
      <c r="M60" s="154">
        <v>0</v>
      </c>
      <c r="N60" s="155">
        <v>0</v>
      </c>
      <c r="O60" s="154">
        <v>0</v>
      </c>
      <c r="P60" s="155">
        <v>0</v>
      </c>
      <c r="Q60" s="154">
        <v>0</v>
      </c>
      <c r="R60" s="155">
        <v>0</v>
      </c>
      <c r="S60" s="154">
        <v>1100</v>
      </c>
      <c r="T60" s="156">
        <v>7.2036673215455135E-4</v>
      </c>
      <c r="U60" s="154">
        <v>0</v>
      </c>
      <c r="V60" s="156">
        <v>0</v>
      </c>
      <c r="W60" s="154">
        <v>0</v>
      </c>
      <c r="X60" s="157">
        <v>0</v>
      </c>
      <c r="Y60" s="239">
        <f t="shared" si="0"/>
        <v>0</v>
      </c>
      <c r="Z60" s="239">
        <f t="shared" si="1"/>
        <v>220</v>
      </c>
    </row>
    <row r="61" spans="1:26" x14ac:dyDescent="0.2">
      <c r="A61" s="273" t="s">
        <v>78</v>
      </c>
      <c r="B61" s="274"/>
      <c r="C61" s="158">
        <f>SUM(C7:C60)</f>
        <v>15865</v>
      </c>
      <c r="D61" s="159">
        <f t="shared" ref="D61:X61" si="2">SUM(D7:D60)</f>
        <v>0.99999999999999967</v>
      </c>
      <c r="E61" s="136">
        <f t="shared" si="2"/>
        <v>43921</v>
      </c>
      <c r="F61" s="159">
        <f t="shared" si="2"/>
        <v>1</v>
      </c>
      <c r="G61" s="136">
        <f t="shared" si="2"/>
        <v>41583</v>
      </c>
      <c r="H61" s="159">
        <f t="shared" si="2"/>
        <v>1.0000000000000002</v>
      </c>
      <c r="I61" s="136">
        <f t="shared" si="2"/>
        <v>6549</v>
      </c>
      <c r="J61" s="159">
        <f t="shared" si="2"/>
        <v>0.99999999999999967</v>
      </c>
      <c r="K61" s="136">
        <f t="shared" si="2"/>
        <v>18981</v>
      </c>
      <c r="L61" s="159">
        <f t="shared" si="2"/>
        <v>1</v>
      </c>
      <c r="M61" s="136">
        <f t="shared" si="2"/>
        <v>828960</v>
      </c>
      <c r="N61" s="159">
        <f t="shared" si="2"/>
        <v>1.0000000000000004</v>
      </c>
      <c r="O61" s="136">
        <f t="shared" si="2"/>
        <v>1146180</v>
      </c>
      <c r="P61" s="159">
        <f t="shared" si="2"/>
        <v>0.99999999999999956</v>
      </c>
      <c r="Q61" s="136">
        <f t="shared" si="2"/>
        <v>870900</v>
      </c>
      <c r="R61" s="159">
        <f t="shared" si="2"/>
        <v>1</v>
      </c>
      <c r="S61" s="136">
        <f t="shared" si="2"/>
        <v>1527000</v>
      </c>
      <c r="T61" s="159">
        <f t="shared" si="2"/>
        <v>0.99999999999999978</v>
      </c>
      <c r="U61" s="136">
        <f t="shared" si="2"/>
        <v>2238200</v>
      </c>
      <c r="V61" s="159">
        <f t="shared" si="2"/>
        <v>1</v>
      </c>
      <c r="W61" s="136">
        <f t="shared" si="2"/>
        <v>936900</v>
      </c>
      <c r="X61" s="160">
        <f t="shared" si="2"/>
        <v>0.99999999999999978</v>
      </c>
    </row>
    <row r="62" spans="1:26" x14ac:dyDescent="0.2">
      <c r="A62" s="285" t="s">
        <v>79</v>
      </c>
      <c r="B62" s="286"/>
      <c r="C62" s="161">
        <v>15</v>
      </c>
      <c r="D62" s="3"/>
      <c r="E62" s="5">
        <v>13</v>
      </c>
      <c r="F62" s="3"/>
      <c r="G62" s="5">
        <v>14</v>
      </c>
      <c r="H62" s="3"/>
      <c r="I62" s="5">
        <v>13</v>
      </c>
      <c r="J62" s="3"/>
      <c r="K62" s="5">
        <v>18</v>
      </c>
      <c r="L62" s="3"/>
      <c r="M62" s="5">
        <v>13</v>
      </c>
      <c r="N62" s="3"/>
      <c r="O62" s="5">
        <v>15</v>
      </c>
      <c r="P62" s="3"/>
      <c r="Q62" s="5">
        <v>12</v>
      </c>
      <c r="R62" s="3"/>
      <c r="S62" s="5">
        <v>17</v>
      </c>
      <c r="T62" s="10"/>
      <c r="U62" s="5">
        <v>19</v>
      </c>
      <c r="V62" s="10"/>
      <c r="W62" s="5">
        <v>12</v>
      </c>
      <c r="X62" s="140"/>
    </row>
    <row r="63" spans="1:26" x14ac:dyDescent="0.2">
      <c r="A63" s="285" t="s">
        <v>80</v>
      </c>
      <c r="B63" s="286"/>
      <c r="C63" s="161">
        <v>2.1589999999999998</v>
      </c>
      <c r="D63" s="3"/>
      <c r="E63" s="5">
        <v>1.5</v>
      </c>
      <c r="F63" s="3"/>
      <c r="G63" s="5">
        <v>1.7130000000000001</v>
      </c>
      <c r="H63" s="3"/>
      <c r="I63" s="5">
        <v>1.746</v>
      </c>
      <c r="J63" s="3"/>
      <c r="K63" s="5">
        <v>1.984</v>
      </c>
      <c r="L63" s="3"/>
      <c r="M63" s="5">
        <v>5.9229999999999998E-2</v>
      </c>
      <c r="N63" s="3"/>
      <c r="O63" s="5">
        <v>5.9299999999999999E-2</v>
      </c>
      <c r="P63" s="3"/>
      <c r="Q63" s="5">
        <v>8.0610000000000001E-2</v>
      </c>
      <c r="R63" s="3"/>
      <c r="S63" s="5">
        <v>0.25459999999999999</v>
      </c>
      <c r="T63" s="10"/>
      <c r="U63" s="5">
        <v>0.14430000000000001</v>
      </c>
      <c r="V63" s="10"/>
      <c r="W63" s="5">
        <v>0.23880000000000001</v>
      </c>
      <c r="X63" s="140"/>
    </row>
    <row r="64" spans="1:26" x14ac:dyDescent="0.2">
      <c r="A64" s="285" t="s">
        <v>81</v>
      </c>
      <c r="B64" s="286"/>
      <c r="C64" s="161">
        <v>0.84809999999999997</v>
      </c>
      <c r="D64" s="3"/>
      <c r="E64" s="5">
        <v>0.63070000000000004</v>
      </c>
      <c r="F64" s="3"/>
      <c r="G64" s="5">
        <v>0.72060000000000002</v>
      </c>
      <c r="H64" s="3"/>
      <c r="I64" s="5">
        <v>0.7107</v>
      </c>
      <c r="J64" s="3"/>
      <c r="K64" s="5">
        <v>0.77739999999999998</v>
      </c>
      <c r="L64" s="3"/>
      <c r="M64" s="5">
        <v>1.5270000000000001E-2</v>
      </c>
      <c r="N64" s="3"/>
      <c r="O64" s="5">
        <v>1.49E-2</v>
      </c>
      <c r="P64" s="3"/>
      <c r="Q64" s="5">
        <v>2.1219999999999999E-2</v>
      </c>
      <c r="R64" s="3"/>
      <c r="S64" s="5">
        <v>9.6790000000000001E-2</v>
      </c>
      <c r="T64" s="10"/>
      <c r="U64" s="5">
        <v>4.5019999999999998E-2</v>
      </c>
      <c r="V64" s="10"/>
      <c r="W64" s="5">
        <v>7.6899999999999996E-2</v>
      </c>
      <c r="X64" s="140"/>
    </row>
    <row r="65" spans="1:24" ht="13.5" thickBot="1" x14ac:dyDescent="0.25">
      <c r="A65" s="271" t="s">
        <v>82</v>
      </c>
      <c r="B65" s="272"/>
      <c r="C65" s="162">
        <v>0.79720000000000002</v>
      </c>
      <c r="D65" s="142"/>
      <c r="E65" s="141">
        <v>0.5847</v>
      </c>
      <c r="F65" s="142"/>
      <c r="G65" s="141">
        <v>0.64900000000000002</v>
      </c>
      <c r="H65" s="142"/>
      <c r="I65" s="141">
        <v>0.68079999999999996</v>
      </c>
      <c r="J65" s="142"/>
      <c r="K65" s="141">
        <v>0.6865</v>
      </c>
      <c r="L65" s="142"/>
      <c r="M65" s="141">
        <v>2.3089999999999999E-2</v>
      </c>
      <c r="N65" s="142"/>
      <c r="O65" s="141">
        <v>2.1899999999999999E-2</v>
      </c>
      <c r="P65" s="142"/>
      <c r="Q65" s="141">
        <v>3.2439999999999997E-2</v>
      </c>
      <c r="R65" s="142"/>
      <c r="S65" s="141">
        <v>8.9880000000000002E-2</v>
      </c>
      <c r="T65" s="143"/>
      <c r="U65" s="141">
        <v>4.9009999999999998E-2</v>
      </c>
      <c r="V65" s="143"/>
      <c r="W65" s="141">
        <v>9.6119999999999997E-2</v>
      </c>
      <c r="X65" s="144"/>
    </row>
    <row r="69" spans="1:24" x14ac:dyDescent="0.2">
      <c r="D69" s="4"/>
      <c r="F69" s="4"/>
      <c r="H69" s="4"/>
      <c r="J69" s="4"/>
      <c r="L69" s="4"/>
      <c r="N69" s="4"/>
    </row>
    <row r="70" spans="1:24" x14ac:dyDescent="0.2">
      <c r="D70" s="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24" x14ac:dyDescent="0.2">
      <c r="D71" s="4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24" x14ac:dyDescent="0.2">
      <c r="D72" s="4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24" x14ac:dyDescent="0.2">
      <c r="D73" s="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24" x14ac:dyDescent="0.2">
      <c r="D74" s="4"/>
      <c r="F74" s="4"/>
      <c r="H74" s="4"/>
      <c r="J74" s="4"/>
      <c r="L74" s="4"/>
      <c r="N74" s="4"/>
    </row>
    <row r="75" spans="1:24" x14ac:dyDescent="0.2">
      <c r="D75" s="4"/>
      <c r="F75" s="4"/>
      <c r="H75" s="4"/>
      <c r="J75" s="4"/>
      <c r="L75" s="4"/>
      <c r="N75" s="4"/>
    </row>
    <row r="76" spans="1:24" x14ac:dyDescent="0.2">
      <c r="D76" s="4"/>
      <c r="F76" s="4"/>
      <c r="H76" s="4"/>
      <c r="J76" s="4"/>
      <c r="L76" s="4"/>
      <c r="N76" s="4"/>
    </row>
  </sheetData>
  <mergeCells count="37">
    <mergeCell ref="C2:H2"/>
    <mergeCell ref="B5:B6"/>
    <mergeCell ref="A5:A6"/>
    <mergeCell ref="A2:B4"/>
    <mergeCell ref="C5:D5"/>
    <mergeCell ref="E5:F5"/>
    <mergeCell ref="G5:H5"/>
    <mergeCell ref="C4:H4"/>
    <mergeCell ref="C3:H3"/>
    <mergeCell ref="M2:R2"/>
    <mergeCell ref="M5:N5"/>
    <mergeCell ref="O5:P5"/>
    <mergeCell ref="I5:J5"/>
    <mergeCell ref="K5:L5"/>
    <mergeCell ref="I4:L4"/>
    <mergeCell ref="I3:L3"/>
    <mergeCell ref="S2:X2"/>
    <mergeCell ref="A44:A60"/>
    <mergeCell ref="A39:A43"/>
    <mergeCell ref="A37:A38"/>
    <mergeCell ref="A34:A36"/>
    <mergeCell ref="A9:A33"/>
    <mergeCell ref="A7:A8"/>
    <mergeCell ref="S5:T5"/>
    <mergeCell ref="U5:V5"/>
    <mergeCell ref="W5:X5"/>
    <mergeCell ref="S3:X3"/>
    <mergeCell ref="S4:X4"/>
    <mergeCell ref="I2:L2"/>
    <mergeCell ref="Q5:R5"/>
    <mergeCell ref="M4:R4"/>
    <mergeCell ref="M3:R3"/>
    <mergeCell ref="A61:B61"/>
    <mergeCell ref="A62:B62"/>
    <mergeCell ref="A63:B63"/>
    <mergeCell ref="A64:B64"/>
    <mergeCell ref="A65:B6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2"/>
  <sheetViews>
    <sheetView topLeftCell="B1" zoomScale="80" zoomScaleNormal="80" workbookViewId="0">
      <selection activeCell="B10" sqref="A10:XFD12"/>
    </sheetView>
  </sheetViews>
  <sheetFormatPr baseColWidth="10" defaultRowHeight="12.75" x14ac:dyDescent="0.25"/>
  <cols>
    <col min="1" max="1" width="22" style="11" bestFit="1" customWidth="1"/>
    <col min="2" max="2" width="34.85546875" style="13" bestFit="1" customWidth="1"/>
    <col min="3" max="3" width="6.7109375" style="24" customWidth="1"/>
    <col min="4" max="4" width="6.7109375" style="81" customWidth="1"/>
    <col min="5" max="5" width="6.7109375" style="24" customWidth="1"/>
    <col min="6" max="6" width="6.7109375" style="81" customWidth="1"/>
    <col min="7" max="7" width="6.7109375" style="24" customWidth="1"/>
    <col min="8" max="8" width="6.7109375" style="81" customWidth="1"/>
    <col min="9" max="9" width="6.7109375" style="24" customWidth="1"/>
    <col min="10" max="10" width="6.7109375" style="81" customWidth="1"/>
    <col min="11" max="11" width="6.7109375" style="24" customWidth="1"/>
    <col min="12" max="12" width="6.7109375" style="81" customWidth="1"/>
    <col min="13" max="13" width="6.7109375" style="24" customWidth="1"/>
    <col min="14" max="14" width="6.7109375" style="81" customWidth="1"/>
    <col min="15" max="15" width="6.7109375" style="24" customWidth="1"/>
    <col min="16" max="16" width="6.7109375" style="81" customWidth="1"/>
    <col min="17" max="17" width="6.7109375" style="24" customWidth="1"/>
    <col min="18" max="18" width="6.7109375" style="81" customWidth="1"/>
    <col min="19" max="19" width="6.7109375" style="24" customWidth="1"/>
    <col min="20" max="20" width="6.7109375" style="81" customWidth="1"/>
    <col min="21" max="21" width="6.7109375" style="24" customWidth="1"/>
    <col min="22" max="22" width="6.7109375" style="81" customWidth="1"/>
    <col min="23" max="23" width="6.7109375" style="24" customWidth="1"/>
    <col min="24" max="24" width="6.7109375" style="81" customWidth="1"/>
    <col min="25" max="25" width="6.7109375" style="24" customWidth="1"/>
    <col min="26" max="26" width="6.7109375" style="81" customWidth="1"/>
    <col min="27" max="16384" width="11.42578125" style="13"/>
  </cols>
  <sheetData>
    <row r="1" spans="1:28" ht="13.5" thickBot="1" x14ac:dyDescent="0.3"/>
    <row r="2" spans="1:28" x14ac:dyDescent="0.25">
      <c r="A2" s="301" t="s">
        <v>136</v>
      </c>
      <c r="B2" s="302"/>
      <c r="C2" s="300">
        <v>2011</v>
      </c>
      <c r="D2" s="281"/>
      <c r="E2" s="281"/>
      <c r="F2" s="281"/>
      <c r="G2" s="281"/>
      <c r="H2" s="281"/>
      <c r="I2" s="281">
        <v>2012</v>
      </c>
      <c r="J2" s="281"/>
      <c r="K2" s="281"/>
      <c r="L2" s="281"/>
      <c r="M2" s="281"/>
      <c r="N2" s="281"/>
      <c r="O2" s="351">
        <v>2012</v>
      </c>
      <c r="P2" s="351"/>
      <c r="Q2" s="351"/>
      <c r="R2" s="351"/>
      <c r="S2" s="351"/>
      <c r="T2" s="352"/>
      <c r="U2" s="281">
        <v>2013</v>
      </c>
      <c r="V2" s="281"/>
      <c r="W2" s="281"/>
      <c r="X2" s="281"/>
      <c r="Y2" s="281"/>
      <c r="Z2" s="282"/>
    </row>
    <row r="3" spans="1:28" x14ac:dyDescent="0.25">
      <c r="A3" s="303"/>
      <c r="B3" s="304"/>
      <c r="C3" s="299" t="s">
        <v>35</v>
      </c>
      <c r="D3" s="283"/>
      <c r="E3" s="283"/>
      <c r="F3" s="283"/>
      <c r="G3" s="283"/>
      <c r="H3" s="283"/>
      <c r="I3" s="283" t="s">
        <v>58</v>
      </c>
      <c r="J3" s="283"/>
      <c r="K3" s="283"/>
      <c r="L3" s="283"/>
      <c r="M3" s="283"/>
      <c r="N3" s="283"/>
      <c r="O3" s="349" t="s">
        <v>165</v>
      </c>
      <c r="P3" s="349"/>
      <c r="Q3" s="349"/>
      <c r="R3" s="349"/>
      <c r="S3" s="349"/>
      <c r="T3" s="350"/>
      <c r="U3" s="283" t="s">
        <v>58</v>
      </c>
      <c r="V3" s="283"/>
      <c r="W3" s="283"/>
      <c r="X3" s="283"/>
      <c r="Y3" s="283"/>
      <c r="Z3" s="284"/>
    </row>
    <row r="4" spans="1:28" x14ac:dyDescent="0.25">
      <c r="A4" s="303"/>
      <c r="B4" s="304"/>
      <c r="C4" s="328">
        <v>40892</v>
      </c>
      <c r="D4" s="307"/>
      <c r="E4" s="307"/>
      <c r="F4" s="307"/>
      <c r="G4" s="307"/>
      <c r="H4" s="307"/>
      <c r="I4" s="307">
        <v>40954</v>
      </c>
      <c r="J4" s="307"/>
      <c r="K4" s="307"/>
      <c r="L4" s="307"/>
      <c r="M4" s="307"/>
      <c r="N4" s="307"/>
      <c r="O4" s="287" t="s">
        <v>161</v>
      </c>
      <c r="P4" s="287"/>
      <c r="Q4" s="287"/>
      <c r="R4" s="287"/>
      <c r="S4" s="287"/>
      <c r="T4" s="291"/>
      <c r="U4" s="287">
        <v>41328</v>
      </c>
      <c r="V4" s="287"/>
      <c r="W4" s="287"/>
      <c r="X4" s="287"/>
      <c r="Y4" s="287"/>
      <c r="Z4" s="288"/>
    </row>
    <row r="5" spans="1:28" x14ac:dyDescent="0.25">
      <c r="A5" s="297" t="s">
        <v>34</v>
      </c>
      <c r="B5" s="324" t="s">
        <v>33</v>
      </c>
      <c r="C5" s="296" t="s">
        <v>30</v>
      </c>
      <c r="D5" s="295"/>
      <c r="E5" s="294" t="s">
        <v>32</v>
      </c>
      <c r="F5" s="295"/>
      <c r="G5" s="294" t="s">
        <v>110</v>
      </c>
      <c r="H5" s="295"/>
      <c r="I5" s="294" t="s">
        <v>30</v>
      </c>
      <c r="J5" s="295"/>
      <c r="K5" s="294" t="s">
        <v>32</v>
      </c>
      <c r="L5" s="295"/>
      <c r="M5" s="294" t="s">
        <v>110</v>
      </c>
      <c r="N5" s="295"/>
      <c r="O5" s="294" t="s">
        <v>30</v>
      </c>
      <c r="P5" s="295"/>
      <c r="Q5" s="294" t="s">
        <v>32</v>
      </c>
      <c r="R5" s="295"/>
      <c r="S5" s="294" t="s">
        <v>110</v>
      </c>
      <c r="T5" s="296"/>
      <c r="U5" s="289" t="s">
        <v>30</v>
      </c>
      <c r="V5" s="289"/>
      <c r="W5" s="289" t="s">
        <v>32</v>
      </c>
      <c r="X5" s="289"/>
      <c r="Y5" s="289" t="s">
        <v>110</v>
      </c>
      <c r="Z5" s="290"/>
    </row>
    <row r="6" spans="1:28" ht="13.5" thickBot="1" x14ac:dyDescent="0.3">
      <c r="A6" s="298"/>
      <c r="B6" s="325"/>
      <c r="C6" s="191" t="s">
        <v>0</v>
      </c>
      <c r="D6" s="105" t="s">
        <v>37</v>
      </c>
      <c r="E6" s="76" t="s">
        <v>0</v>
      </c>
      <c r="F6" s="105" t="s">
        <v>37</v>
      </c>
      <c r="G6" s="76" t="s">
        <v>0</v>
      </c>
      <c r="H6" s="105" t="s">
        <v>37</v>
      </c>
      <c r="I6" s="76" t="s">
        <v>0</v>
      </c>
      <c r="J6" s="105" t="s">
        <v>37</v>
      </c>
      <c r="K6" s="76" t="s">
        <v>0</v>
      </c>
      <c r="L6" s="105" t="s">
        <v>37</v>
      </c>
      <c r="M6" s="76" t="s">
        <v>0</v>
      </c>
      <c r="N6" s="105" t="s">
        <v>37</v>
      </c>
      <c r="O6" s="27" t="s">
        <v>59</v>
      </c>
      <c r="P6" s="107" t="s">
        <v>37</v>
      </c>
      <c r="Q6" s="27" t="s">
        <v>59</v>
      </c>
      <c r="R6" s="107" t="s">
        <v>37</v>
      </c>
      <c r="S6" s="27" t="s">
        <v>59</v>
      </c>
      <c r="T6" s="171" t="s">
        <v>37</v>
      </c>
      <c r="U6" s="27" t="s">
        <v>59</v>
      </c>
      <c r="V6" s="107" t="s">
        <v>37</v>
      </c>
      <c r="W6" s="27" t="s">
        <v>59</v>
      </c>
      <c r="X6" s="107" t="s">
        <v>37</v>
      </c>
      <c r="Y6" s="27" t="s">
        <v>59</v>
      </c>
      <c r="Z6" s="108" t="s">
        <v>37</v>
      </c>
      <c r="AA6" s="38" t="s">
        <v>207</v>
      </c>
      <c r="AB6" s="38" t="s">
        <v>208</v>
      </c>
    </row>
    <row r="7" spans="1:28" x14ac:dyDescent="0.25">
      <c r="A7" s="331" t="s">
        <v>38</v>
      </c>
      <c r="B7" s="197" t="s">
        <v>39</v>
      </c>
      <c r="C7" s="194">
        <v>0</v>
      </c>
      <c r="D7" s="175">
        <v>0</v>
      </c>
      <c r="E7" s="28">
        <v>0</v>
      </c>
      <c r="F7" s="175">
        <v>0</v>
      </c>
      <c r="G7" s="28">
        <v>0</v>
      </c>
      <c r="H7" s="175">
        <v>0</v>
      </c>
      <c r="I7" s="198">
        <v>777</v>
      </c>
      <c r="J7" s="199">
        <v>6.8627450980392163E-2</v>
      </c>
      <c r="K7" s="198">
        <v>333</v>
      </c>
      <c r="L7" s="199">
        <v>1.2048192771084338E-2</v>
      </c>
      <c r="M7" s="198">
        <v>0</v>
      </c>
      <c r="N7" s="200">
        <v>0</v>
      </c>
      <c r="O7" s="28">
        <v>1680</v>
      </c>
      <c r="P7" s="175">
        <v>2.2141388581369604E-3</v>
      </c>
      <c r="Q7" s="28">
        <v>1860</v>
      </c>
      <c r="R7" s="175">
        <v>2.6231172787273649E-3</v>
      </c>
      <c r="S7" s="28">
        <v>840</v>
      </c>
      <c r="T7" s="175">
        <v>1.8941956433500202E-3</v>
      </c>
      <c r="U7" s="28">
        <v>500</v>
      </c>
      <c r="V7" s="175">
        <v>2.9872147209941452E-4</v>
      </c>
      <c r="W7" s="28">
        <v>700</v>
      </c>
      <c r="X7" s="175">
        <v>8.9525514771709937E-4</v>
      </c>
      <c r="Y7" s="28">
        <v>1300</v>
      </c>
      <c r="Z7" s="176">
        <v>7.3754680585498696E-4</v>
      </c>
      <c r="AA7" s="238">
        <f>AVERAGE(C7,E7,G7,O7,Q7,S7)</f>
        <v>730</v>
      </c>
      <c r="AB7" s="238">
        <f>AVERAGE(I7,K7,M7,U7,W7,Y7)</f>
        <v>601.66666666666663</v>
      </c>
    </row>
    <row r="8" spans="1:28" x14ac:dyDescent="0.25">
      <c r="A8" s="314"/>
      <c r="B8" s="122" t="s">
        <v>166</v>
      </c>
      <c r="C8" s="25">
        <v>0</v>
      </c>
      <c r="D8" s="85">
        <v>0</v>
      </c>
      <c r="E8" s="29">
        <v>0</v>
      </c>
      <c r="F8" s="85">
        <v>0</v>
      </c>
      <c r="G8" s="29">
        <v>0</v>
      </c>
      <c r="H8" s="85">
        <v>0</v>
      </c>
      <c r="I8" s="45">
        <v>0</v>
      </c>
      <c r="J8" s="86">
        <v>0</v>
      </c>
      <c r="K8" s="45">
        <v>0</v>
      </c>
      <c r="L8" s="86">
        <v>0</v>
      </c>
      <c r="M8" s="45">
        <v>0</v>
      </c>
      <c r="N8" s="87">
        <v>0</v>
      </c>
      <c r="O8" s="29">
        <v>0</v>
      </c>
      <c r="P8" s="85">
        <v>0</v>
      </c>
      <c r="Q8" s="29">
        <v>0</v>
      </c>
      <c r="R8" s="85">
        <v>0</v>
      </c>
      <c r="S8" s="29">
        <v>0</v>
      </c>
      <c r="T8" s="85">
        <v>0</v>
      </c>
      <c r="U8" s="29">
        <v>3800</v>
      </c>
      <c r="V8" s="85">
        <v>2.2702831879555501E-3</v>
      </c>
      <c r="W8" s="29">
        <v>2400</v>
      </c>
      <c r="X8" s="85">
        <v>3.0694462207443408E-3</v>
      </c>
      <c r="Y8" s="29">
        <v>3200</v>
      </c>
      <c r="Z8" s="92">
        <v>1.8154998297968911E-3</v>
      </c>
      <c r="AA8" s="238">
        <f t="shared" ref="AA8:AA71" si="0">AVERAGE(C8,E8,G8,O8,Q8,S8)</f>
        <v>0</v>
      </c>
      <c r="AB8" s="238">
        <f t="shared" ref="AB8:AB71" si="1">AVERAGE(I8,K8,M8,U8,W8,Y8)</f>
        <v>1566.6666666666667</v>
      </c>
    </row>
    <row r="9" spans="1:28" x14ac:dyDescent="0.25">
      <c r="A9" s="314"/>
      <c r="B9" s="122" t="s">
        <v>138</v>
      </c>
      <c r="C9" s="25">
        <v>0</v>
      </c>
      <c r="D9" s="85">
        <v>0</v>
      </c>
      <c r="E9" s="29">
        <v>0</v>
      </c>
      <c r="F9" s="85">
        <v>0</v>
      </c>
      <c r="G9" s="29">
        <v>0</v>
      </c>
      <c r="H9" s="85">
        <v>0</v>
      </c>
      <c r="I9" s="45">
        <v>111</v>
      </c>
      <c r="J9" s="86">
        <v>9.8039215686274508E-3</v>
      </c>
      <c r="K9" s="45">
        <v>0</v>
      </c>
      <c r="L9" s="86">
        <v>0</v>
      </c>
      <c r="M9" s="45">
        <v>0</v>
      </c>
      <c r="N9" s="87">
        <v>0</v>
      </c>
      <c r="O9" s="29">
        <v>0</v>
      </c>
      <c r="P9" s="85">
        <v>0</v>
      </c>
      <c r="Q9" s="29">
        <v>0</v>
      </c>
      <c r="R9" s="85">
        <v>0</v>
      </c>
      <c r="S9" s="29">
        <v>0</v>
      </c>
      <c r="T9" s="85">
        <v>0</v>
      </c>
      <c r="U9" s="29">
        <v>0</v>
      </c>
      <c r="V9" s="85">
        <v>0</v>
      </c>
      <c r="W9" s="29">
        <v>0</v>
      </c>
      <c r="X9" s="85">
        <v>0</v>
      </c>
      <c r="Y9" s="29">
        <v>0</v>
      </c>
      <c r="Z9" s="92">
        <v>0</v>
      </c>
      <c r="AA9" s="238">
        <f t="shared" si="0"/>
        <v>0</v>
      </c>
      <c r="AB9" s="238">
        <f t="shared" si="1"/>
        <v>18.5</v>
      </c>
    </row>
    <row r="10" spans="1:28" s="413" customFormat="1" x14ac:dyDescent="0.25">
      <c r="A10" s="314"/>
      <c r="B10" s="123" t="s">
        <v>167</v>
      </c>
      <c r="C10" s="418">
        <v>0</v>
      </c>
      <c r="D10" s="416">
        <v>0</v>
      </c>
      <c r="E10" s="237">
        <v>0</v>
      </c>
      <c r="F10" s="416">
        <v>0</v>
      </c>
      <c r="G10" s="237">
        <v>0</v>
      </c>
      <c r="H10" s="416">
        <v>0</v>
      </c>
      <c r="I10" s="408">
        <v>0</v>
      </c>
      <c r="J10" s="414">
        <v>0</v>
      </c>
      <c r="K10" s="408">
        <v>0</v>
      </c>
      <c r="L10" s="414">
        <v>0</v>
      </c>
      <c r="M10" s="408">
        <v>0</v>
      </c>
      <c r="N10" s="419">
        <v>0</v>
      </c>
      <c r="O10" s="237">
        <v>0</v>
      </c>
      <c r="P10" s="416">
        <v>0</v>
      </c>
      <c r="Q10" s="237">
        <v>0</v>
      </c>
      <c r="R10" s="416">
        <v>0</v>
      </c>
      <c r="S10" s="237">
        <v>0</v>
      </c>
      <c r="T10" s="416">
        <v>0</v>
      </c>
      <c r="U10" s="237">
        <v>1300</v>
      </c>
      <c r="V10" s="416">
        <v>7.7667582745847771E-4</v>
      </c>
      <c r="W10" s="237">
        <v>300</v>
      </c>
      <c r="X10" s="416">
        <v>3.8368077759304259E-4</v>
      </c>
      <c r="Y10" s="237">
        <v>400</v>
      </c>
      <c r="Z10" s="417">
        <v>2.2693747872461138E-4</v>
      </c>
      <c r="AA10" s="412">
        <f t="shared" si="0"/>
        <v>0</v>
      </c>
      <c r="AB10" s="412">
        <f t="shared" si="1"/>
        <v>333.33333333333331</v>
      </c>
    </row>
    <row r="11" spans="1:28" s="413" customFormat="1" x14ac:dyDescent="0.25">
      <c r="A11" s="315"/>
      <c r="B11" s="123" t="s">
        <v>132</v>
      </c>
      <c r="C11" s="420">
        <v>0</v>
      </c>
      <c r="D11" s="421">
        <v>0</v>
      </c>
      <c r="E11" s="422">
        <v>0</v>
      </c>
      <c r="F11" s="421">
        <v>0</v>
      </c>
      <c r="G11" s="408">
        <v>167</v>
      </c>
      <c r="H11" s="414">
        <v>5.5248618784530384E-3</v>
      </c>
      <c r="I11" s="237">
        <v>0</v>
      </c>
      <c r="J11" s="416">
        <v>0</v>
      </c>
      <c r="K11" s="237">
        <v>0</v>
      </c>
      <c r="L11" s="416">
        <v>0</v>
      </c>
      <c r="M11" s="408">
        <v>2997</v>
      </c>
      <c r="N11" s="414">
        <v>6.0133630289532294E-2</v>
      </c>
      <c r="O11" s="237">
        <v>0</v>
      </c>
      <c r="P11" s="416">
        <v>0</v>
      </c>
      <c r="Q11" s="237">
        <v>0</v>
      </c>
      <c r="R11" s="416">
        <v>0</v>
      </c>
      <c r="S11" s="237">
        <v>0</v>
      </c>
      <c r="T11" s="416">
        <v>0</v>
      </c>
      <c r="U11" s="237">
        <v>0</v>
      </c>
      <c r="V11" s="416">
        <v>0</v>
      </c>
      <c r="W11" s="237">
        <v>0</v>
      </c>
      <c r="X11" s="416">
        <v>0</v>
      </c>
      <c r="Y11" s="237">
        <v>0</v>
      </c>
      <c r="Z11" s="417">
        <v>0</v>
      </c>
      <c r="AA11" s="412">
        <f t="shared" si="0"/>
        <v>27.833333333333332</v>
      </c>
      <c r="AB11" s="412">
        <f t="shared" si="1"/>
        <v>499.5</v>
      </c>
    </row>
    <row r="12" spans="1:28" s="413" customFormat="1" x14ac:dyDescent="0.25">
      <c r="A12" s="313" t="s">
        <v>1</v>
      </c>
      <c r="B12" s="123" t="s">
        <v>48</v>
      </c>
      <c r="C12" s="420">
        <v>0</v>
      </c>
      <c r="D12" s="421">
        <v>0</v>
      </c>
      <c r="E12" s="422">
        <v>0</v>
      </c>
      <c r="F12" s="421">
        <v>0</v>
      </c>
      <c r="G12" s="408">
        <v>0</v>
      </c>
      <c r="H12" s="414">
        <v>0</v>
      </c>
      <c r="I12" s="408">
        <v>111</v>
      </c>
      <c r="J12" s="414">
        <v>9.8039215686274508E-3</v>
      </c>
      <c r="K12" s="408">
        <v>111</v>
      </c>
      <c r="L12" s="414">
        <v>4.0160642570281121E-3</v>
      </c>
      <c r="M12" s="408">
        <v>0</v>
      </c>
      <c r="N12" s="414">
        <v>0</v>
      </c>
      <c r="O12" s="237">
        <v>0</v>
      </c>
      <c r="P12" s="416">
        <v>0</v>
      </c>
      <c r="Q12" s="237">
        <v>0</v>
      </c>
      <c r="R12" s="416">
        <v>0</v>
      </c>
      <c r="S12" s="237">
        <v>0</v>
      </c>
      <c r="T12" s="416">
        <v>0</v>
      </c>
      <c r="U12" s="237">
        <v>0</v>
      </c>
      <c r="V12" s="416">
        <v>0</v>
      </c>
      <c r="W12" s="237">
        <v>0</v>
      </c>
      <c r="X12" s="416">
        <v>0</v>
      </c>
      <c r="Y12" s="237">
        <v>0</v>
      </c>
      <c r="Z12" s="417">
        <v>0</v>
      </c>
      <c r="AA12" s="412">
        <f t="shared" si="0"/>
        <v>0</v>
      </c>
      <c r="AB12" s="412">
        <f t="shared" si="1"/>
        <v>37</v>
      </c>
    </row>
    <row r="13" spans="1:28" x14ac:dyDescent="0.25">
      <c r="A13" s="314"/>
      <c r="B13" s="122" t="s">
        <v>2</v>
      </c>
      <c r="C13" s="193">
        <v>2220</v>
      </c>
      <c r="D13" s="86">
        <v>0.25316455696202533</v>
      </c>
      <c r="E13" s="45">
        <v>5845</v>
      </c>
      <c r="F13" s="86">
        <v>0.37234042553191488</v>
      </c>
      <c r="G13" s="45">
        <v>7515</v>
      </c>
      <c r="H13" s="86">
        <v>0.24861878453038674</v>
      </c>
      <c r="I13" s="29">
        <v>0</v>
      </c>
      <c r="J13" s="85">
        <v>0</v>
      </c>
      <c r="K13" s="189">
        <v>0</v>
      </c>
      <c r="L13" s="83">
        <v>0</v>
      </c>
      <c r="M13" s="45">
        <v>3552</v>
      </c>
      <c r="N13" s="86">
        <v>7.126948775055679E-2</v>
      </c>
      <c r="O13" s="29">
        <v>900</v>
      </c>
      <c r="P13" s="85">
        <v>1.186145816859086E-3</v>
      </c>
      <c r="Q13" s="29">
        <v>240</v>
      </c>
      <c r="R13" s="85">
        <v>3.384667456422406E-4</v>
      </c>
      <c r="S13" s="29">
        <v>0</v>
      </c>
      <c r="T13" s="85">
        <v>0</v>
      </c>
      <c r="U13" s="29">
        <v>0</v>
      </c>
      <c r="V13" s="85">
        <v>0</v>
      </c>
      <c r="W13" s="29">
        <v>0</v>
      </c>
      <c r="X13" s="85">
        <v>0</v>
      </c>
      <c r="Y13" s="29">
        <v>0</v>
      </c>
      <c r="Z13" s="92">
        <v>0</v>
      </c>
      <c r="AA13" s="238">
        <f t="shared" si="0"/>
        <v>2786.6666666666665</v>
      </c>
      <c r="AB13" s="238">
        <f t="shared" si="1"/>
        <v>592</v>
      </c>
    </row>
    <row r="14" spans="1:28" x14ac:dyDescent="0.25">
      <c r="A14" s="314"/>
      <c r="B14" s="122" t="s">
        <v>24</v>
      </c>
      <c r="C14" s="193">
        <v>0</v>
      </c>
      <c r="D14" s="86">
        <v>0</v>
      </c>
      <c r="E14" s="45">
        <v>0</v>
      </c>
      <c r="F14" s="86">
        <v>0</v>
      </c>
      <c r="G14" s="45">
        <v>0</v>
      </c>
      <c r="H14" s="86">
        <v>0</v>
      </c>
      <c r="I14" s="29">
        <v>0</v>
      </c>
      <c r="J14" s="85">
        <v>0</v>
      </c>
      <c r="K14" s="45">
        <v>222</v>
      </c>
      <c r="L14" s="86">
        <v>8.0321285140562242E-3</v>
      </c>
      <c r="M14" s="45">
        <v>0</v>
      </c>
      <c r="N14" s="86">
        <v>0</v>
      </c>
      <c r="O14" s="29">
        <v>0</v>
      </c>
      <c r="P14" s="85">
        <v>0</v>
      </c>
      <c r="Q14" s="29">
        <v>0</v>
      </c>
      <c r="R14" s="85">
        <v>0</v>
      </c>
      <c r="S14" s="29">
        <v>0</v>
      </c>
      <c r="T14" s="85">
        <v>0</v>
      </c>
      <c r="U14" s="29">
        <v>0</v>
      </c>
      <c r="V14" s="85">
        <v>0</v>
      </c>
      <c r="W14" s="29">
        <v>0</v>
      </c>
      <c r="X14" s="85">
        <v>0</v>
      </c>
      <c r="Y14" s="29">
        <v>0</v>
      </c>
      <c r="Z14" s="92">
        <v>0</v>
      </c>
      <c r="AA14" s="238">
        <f t="shared" si="0"/>
        <v>0</v>
      </c>
      <c r="AB14" s="238">
        <f t="shared" si="1"/>
        <v>37</v>
      </c>
    </row>
    <row r="15" spans="1:28" x14ac:dyDescent="0.25">
      <c r="A15" s="314"/>
      <c r="B15" s="122" t="s">
        <v>113</v>
      </c>
      <c r="C15" s="193">
        <v>0</v>
      </c>
      <c r="D15" s="86">
        <v>0</v>
      </c>
      <c r="E15" s="45">
        <v>0</v>
      </c>
      <c r="F15" s="86">
        <v>0</v>
      </c>
      <c r="G15" s="45">
        <v>0</v>
      </c>
      <c r="H15" s="86">
        <v>0</v>
      </c>
      <c r="I15" s="29">
        <v>0</v>
      </c>
      <c r="J15" s="85">
        <v>0</v>
      </c>
      <c r="K15" s="45">
        <v>333</v>
      </c>
      <c r="L15" s="86">
        <v>1.2048192771084338E-2</v>
      </c>
      <c r="M15" s="45">
        <v>0</v>
      </c>
      <c r="N15" s="86">
        <v>0</v>
      </c>
      <c r="O15" s="29">
        <v>2160</v>
      </c>
      <c r="P15" s="85">
        <v>2.8467499604618069E-3</v>
      </c>
      <c r="Q15" s="29">
        <v>3060</v>
      </c>
      <c r="R15" s="85">
        <v>4.3154510069385683E-3</v>
      </c>
      <c r="S15" s="29">
        <v>1740</v>
      </c>
      <c r="T15" s="85">
        <v>3.923690975510756E-3</v>
      </c>
      <c r="U15" s="29">
        <v>0</v>
      </c>
      <c r="V15" s="85">
        <v>0</v>
      </c>
      <c r="W15" s="29">
        <v>1100</v>
      </c>
      <c r="X15" s="85">
        <v>1.4068295178411563E-3</v>
      </c>
      <c r="Y15" s="29">
        <v>4600</v>
      </c>
      <c r="Z15" s="92">
        <v>2.6097810053330307E-3</v>
      </c>
      <c r="AA15" s="238">
        <f t="shared" si="0"/>
        <v>1160</v>
      </c>
      <c r="AB15" s="238">
        <f t="shared" si="1"/>
        <v>1005.5</v>
      </c>
    </row>
    <row r="16" spans="1:28" x14ac:dyDescent="0.25">
      <c r="A16" s="314"/>
      <c r="B16" s="122" t="s">
        <v>40</v>
      </c>
      <c r="C16" s="193">
        <v>0</v>
      </c>
      <c r="D16" s="87">
        <v>0</v>
      </c>
      <c r="E16" s="45">
        <v>167</v>
      </c>
      <c r="F16" s="86">
        <v>1.0638297872340425E-2</v>
      </c>
      <c r="G16" s="45">
        <v>3507</v>
      </c>
      <c r="H16" s="86">
        <v>0.11602209944751381</v>
      </c>
      <c r="I16" s="45">
        <v>2109</v>
      </c>
      <c r="J16" s="86">
        <v>0.18627450980392157</v>
      </c>
      <c r="K16" s="45">
        <v>3885</v>
      </c>
      <c r="L16" s="86">
        <v>0.14056224899598393</v>
      </c>
      <c r="M16" s="29">
        <v>0</v>
      </c>
      <c r="N16" s="85">
        <v>0</v>
      </c>
      <c r="O16" s="29">
        <v>0</v>
      </c>
      <c r="P16" s="85">
        <v>0</v>
      </c>
      <c r="Q16" s="29">
        <v>0</v>
      </c>
      <c r="R16" s="85">
        <v>0</v>
      </c>
      <c r="S16" s="29">
        <v>0</v>
      </c>
      <c r="T16" s="85">
        <v>0</v>
      </c>
      <c r="U16" s="29">
        <v>0</v>
      </c>
      <c r="V16" s="85">
        <v>0</v>
      </c>
      <c r="W16" s="29">
        <v>0</v>
      </c>
      <c r="X16" s="85">
        <v>0</v>
      </c>
      <c r="Y16" s="29">
        <v>0</v>
      </c>
      <c r="Z16" s="92">
        <v>0</v>
      </c>
      <c r="AA16" s="238">
        <f t="shared" si="0"/>
        <v>612.33333333333337</v>
      </c>
      <c r="AB16" s="238">
        <f t="shared" si="1"/>
        <v>999</v>
      </c>
    </row>
    <row r="17" spans="1:28" x14ac:dyDescent="0.25">
      <c r="A17" s="314"/>
      <c r="B17" s="122" t="s">
        <v>143</v>
      </c>
      <c r="C17" s="193">
        <v>0</v>
      </c>
      <c r="D17" s="87">
        <v>0</v>
      </c>
      <c r="E17" s="45">
        <v>0</v>
      </c>
      <c r="F17" s="86">
        <v>0</v>
      </c>
      <c r="G17" s="45">
        <v>0</v>
      </c>
      <c r="H17" s="86">
        <v>0</v>
      </c>
      <c r="I17" s="45">
        <v>333</v>
      </c>
      <c r="J17" s="86">
        <v>2.9411764705882353E-2</v>
      </c>
      <c r="K17" s="45">
        <v>0</v>
      </c>
      <c r="L17" s="87">
        <v>0</v>
      </c>
      <c r="M17" s="45">
        <v>111</v>
      </c>
      <c r="N17" s="86">
        <v>2.2271714922048997E-3</v>
      </c>
      <c r="O17" s="29">
        <v>0</v>
      </c>
      <c r="P17" s="85">
        <v>0</v>
      </c>
      <c r="Q17" s="29">
        <v>0</v>
      </c>
      <c r="R17" s="85">
        <v>0</v>
      </c>
      <c r="S17" s="29">
        <v>0</v>
      </c>
      <c r="T17" s="85">
        <v>0</v>
      </c>
      <c r="U17" s="29">
        <v>0</v>
      </c>
      <c r="V17" s="85">
        <v>0</v>
      </c>
      <c r="W17" s="29">
        <v>0</v>
      </c>
      <c r="X17" s="85">
        <v>0</v>
      </c>
      <c r="Y17" s="29">
        <v>0</v>
      </c>
      <c r="Z17" s="92">
        <v>0</v>
      </c>
      <c r="AA17" s="238">
        <f t="shared" si="0"/>
        <v>0</v>
      </c>
      <c r="AB17" s="238">
        <f t="shared" si="1"/>
        <v>74</v>
      </c>
    </row>
    <row r="18" spans="1:28" x14ac:dyDescent="0.25">
      <c r="A18" s="314"/>
      <c r="B18" s="122" t="s">
        <v>75</v>
      </c>
      <c r="C18" s="193">
        <v>0</v>
      </c>
      <c r="D18" s="87">
        <v>0</v>
      </c>
      <c r="E18" s="45">
        <v>0</v>
      </c>
      <c r="F18" s="86">
        <v>0</v>
      </c>
      <c r="G18" s="45">
        <v>0</v>
      </c>
      <c r="H18" s="86">
        <v>0</v>
      </c>
      <c r="I18" s="45">
        <v>0</v>
      </c>
      <c r="J18" s="86">
        <v>0</v>
      </c>
      <c r="K18" s="45">
        <v>0</v>
      </c>
      <c r="L18" s="87">
        <v>0</v>
      </c>
      <c r="M18" s="45">
        <v>0</v>
      </c>
      <c r="N18" s="86">
        <v>0</v>
      </c>
      <c r="O18" s="29">
        <v>0</v>
      </c>
      <c r="P18" s="85">
        <v>0</v>
      </c>
      <c r="Q18" s="29">
        <v>0</v>
      </c>
      <c r="R18" s="85">
        <v>0</v>
      </c>
      <c r="S18" s="29">
        <v>0</v>
      </c>
      <c r="T18" s="85">
        <v>0</v>
      </c>
      <c r="U18" s="29">
        <v>100</v>
      </c>
      <c r="V18" s="85">
        <v>5.9744294419882906E-5</v>
      </c>
      <c r="W18" s="29">
        <v>0</v>
      </c>
      <c r="X18" s="85">
        <v>0</v>
      </c>
      <c r="Y18" s="29">
        <v>0</v>
      </c>
      <c r="Z18" s="92">
        <v>0</v>
      </c>
      <c r="AA18" s="238">
        <f t="shared" si="0"/>
        <v>0</v>
      </c>
      <c r="AB18" s="238">
        <f t="shared" si="1"/>
        <v>16.666666666666668</v>
      </c>
    </row>
    <row r="19" spans="1:28" x14ac:dyDescent="0.25">
      <c r="A19" s="314"/>
      <c r="B19" s="122" t="s">
        <v>116</v>
      </c>
      <c r="C19" s="193">
        <v>0</v>
      </c>
      <c r="D19" s="87">
        <v>0</v>
      </c>
      <c r="E19" s="45">
        <v>0</v>
      </c>
      <c r="F19" s="86">
        <v>0</v>
      </c>
      <c r="G19" s="45">
        <v>0</v>
      </c>
      <c r="H19" s="86">
        <v>0</v>
      </c>
      <c r="I19" s="45">
        <v>111</v>
      </c>
      <c r="J19" s="86">
        <v>9.8039215686274508E-3</v>
      </c>
      <c r="K19" s="45">
        <v>0</v>
      </c>
      <c r="L19" s="87">
        <v>0</v>
      </c>
      <c r="M19" s="45">
        <v>0</v>
      </c>
      <c r="N19" s="86">
        <v>0</v>
      </c>
      <c r="O19" s="29">
        <v>0</v>
      </c>
      <c r="P19" s="85">
        <v>0</v>
      </c>
      <c r="Q19" s="29">
        <v>0</v>
      </c>
      <c r="R19" s="85">
        <v>0</v>
      </c>
      <c r="S19" s="29">
        <v>0</v>
      </c>
      <c r="T19" s="85">
        <v>0</v>
      </c>
      <c r="U19" s="29">
        <v>0</v>
      </c>
      <c r="V19" s="85">
        <v>0</v>
      </c>
      <c r="W19" s="29">
        <v>0</v>
      </c>
      <c r="X19" s="85">
        <v>0</v>
      </c>
      <c r="Y19" s="29">
        <v>0</v>
      </c>
      <c r="Z19" s="92">
        <v>0</v>
      </c>
      <c r="AA19" s="238">
        <f t="shared" si="0"/>
        <v>0</v>
      </c>
      <c r="AB19" s="238">
        <f t="shared" si="1"/>
        <v>18.5</v>
      </c>
    </row>
    <row r="20" spans="1:28" x14ac:dyDescent="0.25">
      <c r="A20" s="314"/>
      <c r="B20" s="122" t="s">
        <v>111</v>
      </c>
      <c r="C20" s="193">
        <v>0</v>
      </c>
      <c r="D20" s="87">
        <v>0</v>
      </c>
      <c r="E20" s="45">
        <v>0</v>
      </c>
      <c r="F20" s="86">
        <v>0</v>
      </c>
      <c r="G20" s="45">
        <v>0</v>
      </c>
      <c r="H20" s="86">
        <v>0</v>
      </c>
      <c r="I20" s="45">
        <v>222</v>
      </c>
      <c r="J20" s="86">
        <v>1.9607843137254902E-2</v>
      </c>
      <c r="K20" s="45">
        <v>0</v>
      </c>
      <c r="L20" s="87">
        <v>0</v>
      </c>
      <c r="M20" s="45">
        <v>0</v>
      </c>
      <c r="N20" s="86">
        <v>0</v>
      </c>
      <c r="O20" s="29">
        <v>0</v>
      </c>
      <c r="P20" s="85">
        <v>0</v>
      </c>
      <c r="Q20" s="29">
        <v>0</v>
      </c>
      <c r="R20" s="85">
        <v>0</v>
      </c>
      <c r="S20" s="29">
        <v>0</v>
      </c>
      <c r="T20" s="85">
        <v>0</v>
      </c>
      <c r="U20" s="29">
        <v>0</v>
      </c>
      <c r="V20" s="85">
        <v>0</v>
      </c>
      <c r="W20" s="29">
        <v>0</v>
      </c>
      <c r="X20" s="85">
        <v>0</v>
      </c>
      <c r="Y20" s="29">
        <v>0</v>
      </c>
      <c r="Z20" s="92">
        <v>0</v>
      </c>
      <c r="AA20" s="238">
        <f t="shared" si="0"/>
        <v>0</v>
      </c>
      <c r="AB20" s="238">
        <f t="shared" si="1"/>
        <v>37</v>
      </c>
    </row>
    <row r="21" spans="1:28" x14ac:dyDescent="0.25">
      <c r="A21" s="314"/>
      <c r="B21" s="122" t="s">
        <v>25</v>
      </c>
      <c r="C21" s="193">
        <v>0</v>
      </c>
      <c r="D21" s="87">
        <v>0</v>
      </c>
      <c r="E21" s="45">
        <v>0</v>
      </c>
      <c r="F21" s="86">
        <v>0</v>
      </c>
      <c r="G21" s="45">
        <v>0</v>
      </c>
      <c r="H21" s="86">
        <v>0</v>
      </c>
      <c r="I21" s="45">
        <v>0</v>
      </c>
      <c r="J21" s="86">
        <v>0</v>
      </c>
      <c r="K21" s="45">
        <v>0</v>
      </c>
      <c r="L21" s="87">
        <v>0</v>
      </c>
      <c r="M21" s="45">
        <v>0</v>
      </c>
      <c r="N21" s="86">
        <v>0</v>
      </c>
      <c r="O21" s="29">
        <v>0</v>
      </c>
      <c r="P21" s="85">
        <v>0</v>
      </c>
      <c r="Q21" s="29">
        <v>0</v>
      </c>
      <c r="R21" s="85">
        <v>0</v>
      </c>
      <c r="S21" s="29">
        <v>0</v>
      </c>
      <c r="T21" s="85">
        <v>0</v>
      </c>
      <c r="U21" s="29">
        <v>0</v>
      </c>
      <c r="V21" s="85">
        <v>0</v>
      </c>
      <c r="W21" s="29">
        <v>0</v>
      </c>
      <c r="X21" s="85">
        <v>0</v>
      </c>
      <c r="Y21" s="29">
        <v>0</v>
      </c>
      <c r="Z21" s="92">
        <v>0</v>
      </c>
      <c r="AA21" s="238">
        <f t="shared" si="0"/>
        <v>0</v>
      </c>
      <c r="AB21" s="238">
        <f t="shared" si="1"/>
        <v>0</v>
      </c>
    </row>
    <row r="22" spans="1:28" x14ac:dyDescent="0.25">
      <c r="A22" s="314"/>
      <c r="B22" s="122" t="s">
        <v>163</v>
      </c>
      <c r="C22" s="193">
        <v>0</v>
      </c>
      <c r="D22" s="87">
        <v>0</v>
      </c>
      <c r="E22" s="45">
        <v>0</v>
      </c>
      <c r="F22" s="86">
        <v>0</v>
      </c>
      <c r="G22" s="45">
        <v>0</v>
      </c>
      <c r="H22" s="86">
        <v>0</v>
      </c>
      <c r="I22" s="45">
        <v>0</v>
      </c>
      <c r="J22" s="86">
        <v>0</v>
      </c>
      <c r="K22" s="45">
        <v>0</v>
      </c>
      <c r="L22" s="87">
        <v>0</v>
      </c>
      <c r="M22" s="45">
        <v>0</v>
      </c>
      <c r="N22" s="86">
        <v>0</v>
      </c>
      <c r="O22" s="29">
        <v>240</v>
      </c>
      <c r="P22" s="85">
        <v>3.1630555116242295E-4</v>
      </c>
      <c r="Q22" s="29">
        <v>180</v>
      </c>
      <c r="R22" s="85">
        <v>2.5385005923168045E-4</v>
      </c>
      <c r="S22" s="29">
        <v>60</v>
      </c>
      <c r="T22" s="85">
        <v>1.3529968881071571E-4</v>
      </c>
      <c r="U22" s="29">
        <v>0</v>
      </c>
      <c r="V22" s="85">
        <v>0</v>
      </c>
      <c r="W22" s="29">
        <v>0</v>
      </c>
      <c r="X22" s="85">
        <v>0</v>
      </c>
      <c r="Y22" s="29">
        <v>0</v>
      </c>
      <c r="Z22" s="92">
        <v>0</v>
      </c>
      <c r="AA22" s="238">
        <f t="shared" si="0"/>
        <v>80</v>
      </c>
      <c r="AB22" s="238">
        <f t="shared" si="1"/>
        <v>0</v>
      </c>
    </row>
    <row r="23" spans="1:28" x14ac:dyDescent="0.25">
      <c r="A23" s="314"/>
      <c r="B23" s="122" t="s">
        <v>130</v>
      </c>
      <c r="C23" s="193">
        <v>0</v>
      </c>
      <c r="D23" s="87">
        <v>0</v>
      </c>
      <c r="E23" s="45">
        <v>334</v>
      </c>
      <c r="F23" s="86">
        <v>2.1276595744680851E-2</v>
      </c>
      <c r="G23" s="29">
        <v>0</v>
      </c>
      <c r="H23" s="85">
        <v>0</v>
      </c>
      <c r="I23" s="45">
        <v>0</v>
      </c>
      <c r="J23" s="87">
        <v>0</v>
      </c>
      <c r="K23" s="29">
        <v>0</v>
      </c>
      <c r="L23" s="85">
        <v>0</v>
      </c>
      <c r="M23" s="29">
        <v>0</v>
      </c>
      <c r="N23" s="85">
        <v>0</v>
      </c>
      <c r="O23" s="29">
        <v>0</v>
      </c>
      <c r="P23" s="85">
        <v>0</v>
      </c>
      <c r="Q23" s="29">
        <v>0</v>
      </c>
      <c r="R23" s="85">
        <v>0</v>
      </c>
      <c r="S23" s="29">
        <v>0</v>
      </c>
      <c r="T23" s="85">
        <v>0</v>
      </c>
      <c r="U23" s="29">
        <v>0</v>
      </c>
      <c r="V23" s="85">
        <v>0</v>
      </c>
      <c r="W23" s="29">
        <v>0</v>
      </c>
      <c r="X23" s="85">
        <v>0</v>
      </c>
      <c r="Y23" s="29">
        <v>0</v>
      </c>
      <c r="Z23" s="92">
        <v>0</v>
      </c>
      <c r="AA23" s="238">
        <f t="shared" si="0"/>
        <v>55.666666666666664</v>
      </c>
      <c r="AB23" s="238">
        <f t="shared" si="1"/>
        <v>0</v>
      </c>
    </row>
    <row r="24" spans="1:28" x14ac:dyDescent="0.25">
      <c r="A24" s="314"/>
      <c r="B24" s="122" t="s">
        <v>133</v>
      </c>
      <c r="C24" s="25">
        <v>0</v>
      </c>
      <c r="D24" s="85">
        <v>0</v>
      </c>
      <c r="E24" s="29">
        <v>0</v>
      </c>
      <c r="F24" s="85">
        <v>0</v>
      </c>
      <c r="G24" s="45">
        <v>334</v>
      </c>
      <c r="H24" s="86">
        <v>1.1049723756906077E-2</v>
      </c>
      <c r="I24" s="29">
        <v>0</v>
      </c>
      <c r="J24" s="85">
        <v>0</v>
      </c>
      <c r="K24" s="29">
        <v>0</v>
      </c>
      <c r="L24" s="85">
        <v>0</v>
      </c>
      <c r="M24" s="29">
        <v>0</v>
      </c>
      <c r="N24" s="85">
        <v>0</v>
      </c>
      <c r="O24" s="29">
        <v>0</v>
      </c>
      <c r="P24" s="85">
        <v>0</v>
      </c>
      <c r="Q24" s="29">
        <v>0</v>
      </c>
      <c r="R24" s="85">
        <v>0</v>
      </c>
      <c r="S24" s="29">
        <v>0</v>
      </c>
      <c r="T24" s="85">
        <v>0</v>
      </c>
      <c r="U24" s="29">
        <v>0</v>
      </c>
      <c r="V24" s="85">
        <v>0</v>
      </c>
      <c r="W24" s="29">
        <v>0</v>
      </c>
      <c r="X24" s="85">
        <v>0</v>
      </c>
      <c r="Y24" s="29">
        <v>0</v>
      </c>
      <c r="Z24" s="92">
        <v>0</v>
      </c>
      <c r="AA24" s="238">
        <f t="shared" si="0"/>
        <v>55.666666666666664</v>
      </c>
      <c r="AB24" s="238">
        <f t="shared" si="1"/>
        <v>0</v>
      </c>
    </row>
    <row r="25" spans="1:28" x14ac:dyDescent="0.25">
      <c r="A25" s="314"/>
      <c r="B25" s="122" t="s">
        <v>134</v>
      </c>
      <c r="C25" s="25">
        <v>0</v>
      </c>
      <c r="D25" s="85">
        <v>0</v>
      </c>
      <c r="E25" s="29">
        <v>0</v>
      </c>
      <c r="F25" s="85">
        <v>0</v>
      </c>
      <c r="G25" s="45">
        <v>167</v>
      </c>
      <c r="H25" s="86">
        <v>5.5248618784530384E-3</v>
      </c>
      <c r="I25" s="29">
        <v>0</v>
      </c>
      <c r="J25" s="85">
        <v>0</v>
      </c>
      <c r="K25" s="29">
        <v>0</v>
      </c>
      <c r="L25" s="85">
        <v>0</v>
      </c>
      <c r="M25" s="29">
        <v>0</v>
      </c>
      <c r="N25" s="85">
        <v>0</v>
      </c>
      <c r="O25" s="29">
        <v>0</v>
      </c>
      <c r="P25" s="85">
        <v>0</v>
      </c>
      <c r="Q25" s="29">
        <v>0</v>
      </c>
      <c r="R25" s="85">
        <v>0</v>
      </c>
      <c r="S25" s="29">
        <v>0</v>
      </c>
      <c r="T25" s="85">
        <v>0</v>
      </c>
      <c r="U25" s="29">
        <v>0</v>
      </c>
      <c r="V25" s="85">
        <v>0</v>
      </c>
      <c r="W25" s="29">
        <v>0</v>
      </c>
      <c r="X25" s="85">
        <v>0</v>
      </c>
      <c r="Y25" s="29">
        <v>0</v>
      </c>
      <c r="Z25" s="92">
        <v>0</v>
      </c>
      <c r="AA25" s="238">
        <f t="shared" si="0"/>
        <v>27.833333333333332</v>
      </c>
      <c r="AB25" s="238">
        <f t="shared" si="1"/>
        <v>0</v>
      </c>
    </row>
    <row r="26" spans="1:28" x14ac:dyDescent="0.25">
      <c r="A26" s="314"/>
      <c r="B26" s="122" t="s">
        <v>3</v>
      </c>
      <c r="C26" s="193">
        <v>555</v>
      </c>
      <c r="D26" s="86">
        <v>6.3291139240506333E-2</v>
      </c>
      <c r="E26" s="45">
        <v>167</v>
      </c>
      <c r="F26" s="86">
        <v>1.0638297872340425E-2</v>
      </c>
      <c r="G26" s="45">
        <v>4676</v>
      </c>
      <c r="H26" s="86">
        <v>0.15469613259668508</v>
      </c>
      <c r="I26" s="45">
        <v>111</v>
      </c>
      <c r="J26" s="86">
        <v>9.8039215686274508E-3</v>
      </c>
      <c r="K26" s="45">
        <v>222</v>
      </c>
      <c r="L26" s="86">
        <v>8.0321285140562242E-3</v>
      </c>
      <c r="M26" s="45">
        <v>111</v>
      </c>
      <c r="N26" s="86">
        <v>2.2271714922048997E-3</v>
      </c>
      <c r="O26" s="29">
        <v>748800</v>
      </c>
      <c r="P26" s="85">
        <v>0.9868733196267595</v>
      </c>
      <c r="Q26" s="29">
        <v>699600</v>
      </c>
      <c r="R26" s="85">
        <v>0.98663056354713152</v>
      </c>
      <c r="S26" s="29">
        <v>438600</v>
      </c>
      <c r="T26" s="85">
        <v>0.98904072520633202</v>
      </c>
      <c r="U26" s="29">
        <v>1650000</v>
      </c>
      <c r="V26" s="85">
        <v>0.98578085792806791</v>
      </c>
      <c r="W26" s="29">
        <v>763000</v>
      </c>
      <c r="X26" s="85">
        <v>0.97582811101163835</v>
      </c>
      <c r="Y26" s="29">
        <v>1734000</v>
      </c>
      <c r="Z26" s="92">
        <v>0.98377397027119029</v>
      </c>
      <c r="AA26" s="238">
        <f t="shared" si="0"/>
        <v>315399.66666666669</v>
      </c>
      <c r="AB26" s="238">
        <f t="shared" si="1"/>
        <v>691240.66666666663</v>
      </c>
    </row>
    <row r="27" spans="1:28" x14ac:dyDescent="0.25">
      <c r="A27" s="314"/>
      <c r="B27" s="122" t="s">
        <v>17</v>
      </c>
      <c r="C27" s="193">
        <v>222</v>
      </c>
      <c r="D27" s="86">
        <v>2.5316455696202531E-2</v>
      </c>
      <c r="E27" s="45">
        <v>167</v>
      </c>
      <c r="F27" s="86">
        <v>1.0638297872340425E-2</v>
      </c>
      <c r="G27" s="29">
        <v>0</v>
      </c>
      <c r="H27" s="85">
        <v>0</v>
      </c>
      <c r="I27" s="45">
        <v>444</v>
      </c>
      <c r="J27" s="86">
        <v>3.9215686274509803E-2</v>
      </c>
      <c r="K27" s="45">
        <v>222</v>
      </c>
      <c r="L27" s="86">
        <v>8.0321285140562242E-3</v>
      </c>
      <c r="M27" s="45">
        <v>222</v>
      </c>
      <c r="N27" s="86">
        <v>4.4543429844097994E-3</v>
      </c>
      <c r="O27" s="29">
        <v>0</v>
      </c>
      <c r="P27" s="85">
        <v>0</v>
      </c>
      <c r="Q27" s="29">
        <v>0</v>
      </c>
      <c r="R27" s="85">
        <v>0</v>
      </c>
      <c r="S27" s="29">
        <v>0</v>
      </c>
      <c r="T27" s="85">
        <v>0</v>
      </c>
      <c r="U27" s="29">
        <v>0</v>
      </c>
      <c r="V27" s="85">
        <v>0</v>
      </c>
      <c r="W27" s="29">
        <v>300</v>
      </c>
      <c r="X27" s="85">
        <v>3.8368077759304259E-4</v>
      </c>
      <c r="Y27" s="29">
        <v>700</v>
      </c>
      <c r="Z27" s="92">
        <v>3.9714058776806987E-4</v>
      </c>
      <c r="AA27" s="238">
        <f t="shared" si="0"/>
        <v>64.833333333333329</v>
      </c>
      <c r="AB27" s="238">
        <f t="shared" si="1"/>
        <v>314.66666666666669</v>
      </c>
    </row>
    <row r="28" spans="1:28" x14ac:dyDescent="0.25">
      <c r="A28" s="314"/>
      <c r="B28" s="122" t="s">
        <v>93</v>
      </c>
      <c r="C28" s="193">
        <v>0</v>
      </c>
      <c r="D28" s="86">
        <v>0</v>
      </c>
      <c r="E28" s="45">
        <v>0</v>
      </c>
      <c r="F28" s="86">
        <v>0</v>
      </c>
      <c r="G28" s="29">
        <v>0</v>
      </c>
      <c r="H28" s="85">
        <v>0</v>
      </c>
      <c r="I28" s="45">
        <v>888</v>
      </c>
      <c r="J28" s="86">
        <v>7.8431372549019607E-2</v>
      </c>
      <c r="K28" s="45">
        <v>222</v>
      </c>
      <c r="L28" s="86">
        <v>8.0321285140562242E-3</v>
      </c>
      <c r="M28" s="29">
        <v>0</v>
      </c>
      <c r="N28" s="85">
        <v>0</v>
      </c>
      <c r="O28" s="29">
        <v>0</v>
      </c>
      <c r="P28" s="85">
        <v>0</v>
      </c>
      <c r="Q28" s="29">
        <v>0</v>
      </c>
      <c r="R28" s="85">
        <v>0</v>
      </c>
      <c r="S28" s="29">
        <v>0</v>
      </c>
      <c r="T28" s="85">
        <v>0</v>
      </c>
      <c r="U28" s="29">
        <v>0</v>
      </c>
      <c r="V28" s="85">
        <v>0</v>
      </c>
      <c r="W28" s="29">
        <v>0</v>
      </c>
      <c r="X28" s="85">
        <v>0</v>
      </c>
      <c r="Y28" s="29">
        <v>0</v>
      </c>
      <c r="Z28" s="92">
        <v>0</v>
      </c>
      <c r="AA28" s="238">
        <f t="shared" si="0"/>
        <v>0</v>
      </c>
      <c r="AB28" s="238">
        <f t="shared" si="1"/>
        <v>185</v>
      </c>
    </row>
    <row r="29" spans="1:28" x14ac:dyDescent="0.25">
      <c r="A29" s="314"/>
      <c r="B29" s="122" t="s">
        <v>88</v>
      </c>
      <c r="C29" s="193">
        <v>0</v>
      </c>
      <c r="D29" s="86">
        <v>0</v>
      </c>
      <c r="E29" s="45">
        <v>0</v>
      </c>
      <c r="F29" s="86">
        <v>0</v>
      </c>
      <c r="G29" s="29">
        <v>0</v>
      </c>
      <c r="H29" s="85">
        <v>0</v>
      </c>
      <c r="I29" s="45">
        <v>111</v>
      </c>
      <c r="J29" s="86">
        <v>9.8039215686274508E-3</v>
      </c>
      <c r="K29" s="45">
        <v>0</v>
      </c>
      <c r="L29" s="86">
        <v>0</v>
      </c>
      <c r="M29" s="45">
        <v>111</v>
      </c>
      <c r="N29" s="86">
        <v>2.2271714922048997E-3</v>
      </c>
      <c r="O29" s="29">
        <v>0</v>
      </c>
      <c r="P29" s="85">
        <v>0</v>
      </c>
      <c r="Q29" s="29">
        <v>0</v>
      </c>
      <c r="R29" s="85">
        <v>0</v>
      </c>
      <c r="S29" s="29">
        <v>0</v>
      </c>
      <c r="T29" s="85">
        <v>0</v>
      </c>
      <c r="U29" s="29">
        <v>0</v>
      </c>
      <c r="V29" s="85">
        <v>0</v>
      </c>
      <c r="W29" s="29">
        <v>0</v>
      </c>
      <c r="X29" s="85">
        <v>0</v>
      </c>
      <c r="Y29" s="29">
        <v>0</v>
      </c>
      <c r="Z29" s="92">
        <v>0</v>
      </c>
      <c r="AA29" s="238">
        <f t="shared" si="0"/>
        <v>0</v>
      </c>
      <c r="AB29" s="238">
        <f t="shared" si="1"/>
        <v>37</v>
      </c>
    </row>
    <row r="30" spans="1:28" x14ac:dyDescent="0.25">
      <c r="A30" s="314"/>
      <c r="B30" s="122" t="s">
        <v>164</v>
      </c>
      <c r="C30" s="193">
        <v>0</v>
      </c>
      <c r="D30" s="86">
        <v>0</v>
      </c>
      <c r="E30" s="45">
        <v>0</v>
      </c>
      <c r="F30" s="86">
        <v>0</v>
      </c>
      <c r="G30" s="29">
        <v>0</v>
      </c>
      <c r="H30" s="85">
        <v>0</v>
      </c>
      <c r="I30" s="45">
        <v>0</v>
      </c>
      <c r="J30" s="86">
        <v>0</v>
      </c>
      <c r="K30" s="45">
        <v>0</v>
      </c>
      <c r="L30" s="86">
        <v>0</v>
      </c>
      <c r="M30" s="45">
        <v>0</v>
      </c>
      <c r="N30" s="86">
        <v>0</v>
      </c>
      <c r="O30" s="29">
        <v>0</v>
      </c>
      <c r="P30" s="85">
        <v>0</v>
      </c>
      <c r="Q30" s="29">
        <v>120</v>
      </c>
      <c r="R30" s="85">
        <v>1.692333728211203E-4</v>
      </c>
      <c r="S30" s="29">
        <v>0</v>
      </c>
      <c r="T30" s="85">
        <v>0</v>
      </c>
      <c r="U30" s="29">
        <v>200</v>
      </c>
      <c r="V30" s="85">
        <v>1.1948858883976581E-4</v>
      </c>
      <c r="W30" s="29">
        <v>0</v>
      </c>
      <c r="X30" s="85">
        <v>0</v>
      </c>
      <c r="Y30" s="29">
        <v>0</v>
      </c>
      <c r="Z30" s="92">
        <v>0</v>
      </c>
      <c r="AA30" s="238">
        <f t="shared" si="0"/>
        <v>20</v>
      </c>
      <c r="AB30" s="238">
        <f t="shared" si="1"/>
        <v>33.333333333333336</v>
      </c>
    </row>
    <row r="31" spans="1:28" x14ac:dyDescent="0.25">
      <c r="A31" s="314"/>
      <c r="B31" s="122" t="s">
        <v>95</v>
      </c>
      <c r="C31" s="193">
        <v>0</v>
      </c>
      <c r="D31" s="86">
        <v>0</v>
      </c>
      <c r="E31" s="45">
        <v>0</v>
      </c>
      <c r="F31" s="86">
        <v>0</v>
      </c>
      <c r="G31" s="29">
        <v>0</v>
      </c>
      <c r="H31" s="85">
        <v>0</v>
      </c>
      <c r="I31" s="45">
        <v>111</v>
      </c>
      <c r="J31" s="86">
        <v>9.8039215686274508E-3</v>
      </c>
      <c r="K31" s="45">
        <v>111</v>
      </c>
      <c r="L31" s="86">
        <v>4.0160642570281121E-3</v>
      </c>
      <c r="M31" s="45">
        <v>111</v>
      </c>
      <c r="N31" s="86">
        <v>2.2271714922048997E-3</v>
      </c>
      <c r="O31" s="29">
        <v>0</v>
      </c>
      <c r="P31" s="85">
        <v>0</v>
      </c>
      <c r="Q31" s="29">
        <v>0</v>
      </c>
      <c r="R31" s="85">
        <v>0</v>
      </c>
      <c r="S31" s="29">
        <v>0</v>
      </c>
      <c r="T31" s="85">
        <v>0</v>
      </c>
      <c r="U31" s="29">
        <v>0</v>
      </c>
      <c r="V31" s="85">
        <v>0</v>
      </c>
      <c r="W31" s="29">
        <v>0</v>
      </c>
      <c r="X31" s="85">
        <v>0</v>
      </c>
      <c r="Y31" s="29">
        <v>0</v>
      </c>
      <c r="Z31" s="92">
        <v>0</v>
      </c>
      <c r="AA31" s="238">
        <f t="shared" si="0"/>
        <v>0</v>
      </c>
      <c r="AB31" s="238">
        <f t="shared" si="1"/>
        <v>55.5</v>
      </c>
    </row>
    <row r="32" spans="1:28" x14ac:dyDescent="0.25">
      <c r="A32" s="314"/>
      <c r="B32" s="122" t="s">
        <v>63</v>
      </c>
      <c r="C32" s="193">
        <v>0</v>
      </c>
      <c r="D32" s="86">
        <v>0</v>
      </c>
      <c r="E32" s="45">
        <v>0</v>
      </c>
      <c r="F32" s="86">
        <v>0</v>
      </c>
      <c r="G32" s="45">
        <v>167</v>
      </c>
      <c r="H32" s="86">
        <v>5.5248618784530384E-3</v>
      </c>
      <c r="I32" s="29">
        <v>0</v>
      </c>
      <c r="J32" s="85">
        <v>0</v>
      </c>
      <c r="K32" s="29">
        <v>0</v>
      </c>
      <c r="L32" s="85">
        <v>0</v>
      </c>
      <c r="M32" s="29">
        <v>0</v>
      </c>
      <c r="N32" s="85">
        <v>0</v>
      </c>
      <c r="O32" s="29">
        <v>1440</v>
      </c>
      <c r="P32" s="85">
        <v>1.8978333069745376E-3</v>
      </c>
      <c r="Q32" s="29">
        <v>480</v>
      </c>
      <c r="R32" s="85">
        <v>6.769334912844812E-4</v>
      </c>
      <c r="S32" s="29">
        <v>0</v>
      </c>
      <c r="T32" s="85">
        <v>0</v>
      </c>
      <c r="U32" s="29">
        <v>0</v>
      </c>
      <c r="V32" s="85">
        <v>0</v>
      </c>
      <c r="W32" s="29">
        <v>0</v>
      </c>
      <c r="X32" s="85">
        <v>0</v>
      </c>
      <c r="Y32" s="29">
        <v>0</v>
      </c>
      <c r="Z32" s="92">
        <v>0</v>
      </c>
      <c r="AA32" s="238">
        <f t="shared" si="0"/>
        <v>347.83333333333331</v>
      </c>
      <c r="AB32" s="238">
        <f t="shared" si="1"/>
        <v>0</v>
      </c>
    </row>
    <row r="33" spans="1:28" x14ac:dyDescent="0.25">
      <c r="A33" s="314"/>
      <c r="B33" s="122" t="s">
        <v>114</v>
      </c>
      <c r="C33" s="193">
        <v>0</v>
      </c>
      <c r="D33" s="86">
        <v>0</v>
      </c>
      <c r="E33" s="45">
        <v>0</v>
      </c>
      <c r="F33" s="86">
        <v>0</v>
      </c>
      <c r="G33" s="45">
        <v>0</v>
      </c>
      <c r="H33" s="86">
        <v>0</v>
      </c>
      <c r="I33" s="29">
        <v>0</v>
      </c>
      <c r="J33" s="85">
        <v>0</v>
      </c>
      <c r="K33" s="29">
        <v>0</v>
      </c>
      <c r="L33" s="85">
        <v>0</v>
      </c>
      <c r="M33" s="45">
        <v>111</v>
      </c>
      <c r="N33" s="86">
        <v>2.2271714922048997E-3</v>
      </c>
      <c r="O33" s="29">
        <v>0</v>
      </c>
      <c r="P33" s="85">
        <v>0</v>
      </c>
      <c r="Q33" s="29">
        <v>0</v>
      </c>
      <c r="R33" s="85">
        <v>0</v>
      </c>
      <c r="S33" s="29">
        <v>0</v>
      </c>
      <c r="T33" s="85">
        <v>0</v>
      </c>
      <c r="U33" s="29">
        <v>0</v>
      </c>
      <c r="V33" s="85">
        <v>0</v>
      </c>
      <c r="W33" s="29">
        <v>0</v>
      </c>
      <c r="X33" s="85">
        <v>0</v>
      </c>
      <c r="Y33" s="29">
        <v>0</v>
      </c>
      <c r="Z33" s="92">
        <v>0</v>
      </c>
      <c r="AA33" s="238">
        <f t="shared" si="0"/>
        <v>0</v>
      </c>
      <c r="AB33" s="238">
        <f t="shared" si="1"/>
        <v>18.5</v>
      </c>
    </row>
    <row r="34" spans="1:28" x14ac:dyDescent="0.25">
      <c r="A34" s="314"/>
      <c r="B34" s="122" t="s">
        <v>41</v>
      </c>
      <c r="C34" s="193">
        <v>0</v>
      </c>
      <c r="D34" s="86">
        <v>0</v>
      </c>
      <c r="E34" s="45">
        <v>0</v>
      </c>
      <c r="F34" s="86">
        <v>0</v>
      </c>
      <c r="G34" s="45">
        <v>0</v>
      </c>
      <c r="H34" s="86">
        <v>0</v>
      </c>
      <c r="I34" s="45">
        <v>333</v>
      </c>
      <c r="J34" s="86">
        <v>2.9411764705882353E-2</v>
      </c>
      <c r="K34" s="45">
        <v>333</v>
      </c>
      <c r="L34" s="86">
        <v>1.2048192771084338E-2</v>
      </c>
      <c r="M34" s="29">
        <v>0</v>
      </c>
      <c r="N34" s="85">
        <v>0</v>
      </c>
      <c r="O34" s="29">
        <v>0</v>
      </c>
      <c r="P34" s="85">
        <v>0</v>
      </c>
      <c r="Q34" s="29">
        <v>0</v>
      </c>
      <c r="R34" s="85">
        <v>0</v>
      </c>
      <c r="S34" s="29">
        <v>0</v>
      </c>
      <c r="T34" s="85">
        <v>0</v>
      </c>
      <c r="U34" s="29">
        <v>0</v>
      </c>
      <c r="V34" s="85">
        <v>0</v>
      </c>
      <c r="W34" s="29">
        <v>0</v>
      </c>
      <c r="X34" s="85">
        <v>0</v>
      </c>
      <c r="Y34" s="29">
        <v>0</v>
      </c>
      <c r="Z34" s="92">
        <v>0</v>
      </c>
      <c r="AA34" s="238">
        <f t="shared" si="0"/>
        <v>0</v>
      </c>
      <c r="AB34" s="238">
        <f t="shared" si="1"/>
        <v>111</v>
      </c>
    </row>
    <row r="35" spans="1:28" x14ac:dyDescent="0.25">
      <c r="A35" s="314"/>
      <c r="B35" s="122" t="s">
        <v>109</v>
      </c>
      <c r="C35" s="193">
        <v>111</v>
      </c>
      <c r="D35" s="86">
        <v>1.2658227848101266E-2</v>
      </c>
      <c r="E35" s="29">
        <v>0</v>
      </c>
      <c r="F35" s="85">
        <v>0</v>
      </c>
      <c r="G35" s="29">
        <v>0</v>
      </c>
      <c r="H35" s="85">
        <v>0</v>
      </c>
      <c r="I35" s="29">
        <v>0</v>
      </c>
      <c r="J35" s="85">
        <v>0</v>
      </c>
      <c r="K35" s="29">
        <v>0</v>
      </c>
      <c r="L35" s="85">
        <v>0</v>
      </c>
      <c r="M35" s="29">
        <v>0</v>
      </c>
      <c r="N35" s="85">
        <v>0</v>
      </c>
      <c r="O35" s="29">
        <v>240</v>
      </c>
      <c r="P35" s="85">
        <v>3.1630555116242295E-4</v>
      </c>
      <c r="Q35" s="29">
        <v>120</v>
      </c>
      <c r="R35" s="85">
        <v>1.692333728211203E-4</v>
      </c>
      <c r="S35" s="29">
        <v>0</v>
      </c>
      <c r="T35" s="85">
        <v>0</v>
      </c>
      <c r="U35" s="29">
        <v>0</v>
      </c>
      <c r="V35" s="85">
        <v>0</v>
      </c>
      <c r="W35" s="29">
        <v>0</v>
      </c>
      <c r="X35" s="85">
        <v>0</v>
      </c>
      <c r="Y35" s="29">
        <v>0</v>
      </c>
      <c r="Z35" s="92">
        <v>0</v>
      </c>
      <c r="AA35" s="238">
        <f t="shared" si="0"/>
        <v>78.5</v>
      </c>
      <c r="AB35" s="238">
        <f t="shared" si="1"/>
        <v>0</v>
      </c>
    </row>
    <row r="36" spans="1:28" x14ac:dyDescent="0.25">
      <c r="A36" s="314"/>
      <c r="B36" s="122" t="s">
        <v>26</v>
      </c>
      <c r="C36" s="193">
        <v>0</v>
      </c>
      <c r="D36" s="86">
        <v>0</v>
      </c>
      <c r="E36" s="29">
        <v>0</v>
      </c>
      <c r="F36" s="85">
        <v>0</v>
      </c>
      <c r="G36" s="45">
        <v>167</v>
      </c>
      <c r="H36" s="86">
        <v>5.5248618784530384E-3</v>
      </c>
      <c r="I36" s="45">
        <v>111</v>
      </c>
      <c r="J36" s="86">
        <v>9.8039215686274508E-3</v>
      </c>
      <c r="K36" s="45">
        <v>222</v>
      </c>
      <c r="L36" s="86">
        <v>8.0321285140562242E-3</v>
      </c>
      <c r="M36" s="45">
        <v>0</v>
      </c>
      <c r="N36" s="87">
        <v>0</v>
      </c>
      <c r="O36" s="29">
        <v>60</v>
      </c>
      <c r="P36" s="85">
        <v>7.9076387790605738E-5</v>
      </c>
      <c r="Q36" s="29">
        <v>0</v>
      </c>
      <c r="R36" s="85">
        <v>0</v>
      </c>
      <c r="S36" s="29">
        <v>0</v>
      </c>
      <c r="T36" s="85">
        <v>0</v>
      </c>
      <c r="U36" s="29">
        <v>0</v>
      </c>
      <c r="V36" s="85">
        <v>0</v>
      </c>
      <c r="W36" s="29">
        <v>0</v>
      </c>
      <c r="X36" s="85">
        <v>0</v>
      </c>
      <c r="Y36" s="29">
        <v>0</v>
      </c>
      <c r="Z36" s="92">
        <v>0</v>
      </c>
      <c r="AA36" s="238">
        <f t="shared" si="0"/>
        <v>37.833333333333336</v>
      </c>
      <c r="AB36" s="238">
        <f t="shared" si="1"/>
        <v>55.5</v>
      </c>
    </row>
    <row r="37" spans="1:28" x14ac:dyDescent="0.25">
      <c r="A37" s="314"/>
      <c r="B37" s="122" t="s">
        <v>145</v>
      </c>
      <c r="C37" s="193">
        <v>0</v>
      </c>
      <c r="D37" s="86">
        <v>0</v>
      </c>
      <c r="E37" s="29">
        <v>0</v>
      </c>
      <c r="F37" s="85">
        <v>0</v>
      </c>
      <c r="G37" s="45">
        <v>0</v>
      </c>
      <c r="H37" s="86">
        <v>0</v>
      </c>
      <c r="I37" s="45">
        <v>111</v>
      </c>
      <c r="J37" s="86">
        <v>9.8039215686274508E-3</v>
      </c>
      <c r="K37" s="45">
        <v>222</v>
      </c>
      <c r="L37" s="86">
        <v>8.0321285140562242E-3</v>
      </c>
      <c r="M37" s="29">
        <v>0</v>
      </c>
      <c r="N37" s="85">
        <v>0</v>
      </c>
      <c r="O37" s="29">
        <v>0</v>
      </c>
      <c r="P37" s="85">
        <v>0</v>
      </c>
      <c r="Q37" s="29">
        <v>0</v>
      </c>
      <c r="R37" s="85">
        <v>0</v>
      </c>
      <c r="S37" s="29">
        <v>0</v>
      </c>
      <c r="T37" s="85">
        <v>0</v>
      </c>
      <c r="U37" s="29">
        <v>0</v>
      </c>
      <c r="V37" s="85">
        <v>0</v>
      </c>
      <c r="W37" s="29">
        <v>0</v>
      </c>
      <c r="X37" s="85">
        <v>0</v>
      </c>
      <c r="Y37" s="29">
        <v>0</v>
      </c>
      <c r="Z37" s="92">
        <v>0</v>
      </c>
      <c r="AA37" s="238">
        <f t="shared" si="0"/>
        <v>0</v>
      </c>
      <c r="AB37" s="238">
        <f t="shared" si="1"/>
        <v>55.5</v>
      </c>
    </row>
    <row r="38" spans="1:28" x14ac:dyDescent="0.25">
      <c r="A38" s="314"/>
      <c r="B38" s="122" t="s">
        <v>18</v>
      </c>
      <c r="C38" s="193">
        <v>111</v>
      </c>
      <c r="D38" s="86">
        <v>1.2658227848101266E-2</v>
      </c>
      <c r="E38" s="29">
        <v>0</v>
      </c>
      <c r="F38" s="85">
        <v>0</v>
      </c>
      <c r="G38" s="45">
        <v>167</v>
      </c>
      <c r="H38" s="86">
        <v>5.5248618784530384E-3</v>
      </c>
      <c r="I38" s="45">
        <v>777</v>
      </c>
      <c r="J38" s="86">
        <v>6.8627450980392163E-2</v>
      </c>
      <c r="K38" s="45">
        <v>222</v>
      </c>
      <c r="L38" s="86">
        <v>8.0321285140562242E-3</v>
      </c>
      <c r="M38" s="45">
        <v>111</v>
      </c>
      <c r="N38" s="86">
        <v>2.2271714922048997E-3</v>
      </c>
      <c r="O38" s="29">
        <v>180</v>
      </c>
      <c r="P38" s="85">
        <v>2.372291633718172E-4</v>
      </c>
      <c r="Q38" s="29">
        <v>120</v>
      </c>
      <c r="R38" s="85">
        <v>1.692333728211203E-4</v>
      </c>
      <c r="S38" s="29">
        <v>60</v>
      </c>
      <c r="T38" s="85">
        <v>1.3529968881071571E-4</v>
      </c>
      <c r="U38" s="29">
        <v>1100</v>
      </c>
      <c r="V38" s="85">
        <v>6.5718723861871197E-4</v>
      </c>
      <c r="W38" s="29">
        <v>600</v>
      </c>
      <c r="X38" s="85">
        <v>7.6736155518608519E-4</v>
      </c>
      <c r="Y38" s="29">
        <v>2300</v>
      </c>
      <c r="Z38" s="92">
        <v>1.3048905026665154E-3</v>
      </c>
      <c r="AA38" s="238">
        <f t="shared" si="0"/>
        <v>106.33333333333333</v>
      </c>
      <c r="AB38" s="238">
        <f t="shared" si="1"/>
        <v>851.66666666666663</v>
      </c>
    </row>
    <row r="39" spans="1:28" x14ac:dyDescent="0.25">
      <c r="A39" s="314"/>
      <c r="B39" s="122" t="s">
        <v>131</v>
      </c>
      <c r="C39" s="193">
        <v>0</v>
      </c>
      <c r="D39" s="86">
        <v>0</v>
      </c>
      <c r="E39" s="45">
        <v>167</v>
      </c>
      <c r="F39" s="86">
        <v>1.0638297872340425E-2</v>
      </c>
      <c r="G39" s="29">
        <v>0</v>
      </c>
      <c r="H39" s="85">
        <v>0</v>
      </c>
      <c r="I39" s="29">
        <v>0</v>
      </c>
      <c r="J39" s="85">
        <v>0</v>
      </c>
      <c r="K39" s="29">
        <v>0</v>
      </c>
      <c r="L39" s="85">
        <v>0</v>
      </c>
      <c r="M39" s="29">
        <v>0</v>
      </c>
      <c r="N39" s="85">
        <v>0</v>
      </c>
      <c r="O39" s="29">
        <v>0</v>
      </c>
      <c r="P39" s="85">
        <v>0</v>
      </c>
      <c r="Q39" s="29">
        <v>0</v>
      </c>
      <c r="R39" s="85">
        <v>0</v>
      </c>
      <c r="S39" s="29">
        <v>0</v>
      </c>
      <c r="T39" s="85">
        <v>0</v>
      </c>
      <c r="U39" s="29">
        <v>0</v>
      </c>
      <c r="V39" s="85">
        <v>0</v>
      </c>
      <c r="W39" s="29">
        <v>0</v>
      </c>
      <c r="X39" s="85">
        <v>0</v>
      </c>
      <c r="Y39" s="29">
        <v>0</v>
      </c>
      <c r="Z39" s="92">
        <v>0</v>
      </c>
      <c r="AA39" s="238">
        <f t="shared" si="0"/>
        <v>27.833333333333332</v>
      </c>
      <c r="AB39" s="238">
        <f t="shared" si="1"/>
        <v>0</v>
      </c>
    </row>
    <row r="40" spans="1:28" x14ac:dyDescent="0.25">
      <c r="A40" s="314"/>
      <c r="B40" s="122" t="s">
        <v>49</v>
      </c>
      <c r="C40" s="193">
        <v>0</v>
      </c>
      <c r="D40" s="86">
        <v>0</v>
      </c>
      <c r="E40" s="45">
        <v>0</v>
      </c>
      <c r="F40" s="86">
        <v>0</v>
      </c>
      <c r="G40" s="29">
        <v>0</v>
      </c>
      <c r="H40" s="85">
        <v>0</v>
      </c>
      <c r="I40" s="45">
        <v>111</v>
      </c>
      <c r="J40" s="86">
        <v>9.8039215686274508E-3</v>
      </c>
      <c r="K40" s="29">
        <v>0</v>
      </c>
      <c r="L40" s="85">
        <v>0</v>
      </c>
      <c r="M40" s="45">
        <v>111</v>
      </c>
      <c r="N40" s="86">
        <v>2.2271714922048997E-3</v>
      </c>
      <c r="O40" s="29">
        <v>0</v>
      </c>
      <c r="P40" s="85">
        <v>0</v>
      </c>
      <c r="Q40" s="29">
        <v>0</v>
      </c>
      <c r="R40" s="85">
        <v>0</v>
      </c>
      <c r="S40" s="29">
        <v>0</v>
      </c>
      <c r="T40" s="85">
        <v>0</v>
      </c>
      <c r="U40" s="29">
        <v>1800</v>
      </c>
      <c r="V40" s="85">
        <v>1.0753972995578922E-3</v>
      </c>
      <c r="W40" s="29">
        <v>400</v>
      </c>
      <c r="X40" s="85">
        <v>5.1157437012405683E-4</v>
      </c>
      <c r="Y40" s="29">
        <v>1600</v>
      </c>
      <c r="Z40" s="92">
        <v>9.0774991489844554E-4</v>
      </c>
      <c r="AA40" s="238">
        <f t="shared" si="0"/>
        <v>0</v>
      </c>
      <c r="AB40" s="238">
        <f t="shared" si="1"/>
        <v>670.33333333333337</v>
      </c>
    </row>
    <row r="41" spans="1:28" x14ac:dyDescent="0.25">
      <c r="A41" s="314"/>
      <c r="B41" s="122" t="s">
        <v>135</v>
      </c>
      <c r="C41" s="193">
        <v>0</v>
      </c>
      <c r="D41" s="86">
        <v>0</v>
      </c>
      <c r="E41" s="45">
        <v>0</v>
      </c>
      <c r="F41" s="86">
        <v>0</v>
      </c>
      <c r="G41" s="45">
        <v>167</v>
      </c>
      <c r="H41" s="86">
        <v>5.5248618784530384E-3</v>
      </c>
      <c r="I41" s="29">
        <v>0</v>
      </c>
      <c r="J41" s="85">
        <v>0</v>
      </c>
      <c r="K41" s="29">
        <v>0</v>
      </c>
      <c r="L41" s="85">
        <v>0</v>
      </c>
      <c r="M41" s="29">
        <v>0</v>
      </c>
      <c r="N41" s="85">
        <v>0</v>
      </c>
      <c r="O41" s="29">
        <v>0</v>
      </c>
      <c r="P41" s="85">
        <v>0</v>
      </c>
      <c r="Q41" s="29">
        <v>0</v>
      </c>
      <c r="R41" s="85">
        <v>0</v>
      </c>
      <c r="S41" s="29">
        <v>0</v>
      </c>
      <c r="T41" s="85">
        <v>0</v>
      </c>
      <c r="U41" s="29">
        <v>0</v>
      </c>
      <c r="V41" s="85">
        <v>0</v>
      </c>
      <c r="W41" s="29">
        <v>0</v>
      </c>
      <c r="X41" s="85">
        <v>0</v>
      </c>
      <c r="Y41" s="29">
        <v>0</v>
      </c>
      <c r="Z41" s="92">
        <v>0</v>
      </c>
      <c r="AA41" s="238">
        <f t="shared" si="0"/>
        <v>27.833333333333332</v>
      </c>
      <c r="AB41" s="238">
        <f t="shared" si="1"/>
        <v>0</v>
      </c>
    </row>
    <row r="42" spans="1:28" x14ac:dyDescent="0.25">
      <c r="A42" s="314"/>
      <c r="B42" s="122" t="s">
        <v>139</v>
      </c>
      <c r="C42" s="193">
        <v>0</v>
      </c>
      <c r="D42" s="86">
        <v>0</v>
      </c>
      <c r="E42" s="45">
        <v>0</v>
      </c>
      <c r="F42" s="86">
        <v>0</v>
      </c>
      <c r="G42" s="45">
        <v>0</v>
      </c>
      <c r="H42" s="86">
        <v>0</v>
      </c>
      <c r="I42" s="45">
        <v>222</v>
      </c>
      <c r="J42" s="86">
        <v>1.9607843137254902E-2</v>
      </c>
      <c r="K42" s="29">
        <v>0</v>
      </c>
      <c r="L42" s="85">
        <v>0</v>
      </c>
      <c r="M42" s="29">
        <v>0</v>
      </c>
      <c r="N42" s="85">
        <v>0</v>
      </c>
      <c r="O42" s="29">
        <v>0</v>
      </c>
      <c r="P42" s="85">
        <v>0</v>
      </c>
      <c r="Q42" s="29">
        <v>0</v>
      </c>
      <c r="R42" s="85">
        <v>0</v>
      </c>
      <c r="S42" s="29">
        <v>0</v>
      </c>
      <c r="T42" s="85">
        <v>0</v>
      </c>
      <c r="U42" s="29">
        <v>0</v>
      </c>
      <c r="V42" s="85">
        <v>0</v>
      </c>
      <c r="W42" s="29">
        <v>0</v>
      </c>
      <c r="X42" s="85">
        <v>0</v>
      </c>
      <c r="Y42" s="29">
        <v>0</v>
      </c>
      <c r="Z42" s="92">
        <v>0</v>
      </c>
      <c r="AA42" s="238">
        <f t="shared" si="0"/>
        <v>0</v>
      </c>
      <c r="AB42" s="238">
        <f t="shared" si="1"/>
        <v>37</v>
      </c>
    </row>
    <row r="43" spans="1:28" x14ac:dyDescent="0.25">
      <c r="A43" s="314"/>
      <c r="B43" s="122" t="s">
        <v>96</v>
      </c>
      <c r="C43" s="193">
        <v>0</v>
      </c>
      <c r="D43" s="86">
        <v>0</v>
      </c>
      <c r="E43" s="45">
        <v>0</v>
      </c>
      <c r="F43" s="86">
        <v>0</v>
      </c>
      <c r="G43" s="45">
        <v>0</v>
      </c>
      <c r="H43" s="86">
        <v>0</v>
      </c>
      <c r="I43" s="45">
        <v>111</v>
      </c>
      <c r="J43" s="86">
        <v>9.8039215686274508E-3</v>
      </c>
      <c r="K43" s="29">
        <v>0</v>
      </c>
      <c r="L43" s="85">
        <v>0</v>
      </c>
      <c r="M43" s="29">
        <v>0</v>
      </c>
      <c r="N43" s="85">
        <v>0</v>
      </c>
      <c r="O43" s="29">
        <v>0</v>
      </c>
      <c r="P43" s="85">
        <v>0</v>
      </c>
      <c r="Q43" s="29">
        <v>0</v>
      </c>
      <c r="R43" s="85">
        <v>0</v>
      </c>
      <c r="S43" s="29">
        <v>0</v>
      </c>
      <c r="T43" s="85">
        <v>0</v>
      </c>
      <c r="U43" s="29">
        <v>0</v>
      </c>
      <c r="V43" s="85">
        <v>0</v>
      </c>
      <c r="W43" s="29">
        <v>0</v>
      </c>
      <c r="X43" s="85">
        <v>0</v>
      </c>
      <c r="Y43" s="29">
        <v>0</v>
      </c>
      <c r="Z43" s="92">
        <v>0</v>
      </c>
      <c r="AA43" s="238">
        <f t="shared" si="0"/>
        <v>0</v>
      </c>
      <c r="AB43" s="238">
        <f t="shared" si="1"/>
        <v>18.5</v>
      </c>
    </row>
    <row r="44" spans="1:28" x14ac:dyDescent="0.25">
      <c r="A44" s="314"/>
      <c r="B44" s="122" t="s">
        <v>85</v>
      </c>
      <c r="C44" s="193">
        <v>0</v>
      </c>
      <c r="D44" s="86">
        <v>0</v>
      </c>
      <c r="E44" s="45">
        <v>0</v>
      </c>
      <c r="F44" s="86">
        <v>0</v>
      </c>
      <c r="G44" s="45">
        <v>501</v>
      </c>
      <c r="H44" s="86">
        <v>1.6574585635359115E-2</v>
      </c>
      <c r="I44" s="29">
        <v>0</v>
      </c>
      <c r="J44" s="85">
        <v>0</v>
      </c>
      <c r="K44" s="29">
        <v>0</v>
      </c>
      <c r="L44" s="85">
        <v>0</v>
      </c>
      <c r="M44" s="29">
        <v>0</v>
      </c>
      <c r="N44" s="85">
        <v>0</v>
      </c>
      <c r="O44" s="29">
        <v>0</v>
      </c>
      <c r="P44" s="85">
        <v>0</v>
      </c>
      <c r="Q44" s="29">
        <v>0</v>
      </c>
      <c r="R44" s="85">
        <v>0</v>
      </c>
      <c r="S44" s="29">
        <v>0</v>
      </c>
      <c r="T44" s="85">
        <v>0</v>
      </c>
      <c r="U44" s="29">
        <v>0</v>
      </c>
      <c r="V44" s="85">
        <v>0</v>
      </c>
      <c r="W44" s="29">
        <v>0</v>
      </c>
      <c r="X44" s="85">
        <v>0</v>
      </c>
      <c r="Y44" s="29">
        <v>0</v>
      </c>
      <c r="Z44" s="92">
        <v>0</v>
      </c>
      <c r="AA44" s="238">
        <f t="shared" si="0"/>
        <v>83.5</v>
      </c>
      <c r="AB44" s="238">
        <f t="shared" si="1"/>
        <v>0</v>
      </c>
    </row>
    <row r="45" spans="1:28" x14ac:dyDescent="0.25">
      <c r="A45" s="315"/>
      <c r="B45" s="122" t="s">
        <v>65</v>
      </c>
      <c r="C45" s="193">
        <v>0</v>
      </c>
      <c r="D45" s="86">
        <v>0</v>
      </c>
      <c r="E45" s="45">
        <v>0</v>
      </c>
      <c r="F45" s="86">
        <v>0</v>
      </c>
      <c r="G45" s="45">
        <v>0</v>
      </c>
      <c r="H45" s="86">
        <v>0</v>
      </c>
      <c r="I45" s="29">
        <v>0</v>
      </c>
      <c r="J45" s="85">
        <v>0</v>
      </c>
      <c r="K45" s="29">
        <v>0</v>
      </c>
      <c r="L45" s="85">
        <v>0</v>
      </c>
      <c r="M45" s="29">
        <v>0</v>
      </c>
      <c r="N45" s="85">
        <v>0</v>
      </c>
      <c r="O45" s="29">
        <v>0</v>
      </c>
      <c r="P45" s="85">
        <v>0</v>
      </c>
      <c r="Q45" s="29">
        <v>0</v>
      </c>
      <c r="R45" s="85">
        <v>0</v>
      </c>
      <c r="S45" s="29">
        <v>0</v>
      </c>
      <c r="T45" s="85">
        <v>0</v>
      </c>
      <c r="U45" s="29">
        <v>200</v>
      </c>
      <c r="V45" s="85">
        <v>1.1948858883976581E-4</v>
      </c>
      <c r="W45" s="29">
        <v>0</v>
      </c>
      <c r="X45" s="85">
        <v>0</v>
      </c>
      <c r="Y45" s="29">
        <v>100</v>
      </c>
      <c r="Z45" s="92">
        <v>5.6734369681152846E-5</v>
      </c>
      <c r="AA45" s="238">
        <f t="shared" si="0"/>
        <v>0</v>
      </c>
      <c r="AB45" s="238">
        <f t="shared" si="1"/>
        <v>50</v>
      </c>
    </row>
    <row r="46" spans="1:28" x14ac:dyDescent="0.25">
      <c r="A46" s="313" t="s">
        <v>4</v>
      </c>
      <c r="B46" s="122" t="s">
        <v>6</v>
      </c>
      <c r="C46" s="25">
        <v>0</v>
      </c>
      <c r="D46" s="85">
        <v>0</v>
      </c>
      <c r="E46" s="45">
        <v>334</v>
      </c>
      <c r="F46" s="86">
        <v>2.1276595744680851E-2</v>
      </c>
      <c r="G46" s="45">
        <v>334</v>
      </c>
      <c r="H46" s="86">
        <v>1.1049723756906077E-2</v>
      </c>
      <c r="I46" s="29">
        <v>0</v>
      </c>
      <c r="J46" s="85">
        <v>0</v>
      </c>
      <c r="K46" s="45">
        <v>0</v>
      </c>
      <c r="L46" s="87">
        <v>0</v>
      </c>
      <c r="M46" s="29">
        <v>0</v>
      </c>
      <c r="N46" s="85">
        <v>0</v>
      </c>
      <c r="O46" s="29">
        <v>0</v>
      </c>
      <c r="P46" s="85">
        <v>0</v>
      </c>
      <c r="Q46" s="29">
        <v>0</v>
      </c>
      <c r="R46" s="85">
        <v>0</v>
      </c>
      <c r="S46" s="29">
        <v>0</v>
      </c>
      <c r="T46" s="85">
        <v>0</v>
      </c>
      <c r="U46" s="29">
        <v>0</v>
      </c>
      <c r="V46" s="85">
        <v>0</v>
      </c>
      <c r="W46" s="29">
        <v>0</v>
      </c>
      <c r="X46" s="85">
        <v>0</v>
      </c>
      <c r="Y46" s="29">
        <v>0</v>
      </c>
      <c r="Z46" s="92">
        <v>0</v>
      </c>
      <c r="AA46" s="238">
        <f t="shared" si="0"/>
        <v>111.33333333333333</v>
      </c>
      <c r="AB46" s="238">
        <f t="shared" si="1"/>
        <v>0</v>
      </c>
    </row>
    <row r="47" spans="1:28" x14ac:dyDescent="0.25">
      <c r="A47" s="314"/>
      <c r="B47" s="122" t="s">
        <v>5</v>
      </c>
      <c r="C47" s="193">
        <v>1443</v>
      </c>
      <c r="D47" s="86">
        <v>0.16455696202531644</v>
      </c>
      <c r="E47" s="45">
        <v>2505</v>
      </c>
      <c r="F47" s="86">
        <v>0.15957446808510639</v>
      </c>
      <c r="G47" s="45">
        <v>4509</v>
      </c>
      <c r="H47" s="86">
        <v>0.14917127071823205</v>
      </c>
      <c r="I47" s="45">
        <v>666</v>
      </c>
      <c r="J47" s="86">
        <v>5.8823529411764705E-2</v>
      </c>
      <c r="K47" s="45">
        <v>0</v>
      </c>
      <c r="L47" s="87">
        <v>0</v>
      </c>
      <c r="M47" s="29">
        <v>0</v>
      </c>
      <c r="N47" s="85">
        <v>0</v>
      </c>
      <c r="O47" s="29">
        <v>0</v>
      </c>
      <c r="P47" s="85">
        <v>0</v>
      </c>
      <c r="Q47" s="29">
        <v>0</v>
      </c>
      <c r="R47" s="85">
        <v>0</v>
      </c>
      <c r="S47" s="29">
        <v>0</v>
      </c>
      <c r="T47" s="85">
        <v>0</v>
      </c>
      <c r="U47" s="29">
        <v>0</v>
      </c>
      <c r="V47" s="85">
        <v>0</v>
      </c>
      <c r="W47" s="29">
        <v>0</v>
      </c>
      <c r="X47" s="85">
        <v>0</v>
      </c>
      <c r="Y47" s="29">
        <v>0</v>
      </c>
      <c r="Z47" s="92">
        <v>0</v>
      </c>
      <c r="AA47" s="238">
        <f t="shared" si="0"/>
        <v>1409.5</v>
      </c>
      <c r="AB47" s="238">
        <f t="shared" si="1"/>
        <v>111</v>
      </c>
    </row>
    <row r="48" spans="1:28" x14ac:dyDescent="0.25">
      <c r="A48" s="314"/>
      <c r="B48" s="122" t="s">
        <v>140</v>
      </c>
      <c r="C48" s="193">
        <v>0</v>
      </c>
      <c r="D48" s="86">
        <v>0</v>
      </c>
      <c r="E48" s="45">
        <v>0</v>
      </c>
      <c r="F48" s="86">
        <v>0</v>
      </c>
      <c r="G48" s="45">
        <v>0</v>
      </c>
      <c r="H48" s="86">
        <v>0</v>
      </c>
      <c r="I48" s="45">
        <v>0</v>
      </c>
      <c r="J48" s="86">
        <v>0</v>
      </c>
      <c r="K48" s="45">
        <v>111</v>
      </c>
      <c r="L48" s="86">
        <v>4.0160642570281121E-3</v>
      </c>
      <c r="M48" s="29">
        <v>0</v>
      </c>
      <c r="N48" s="85">
        <v>0</v>
      </c>
      <c r="O48" s="29">
        <v>0</v>
      </c>
      <c r="P48" s="85">
        <v>0</v>
      </c>
      <c r="Q48" s="29">
        <v>0</v>
      </c>
      <c r="R48" s="85">
        <v>0</v>
      </c>
      <c r="S48" s="29">
        <v>0</v>
      </c>
      <c r="T48" s="85">
        <v>0</v>
      </c>
      <c r="U48" s="29">
        <v>0</v>
      </c>
      <c r="V48" s="85">
        <v>0</v>
      </c>
      <c r="W48" s="29">
        <v>0</v>
      </c>
      <c r="X48" s="85">
        <v>0</v>
      </c>
      <c r="Y48" s="29">
        <v>0</v>
      </c>
      <c r="Z48" s="92">
        <v>0</v>
      </c>
      <c r="AA48" s="238">
        <f t="shared" si="0"/>
        <v>0</v>
      </c>
      <c r="AB48" s="238">
        <f t="shared" si="1"/>
        <v>18.5</v>
      </c>
    </row>
    <row r="49" spans="1:28" x14ac:dyDescent="0.25">
      <c r="A49" s="315"/>
      <c r="B49" s="122" t="s">
        <v>69</v>
      </c>
      <c r="C49" s="193">
        <v>0</v>
      </c>
      <c r="D49" s="86">
        <v>0</v>
      </c>
      <c r="E49" s="45">
        <v>0</v>
      </c>
      <c r="F49" s="86">
        <v>0</v>
      </c>
      <c r="G49" s="45">
        <v>0</v>
      </c>
      <c r="H49" s="86">
        <v>0</v>
      </c>
      <c r="I49" s="45">
        <v>0</v>
      </c>
      <c r="J49" s="86">
        <v>0</v>
      </c>
      <c r="K49" s="45">
        <v>0</v>
      </c>
      <c r="L49" s="86">
        <v>0</v>
      </c>
      <c r="M49" s="29">
        <v>0</v>
      </c>
      <c r="N49" s="85">
        <v>0</v>
      </c>
      <c r="O49" s="29">
        <v>0</v>
      </c>
      <c r="P49" s="85">
        <v>0</v>
      </c>
      <c r="Q49" s="29">
        <v>120</v>
      </c>
      <c r="R49" s="85">
        <v>1.692333728211203E-4</v>
      </c>
      <c r="S49" s="29">
        <v>0</v>
      </c>
      <c r="T49" s="85">
        <v>0</v>
      </c>
      <c r="U49" s="29">
        <v>0</v>
      </c>
      <c r="V49" s="85">
        <v>0</v>
      </c>
      <c r="W49" s="29">
        <v>0</v>
      </c>
      <c r="X49" s="85">
        <v>0</v>
      </c>
      <c r="Y49" s="29">
        <v>0</v>
      </c>
      <c r="Z49" s="92">
        <v>0</v>
      </c>
      <c r="AA49" s="238">
        <f t="shared" si="0"/>
        <v>20</v>
      </c>
      <c r="AB49" s="238">
        <f t="shared" si="1"/>
        <v>0</v>
      </c>
    </row>
    <row r="50" spans="1:28" x14ac:dyDescent="0.25">
      <c r="A50" s="313" t="s">
        <v>7</v>
      </c>
      <c r="B50" s="122" t="s">
        <v>53</v>
      </c>
      <c r="C50" s="25">
        <v>0</v>
      </c>
      <c r="D50" s="85">
        <v>0</v>
      </c>
      <c r="E50" s="29">
        <v>0</v>
      </c>
      <c r="F50" s="85">
        <v>0</v>
      </c>
      <c r="G50" s="45">
        <v>334</v>
      </c>
      <c r="H50" s="86">
        <v>1.1049723756906077E-2</v>
      </c>
      <c r="I50" s="45">
        <v>222</v>
      </c>
      <c r="J50" s="86">
        <v>1.9607843137254902E-2</v>
      </c>
      <c r="K50" s="29">
        <v>0</v>
      </c>
      <c r="L50" s="85">
        <v>0</v>
      </c>
      <c r="M50" s="45">
        <v>555</v>
      </c>
      <c r="N50" s="86">
        <v>1.1135857461024499E-2</v>
      </c>
      <c r="O50" s="29">
        <v>0</v>
      </c>
      <c r="P50" s="85">
        <v>0</v>
      </c>
      <c r="Q50" s="29">
        <v>0</v>
      </c>
      <c r="R50" s="85">
        <v>0</v>
      </c>
      <c r="S50" s="29">
        <v>0</v>
      </c>
      <c r="T50" s="85">
        <v>0</v>
      </c>
      <c r="U50" s="29">
        <v>0</v>
      </c>
      <c r="V50" s="85">
        <v>0</v>
      </c>
      <c r="W50" s="29">
        <v>0</v>
      </c>
      <c r="X50" s="85">
        <v>0</v>
      </c>
      <c r="Y50" s="29">
        <v>100</v>
      </c>
      <c r="Z50" s="92">
        <v>5.6734369681152846E-5</v>
      </c>
      <c r="AA50" s="238">
        <f t="shared" si="0"/>
        <v>55.666666666666664</v>
      </c>
      <c r="AB50" s="238">
        <f t="shared" si="1"/>
        <v>146.16666666666666</v>
      </c>
    </row>
    <row r="51" spans="1:28" x14ac:dyDescent="0.25">
      <c r="A51" s="314"/>
      <c r="B51" s="122" t="s">
        <v>50</v>
      </c>
      <c r="C51" s="25">
        <v>0</v>
      </c>
      <c r="D51" s="85">
        <v>0</v>
      </c>
      <c r="E51" s="29">
        <v>0</v>
      </c>
      <c r="F51" s="85">
        <v>0</v>
      </c>
      <c r="G51" s="45">
        <v>0</v>
      </c>
      <c r="H51" s="86">
        <v>0</v>
      </c>
      <c r="I51" s="45">
        <v>0</v>
      </c>
      <c r="J51" s="86">
        <v>0</v>
      </c>
      <c r="K51" s="29">
        <v>0</v>
      </c>
      <c r="L51" s="85">
        <v>0</v>
      </c>
      <c r="M51" s="45">
        <v>0</v>
      </c>
      <c r="N51" s="86">
        <v>0</v>
      </c>
      <c r="O51" s="29">
        <v>60</v>
      </c>
      <c r="P51" s="85">
        <v>7.9076387790605738E-5</v>
      </c>
      <c r="Q51" s="29">
        <v>120</v>
      </c>
      <c r="R51" s="85">
        <v>1.692333728211203E-4</v>
      </c>
      <c r="S51" s="29">
        <v>0</v>
      </c>
      <c r="T51" s="85">
        <v>0</v>
      </c>
      <c r="U51" s="29">
        <v>0</v>
      </c>
      <c r="V51" s="85">
        <v>0</v>
      </c>
      <c r="W51" s="29">
        <v>300</v>
      </c>
      <c r="X51" s="85">
        <v>3.8368077759304259E-4</v>
      </c>
      <c r="Y51" s="29">
        <v>0</v>
      </c>
      <c r="Z51" s="92">
        <v>0</v>
      </c>
      <c r="AA51" s="238">
        <f t="shared" si="0"/>
        <v>30</v>
      </c>
      <c r="AB51" s="238">
        <f t="shared" si="1"/>
        <v>50</v>
      </c>
    </row>
    <row r="52" spans="1:28" x14ac:dyDescent="0.25">
      <c r="A52" s="314"/>
      <c r="B52" s="122" t="s">
        <v>27</v>
      </c>
      <c r="C52" s="193">
        <v>111</v>
      </c>
      <c r="D52" s="86">
        <v>1.2658227848101266E-2</v>
      </c>
      <c r="E52" s="45">
        <v>0</v>
      </c>
      <c r="F52" s="87">
        <v>0</v>
      </c>
      <c r="G52" s="29">
        <v>0</v>
      </c>
      <c r="H52" s="85">
        <v>0</v>
      </c>
      <c r="I52" s="45">
        <v>1110</v>
      </c>
      <c r="J52" s="86">
        <v>9.8039215686274508E-2</v>
      </c>
      <c r="K52" s="45">
        <v>18426</v>
      </c>
      <c r="L52" s="86">
        <v>0.66666666666666663</v>
      </c>
      <c r="M52" s="45">
        <v>37629</v>
      </c>
      <c r="N52" s="86">
        <v>0.75501113585746105</v>
      </c>
      <c r="O52" s="29">
        <v>0</v>
      </c>
      <c r="P52" s="85">
        <v>0</v>
      </c>
      <c r="Q52" s="29">
        <v>0</v>
      </c>
      <c r="R52" s="85">
        <v>0</v>
      </c>
      <c r="S52" s="29">
        <v>0</v>
      </c>
      <c r="T52" s="85">
        <v>0</v>
      </c>
      <c r="U52" s="29">
        <v>0</v>
      </c>
      <c r="V52" s="85">
        <v>0</v>
      </c>
      <c r="W52" s="29">
        <v>0</v>
      </c>
      <c r="X52" s="85">
        <v>0</v>
      </c>
      <c r="Y52" s="29">
        <v>0</v>
      </c>
      <c r="Z52" s="92">
        <v>0</v>
      </c>
      <c r="AA52" s="238">
        <f t="shared" si="0"/>
        <v>18.5</v>
      </c>
      <c r="AB52" s="238">
        <f t="shared" si="1"/>
        <v>9527.5</v>
      </c>
    </row>
    <row r="53" spans="1:28" x14ac:dyDescent="0.25">
      <c r="A53" s="315"/>
      <c r="B53" s="122" t="s">
        <v>52</v>
      </c>
      <c r="C53" s="193">
        <v>0</v>
      </c>
      <c r="D53" s="86">
        <v>0</v>
      </c>
      <c r="E53" s="45">
        <v>0</v>
      </c>
      <c r="F53" s="87">
        <v>0</v>
      </c>
      <c r="G53" s="29">
        <v>0</v>
      </c>
      <c r="H53" s="85">
        <v>0</v>
      </c>
      <c r="I53" s="45">
        <v>777</v>
      </c>
      <c r="J53" s="86">
        <v>6.8627450980392163E-2</v>
      </c>
      <c r="K53" s="45">
        <v>222</v>
      </c>
      <c r="L53" s="86">
        <v>8.0321285140562242E-3</v>
      </c>
      <c r="M53" s="45">
        <v>2664</v>
      </c>
      <c r="N53" s="86">
        <v>5.3452115812917596E-2</v>
      </c>
      <c r="O53" s="29">
        <v>0</v>
      </c>
      <c r="P53" s="85">
        <v>0</v>
      </c>
      <c r="Q53" s="29">
        <v>0</v>
      </c>
      <c r="R53" s="85">
        <v>0</v>
      </c>
      <c r="S53" s="29">
        <v>0</v>
      </c>
      <c r="T53" s="85">
        <v>0</v>
      </c>
      <c r="U53" s="29">
        <v>0</v>
      </c>
      <c r="V53" s="85">
        <v>0</v>
      </c>
      <c r="W53" s="29">
        <v>0</v>
      </c>
      <c r="X53" s="85">
        <v>0</v>
      </c>
      <c r="Y53" s="29">
        <v>0</v>
      </c>
      <c r="Z53" s="92">
        <v>0</v>
      </c>
      <c r="AA53" s="238">
        <f t="shared" si="0"/>
        <v>0</v>
      </c>
      <c r="AB53" s="238">
        <f t="shared" si="1"/>
        <v>610.5</v>
      </c>
    </row>
    <row r="54" spans="1:28" x14ac:dyDescent="0.25">
      <c r="A54" s="313" t="s">
        <v>19</v>
      </c>
      <c r="B54" s="122" t="s">
        <v>20</v>
      </c>
      <c r="C54" s="25">
        <v>0</v>
      </c>
      <c r="D54" s="85">
        <v>0</v>
      </c>
      <c r="E54" s="45">
        <v>1169</v>
      </c>
      <c r="F54" s="86">
        <v>7.4468085106382975E-2</v>
      </c>
      <c r="G54" s="45">
        <v>334</v>
      </c>
      <c r="H54" s="86">
        <v>1.1049723756906077E-2</v>
      </c>
      <c r="I54" s="45">
        <v>222</v>
      </c>
      <c r="J54" s="86">
        <v>1.9607843137254902E-2</v>
      </c>
      <c r="K54" s="45">
        <v>999</v>
      </c>
      <c r="L54" s="86">
        <v>3.614457831325301E-2</v>
      </c>
      <c r="M54" s="45">
        <v>111</v>
      </c>
      <c r="N54" s="86">
        <v>2.2271714922048997E-3</v>
      </c>
      <c r="O54" s="29">
        <v>780</v>
      </c>
      <c r="P54" s="85">
        <v>1.0279930412778746E-3</v>
      </c>
      <c r="Q54" s="29">
        <v>1020</v>
      </c>
      <c r="R54" s="85">
        <v>1.4384836689795228E-3</v>
      </c>
      <c r="S54" s="29">
        <v>660</v>
      </c>
      <c r="T54" s="85">
        <v>1.4882965769178731E-3</v>
      </c>
      <c r="U54" s="29">
        <v>3300</v>
      </c>
      <c r="V54" s="85">
        <v>1.9715617158561358E-3</v>
      </c>
      <c r="W54" s="29">
        <v>4600</v>
      </c>
      <c r="X54" s="85">
        <v>5.8831052564266529E-3</v>
      </c>
      <c r="Y54" s="29">
        <v>5700</v>
      </c>
      <c r="Z54" s="92">
        <v>3.2338590718257124E-3</v>
      </c>
      <c r="AA54" s="238">
        <f t="shared" si="0"/>
        <v>660.5</v>
      </c>
      <c r="AB54" s="238">
        <f t="shared" si="1"/>
        <v>2488.6666666666665</v>
      </c>
    </row>
    <row r="55" spans="1:28" x14ac:dyDescent="0.25">
      <c r="A55" s="314"/>
      <c r="B55" s="122" t="s">
        <v>144</v>
      </c>
      <c r="C55" s="25">
        <v>0</v>
      </c>
      <c r="D55" s="85">
        <v>0</v>
      </c>
      <c r="E55" s="45">
        <v>0</v>
      </c>
      <c r="F55" s="86">
        <v>0</v>
      </c>
      <c r="G55" s="45">
        <v>0</v>
      </c>
      <c r="H55" s="86">
        <v>0</v>
      </c>
      <c r="I55" s="45">
        <v>0</v>
      </c>
      <c r="J55" s="86">
        <v>0</v>
      </c>
      <c r="K55" s="45">
        <v>0</v>
      </c>
      <c r="L55" s="86">
        <v>0</v>
      </c>
      <c r="M55" s="45">
        <v>111</v>
      </c>
      <c r="N55" s="86">
        <v>2.2271714922048997E-3</v>
      </c>
      <c r="O55" s="29">
        <v>0</v>
      </c>
      <c r="P55" s="85">
        <v>0</v>
      </c>
      <c r="Q55" s="29">
        <v>0</v>
      </c>
      <c r="R55" s="85">
        <v>0</v>
      </c>
      <c r="S55" s="29">
        <v>60</v>
      </c>
      <c r="T55" s="85">
        <v>1.3529968881071571E-4</v>
      </c>
      <c r="U55" s="29">
        <v>0</v>
      </c>
      <c r="V55" s="85">
        <v>0</v>
      </c>
      <c r="W55" s="29">
        <v>0</v>
      </c>
      <c r="X55" s="85">
        <v>0</v>
      </c>
      <c r="Y55" s="29">
        <v>0</v>
      </c>
      <c r="Z55" s="92">
        <v>0</v>
      </c>
      <c r="AA55" s="238">
        <f t="shared" si="0"/>
        <v>10</v>
      </c>
      <c r="AB55" s="238">
        <f t="shared" si="1"/>
        <v>18.5</v>
      </c>
    </row>
    <row r="56" spans="1:28" x14ac:dyDescent="0.25">
      <c r="A56" s="314"/>
      <c r="B56" s="122" t="s">
        <v>61</v>
      </c>
      <c r="C56" s="25">
        <v>0</v>
      </c>
      <c r="D56" s="85">
        <v>0</v>
      </c>
      <c r="E56" s="45">
        <v>0</v>
      </c>
      <c r="F56" s="86">
        <v>0</v>
      </c>
      <c r="G56" s="45">
        <v>0</v>
      </c>
      <c r="H56" s="86">
        <v>0</v>
      </c>
      <c r="I56" s="45">
        <v>0</v>
      </c>
      <c r="J56" s="86">
        <v>0</v>
      </c>
      <c r="K56" s="45">
        <v>0</v>
      </c>
      <c r="L56" s="86">
        <v>0</v>
      </c>
      <c r="M56" s="45">
        <v>0</v>
      </c>
      <c r="N56" s="86">
        <v>0</v>
      </c>
      <c r="O56" s="29">
        <v>540</v>
      </c>
      <c r="P56" s="85">
        <v>7.1168749011545171E-4</v>
      </c>
      <c r="Q56" s="29">
        <v>120</v>
      </c>
      <c r="R56" s="85">
        <v>1.692333728211203E-4</v>
      </c>
      <c r="S56" s="29">
        <v>0</v>
      </c>
      <c r="T56" s="85">
        <v>0</v>
      </c>
      <c r="U56" s="29">
        <v>300</v>
      </c>
      <c r="V56" s="85">
        <v>1.792328832596487E-4</v>
      </c>
      <c r="W56" s="29">
        <v>500</v>
      </c>
      <c r="X56" s="85">
        <v>6.3946796265507101E-4</v>
      </c>
      <c r="Y56" s="29">
        <v>1200</v>
      </c>
      <c r="Z56" s="92">
        <v>6.8081243617383407E-4</v>
      </c>
      <c r="AA56" s="238">
        <f t="shared" si="0"/>
        <v>110</v>
      </c>
      <c r="AB56" s="238">
        <f t="shared" si="1"/>
        <v>333.33333333333331</v>
      </c>
    </row>
    <row r="57" spans="1:28" x14ac:dyDescent="0.25">
      <c r="A57" s="314"/>
      <c r="B57" s="122" t="s">
        <v>44</v>
      </c>
      <c r="C57" s="25">
        <v>0</v>
      </c>
      <c r="D57" s="85">
        <v>0</v>
      </c>
      <c r="E57" s="45">
        <v>0</v>
      </c>
      <c r="F57" s="86">
        <v>0</v>
      </c>
      <c r="G57" s="45">
        <v>0</v>
      </c>
      <c r="H57" s="86">
        <v>0</v>
      </c>
      <c r="I57" s="45">
        <v>666</v>
      </c>
      <c r="J57" s="86">
        <v>5.8823529411764705E-2</v>
      </c>
      <c r="K57" s="45">
        <v>222</v>
      </c>
      <c r="L57" s="86">
        <v>8.0321285140562242E-3</v>
      </c>
      <c r="M57" s="29">
        <v>0</v>
      </c>
      <c r="N57" s="85">
        <v>0</v>
      </c>
      <c r="O57" s="29">
        <v>1560</v>
      </c>
      <c r="P57" s="85">
        <v>2.0559860825557492E-3</v>
      </c>
      <c r="Q57" s="29">
        <v>1860</v>
      </c>
      <c r="R57" s="85">
        <v>2.6231172787273649E-3</v>
      </c>
      <c r="S57" s="29">
        <v>1440</v>
      </c>
      <c r="T57" s="85">
        <v>3.2471925314571772E-3</v>
      </c>
      <c r="U57" s="29">
        <v>4100</v>
      </c>
      <c r="V57" s="85">
        <v>2.4495160712151988E-3</v>
      </c>
      <c r="W57" s="29">
        <v>3600</v>
      </c>
      <c r="X57" s="85">
        <v>4.6041693311165109E-3</v>
      </c>
      <c r="Y57" s="29">
        <v>1800</v>
      </c>
      <c r="Z57" s="92">
        <v>1.0212186542607512E-3</v>
      </c>
      <c r="AA57" s="238">
        <f t="shared" si="0"/>
        <v>810</v>
      </c>
      <c r="AB57" s="238">
        <f t="shared" si="1"/>
        <v>1731.3333333333333</v>
      </c>
    </row>
    <row r="58" spans="1:28" x14ac:dyDescent="0.25">
      <c r="A58" s="315"/>
      <c r="B58" s="122" t="s">
        <v>57</v>
      </c>
      <c r="C58" s="193">
        <v>0</v>
      </c>
      <c r="D58" s="86">
        <v>0</v>
      </c>
      <c r="E58" s="29">
        <v>0</v>
      </c>
      <c r="F58" s="85">
        <v>0</v>
      </c>
      <c r="G58" s="45">
        <v>167</v>
      </c>
      <c r="H58" s="86">
        <v>5.5248618784530384E-3</v>
      </c>
      <c r="I58" s="29">
        <v>0</v>
      </c>
      <c r="J58" s="85">
        <v>0</v>
      </c>
      <c r="K58" s="29">
        <v>0</v>
      </c>
      <c r="L58" s="85">
        <v>0</v>
      </c>
      <c r="M58" s="29">
        <v>0</v>
      </c>
      <c r="N58" s="85">
        <v>0</v>
      </c>
      <c r="O58" s="29">
        <v>0</v>
      </c>
      <c r="P58" s="85">
        <v>0</v>
      </c>
      <c r="Q58" s="29">
        <v>0</v>
      </c>
      <c r="R58" s="85">
        <v>0</v>
      </c>
      <c r="S58" s="29">
        <v>0</v>
      </c>
      <c r="T58" s="85">
        <v>0</v>
      </c>
      <c r="U58" s="29">
        <v>100</v>
      </c>
      <c r="V58" s="85">
        <v>5.9744294419882906E-5</v>
      </c>
      <c r="W58" s="29">
        <v>200</v>
      </c>
      <c r="X58" s="85">
        <v>2.5578718506202841E-4</v>
      </c>
      <c r="Y58" s="29">
        <v>0</v>
      </c>
      <c r="Z58" s="92">
        <v>0</v>
      </c>
      <c r="AA58" s="238">
        <f t="shared" si="0"/>
        <v>27.833333333333332</v>
      </c>
      <c r="AB58" s="238">
        <f t="shared" si="1"/>
        <v>50</v>
      </c>
    </row>
    <row r="59" spans="1:28" x14ac:dyDescent="0.25">
      <c r="A59" s="93" t="s">
        <v>141</v>
      </c>
      <c r="B59" s="122" t="s">
        <v>99</v>
      </c>
      <c r="C59" s="193">
        <v>0</v>
      </c>
      <c r="D59" s="86">
        <v>0</v>
      </c>
      <c r="E59" s="29">
        <v>0</v>
      </c>
      <c r="F59" s="85">
        <v>0</v>
      </c>
      <c r="G59" s="45">
        <v>0</v>
      </c>
      <c r="H59" s="86">
        <v>0</v>
      </c>
      <c r="I59" s="29">
        <v>0</v>
      </c>
      <c r="J59" s="85">
        <v>0</v>
      </c>
      <c r="K59" s="45">
        <v>111</v>
      </c>
      <c r="L59" s="86">
        <v>4.0160642570281121E-3</v>
      </c>
      <c r="M59" s="45">
        <v>111</v>
      </c>
      <c r="N59" s="86">
        <v>2.2271714922048997E-3</v>
      </c>
      <c r="O59" s="29">
        <v>0</v>
      </c>
      <c r="P59" s="85">
        <v>0</v>
      </c>
      <c r="Q59" s="29">
        <v>0</v>
      </c>
      <c r="R59" s="85">
        <v>0</v>
      </c>
      <c r="S59" s="29">
        <v>0</v>
      </c>
      <c r="T59" s="85">
        <v>0</v>
      </c>
      <c r="U59" s="29">
        <v>0</v>
      </c>
      <c r="V59" s="85">
        <v>0</v>
      </c>
      <c r="W59" s="29">
        <v>0</v>
      </c>
      <c r="X59" s="85">
        <v>0</v>
      </c>
      <c r="Y59" s="29">
        <v>0</v>
      </c>
      <c r="Z59" s="92">
        <v>0</v>
      </c>
      <c r="AA59" s="238">
        <f t="shared" si="0"/>
        <v>0</v>
      </c>
      <c r="AB59" s="238">
        <f t="shared" si="1"/>
        <v>37</v>
      </c>
    </row>
    <row r="60" spans="1:28" x14ac:dyDescent="0.25">
      <c r="A60" s="313" t="s">
        <v>9</v>
      </c>
      <c r="B60" s="122" t="s">
        <v>74</v>
      </c>
      <c r="C60" s="193">
        <v>111</v>
      </c>
      <c r="D60" s="86">
        <v>1.2658227848101266E-2</v>
      </c>
      <c r="E60" s="45">
        <v>0</v>
      </c>
      <c r="F60" s="87">
        <v>0</v>
      </c>
      <c r="G60" s="45">
        <v>0</v>
      </c>
      <c r="H60" s="87">
        <v>0</v>
      </c>
      <c r="I60" s="45">
        <v>0</v>
      </c>
      <c r="J60" s="87">
        <v>0</v>
      </c>
      <c r="K60" s="29">
        <v>0</v>
      </c>
      <c r="L60" s="85">
        <v>0</v>
      </c>
      <c r="M60" s="29">
        <v>0</v>
      </c>
      <c r="N60" s="85">
        <v>0</v>
      </c>
      <c r="O60" s="29">
        <v>0</v>
      </c>
      <c r="P60" s="85">
        <v>0</v>
      </c>
      <c r="Q60" s="29">
        <v>0</v>
      </c>
      <c r="R60" s="85">
        <v>0</v>
      </c>
      <c r="S60" s="29">
        <v>0</v>
      </c>
      <c r="T60" s="85">
        <v>0</v>
      </c>
      <c r="U60" s="29">
        <v>0</v>
      </c>
      <c r="V60" s="85">
        <v>0</v>
      </c>
      <c r="W60" s="29">
        <v>0</v>
      </c>
      <c r="X60" s="85">
        <v>0</v>
      </c>
      <c r="Y60" s="29">
        <v>0</v>
      </c>
      <c r="Z60" s="92">
        <v>0</v>
      </c>
      <c r="AA60" s="238">
        <f t="shared" si="0"/>
        <v>18.5</v>
      </c>
      <c r="AB60" s="238">
        <f t="shared" si="1"/>
        <v>0</v>
      </c>
    </row>
    <row r="61" spans="1:28" x14ac:dyDescent="0.25">
      <c r="A61" s="314"/>
      <c r="B61" s="122" t="s">
        <v>162</v>
      </c>
      <c r="C61" s="193">
        <v>0</v>
      </c>
      <c r="D61" s="86">
        <v>0</v>
      </c>
      <c r="E61" s="45">
        <v>0</v>
      </c>
      <c r="F61" s="87">
        <v>0</v>
      </c>
      <c r="G61" s="45">
        <v>0</v>
      </c>
      <c r="H61" s="87">
        <v>0</v>
      </c>
      <c r="I61" s="45">
        <v>0</v>
      </c>
      <c r="J61" s="87">
        <v>0</v>
      </c>
      <c r="K61" s="29">
        <v>0</v>
      </c>
      <c r="L61" s="85">
        <v>0</v>
      </c>
      <c r="M61" s="29">
        <v>0</v>
      </c>
      <c r="N61" s="85">
        <v>0</v>
      </c>
      <c r="O61" s="29">
        <v>120</v>
      </c>
      <c r="P61" s="85">
        <v>1.5815277558121148E-4</v>
      </c>
      <c r="Q61" s="29">
        <v>0</v>
      </c>
      <c r="R61" s="85">
        <v>0</v>
      </c>
      <c r="S61" s="29">
        <v>0</v>
      </c>
      <c r="T61" s="85">
        <v>0</v>
      </c>
      <c r="U61" s="29">
        <v>0</v>
      </c>
      <c r="V61" s="85">
        <v>0</v>
      </c>
      <c r="W61" s="29">
        <v>100</v>
      </c>
      <c r="X61" s="85">
        <v>1.2789359253101421E-4</v>
      </c>
      <c r="Y61" s="29">
        <v>0</v>
      </c>
      <c r="Z61" s="92">
        <v>0</v>
      </c>
      <c r="AA61" s="238">
        <f t="shared" si="0"/>
        <v>20</v>
      </c>
      <c r="AB61" s="238">
        <f t="shared" si="1"/>
        <v>16.666666666666668</v>
      </c>
    </row>
    <row r="62" spans="1:28" x14ac:dyDescent="0.25">
      <c r="A62" s="314"/>
      <c r="B62" s="122" t="s">
        <v>15</v>
      </c>
      <c r="C62" s="193">
        <v>111</v>
      </c>
      <c r="D62" s="86">
        <v>1.2658227848101266E-2</v>
      </c>
      <c r="E62" s="45">
        <v>334</v>
      </c>
      <c r="F62" s="86">
        <v>2.1276595744680851E-2</v>
      </c>
      <c r="G62" s="45">
        <v>167</v>
      </c>
      <c r="H62" s="86">
        <v>5.5248618784530384E-3</v>
      </c>
      <c r="I62" s="45">
        <v>0</v>
      </c>
      <c r="J62" s="87">
        <v>0</v>
      </c>
      <c r="K62" s="45">
        <v>0</v>
      </c>
      <c r="L62" s="87">
        <v>0</v>
      </c>
      <c r="M62" s="45">
        <v>222</v>
      </c>
      <c r="N62" s="86">
        <v>4.4543429844097994E-3</v>
      </c>
      <c r="O62" s="29">
        <v>0</v>
      </c>
      <c r="P62" s="85">
        <v>0</v>
      </c>
      <c r="Q62" s="29">
        <v>0</v>
      </c>
      <c r="R62" s="85">
        <v>0</v>
      </c>
      <c r="S62" s="29">
        <v>0</v>
      </c>
      <c r="T62" s="85">
        <v>0</v>
      </c>
      <c r="U62" s="29">
        <v>0</v>
      </c>
      <c r="V62" s="85">
        <v>0</v>
      </c>
      <c r="W62" s="29">
        <v>0</v>
      </c>
      <c r="X62" s="85">
        <v>0</v>
      </c>
      <c r="Y62" s="29">
        <v>0</v>
      </c>
      <c r="Z62" s="92">
        <v>0</v>
      </c>
      <c r="AA62" s="238">
        <f t="shared" si="0"/>
        <v>102</v>
      </c>
      <c r="AB62" s="238">
        <f t="shared" si="1"/>
        <v>37</v>
      </c>
    </row>
    <row r="63" spans="1:28" x14ac:dyDescent="0.25">
      <c r="A63" s="314"/>
      <c r="B63" s="122" t="s">
        <v>119</v>
      </c>
      <c r="C63" s="193">
        <v>0</v>
      </c>
      <c r="D63" s="86">
        <v>0</v>
      </c>
      <c r="E63" s="45">
        <v>0</v>
      </c>
      <c r="F63" s="86">
        <v>0</v>
      </c>
      <c r="G63" s="45">
        <v>0</v>
      </c>
      <c r="H63" s="86">
        <v>0</v>
      </c>
      <c r="I63" s="45">
        <v>0</v>
      </c>
      <c r="J63" s="87">
        <v>0</v>
      </c>
      <c r="K63" s="45">
        <v>0</v>
      </c>
      <c r="L63" s="87">
        <v>0</v>
      </c>
      <c r="M63" s="45">
        <v>0</v>
      </c>
      <c r="N63" s="86">
        <v>0</v>
      </c>
      <c r="O63" s="29">
        <v>0</v>
      </c>
      <c r="P63" s="85">
        <v>0</v>
      </c>
      <c r="Q63" s="29">
        <v>60</v>
      </c>
      <c r="R63" s="85">
        <v>8.461668641056015E-5</v>
      </c>
      <c r="S63" s="29">
        <v>0</v>
      </c>
      <c r="T63" s="85">
        <v>0</v>
      </c>
      <c r="U63" s="29">
        <v>0</v>
      </c>
      <c r="V63" s="85">
        <v>0</v>
      </c>
      <c r="W63" s="29">
        <v>0</v>
      </c>
      <c r="X63" s="85">
        <v>0</v>
      </c>
      <c r="Y63" s="29">
        <v>0</v>
      </c>
      <c r="Z63" s="92">
        <v>0</v>
      </c>
      <c r="AA63" s="238">
        <f t="shared" si="0"/>
        <v>10</v>
      </c>
      <c r="AB63" s="238">
        <f t="shared" si="1"/>
        <v>0</v>
      </c>
    </row>
    <row r="64" spans="1:28" x14ac:dyDescent="0.25">
      <c r="A64" s="314"/>
      <c r="B64" s="122" t="s">
        <v>14</v>
      </c>
      <c r="C64" s="193">
        <v>1110</v>
      </c>
      <c r="D64" s="86">
        <v>0.12658227848101267</v>
      </c>
      <c r="E64" s="45">
        <v>1670</v>
      </c>
      <c r="F64" s="86">
        <v>0.10638297872340426</v>
      </c>
      <c r="G64" s="45">
        <v>3340</v>
      </c>
      <c r="H64" s="86">
        <v>0.11049723756906077</v>
      </c>
      <c r="I64" s="29">
        <v>0</v>
      </c>
      <c r="J64" s="85">
        <v>0</v>
      </c>
      <c r="K64" s="45">
        <v>0</v>
      </c>
      <c r="L64" s="87">
        <v>0</v>
      </c>
      <c r="M64" s="45">
        <v>0</v>
      </c>
      <c r="N64" s="87">
        <v>0</v>
      </c>
      <c r="O64" s="29">
        <v>0</v>
      </c>
      <c r="P64" s="85">
        <v>0</v>
      </c>
      <c r="Q64" s="29">
        <v>0</v>
      </c>
      <c r="R64" s="85">
        <v>0</v>
      </c>
      <c r="S64" s="29">
        <v>0</v>
      </c>
      <c r="T64" s="85">
        <v>0</v>
      </c>
      <c r="U64" s="29">
        <v>0</v>
      </c>
      <c r="V64" s="85">
        <v>0</v>
      </c>
      <c r="W64" s="29">
        <v>0</v>
      </c>
      <c r="X64" s="85">
        <v>0</v>
      </c>
      <c r="Y64" s="29">
        <v>0</v>
      </c>
      <c r="Z64" s="92">
        <v>0</v>
      </c>
      <c r="AA64" s="238">
        <f t="shared" si="0"/>
        <v>1020</v>
      </c>
      <c r="AB64" s="238">
        <f t="shared" si="1"/>
        <v>0</v>
      </c>
    </row>
    <row r="65" spans="1:28" x14ac:dyDescent="0.25">
      <c r="A65" s="314"/>
      <c r="B65" s="123" t="s">
        <v>21</v>
      </c>
      <c r="C65" s="193">
        <v>222</v>
      </c>
      <c r="D65" s="86">
        <v>2.5316455696202531E-2</v>
      </c>
      <c r="E65" s="45">
        <v>334</v>
      </c>
      <c r="F65" s="86">
        <v>2.1276595744680851E-2</v>
      </c>
      <c r="G65" s="45">
        <v>0</v>
      </c>
      <c r="H65" s="87">
        <v>0</v>
      </c>
      <c r="I65" s="45">
        <v>0</v>
      </c>
      <c r="J65" s="87">
        <v>0</v>
      </c>
      <c r="K65" s="29">
        <v>0</v>
      </c>
      <c r="L65" s="85">
        <v>0</v>
      </c>
      <c r="M65" s="45">
        <v>111</v>
      </c>
      <c r="N65" s="86">
        <v>2.2271714922048997E-3</v>
      </c>
      <c r="O65" s="29">
        <v>0</v>
      </c>
      <c r="P65" s="85">
        <v>0</v>
      </c>
      <c r="Q65" s="29">
        <v>0</v>
      </c>
      <c r="R65" s="85">
        <v>0</v>
      </c>
      <c r="S65" s="29">
        <v>0</v>
      </c>
      <c r="T65" s="85">
        <v>0</v>
      </c>
      <c r="U65" s="29">
        <v>0</v>
      </c>
      <c r="V65" s="85">
        <v>0</v>
      </c>
      <c r="W65" s="29">
        <v>0</v>
      </c>
      <c r="X65" s="85">
        <v>0</v>
      </c>
      <c r="Y65" s="29">
        <v>0</v>
      </c>
      <c r="Z65" s="92">
        <v>0</v>
      </c>
      <c r="AA65" s="238">
        <f t="shared" si="0"/>
        <v>92.666666666666671</v>
      </c>
      <c r="AB65" s="238">
        <f t="shared" si="1"/>
        <v>18.5</v>
      </c>
    </row>
    <row r="66" spans="1:28" x14ac:dyDescent="0.25">
      <c r="A66" s="314"/>
      <c r="B66" s="122" t="s">
        <v>13</v>
      </c>
      <c r="C66" s="25">
        <v>0</v>
      </c>
      <c r="D66" s="85">
        <v>0</v>
      </c>
      <c r="E66" s="45">
        <v>167</v>
      </c>
      <c r="F66" s="86">
        <v>1.0638297872340425E-2</v>
      </c>
      <c r="G66" s="45">
        <v>501</v>
      </c>
      <c r="H66" s="86">
        <v>1.6574585635359115E-2</v>
      </c>
      <c r="I66" s="45">
        <v>0</v>
      </c>
      <c r="J66" s="87">
        <v>0</v>
      </c>
      <c r="K66" s="29">
        <v>0</v>
      </c>
      <c r="L66" s="85">
        <v>0</v>
      </c>
      <c r="M66" s="45">
        <v>222</v>
      </c>
      <c r="N66" s="86">
        <v>4.4543429844097994E-3</v>
      </c>
      <c r="O66" s="29">
        <v>0</v>
      </c>
      <c r="P66" s="85">
        <v>0</v>
      </c>
      <c r="Q66" s="29">
        <v>0</v>
      </c>
      <c r="R66" s="85">
        <v>0</v>
      </c>
      <c r="S66" s="29">
        <v>0</v>
      </c>
      <c r="T66" s="85">
        <v>0</v>
      </c>
      <c r="U66" s="29">
        <v>0</v>
      </c>
      <c r="V66" s="85">
        <v>0</v>
      </c>
      <c r="W66" s="29">
        <v>0</v>
      </c>
      <c r="X66" s="85">
        <v>0</v>
      </c>
      <c r="Y66" s="29">
        <v>0</v>
      </c>
      <c r="Z66" s="92">
        <v>0</v>
      </c>
      <c r="AA66" s="238">
        <f t="shared" si="0"/>
        <v>111.33333333333333</v>
      </c>
      <c r="AB66" s="238">
        <f t="shared" si="1"/>
        <v>37</v>
      </c>
    </row>
    <row r="67" spans="1:28" x14ac:dyDescent="0.25">
      <c r="A67" s="314"/>
      <c r="B67" s="122" t="s">
        <v>10</v>
      </c>
      <c r="C67" s="193">
        <v>111</v>
      </c>
      <c r="D67" s="86">
        <v>1.2658227848101266E-2</v>
      </c>
      <c r="E67" s="29">
        <v>0</v>
      </c>
      <c r="F67" s="85">
        <v>0</v>
      </c>
      <c r="G67" s="29">
        <v>0</v>
      </c>
      <c r="H67" s="85">
        <v>0</v>
      </c>
      <c r="I67" s="29">
        <v>0</v>
      </c>
      <c r="J67" s="85">
        <v>0</v>
      </c>
      <c r="K67" s="45">
        <v>0</v>
      </c>
      <c r="L67" s="87">
        <v>0</v>
      </c>
      <c r="M67" s="45">
        <v>0</v>
      </c>
      <c r="N67" s="87">
        <v>0</v>
      </c>
      <c r="O67" s="29">
        <v>0</v>
      </c>
      <c r="P67" s="85">
        <v>0</v>
      </c>
      <c r="Q67" s="29">
        <v>0</v>
      </c>
      <c r="R67" s="85">
        <v>0</v>
      </c>
      <c r="S67" s="29">
        <v>0</v>
      </c>
      <c r="T67" s="85">
        <v>0</v>
      </c>
      <c r="U67" s="29">
        <v>0</v>
      </c>
      <c r="V67" s="85">
        <v>0</v>
      </c>
      <c r="W67" s="29">
        <v>0</v>
      </c>
      <c r="X67" s="85">
        <v>0</v>
      </c>
      <c r="Y67" s="29">
        <v>0</v>
      </c>
      <c r="Z67" s="92">
        <v>0</v>
      </c>
      <c r="AA67" s="238">
        <f t="shared" si="0"/>
        <v>18.5</v>
      </c>
      <c r="AB67" s="238">
        <f t="shared" si="1"/>
        <v>0</v>
      </c>
    </row>
    <row r="68" spans="1:28" x14ac:dyDescent="0.25">
      <c r="A68" s="314"/>
      <c r="B68" s="122" t="s">
        <v>104</v>
      </c>
      <c r="C68" s="193">
        <v>0</v>
      </c>
      <c r="D68" s="86">
        <v>0</v>
      </c>
      <c r="E68" s="29">
        <v>0</v>
      </c>
      <c r="F68" s="85">
        <v>0</v>
      </c>
      <c r="G68" s="29">
        <v>0</v>
      </c>
      <c r="H68" s="85">
        <v>0</v>
      </c>
      <c r="I68" s="29">
        <v>0</v>
      </c>
      <c r="J68" s="85">
        <v>0</v>
      </c>
      <c r="K68" s="45">
        <v>0</v>
      </c>
      <c r="L68" s="87">
        <v>0</v>
      </c>
      <c r="M68" s="45">
        <v>0</v>
      </c>
      <c r="N68" s="87">
        <v>0</v>
      </c>
      <c r="O68" s="29">
        <v>0</v>
      </c>
      <c r="P68" s="85">
        <v>0</v>
      </c>
      <c r="Q68" s="29">
        <v>0</v>
      </c>
      <c r="R68" s="85">
        <v>0</v>
      </c>
      <c r="S68" s="29">
        <v>0</v>
      </c>
      <c r="T68" s="85">
        <v>0</v>
      </c>
      <c r="U68" s="29">
        <v>100</v>
      </c>
      <c r="V68" s="85">
        <v>5.9744294419882906E-5</v>
      </c>
      <c r="W68" s="29">
        <v>0</v>
      </c>
      <c r="X68" s="85">
        <v>0</v>
      </c>
      <c r="Y68" s="29">
        <v>0</v>
      </c>
      <c r="Z68" s="92">
        <v>0</v>
      </c>
      <c r="AA68" s="238">
        <f t="shared" si="0"/>
        <v>0</v>
      </c>
      <c r="AB68" s="238">
        <f t="shared" si="1"/>
        <v>16.666666666666668</v>
      </c>
    </row>
    <row r="69" spans="1:28" x14ac:dyDescent="0.25">
      <c r="A69" s="314"/>
      <c r="B69" s="122" t="s">
        <v>128</v>
      </c>
      <c r="C69" s="193">
        <v>111</v>
      </c>
      <c r="D69" s="86">
        <v>1.2658227848101266E-2</v>
      </c>
      <c r="E69" s="29">
        <v>0</v>
      </c>
      <c r="F69" s="85">
        <v>0</v>
      </c>
      <c r="G69" s="29">
        <v>0</v>
      </c>
      <c r="H69" s="85">
        <v>0</v>
      </c>
      <c r="I69" s="29">
        <v>0</v>
      </c>
      <c r="J69" s="85">
        <v>0</v>
      </c>
      <c r="K69" s="45">
        <v>0</v>
      </c>
      <c r="L69" s="87">
        <v>0</v>
      </c>
      <c r="M69" s="45">
        <v>0</v>
      </c>
      <c r="N69" s="87">
        <v>0</v>
      </c>
      <c r="O69" s="29">
        <v>0</v>
      </c>
      <c r="P69" s="85">
        <v>0</v>
      </c>
      <c r="Q69" s="29">
        <v>0</v>
      </c>
      <c r="R69" s="85">
        <v>0</v>
      </c>
      <c r="S69" s="29">
        <v>0</v>
      </c>
      <c r="T69" s="85">
        <v>0</v>
      </c>
      <c r="U69" s="29">
        <v>0</v>
      </c>
      <c r="V69" s="85">
        <v>0</v>
      </c>
      <c r="W69" s="29">
        <v>0</v>
      </c>
      <c r="X69" s="85">
        <v>0</v>
      </c>
      <c r="Y69" s="29">
        <v>0</v>
      </c>
      <c r="Z69" s="92">
        <v>0</v>
      </c>
      <c r="AA69" s="238">
        <f t="shared" si="0"/>
        <v>18.5</v>
      </c>
      <c r="AB69" s="238">
        <f t="shared" si="1"/>
        <v>0</v>
      </c>
    </row>
    <row r="70" spans="1:28" x14ac:dyDescent="0.25">
      <c r="A70" s="314"/>
      <c r="B70" s="122" t="s">
        <v>11</v>
      </c>
      <c r="C70" s="193">
        <v>0</v>
      </c>
      <c r="D70" s="86">
        <v>0</v>
      </c>
      <c r="E70" s="45">
        <v>334</v>
      </c>
      <c r="F70" s="86">
        <v>2.1276595744680851E-2</v>
      </c>
      <c r="G70" s="45">
        <v>167</v>
      </c>
      <c r="H70" s="86">
        <v>5.5248618784530384E-3</v>
      </c>
      <c r="I70" s="45">
        <v>444</v>
      </c>
      <c r="J70" s="86">
        <v>3.9215686274509803E-2</v>
      </c>
      <c r="K70" s="45">
        <v>666</v>
      </c>
      <c r="L70" s="86">
        <v>2.4096385542168676E-2</v>
      </c>
      <c r="M70" s="45">
        <v>222</v>
      </c>
      <c r="N70" s="86">
        <v>4.4543429844097994E-3</v>
      </c>
      <c r="O70" s="29">
        <v>0</v>
      </c>
      <c r="P70" s="85">
        <v>0</v>
      </c>
      <c r="Q70" s="29">
        <v>0</v>
      </c>
      <c r="R70" s="85">
        <v>0</v>
      </c>
      <c r="S70" s="29">
        <v>0</v>
      </c>
      <c r="T70" s="85">
        <v>0</v>
      </c>
      <c r="U70" s="29">
        <v>0</v>
      </c>
      <c r="V70" s="85">
        <v>0</v>
      </c>
      <c r="W70" s="29">
        <v>0</v>
      </c>
      <c r="X70" s="85">
        <v>0</v>
      </c>
      <c r="Y70" s="29">
        <v>0</v>
      </c>
      <c r="Z70" s="92">
        <v>0</v>
      </c>
      <c r="AA70" s="238">
        <f t="shared" si="0"/>
        <v>83.5</v>
      </c>
      <c r="AB70" s="238">
        <f t="shared" si="1"/>
        <v>222</v>
      </c>
    </row>
    <row r="71" spans="1:28" x14ac:dyDescent="0.25">
      <c r="A71" s="314"/>
      <c r="B71" s="122" t="s">
        <v>86</v>
      </c>
      <c r="C71" s="193">
        <v>1332</v>
      </c>
      <c r="D71" s="86">
        <v>0.15189873417721519</v>
      </c>
      <c r="E71" s="45">
        <v>501</v>
      </c>
      <c r="F71" s="86">
        <v>3.1914893617021274E-2</v>
      </c>
      <c r="G71" s="45">
        <v>1503</v>
      </c>
      <c r="H71" s="86">
        <v>4.9723756906077346E-2</v>
      </c>
      <c r="I71" s="45">
        <v>0</v>
      </c>
      <c r="J71" s="87">
        <v>0</v>
      </c>
      <c r="K71" s="45">
        <v>0</v>
      </c>
      <c r="L71" s="87">
        <v>0</v>
      </c>
      <c r="M71" s="45">
        <v>111</v>
      </c>
      <c r="N71" s="86">
        <v>2.2271714922048997E-3</v>
      </c>
      <c r="O71" s="29">
        <v>0</v>
      </c>
      <c r="P71" s="85">
        <v>0</v>
      </c>
      <c r="Q71" s="29">
        <v>0</v>
      </c>
      <c r="R71" s="85">
        <v>0</v>
      </c>
      <c r="S71" s="29">
        <v>0</v>
      </c>
      <c r="T71" s="85">
        <v>0</v>
      </c>
      <c r="U71" s="29">
        <v>0</v>
      </c>
      <c r="V71" s="85">
        <v>0</v>
      </c>
      <c r="W71" s="29">
        <v>0</v>
      </c>
      <c r="X71" s="85">
        <v>0</v>
      </c>
      <c r="Y71" s="29">
        <v>0</v>
      </c>
      <c r="Z71" s="92">
        <v>0</v>
      </c>
      <c r="AA71" s="238">
        <f t="shared" si="0"/>
        <v>556</v>
      </c>
      <c r="AB71" s="238">
        <f t="shared" si="1"/>
        <v>18.5</v>
      </c>
    </row>
    <row r="72" spans="1:28" x14ac:dyDescent="0.25">
      <c r="A72" s="314"/>
      <c r="B72" s="122" t="s">
        <v>73</v>
      </c>
      <c r="C72" s="193">
        <v>0</v>
      </c>
      <c r="D72" s="86">
        <v>0</v>
      </c>
      <c r="E72" s="45">
        <v>0</v>
      </c>
      <c r="F72" s="86">
        <v>0</v>
      </c>
      <c r="G72" s="45">
        <v>0</v>
      </c>
      <c r="H72" s="86">
        <v>0</v>
      </c>
      <c r="I72" s="45">
        <v>0</v>
      </c>
      <c r="J72" s="87">
        <v>0</v>
      </c>
      <c r="K72" s="45">
        <v>0</v>
      </c>
      <c r="L72" s="87">
        <v>0</v>
      </c>
      <c r="M72" s="45">
        <v>0</v>
      </c>
      <c r="N72" s="86">
        <v>0</v>
      </c>
      <c r="O72" s="29">
        <v>0</v>
      </c>
      <c r="P72" s="85">
        <v>0</v>
      </c>
      <c r="Q72" s="29">
        <v>0</v>
      </c>
      <c r="R72" s="85">
        <v>0</v>
      </c>
      <c r="S72" s="29">
        <v>0</v>
      </c>
      <c r="T72" s="85">
        <v>0</v>
      </c>
      <c r="U72" s="29">
        <v>1600</v>
      </c>
      <c r="V72" s="85">
        <v>9.5590871071812649E-4</v>
      </c>
      <c r="W72" s="29">
        <v>1200</v>
      </c>
      <c r="X72" s="85">
        <v>1.5347231103721704E-3</v>
      </c>
      <c r="Y72" s="29">
        <v>0</v>
      </c>
      <c r="Z72" s="92">
        <v>0</v>
      </c>
      <c r="AA72" s="238">
        <f t="shared" ref="AA72:AA78" si="2">AVERAGE(C72,E72,G72,O72,Q72,S72)</f>
        <v>0</v>
      </c>
      <c r="AB72" s="238">
        <f t="shared" ref="AB72:AB78" si="3">AVERAGE(I72,K72,M72,U72,W72,Y72)</f>
        <v>466.66666666666669</v>
      </c>
    </row>
    <row r="73" spans="1:28" x14ac:dyDescent="0.25">
      <c r="A73" s="314"/>
      <c r="B73" s="122" t="s">
        <v>62</v>
      </c>
      <c r="C73" s="193">
        <v>0</v>
      </c>
      <c r="D73" s="86">
        <v>0</v>
      </c>
      <c r="E73" s="45">
        <v>0</v>
      </c>
      <c r="F73" s="86">
        <v>0</v>
      </c>
      <c r="G73" s="45">
        <v>0</v>
      </c>
      <c r="H73" s="86">
        <v>0</v>
      </c>
      <c r="I73" s="45">
        <v>0</v>
      </c>
      <c r="J73" s="87">
        <v>0</v>
      </c>
      <c r="K73" s="45">
        <v>0</v>
      </c>
      <c r="L73" s="87">
        <v>0</v>
      </c>
      <c r="M73" s="45">
        <v>0</v>
      </c>
      <c r="N73" s="86">
        <v>0</v>
      </c>
      <c r="O73" s="29">
        <v>0</v>
      </c>
      <c r="P73" s="85">
        <v>0</v>
      </c>
      <c r="Q73" s="29">
        <v>0</v>
      </c>
      <c r="R73" s="85">
        <v>0</v>
      </c>
      <c r="S73" s="29">
        <v>0</v>
      </c>
      <c r="T73" s="85">
        <v>0</v>
      </c>
      <c r="U73" s="29">
        <v>5300</v>
      </c>
      <c r="V73" s="85">
        <v>3.1664476042537939E-3</v>
      </c>
      <c r="W73" s="29">
        <v>2600</v>
      </c>
      <c r="X73" s="85">
        <v>3.3252334058063693E-3</v>
      </c>
      <c r="Y73" s="29">
        <v>4800</v>
      </c>
      <c r="Z73" s="92">
        <v>2.7232497446953363E-3</v>
      </c>
      <c r="AA73" s="238">
        <f t="shared" si="2"/>
        <v>0</v>
      </c>
      <c r="AB73" s="238">
        <f t="shared" si="3"/>
        <v>2116.6666666666665</v>
      </c>
    </row>
    <row r="74" spans="1:28" x14ac:dyDescent="0.25">
      <c r="A74" s="314"/>
      <c r="B74" s="122" t="s">
        <v>168</v>
      </c>
      <c r="C74" s="193">
        <v>0</v>
      </c>
      <c r="D74" s="86">
        <v>0</v>
      </c>
      <c r="E74" s="45">
        <v>0</v>
      </c>
      <c r="F74" s="86">
        <v>0</v>
      </c>
      <c r="G74" s="45">
        <v>0</v>
      </c>
      <c r="H74" s="86">
        <v>0</v>
      </c>
      <c r="I74" s="45">
        <v>0</v>
      </c>
      <c r="J74" s="87">
        <v>0</v>
      </c>
      <c r="K74" s="45">
        <v>0</v>
      </c>
      <c r="L74" s="87">
        <v>0</v>
      </c>
      <c r="M74" s="45">
        <v>0</v>
      </c>
      <c r="N74" s="86">
        <v>0</v>
      </c>
      <c r="O74" s="29">
        <v>0</v>
      </c>
      <c r="P74" s="85">
        <v>0</v>
      </c>
      <c r="Q74" s="29">
        <v>0</v>
      </c>
      <c r="R74" s="85">
        <v>0</v>
      </c>
      <c r="S74" s="29">
        <v>0</v>
      </c>
      <c r="T74" s="85">
        <v>0</v>
      </c>
      <c r="U74" s="29">
        <v>0</v>
      </c>
      <c r="V74" s="85">
        <v>0</v>
      </c>
      <c r="W74" s="29">
        <v>0</v>
      </c>
      <c r="X74" s="85">
        <v>0</v>
      </c>
      <c r="Y74" s="29">
        <v>800</v>
      </c>
      <c r="Z74" s="92">
        <v>4.5387495744922277E-4</v>
      </c>
      <c r="AA74" s="238">
        <f t="shared" si="2"/>
        <v>0</v>
      </c>
      <c r="AB74" s="238">
        <f t="shared" si="3"/>
        <v>133.33333333333334</v>
      </c>
    </row>
    <row r="75" spans="1:28" x14ac:dyDescent="0.25">
      <c r="A75" s="314"/>
      <c r="B75" s="122" t="s">
        <v>12</v>
      </c>
      <c r="C75" s="193">
        <v>666</v>
      </c>
      <c r="D75" s="86">
        <v>7.5949367088607597E-2</v>
      </c>
      <c r="E75" s="45">
        <v>1503</v>
      </c>
      <c r="F75" s="86">
        <v>9.5744680851063829E-2</v>
      </c>
      <c r="G75" s="45">
        <v>1336</v>
      </c>
      <c r="H75" s="86">
        <v>4.4198895027624308E-2</v>
      </c>
      <c r="I75" s="45">
        <v>0</v>
      </c>
      <c r="J75" s="87">
        <v>0</v>
      </c>
      <c r="K75" s="45">
        <v>0</v>
      </c>
      <c r="L75" s="87">
        <v>0</v>
      </c>
      <c r="M75" s="29">
        <v>0</v>
      </c>
      <c r="N75" s="85">
        <v>0</v>
      </c>
      <c r="O75" s="29">
        <v>0</v>
      </c>
      <c r="P75" s="85">
        <v>0</v>
      </c>
      <c r="Q75" s="29">
        <v>0</v>
      </c>
      <c r="R75" s="85">
        <v>0</v>
      </c>
      <c r="S75" s="29">
        <v>0</v>
      </c>
      <c r="T75" s="85">
        <v>0</v>
      </c>
      <c r="U75" s="29">
        <v>0</v>
      </c>
      <c r="V75" s="85">
        <v>0</v>
      </c>
      <c r="W75" s="29">
        <v>0</v>
      </c>
      <c r="X75" s="85">
        <v>0</v>
      </c>
      <c r="Y75" s="29">
        <v>0</v>
      </c>
      <c r="Z75" s="92">
        <v>0</v>
      </c>
      <c r="AA75" s="238">
        <f t="shared" si="2"/>
        <v>584.16666666666663</v>
      </c>
      <c r="AB75" s="238">
        <f t="shared" si="3"/>
        <v>0</v>
      </c>
    </row>
    <row r="76" spans="1:28" x14ac:dyDescent="0.25">
      <c r="A76" s="314"/>
      <c r="B76" s="122" t="s">
        <v>129</v>
      </c>
      <c r="C76" s="193">
        <v>111</v>
      </c>
      <c r="D76" s="86">
        <v>1.2658227848101266E-2</v>
      </c>
      <c r="E76" s="189">
        <v>0</v>
      </c>
      <c r="F76" s="83">
        <v>0</v>
      </c>
      <c r="G76" s="29">
        <v>0</v>
      </c>
      <c r="H76" s="85">
        <v>0</v>
      </c>
      <c r="I76" s="29">
        <v>0</v>
      </c>
      <c r="J76" s="85">
        <v>0</v>
      </c>
      <c r="K76" s="29">
        <v>0</v>
      </c>
      <c r="L76" s="85">
        <v>0</v>
      </c>
      <c r="M76" s="29">
        <v>0</v>
      </c>
      <c r="N76" s="85">
        <v>0</v>
      </c>
      <c r="O76" s="29">
        <v>0</v>
      </c>
      <c r="P76" s="85">
        <v>0</v>
      </c>
      <c r="Q76" s="29">
        <v>0</v>
      </c>
      <c r="R76" s="85">
        <v>0</v>
      </c>
      <c r="S76" s="29">
        <v>0</v>
      </c>
      <c r="T76" s="85">
        <v>0</v>
      </c>
      <c r="U76" s="29">
        <v>0</v>
      </c>
      <c r="V76" s="85">
        <v>0</v>
      </c>
      <c r="W76" s="29">
        <v>0</v>
      </c>
      <c r="X76" s="85">
        <v>0</v>
      </c>
      <c r="Y76" s="29">
        <v>0</v>
      </c>
      <c r="Z76" s="92">
        <v>0</v>
      </c>
      <c r="AA76" s="238">
        <f t="shared" si="2"/>
        <v>18.5</v>
      </c>
      <c r="AB76" s="238">
        <f t="shared" si="3"/>
        <v>0</v>
      </c>
    </row>
    <row r="77" spans="1:28" x14ac:dyDescent="0.25">
      <c r="A77" s="314"/>
      <c r="B77" s="122" t="s">
        <v>142</v>
      </c>
      <c r="C77" s="193">
        <v>0</v>
      </c>
      <c r="D77" s="86">
        <v>0</v>
      </c>
      <c r="E77" s="189">
        <v>0</v>
      </c>
      <c r="F77" s="83">
        <v>0</v>
      </c>
      <c r="G77" s="29">
        <v>0</v>
      </c>
      <c r="H77" s="85">
        <v>0</v>
      </c>
      <c r="I77" s="29">
        <v>0</v>
      </c>
      <c r="J77" s="85">
        <v>0</v>
      </c>
      <c r="K77" s="45">
        <v>222</v>
      </c>
      <c r="L77" s="86">
        <v>8.0321285140562242E-3</v>
      </c>
      <c r="M77" s="45">
        <v>0</v>
      </c>
      <c r="N77" s="86">
        <v>0</v>
      </c>
      <c r="O77" s="29">
        <v>0</v>
      </c>
      <c r="P77" s="85">
        <v>0</v>
      </c>
      <c r="Q77" s="29">
        <v>0</v>
      </c>
      <c r="R77" s="85">
        <v>0</v>
      </c>
      <c r="S77" s="29">
        <v>0</v>
      </c>
      <c r="T77" s="85">
        <v>0</v>
      </c>
      <c r="U77" s="29">
        <v>0</v>
      </c>
      <c r="V77" s="85">
        <v>0</v>
      </c>
      <c r="W77" s="29">
        <v>0</v>
      </c>
      <c r="X77" s="85">
        <v>0</v>
      </c>
      <c r="Y77" s="29">
        <v>0</v>
      </c>
      <c r="Z77" s="92">
        <v>0</v>
      </c>
      <c r="AA77" s="238">
        <f t="shared" si="2"/>
        <v>0</v>
      </c>
      <c r="AB77" s="238">
        <f t="shared" si="3"/>
        <v>37</v>
      </c>
    </row>
    <row r="78" spans="1:28" ht="13.5" thickBot="1" x14ac:dyDescent="0.3">
      <c r="A78" s="318"/>
      <c r="B78" s="124" t="s">
        <v>127</v>
      </c>
      <c r="C78" s="201">
        <v>111</v>
      </c>
      <c r="D78" s="97">
        <v>1.2658227848101266E-2</v>
      </c>
      <c r="E78" s="76">
        <v>0</v>
      </c>
      <c r="F78" s="105">
        <v>0</v>
      </c>
      <c r="G78" s="30">
        <v>0</v>
      </c>
      <c r="H78" s="95">
        <v>0</v>
      </c>
      <c r="I78" s="30">
        <v>0</v>
      </c>
      <c r="J78" s="95">
        <v>0</v>
      </c>
      <c r="K78" s="30">
        <v>0</v>
      </c>
      <c r="L78" s="95">
        <v>0</v>
      </c>
      <c r="M78" s="80">
        <v>222</v>
      </c>
      <c r="N78" s="97">
        <v>4.4543429844097994E-3</v>
      </c>
      <c r="O78" s="30">
        <v>0</v>
      </c>
      <c r="P78" s="95">
        <v>0</v>
      </c>
      <c r="Q78" s="30">
        <v>0</v>
      </c>
      <c r="R78" s="95">
        <v>0</v>
      </c>
      <c r="S78" s="30">
        <v>0</v>
      </c>
      <c r="T78" s="95">
        <v>0</v>
      </c>
      <c r="U78" s="30">
        <v>0</v>
      </c>
      <c r="V78" s="95">
        <v>0</v>
      </c>
      <c r="W78" s="30">
        <v>0</v>
      </c>
      <c r="X78" s="95">
        <v>0</v>
      </c>
      <c r="Y78" s="30">
        <v>0</v>
      </c>
      <c r="Z78" s="99">
        <v>0</v>
      </c>
      <c r="AA78" s="238">
        <f t="shared" si="2"/>
        <v>18.5</v>
      </c>
      <c r="AB78" s="238">
        <f t="shared" si="3"/>
        <v>37</v>
      </c>
    </row>
    <row r="79" spans="1:28" x14ac:dyDescent="0.25">
      <c r="A79" s="273" t="s">
        <v>78</v>
      </c>
      <c r="B79" s="319"/>
      <c r="C79" s="192">
        <f>SUM(C7:C78)</f>
        <v>8769</v>
      </c>
      <c r="D79" s="195">
        <f t="shared" ref="D79:Z79" si="4">SUM(D7:D78)</f>
        <v>0.99999999999999978</v>
      </c>
      <c r="E79" s="39">
        <f t="shared" si="4"/>
        <v>15698</v>
      </c>
      <c r="F79" s="195">
        <f t="shared" si="4"/>
        <v>1</v>
      </c>
      <c r="G79" s="39">
        <f t="shared" si="4"/>
        <v>30227</v>
      </c>
      <c r="H79" s="195">
        <f t="shared" si="4"/>
        <v>0.99999999999999967</v>
      </c>
      <c r="I79" s="39">
        <f t="shared" si="4"/>
        <v>11322</v>
      </c>
      <c r="J79" s="195">
        <f t="shared" si="4"/>
        <v>1</v>
      </c>
      <c r="K79" s="39">
        <f t="shared" si="4"/>
        <v>27639</v>
      </c>
      <c r="L79" s="195">
        <f t="shared" si="4"/>
        <v>0.99999999999999989</v>
      </c>
      <c r="M79" s="39">
        <f t="shared" si="4"/>
        <v>49839</v>
      </c>
      <c r="N79" s="195">
        <f t="shared" si="4"/>
        <v>0.99999999999999989</v>
      </c>
      <c r="O79" s="39">
        <f t="shared" si="4"/>
        <v>758760</v>
      </c>
      <c r="P79" s="195">
        <f t="shared" si="4"/>
        <v>1</v>
      </c>
      <c r="Q79" s="39">
        <f t="shared" si="4"/>
        <v>709080</v>
      </c>
      <c r="R79" s="195">
        <f t="shared" si="4"/>
        <v>1.0000000000000002</v>
      </c>
      <c r="S79" s="39">
        <f t="shared" si="4"/>
        <v>443460</v>
      </c>
      <c r="T79" s="195">
        <f t="shared" si="4"/>
        <v>1</v>
      </c>
      <c r="U79" s="39">
        <f t="shared" si="4"/>
        <v>1673800</v>
      </c>
      <c r="V79" s="195">
        <f t="shared" si="4"/>
        <v>1.0000000000000002</v>
      </c>
      <c r="W79" s="39">
        <f t="shared" si="4"/>
        <v>781900</v>
      </c>
      <c r="X79" s="195">
        <f t="shared" si="4"/>
        <v>0.99999999999999978</v>
      </c>
      <c r="Y79" s="39">
        <f t="shared" si="4"/>
        <v>1762600</v>
      </c>
      <c r="Z79" s="196">
        <f t="shared" si="4"/>
        <v>0.99999999999999978</v>
      </c>
    </row>
    <row r="80" spans="1:28" x14ac:dyDescent="0.25">
      <c r="A80" s="285" t="s">
        <v>79</v>
      </c>
      <c r="B80" s="316"/>
      <c r="C80" s="25">
        <v>17</v>
      </c>
      <c r="D80" s="85"/>
      <c r="E80" s="29">
        <v>16</v>
      </c>
      <c r="F80" s="85"/>
      <c r="G80" s="29">
        <v>22</v>
      </c>
      <c r="H80" s="85"/>
      <c r="I80" s="29">
        <v>26</v>
      </c>
      <c r="J80" s="85"/>
      <c r="K80" s="29">
        <v>21</v>
      </c>
      <c r="L80" s="85"/>
      <c r="M80" s="29">
        <v>22</v>
      </c>
      <c r="N80" s="85"/>
      <c r="O80" s="29">
        <v>14</v>
      </c>
      <c r="P80" s="85"/>
      <c r="Q80" s="29">
        <v>15</v>
      </c>
      <c r="R80" s="85"/>
      <c r="S80" s="29">
        <v>8</v>
      </c>
      <c r="T80" s="85"/>
      <c r="U80" s="29">
        <v>16</v>
      </c>
      <c r="V80" s="85"/>
      <c r="W80" s="29">
        <v>16</v>
      </c>
      <c r="X80" s="85"/>
      <c r="Y80" s="29">
        <v>15</v>
      </c>
      <c r="Z80" s="92"/>
    </row>
    <row r="81" spans="1:26" x14ac:dyDescent="0.25">
      <c r="A81" s="285" t="s">
        <v>80</v>
      </c>
      <c r="B81" s="316"/>
      <c r="C81" s="25">
        <v>2.2469999999999999</v>
      </c>
      <c r="D81" s="85"/>
      <c r="E81" s="29">
        <v>2.0779999999999998</v>
      </c>
      <c r="F81" s="85"/>
      <c r="G81" s="29">
        <v>2.2919999999999998</v>
      </c>
      <c r="H81" s="85"/>
      <c r="I81" s="29">
        <v>2.8490000000000002</v>
      </c>
      <c r="J81" s="85"/>
      <c r="K81" s="29">
        <v>1.3919999999999999</v>
      </c>
      <c r="L81" s="85"/>
      <c r="M81" s="29">
        <v>1.06</v>
      </c>
      <c r="N81" s="85"/>
      <c r="O81" s="29">
        <v>9.8049999999999998E-2</v>
      </c>
      <c r="P81" s="85"/>
      <c r="Q81" s="29">
        <v>9.6729999999999997E-2</v>
      </c>
      <c r="R81" s="85"/>
      <c r="S81" s="29">
        <v>7.6420000000000002E-2</v>
      </c>
      <c r="T81" s="85"/>
      <c r="U81" s="29">
        <v>0.10539999999999999</v>
      </c>
      <c r="V81" s="85"/>
      <c r="W81" s="29">
        <v>0.16750000000000001</v>
      </c>
      <c r="X81" s="85"/>
      <c r="Y81" s="29">
        <v>0.1197</v>
      </c>
      <c r="Z81" s="92"/>
    </row>
    <row r="82" spans="1:26" x14ac:dyDescent="0.25">
      <c r="A82" s="285" t="s">
        <v>81</v>
      </c>
      <c r="B82" s="316"/>
      <c r="C82" s="25">
        <v>0.85719999999999996</v>
      </c>
      <c r="D82" s="85"/>
      <c r="E82" s="29">
        <v>0.80600000000000005</v>
      </c>
      <c r="F82" s="85"/>
      <c r="G82" s="29">
        <v>0.86060000000000003</v>
      </c>
      <c r="H82" s="85"/>
      <c r="I82" s="29">
        <v>0.92120000000000002</v>
      </c>
      <c r="J82" s="85"/>
      <c r="K82" s="29">
        <v>0.53280000000000005</v>
      </c>
      <c r="L82" s="85"/>
      <c r="M82" s="29">
        <v>0.41810000000000003</v>
      </c>
      <c r="N82" s="85"/>
      <c r="O82" s="29">
        <v>2.606E-2</v>
      </c>
      <c r="P82" s="85"/>
      <c r="Q82" s="29">
        <v>2.6519999999999998E-2</v>
      </c>
      <c r="R82" s="85"/>
      <c r="S82" s="29">
        <v>2.1770000000000001E-2</v>
      </c>
      <c r="T82" s="85"/>
      <c r="U82" s="29">
        <v>2.8209999999999999E-2</v>
      </c>
      <c r="V82" s="85"/>
      <c r="W82" s="29">
        <v>4.768E-2</v>
      </c>
      <c r="X82" s="85"/>
      <c r="Y82" s="29">
        <v>3.2160000000000001E-2</v>
      </c>
      <c r="Z82" s="92"/>
    </row>
    <row r="83" spans="1:26" ht="13.5" thickBot="1" x14ac:dyDescent="0.3">
      <c r="A83" s="271" t="s">
        <v>82</v>
      </c>
      <c r="B83" s="317"/>
      <c r="C83" s="26">
        <v>0.79310000000000003</v>
      </c>
      <c r="D83" s="95"/>
      <c r="E83" s="30">
        <v>0.74960000000000004</v>
      </c>
      <c r="F83" s="95"/>
      <c r="G83" s="30">
        <v>0.74170000000000003</v>
      </c>
      <c r="H83" s="95"/>
      <c r="I83" s="30">
        <v>0.87429999999999997</v>
      </c>
      <c r="J83" s="95"/>
      <c r="K83" s="30">
        <v>0.45710000000000001</v>
      </c>
      <c r="L83" s="95"/>
      <c r="M83" s="30">
        <v>0.34289999999999998</v>
      </c>
      <c r="N83" s="95"/>
      <c r="O83" s="30">
        <v>3.7150000000000002E-2</v>
      </c>
      <c r="P83" s="95"/>
      <c r="Q83" s="30">
        <v>3.5720000000000002E-2</v>
      </c>
      <c r="R83" s="95"/>
      <c r="S83" s="30">
        <v>3.6749999999999998E-2</v>
      </c>
      <c r="T83" s="95"/>
      <c r="U83" s="30">
        <v>3.8019999999999998E-2</v>
      </c>
      <c r="V83" s="95"/>
      <c r="W83" s="30">
        <v>6.0400000000000002E-2</v>
      </c>
      <c r="X83" s="95"/>
      <c r="Y83" s="30">
        <v>4.419E-2</v>
      </c>
      <c r="Z83" s="99"/>
    </row>
    <row r="85" spans="1:26" x14ac:dyDescent="0.25">
      <c r="D85" s="24"/>
      <c r="F85" s="24"/>
      <c r="H85" s="24"/>
      <c r="J85" s="24"/>
      <c r="L85" s="24"/>
      <c r="N85" s="24"/>
      <c r="P85" s="24"/>
    </row>
    <row r="86" spans="1:26" x14ac:dyDescent="0.25">
      <c r="D86" s="24"/>
    </row>
    <row r="87" spans="1:26" x14ac:dyDescent="0.25">
      <c r="D87" s="24"/>
    </row>
    <row r="88" spans="1:26" x14ac:dyDescent="0.25">
      <c r="D88" s="24"/>
    </row>
    <row r="89" spans="1:26" x14ac:dyDescent="0.25">
      <c r="D89" s="24"/>
    </row>
    <row r="90" spans="1:26" x14ac:dyDescent="0.25">
      <c r="D90" s="24"/>
      <c r="F90" s="24"/>
      <c r="H90" s="24"/>
      <c r="J90" s="24"/>
      <c r="L90" s="24"/>
      <c r="N90" s="24"/>
      <c r="P90" s="24"/>
    </row>
    <row r="91" spans="1:26" x14ac:dyDescent="0.25">
      <c r="D91" s="24"/>
      <c r="F91" s="24"/>
      <c r="H91" s="24"/>
      <c r="J91" s="24"/>
      <c r="L91" s="24"/>
      <c r="N91" s="24"/>
      <c r="P91" s="24"/>
    </row>
    <row r="92" spans="1:26" x14ac:dyDescent="0.25">
      <c r="D92" s="24"/>
      <c r="F92" s="24"/>
      <c r="H92" s="24"/>
      <c r="J92" s="24"/>
      <c r="L92" s="24"/>
      <c r="N92" s="24"/>
      <c r="P92" s="24"/>
    </row>
  </sheetData>
  <mergeCells count="38">
    <mergeCell ref="A82:B82"/>
    <mergeCell ref="A83:B83"/>
    <mergeCell ref="A60:A78"/>
    <mergeCell ref="A54:A58"/>
    <mergeCell ref="A50:A53"/>
    <mergeCell ref="A81:B81"/>
    <mergeCell ref="A46:A49"/>
    <mergeCell ref="A12:A45"/>
    <mergeCell ref="A7:A11"/>
    <mergeCell ref="O5:P5"/>
    <mergeCell ref="C3:H3"/>
    <mergeCell ref="A2:B4"/>
    <mergeCell ref="I4:N4"/>
    <mergeCell ref="I3:N3"/>
    <mergeCell ref="I2:N2"/>
    <mergeCell ref="I5:J5"/>
    <mergeCell ref="K5:L5"/>
    <mergeCell ref="M5:N5"/>
    <mergeCell ref="G5:H5"/>
    <mergeCell ref="E5:F5"/>
    <mergeCell ref="C5:D5"/>
    <mergeCell ref="C4:H4"/>
    <mergeCell ref="U3:Z3"/>
    <mergeCell ref="U2:Z2"/>
    <mergeCell ref="A79:B79"/>
    <mergeCell ref="A80:B80"/>
    <mergeCell ref="Q5:R5"/>
    <mergeCell ref="U5:V5"/>
    <mergeCell ref="W5:X5"/>
    <mergeCell ref="Y5:Z5"/>
    <mergeCell ref="U4:Z4"/>
    <mergeCell ref="O4:T4"/>
    <mergeCell ref="O3:T3"/>
    <mergeCell ref="O2:T2"/>
    <mergeCell ref="S5:T5"/>
    <mergeCell ref="C2:H2"/>
    <mergeCell ref="B5:B6"/>
    <mergeCell ref="A5:A6"/>
  </mergeCells>
  <conditionalFormatting sqref="T51 R51 P51 T49 R49 P49 T7:T8 R7:R8 P7:P8 T54:T57 R54:R57 P54:P57 T61 T63 R61 R63 P61 P63 T13 T15 R13 R15 P13 P15 T22 R22 P22 T30 R30 P30 T32 R32 P32 T38 T35:T36 R38 R35:R36 P38 P35:P36 Z50:Z51 X50:X51 V50:V51 Z7:Z8 X7:X8 V7:V8 Z10 X10 V10 Z54 Z56:Z58 X54 X56:X58 V54 V56:V58 Z68 X68 V68 Z61 X61 V61 Z72:Z74 X72:X74 V72:V74 Z15 X15 V15 Z18 X18 V18 Z27 X27 V27 Z30 X30 V30 Z38 X38 V38 Z45 Z40 X45 X40 V45 V40">
    <cfRule type="cellIs" dxfId="4" priority="2" operator="greaterThan">
      <formula>0.2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zoomScale="80" zoomScaleNormal="80" workbookViewId="0">
      <selection activeCell="B9" sqref="A9:XFD9"/>
    </sheetView>
  </sheetViews>
  <sheetFormatPr baseColWidth="10" defaultRowHeight="12.75" x14ac:dyDescent="0.25"/>
  <cols>
    <col min="1" max="1" width="22" style="11" bestFit="1" customWidth="1"/>
    <col min="2" max="2" width="38.7109375" style="13" bestFit="1" customWidth="1"/>
    <col min="3" max="3" width="6.7109375" style="12" customWidth="1"/>
    <col min="4" max="4" width="6.7109375" style="81" customWidth="1"/>
    <col min="5" max="5" width="6.7109375" style="12" customWidth="1"/>
    <col min="6" max="6" width="6.7109375" style="81" customWidth="1"/>
    <col min="7" max="7" width="6.7109375" style="12" customWidth="1"/>
    <col min="8" max="8" width="6.7109375" style="81" customWidth="1"/>
    <col min="9" max="9" width="6.7109375" style="50" customWidth="1"/>
    <col min="10" max="10" width="6.7109375" style="82" customWidth="1"/>
    <col min="11" max="11" width="6.7109375" style="50" customWidth="1"/>
    <col min="12" max="12" width="6.7109375" style="82" customWidth="1"/>
    <col min="13" max="13" width="6.7109375" style="50" customWidth="1"/>
    <col min="14" max="14" width="6.7109375" style="82" customWidth="1"/>
    <col min="15" max="15" width="6.7109375" style="50" customWidth="1"/>
    <col min="16" max="16" width="6.7109375" style="82" customWidth="1"/>
    <col min="17" max="17" width="6.7109375" style="50" customWidth="1"/>
    <col min="18" max="18" width="6.7109375" style="82" customWidth="1"/>
    <col min="19" max="19" width="6.7109375" style="50" customWidth="1"/>
    <col min="20" max="20" width="6.7109375" style="82" customWidth="1"/>
    <col min="21" max="21" width="6.7109375" style="50" customWidth="1"/>
    <col min="22" max="22" width="6.7109375" style="82" customWidth="1"/>
    <col min="23" max="23" width="6.7109375" style="50" customWidth="1"/>
    <col min="24" max="24" width="6.7109375" style="82" customWidth="1"/>
    <col min="25" max="16384" width="11.42578125" style="13"/>
  </cols>
  <sheetData>
    <row r="1" spans="1:26" ht="13.5" thickBot="1" x14ac:dyDescent="0.3"/>
    <row r="2" spans="1:26" x14ac:dyDescent="0.25">
      <c r="A2" s="369" t="s">
        <v>160</v>
      </c>
      <c r="B2" s="370"/>
      <c r="C2" s="366">
        <v>2011</v>
      </c>
      <c r="D2" s="366"/>
      <c r="E2" s="366"/>
      <c r="F2" s="366"/>
      <c r="G2" s="366"/>
      <c r="H2" s="366"/>
      <c r="I2" s="366">
        <v>2012</v>
      </c>
      <c r="J2" s="366"/>
      <c r="K2" s="366"/>
      <c r="L2" s="367"/>
      <c r="M2" s="366">
        <v>2012</v>
      </c>
      <c r="N2" s="366"/>
      <c r="O2" s="366"/>
      <c r="P2" s="366"/>
      <c r="Q2" s="366"/>
      <c r="R2" s="367"/>
      <c r="S2" s="366">
        <v>2013</v>
      </c>
      <c r="T2" s="366"/>
      <c r="U2" s="366"/>
      <c r="V2" s="366"/>
      <c r="W2" s="366"/>
      <c r="X2" s="374"/>
    </row>
    <row r="3" spans="1:26" x14ac:dyDescent="0.25">
      <c r="A3" s="371"/>
      <c r="B3" s="372"/>
      <c r="C3" s="356" t="s">
        <v>35</v>
      </c>
      <c r="D3" s="356"/>
      <c r="E3" s="356"/>
      <c r="F3" s="356"/>
      <c r="G3" s="356"/>
      <c r="H3" s="356"/>
      <c r="I3" s="356" t="s">
        <v>58</v>
      </c>
      <c r="J3" s="356"/>
      <c r="K3" s="356"/>
      <c r="L3" s="365"/>
      <c r="M3" s="356" t="s">
        <v>35</v>
      </c>
      <c r="N3" s="356"/>
      <c r="O3" s="356"/>
      <c r="P3" s="356"/>
      <c r="Q3" s="356"/>
      <c r="R3" s="365"/>
      <c r="S3" s="356" t="s">
        <v>58</v>
      </c>
      <c r="T3" s="356"/>
      <c r="U3" s="356"/>
      <c r="V3" s="356"/>
      <c r="W3" s="356"/>
      <c r="X3" s="364"/>
    </row>
    <row r="4" spans="1:26" x14ac:dyDescent="0.25">
      <c r="A4" s="371"/>
      <c r="B4" s="372"/>
      <c r="C4" s="373">
        <v>40892</v>
      </c>
      <c r="D4" s="373"/>
      <c r="E4" s="373"/>
      <c r="F4" s="373"/>
      <c r="G4" s="373"/>
      <c r="H4" s="373"/>
      <c r="I4" s="363">
        <v>40954</v>
      </c>
      <c r="J4" s="363"/>
      <c r="K4" s="363"/>
      <c r="L4" s="368"/>
      <c r="M4" s="363">
        <v>41234</v>
      </c>
      <c r="N4" s="356"/>
      <c r="O4" s="356"/>
      <c r="P4" s="356"/>
      <c r="Q4" s="356"/>
      <c r="R4" s="365"/>
      <c r="S4" s="363">
        <v>41328</v>
      </c>
      <c r="T4" s="356"/>
      <c r="U4" s="356"/>
      <c r="V4" s="356"/>
      <c r="W4" s="356"/>
      <c r="X4" s="364"/>
    </row>
    <row r="5" spans="1:26" x14ac:dyDescent="0.25">
      <c r="A5" s="285" t="s">
        <v>34</v>
      </c>
      <c r="B5" s="356" t="s">
        <v>33</v>
      </c>
      <c r="C5" s="289" t="s">
        <v>30</v>
      </c>
      <c r="D5" s="289"/>
      <c r="E5" s="289" t="s">
        <v>32</v>
      </c>
      <c r="F5" s="289"/>
      <c r="G5" s="289" t="s">
        <v>110</v>
      </c>
      <c r="H5" s="289"/>
      <c r="I5" s="289" t="s">
        <v>30</v>
      </c>
      <c r="J5" s="289"/>
      <c r="K5" s="289" t="s">
        <v>110</v>
      </c>
      <c r="L5" s="289"/>
      <c r="M5" s="289" t="s">
        <v>30</v>
      </c>
      <c r="N5" s="289"/>
      <c r="O5" s="289" t="s">
        <v>32</v>
      </c>
      <c r="P5" s="289"/>
      <c r="Q5" s="289" t="s">
        <v>110</v>
      </c>
      <c r="R5" s="294"/>
      <c r="S5" s="289" t="s">
        <v>30</v>
      </c>
      <c r="T5" s="289"/>
      <c r="U5" s="289" t="s">
        <v>32</v>
      </c>
      <c r="V5" s="289"/>
      <c r="W5" s="289" t="s">
        <v>110</v>
      </c>
      <c r="X5" s="290"/>
    </row>
    <row r="6" spans="1:26" ht="13.5" thickBot="1" x14ac:dyDescent="0.3">
      <c r="A6" s="271"/>
      <c r="B6" s="357"/>
      <c r="C6" s="168" t="s">
        <v>0</v>
      </c>
      <c r="D6" s="169" t="s">
        <v>37</v>
      </c>
      <c r="E6" s="168" t="s">
        <v>0</v>
      </c>
      <c r="F6" s="169" t="s">
        <v>37</v>
      </c>
      <c r="G6" s="168" t="s">
        <v>0</v>
      </c>
      <c r="H6" s="169" t="s">
        <v>37</v>
      </c>
      <c r="I6" s="30" t="s">
        <v>0</v>
      </c>
      <c r="J6" s="95" t="s">
        <v>37</v>
      </c>
      <c r="K6" s="30" t="s">
        <v>0</v>
      </c>
      <c r="L6" s="170" t="s">
        <v>37</v>
      </c>
      <c r="M6" s="27" t="s">
        <v>59</v>
      </c>
      <c r="N6" s="107" t="s">
        <v>37</v>
      </c>
      <c r="O6" s="27" t="s">
        <v>59</v>
      </c>
      <c r="P6" s="107" t="s">
        <v>37</v>
      </c>
      <c r="Q6" s="27" t="s">
        <v>59</v>
      </c>
      <c r="R6" s="171" t="s">
        <v>37</v>
      </c>
      <c r="S6" s="27" t="s">
        <v>59</v>
      </c>
      <c r="T6" s="107" t="s">
        <v>37</v>
      </c>
      <c r="U6" s="27" t="s">
        <v>59</v>
      </c>
      <c r="V6" s="107" t="s">
        <v>37</v>
      </c>
      <c r="W6" s="27" t="s">
        <v>59</v>
      </c>
      <c r="X6" s="108" t="s">
        <v>37</v>
      </c>
      <c r="Y6" s="38" t="s">
        <v>207</v>
      </c>
      <c r="Z6" s="38" t="s">
        <v>208</v>
      </c>
    </row>
    <row r="7" spans="1:26" x14ac:dyDescent="0.25">
      <c r="A7" s="361" t="s">
        <v>38</v>
      </c>
      <c r="B7" s="172" t="s">
        <v>39</v>
      </c>
      <c r="C7" s="173">
        <v>0</v>
      </c>
      <c r="D7" s="174">
        <v>0</v>
      </c>
      <c r="E7" s="173">
        <v>0</v>
      </c>
      <c r="F7" s="174">
        <v>0</v>
      </c>
      <c r="G7" s="173">
        <v>0</v>
      </c>
      <c r="H7" s="174">
        <v>0</v>
      </c>
      <c r="I7" s="28">
        <v>10323</v>
      </c>
      <c r="J7" s="175">
        <v>0.30794701986754969</v>
      </c>
      <c r="K7" s="28">
        <v>0</v>
      </c>
      <c r="L7" s="175">
        <v>0</v>
      </c>
      <c r="M7" s="28">
        <v>420</v>
      </c>
      <c r="N7" s="175">
        <v>3.5899276885994157E-4</v>
      </c>
      <c r="O7" s="28">
        <v>780</v>
      </c>
      <c r="P7" s="175">
        <v>7.892180670228268E-4</v>
      </c>
      <c r="Q7" s="28">
        <v>540</v>
      </c>
      <c r="R7" s="175">
        <v>6.6425566462469565E-4</v>
      </c>
      <c r="S7" s="28">
        <v>1500</v>
      </c>
      <c r="T7" s="175">
        <v>3.7634543492987433E-4</v>
      </c>
      <c r="U7" s="28">
        <v>800</v>
      </c>
      <c r="V7" s="175">
        <v>2.1204410517387619E-4</v>
      </c>
      <c r="W7" s="28">
        <v>500</v>
      </c>
      <c r="X7" s="176">
        <v>4.6227810650887588E-4</v>
      </c>
      <c r="Y7" s="238">
        <f>AVERAGE(C7,E7,G7,M7,O7,Q7)</f>
        <v>290</v>
      </c>
      <c r="Z7" s="238">
        <f>AVERAGE(I7,K7,S7,U7,W7)</f>
        <v>2624.6</v>
      </c>
    </row>
    <row r="8" spans="1:26" x14ac:dyDescent="0.25">
      <c r="A8" s="362"/>
      <c r="B8" s="177" t="s">
        <v>166</v>
      </c>
      <c r="C8" s="178">
        <v>0</v>
      </c>
      <c r="D8" s="179">
        <v>0</v>
      </c>
      <c r="E8" s="178">
        <v>0</v>
      </c>
      <c r="F8" s="179">
        <v>0</v>
      </c>
      <c r="G8" s="178">
        <v>0</v>
      </c>
      <c r="H8" s="179">
        <v>0</v>
      </c>
      <c r="I8" s="29">
        <v>0</v>
      </c>
      <c r="J8" s="85">
        <v>0</v>
      </c>
      <c r="K8" s="29">
        <v>0</v>
      </c>
      <c r="L8" s="85">
        <v>0</v>
      </c>
      <c r="M8" s="29">
        <v>0</v>
      </c>
      <c r="N8" s="85">
        <v>0</v>
      </c>
      <c r="O8" s="29">
        <v>0</v>
      </c>
      <c r="P8" s="85">
        <v>0</v>
      </c>
      <c r="Q8" s="29">
        <v>0</v>
      </c>
      <c r="R8" s="85">
        <v>0</v>
      </c>
      <c r="S8" s="29">
        <v>900</v>
      </c>
      <c r="T8" s="85">
        <v>2.2580726095792461E-4</v>
      </c>
      <c r="U8" s="29">
        <v>600</v>
      </c>
      <c r="V8" s="85">
        <v>1.5903307888040714E-4</v>
      </c>
      <c r="W8" s="29">
        <v>300</v>
      </c>
      <c r="X8" s="92">
        <v>2.7736686390532551E-4</v>
      </c>
      <c r="Y8" s="238">
        <f t="shared" ref="Y8:Y71" si="0">AVERAGE(C8,E8,G8,M8,O8,Q8)</f>
        <v>0</v>
      </c>
      <c r="Z8" s="238">
        <f t="shared" ref="Z8:Z71" si="1">AVERAGE(I8,K8,S8,U8,W8)</f>
        <v>360</v>
      </c>
    </row>
    <row r="9" spans="1:26" s="413" customFormat="1" x14ac:dyDescent="0.25">
      <c r="A9" s="273"/>
      <c r="B9" s="184" t="s">
        <v>175</v>
      </c>
      <c r="C9" s="423">
        <v>0</v>
      </c>
      <c r="D9" s="424">
        <v>0</v>
      </c>
      <c r="E9" s="423">
        <v>0</v>
      </c>
      <c r="F9" s="424">
        <v>0</v>
      </c>
      <c r="G9" s="423">
        <v>0</v>
      </c>
      <c r="H9" s="424">
        <v>0</v>
      </c>
      <c r="I9" s="237">
        <v>0</v>
      </c>
      <c r="J9" s="416">
        <v>0</v>
      </c>
      <c r="K9" s="237">
        <v>0</v>
      </c>
      <c r="L9" s="416">
        <v>0</v>
      </c>
      <c r="M9" s="237">
        <v>0</v>
      </c>
      <c r="N9" s="416">
        <v>0</v>
      </c>
      <c r="O9" s="237">
        <v>0</v>
      </c>
      <c r="P9" s="416">
        <v>0</v>
      </c>
      <c r="Q9" s="237">
        <v>0</v>
      </c>
      <c r="R9" s="416">
        <v>0</v>
      </c>
      <c r="S9" s="237">
        <v>300</v>
      </c>
      <c r="T9" s="416">
        <v>7.5269086985974861E-5</v>
      </c>
      <c r="U9" s="237">
        <v>0</v>
      </c>
      <c r="V9" s="416">
        <v>0</v>
      </c>
      <c r="W9" s="237">
        <v>0</v>
      </c>
      <c r="X9" s="417">
        <v>0</v>
      </c>
      <c r="Y9" s="412">
        <f t="shared" si="0"/>
        <v>0</v>
      </c>
      <c r="Z9" s="412">
        <f t="shared" si="1"/>
        <v>60</v>
      </c>
    </row>
    <row r="10" spans="1:26" x14ac:dyDescent="0.25">
      <c r="A10" s="353" t="s">
        <v>1</v>
      </c>
      <c r="B10" s="177" t="s">
        <v>169</v>
      </c>
      <c r="C10" s="178">
        <v>0</v>
      </c>
      <c r="D10" s="179">
        <v>0</v>
      </c>
      <c r="E10" s="178">
        <v>0</v>
      </c>
      <c r="F10" s="179">
        <v>0</v>
      </c>
      <c r="G10" s="178">
        <v>0</v>
      </c>
      <c r="H10" s="179">
        <v>0</v>
      </c>
      <c r="I10" s="29">
        <v>111</v>
      </c>
      <c r="J10" s="85">
        <v>3.3112582781456954E-3</v>
      </c>
      <c r="K10" s="29">
        <v>0</v>
      </c>
      <c r="L10" s="85">
        <v>0</v>
      </c>
      <c r="M10" s="29">
        <v>0</v>
      </c>
      <c r="N10" s="85">
        <v>0</v>
      </c>
      <c r="O10" s="29">
        <v>0</v>
      </c>
      <c r="P10" s="85">
        <v>0</v>
      </c>
      <c r="Q10" s="29">
        <v>0</v>
      </c>
      <c r="R10" s="85">
        <v>0</v>
      </c>
      <c r="S10" s="29">
        <v>0</v>
      </c>
      <c r="T10" s="85">
        <v>0</v>
      </c>
      <c r="U10" s="29">
        <v>0</v>
      </c>
      <c r="V10" s="85">
        <v>0</v>
      </c>
      <c r="W10" s="29">
        <v>0</v>
      </c>
      <c r="X10" s="92">
        <v>0</v>
      </c>
      <c r="Y10" s="238">
        <f t="shared" si="0"/>
        <v>0</v>
      </c>
      <c r="Z10" s="238">
        <f t="shared" si="1"/>
        <v>22.2</v>
      </c>
    </row>
    <row r="11" spans="1:26" x14ac:dyDescent="0.25">
      <c r="A11" s="354"/>
      <c r="B11" s="180" t="s">
        <v>48</v>
      </c>
      <c r="C11" s="84">
        <v>0</v>
      </c>
      <c r="D11" s="179">
        <v>0</v>
      </c>
      <c r="E11" s="84">
        <v>334</v>
      </c>
      <c r="F11" s="179">
        <v>5.5401662049861496E-3</v>
      </c>
      <c r="G11" s="84">
        <v>0</v>
      </c>
      <c r="H11" s="179">
        <v>0</v>
      </c>
      <c r="I11" s="29">
        <v>0</v>
      </c>
      <c r="J11" s="85">
        <v>0</v>
      </c>
      <c r="K11" s="29">
        <v>0</v>
      </c>
      <c r="L11" s="85">
        <v>0</v>
      </c>
      <c r="M11" s="29">
        <v>0</v>
      </c>
      <c r="N11" s="85">
        <v>0</v>
      </c>
      <c r="O11" s="29">
        <v>0</v>
      </c>
      <c r="P11" s="85">
        <v>0</v>
      </c>
      <c r="Q11" s="29">
        <v>0</v>
      </c>
      <c r="R11" s="85">
        <v>0</v>
      </c>
      <c r="S11" s="29">
        <v>0</v>
      </c>
      <c r="T11" s="85">
        <v>0</v>
      </c>
      <c r="U11" s="29">
        <v>0</v>
      </c>
      <c r="V11" s="85">
        <v>0</v>
      </c>
      <c r="W11" s="29">
        <v>0</v>
      </c>
      <c r="X11" s="92">
        <v>0</v>
      </c>
      <c r="Y11" s="238">
        <f t="shared" si="0"/>
        <v>55.666666666666664</v>
      </c>
      <c r="Z11" s="238">
        <f t="shared" si="1"/>
        <v>0</v>
      </c>
    </row>
    <row r="12" spans="1:26" x14ac:dyDescent="0.25">
      <c r="A12" s="354"/>
      <c r="B12" s="180" t="s">
        <v>2</v>
      </c>
      <c r="C12" s="181">
        <v>4342</v>
      </c>
      <c r="D12" s="179">
        <v>0.19259259259259259</v>
      </c>
      <c r="E12" s="84">
        <v>7348</v>
      </c>
      <c r="F12" s="179">
        <v>0.12188365650969529</v>
      </c>
      <c r="G12" s="182">
        <v>5511</v>
      </c>
      <c r="H12" s="179">
        <v>0.13924050632911392</v>
      </c>
      <c r="I12" s="29">
        <v>0</v>
      </c>
      <c r="J12" s="85">
        <v>0</v>
      </c>
      <c r="K12" s="29">
        <v>0</v>
      </c>
      <c r="L12" s="85">
        <v>0</v>
      </c>
      <c r="M12" s="29">
        <v>0</v>
      </c>
      <c r="N12" s="85">
        <v>0</v>
      </c>
      <c r="O12" s="29">
        <v>0</v>
      </c>
      <c r="P12" s="85">
        <v>0</v>
      </c>
      <c r="Q12" s="29">
        <v>0</v>
      </c>
      <c r="R12" s="85">
        <v>0</v>
      </c>
      <c r="S12" s="29">
        <v>0</v>
      </c>
      <c r="T12" s="85">
        <v>0</v>
      </c>
      <c r="U12" s="29">
        <v>0</v>
      </c>
      <c r="V12" s="85">
        <v>0</v>
      </c>
      <c r="W12" s="29">
        <v>0</v>
      </c>
      <c r="X12" s="92">
        <v>0</v>
      </c>
      <c r="Y12" s="238">
        <f t="shared" si="0"/>
        <v>2866.8333333333335</v>
      </c>
      <c r="Z12" s="238">
        <f t="shared" si="1"/>
        <v>0</v>
      </c>
    </row>
    <row r="13" spans="1:26" x14ac:dyDescent="0.25">
      <c r="A13" s="354"/>
      <c r="B13" s="180" t="s">
        <v>24</v>
      </c>
      <c r="C13" s="181">
        <v>167</v>
      </c>
      <c r="D13" s="179">
        <v>7.4074074074074077E-3</v>
      </c>
      <c r="E13" s="84">
        <v>668</v>
      </c>
      <c r="F13" s="179">
        <v>1.1080332409972299E-2</v>
      </c>
      <c r="G13" s="84">
        <v>0</v>
      </c>
      <c r="H13" s="179">
        <v>0</v>
      </c>
      <c r="I13" s="29">
        <v>0</v>
      </c>
      <c r="J13" s="85">
        <v>0</v>
      </c>
      <c r="K13" s="29">
        <v>666</v>
      </c>
      <c r="L13" s="85">
        <v>1.6E-2</v>
      </c>
      <c r="M13" s="29">
        <v>0</v>
      </c>
      <c r="N13" s="85">
        <v>0</v>
      </c>
      <c r="O13" s="29">
        <v>0</v>
      </c>
      <c r="P13" s="85">
        <v>0</v>
      </c>
      <c r="Q13" s="29">
        <v>0</v>
      </c>
      <c r="R13" s="85">
        <v>0</v>
      </c>
      <c r="S13" s="29">
        <v>0</v>
      </c>
      <c r="T13" s="85">
        <v>0</v>
      </c>
      <c r="U13" s="29">
        <v>0</v>
      </c>
      <c r="V13" s="85">
        <v>0</v>
      </c>
      <c r="W13" s="29">
        <v>0</v>
      </c>
      <c r="X13" s="92">
        <v>0</v>
      </c>
      <c r="Y13" s="238">
        <f t="shared" si="0"/>
        <v>139.16666666666666</v>
      </c>
      <c r="Z13" s="238">
        <f t="shared" si="1"/>
        <v>133.19999999999999</v>
      </c>
    </row>
    <row r="14" spans="1:26" x14ac:dyDescent="0.25">
      <c r="A14" s="354"/>
      <c r="B14" s="180" t="s">
        <v>113</v>
      </c>
      <c r="C14" s="181">
        <v>334</v>
      </c>
      <c r="D14" s="179">
        <v>1.4814814814814815E-2</v>
      </c>
      <c r="E14" s="84">
        <v>501</v>
      </c>
      <c r="F14" s="179">
        <v>8.3102493074792248E-3</v>
      </c>
      <c r="G14" s="182">
        <v>1336</v>
      </c>
      <c r="H14" s="179">
        <v>3.3755274261603373E-2</v>
      </c>
      <c r="I14" s="29">
        <v>2442</v>
      </c>
      <c r="J14" s="85">
        <v>7.2847682119205295E-2</v>
      </c>
      <c r="K14" s="29">
        <v>555</v>
      </c>
      <c r="L14" s="85">
        <v>1.3333333333333334E-2</v>
      </c>
      <c r="M14" s="29">
        <v>2520</v>
      </c>
      <c r="N14" s="85">
        <v>2.1539566131596496E-3</v>
      </c>
      <c r="O14" s="29">
        <v>4380</v>
      </c>
      <c r="P14" s="85">
        <v>4.4317629917435654E-3</v>
      </c>
      <c r="Q14" s="29">
        <v>3660</v>
      </c>
      <c r="R14" s="85">
        <v>4.5021772824562706E-3</v>
      </c>
      <c r="S14" s="29">
        <v>1600</v>
      </c>
      <c r="T14" s="85">
        <v>4.0143513059186594E-4</v>
      </c>
      <c r="U14" s="29">
        <v>2400</v>
      </c>
      <c r="V14" s="85">
        <v>6.3613231552162855E-4</v>
      </c>
      <c r="W14" s="29">
        <v>4700</v>
      </c>
      <c r="X14" s="92">
        <v>4.3454142011834333E-3</v>
      </c>
      <c r="Y14" s="238">
        <f t="shared" si="0"/>
        <v>2121.8333333333335</v>
      </c>
      <c r="Z14" s="238">
        <f t="shared" si="1"/>
        <v>2339.4</v>
      </c>
    </row>
    <row r="15" spans="1:26" x14ac:dyDescent="0.25">
      <c r="A15" s="354"/>
      <c r="B15" s="177" t="s">
        <v>23</v>
      </c>
      <c r="C15" s="181">
        <v>0</v>
      </c>
      <c r="D15" s="179">
        <v>0</v>
      </c>
      <c r="E15" s="84">
        <v>0</v>
      </c>
      <c r="F15" s="179">
        <v>0</v>
      </c>
      <c r="G15" s="182">
        <v>0</v>
      </c>
      <c r="H15" s="179">
        <v>0</v>
      </c>
      <c r="I15" s="29">
        <v>222</v>
      </c>
      <c r="J15" s="85">
        <v>6.6225165562913907E-3</v>
      </c>
      <c r="K15" s="29">
        <v>1887</v>
      </c>
      <c r="L15" s="85">
        <v>4.5333333333333337E-2</v>
      </c>
      <c r="M15" s="29">
        <v>0</v>
      </c>
      <c r="N15" s="85">
        <v>0</v>
      </c>
      <c r="O15" s="29">
        <v>0</v>
      </c>
      <c r="P15" s="85">
        <v>0</v>
      </c>
      <c r="Q15" s="29">
        <v>0</v>
      </c>
      <c r="R15" s="85">
        <v>0</v>
      </c>
      <c r="S15" s="29">
        <v>0</v>
      </c>
      <c r="T15" s="85">
        <v>0</v>
      </c>
      <c r="U15" s="29">
        <v>0</v>
      </c>
      <c r="V15" s="85">
        <v>0</v>
      </c>
      <c r="W15" s="29">
        <v>0</v>
      </c>
      <c r="X15" s="92">
        <v>0</v>
      </c>
      <c r="Y15" s="238">
        <f t="shared" si="0"/>
        <v>0</v>
      </c>
      <c r="Z15" s="238">
        <f t="shared" si="1"/>
        <v>421.8</v>
      </c>
    </row>
    <row r="16" spans="1:26" x14ac:dyDescent="0.25">
      <c r="A16" s="354"/>
      <c r="B16" s="177" t="s">
        <v>143</v>
      </c>
      <c r="C16" s="181">
        <v>0</v>
      </c>
      <c r="D16" s="179">
        <v>0</v>
      </c>
      <c r="E16" s="84">
        <v>0</v>
      </c>
      <c r="F16" s="179">
        <v>0</v>
      </c>
      <c r="G16" s="182">
        <v>0</v>
      </c>
      <c r="H16" s="179">
        <v>0</v>
      </c>
      <c r="I16" s="29">
        <v>0</v>
      </c>
      <c r="J16" s="85">
        <v>0</v>
      </c>
      <c r="K16" s="29">
        <v>222</v>
      </c>
      <c r="L16" s="85">
        <v>5.3333333333333332E-3</v>
      </c>
      <c r="M16" s="29">
        <v>0</v>
      </c>
      <c r="N16" s="85">
        <v>0</v>
      </c>
      <c r="O16" s="29">
        <v>0</v>
      </c>
      <c r="P16" s="85">
        <v>0</v>
      </c>
      <c r="Q16" s="29">
        <v>0</v>
      </c>
      <c r="R16" s="85">
        <v>0</v>
      </c>
      <c r="S16" s="29">
        <v>0</v>
      </c>
      <c r="T16" s="85">
        <v>0</v>
      </c>
      <c r="U16" s="29">
        <v>0</v>
      </c>
      <c r="V16" s="85">
        <v>0</v>
      </c>
      <c r="W16" s="29">
        <v>0</v>
      </c>
      <c r="X16" s="92">
        <v>0</v>
      </c>
      <c r="Y16" s="238">
        <f t="shared" si="0"/>
        <v>0</v>
      </c>
      <c r="Z16" s="238">
        <f t="shared" si="1"/>
        <v>44.4</v>
      </c>
    </row>
    <row r="17" spans="1:26" x14ac:dyDescent="0.25">
      <c r="A17" s="354"/>
      <c r="B17" s="180" t="s">
        <v>54</v>
      </c>
      <c r="C17" s="84">
        <v>0</v>
      </c>
      <c r="D17" s="179">
        <v>0</v>
      </c>
      <c r="E17" s="84">
        <v>167</v>
      </c>
      <c r="F17" s="179">
        <v>2.7700831024930748E-3</v>
      </c>
      <c r="G17" s="84">
        <v>0</v>
      </c>
      <c r="H17" s="179">
        <v>0</v>
      </c>
      <c r="I17" s="29">
        <v>0</v>
      </c>
      <c r="J17" s="85">
        <v>0</v>
      </c>
      <c r="K17" s="29">
        <v>0</v>
      </c>
      <c r="L17" s="85">
        <v>0</v>
      </c>
      <c r="M17" s="29">
        <v>0</v>
      </c>
      <c r="N17" s="85">
        <v>0</v>
      </c>
      <c r="O17" s="29">
        <v>0</v>
      </c>
      <c r="P17" s="85">
        <v>0</v>
      </c>
      <c r="Q17" s="29">
        <v>0</v>
      </c>
      <c r="R17" s="85">
        <v>0</v>
      </c>
      <c r="S17" s="29">
        <v>0</v>
      </c>
      <c r="T17" s="85">
        <v>0</v>
      </c>
      <c r="U17" s="29">
        <v>0</v>
      </c>
      <c r="V17" s="85">
        <v>0</v>
      </c>
      <c r="W17" s="29">
        <v>0</v>
      </c>
      <c r="X17" s="92">
        <v>0</v>
      </c>
      <c r="Y17" s="238">
        <f t="shared" si="0"/>
        <v>27.833333333333332</v>
      </c>
      <c r="Z17" s="238">
        <f t="shared" si="1"/>
        <v>0</v>
      </c>
    </row>
    <row r="18" spans="1:26" x14ac:dyDescent="0.25">
      <c r="A18" s="354"/>
      <c r="B18" s="180" t="s">
        <v>75</v>
      </c>
      <c r="C18" s="84">
        <v>0</v>
      </c>
      <c r="D18" s="179">
        <v>0</v>
      </c>
      <c r="E18" s="84">
        <v>0</v>
      </c>
      <c r="F18" s="179">
        <v>0</v>
      </c>
      <c r="G18" s="84">
        <v>0</v>
      </c>
      <c r="H18" s="179">
        <v>0</v>
      </c>
      <c r="I18" s="29">
        <v>0</v>
      </c>
      <c r="J18" s="85">
        <v>0</v>
      </c>
      <c r="K18" s="29">
        <v>0</v>
      </c>
      <c r="L18" s="85">
        <v>0</v>
      </c>
      <c r="M18" s="29">
        <v>0</v>
      </c>
      <c r="N18" s="85">
        <v>0</v>
      </c>
      <c r="O18" s="29">
        <v>0</v>
      </c>
      <c r="P18" s="85">
        <v>0</v>
      </c>
      <c r="Q18" s="29">
        <v>0</v>
      </c>
      <c r="R18" s="85">
        <v>0</v>
      </c>
      <c r="S18" s="29">
        <v>0</v>
      </c>
      <c r="T18" s="85">
        <v>0</v>
      </c>
      <c r="U18" s="29">
        <v>0</v>
      </c>
      <c r="V18" s="85">
        <v>0</v>
      </c>
      <c r="W18" s="29">
        <v>100</v>
      </c>
      <c r="X18" s="92">
        <v>9.2455621301775186E-5</v>
      </c>
      <c r="Y18" s="238">
        <f t="shared" si="0"/>
        <v>0</v>
      </c>
      <c r="Z18" s="238">
        <f t="shared" si="1"/>
        <v>20</v>
      </c>
    </row>
    <row r="19" spans="1:26" x14ac:dyDescent="0.25">
      <c r="A19" s="354"/>
      <c r="B19" s="180" t="s">
        <v>116</v>
      </c>
      <c r="C19" s="84">
        <v>0</v>
      </c>
      <c r="D19" s="179">
        <v>0</v>
      </c>
      <c r="E19" s="84">
        <v>167</v>
      </c>
      <c r="F19" s="179">
        <v>2.7700831024930748E-3</v>
      </c>
      <c r="G19" s="182">
        <v>167</v>
      </c>
      <c r="H19" s="179">
        <v>4.2194092827004216E-3</v>
      </c>
      <c r="I19" s="29">
        <v>0</v>
      </c>
      <c r="J19" s="85">
        <v>0</v>
      </c>
      <c r="K19" s="29">
        <v>222</v>
      </c>
      <c r="L19" s="85">
        <v>5.3333333333333332E-3</v>
      </c>
      <c r="M19" s="29">
        <v>0</v>
      </c>
      <c r="N19" s="85">
        <v>0</v>
      </c>
      <c r="O19" s="29">
        <v>0</v>
      </c>
      <c r="P19" s="85">
        <v>0</v>
      </c>
      <c r="Q19" s="29">
        <v>0</v>
      </c>
      <c r="R19" s="85">
        <v>0</v>
      </c>
      <c r="S19" s="29">
        <v>0</v>
      </c>
      <c r="T19" s="85">
        <v>0</v>
      </c>
      <c r="U19" s="29">
        <v>0</v>
      </c>
      <c r="V19" s="85">
        <v>0</v>
      </c>
      <c r="W19" s="29">
        <v>0</v>
      </c>
      <c r="X19" s="92">
        <v>0</v>
      </c>
      <c r="Y19" s="238">
        <f t="shared" si="0"/>
        <v>55.666666666666664</v>
      </c>
      <c r="Z19" s="238">
        <f t="shared" si="1"/>
        <v>44.4</v>
      </c>
    </row>
    <row r="20" spans="1:26" x14ac:dyDescent="0.25">
      <c r="A20" s="354"/>
      <c r="B20" s="180" t="s">
        <v>25</v>
      </c>
      <c r="C20" s="84">
        <v>0</v>
      </c>
      <c r="D20" s="179">
        <v>0</v>
      </c>
      <c r="E20" s="84">
        <v>1169</v>
      </c>
      <c r="F20" s="179">
        <v>1.9390581717451522E-2</v>
      </c>
      <c r="G20" s="84">
        <v>0</v>
      </c>
      <c r="H20" s="179">
        <v>0</v>
      </c>
      <c r="I20" s="29">
        <v>0</v>
      </c>
      <c r="J20" s="85">
        <v>0</v>
      </c>
      <c r="K20" s="29">
        <v>0</v>
      </c>
      <c r="L20" s="85">
        <v>0</v>
      </c>
      <c r="M20" s="29">
        <v>120</v>
      </c>
      <c r="N20" s="85">
        <v>1.0256936253141187E-4</v>
      </c>
      <c r="O20" s="29">
        <v>60</v>
      </c>
      <c r="P20" s="85">
        <v>6.0709082078678982E-5</v>
      </c>
      <c r="Q20" s="29">
        <v>0</v>
      </c>
      <c r="R20" s="85">
        <v>0</v>
      </c>
      <c r="S20" s="29">
        <v>0</v>
      </c>
      <c r="T20" s="85">
        <v>0</v>
      </c>
      <c r="U20" s="29">
        <v>0</v>
      </c>
      <c r="V20" s="85">
        <v>0</v>
      </c>
      <c r="W20" s="29">
        <v>0</v>
      </c>
      <c r="X20" s="92">
        <v>0</v>
      </c>
      <c r="Y20" s="238">
        <f t="shared" si="0"/>
        <v>224.83333333333334</v>
      </c>
      <c r="Z20" s="238">
        <f t="shared" si="1"/>
        <v>0</v>
      </c>
    </row>
    <row r="21" spans="1:26" x14ac:dyDescent="0.25">
      <c r="A21" s="354"/>
      <c r="B21" s="180" t="s">
        <v>172</v>
      </c>
      <c r="C21" s="84">
        <v>0</v>
      </c>
      <c r="D21" s="179">
        <v>0</v>
      </c>
      <c r="E21" s="84">
        <v>0</v>
      </c>
      <c r="F21" s="179">
        <v>0</v>
      </c>
      <c r="G21" s="84">
        <v>0</v>
      </c>
      <c r="H21" s="179">
        <v>0</v>
      </c>
      <c r="I21" s="29">
        <v>111</v>
      </c>
      <c r="J21" s="85">
        <v>3.3112582781456954E-3</v>
      </c>
      <c r="K21" s="29">
        <v>0</v>
      </c>
      <c r="L21" s="85">
        <v>0</v>
      </c>
      <c r="M21" s="29">
        <v>0</v>
      </c>
      <c r="N21" s="85">
        <v>0</v>
      </c>
      <c r="O21" s="29">
        <v>0</v>
      </c>
      <c r="P21" s="85">
        <v>0</v>
      </c>
      <c r="Q21" s="29">
        <v>0</v>
      </c>
      <c r="R21" s="85">
        <v>0</v>
      </c>
      <c r="S21" s="29">
        <v>0</v>
      </c>
      <c r="T21" s="85">
        <v>0</v>
      </c>
      <c r="U21" s="29">
        <v>0</v>
      </c>
      <c r="V21" s="85">
        <v>0</v>
      </c>
      <c r="W21" s="29">
        <v>0</v>
      </c>
      <c r="X21" s="92">
        <v>0</v>
      </c>
      <c r="Y21" s="238">
        <f t="shared" si="0"/>
        <v>0</v>
      </c>
      <c r="Z21" s="238">
        <f t="shared" si="1"/>
        <v>22.2</v>
      </c>
    </row>
    <row r="22" spans="1:26" x14ac:dyDescent="0.25">
      <c r="A22" s="354"/>
      <c r="B22" s="180" t="s">
        <v>130</v>
      </c>
      <c r="C22" s="84">
        <v>0</v>
      </c>
      <c r="D22" s="179">
        <v>0</v>
      </c>
      <c r="E22" s="84">
        <v>0</v>
      </c>
      <c r="F22" s="179">
        <v>0</v>
      </c>
      <c r="G22" s="84">
        <v>0</v>
      </c>
      <c r="H22" s="179">
        <v>0</v>
      </c>
      <c r="I22" s="29">
        <v>222</v>
      </c>
      <c r="J22" s="85">
        <v>6.6225165562913907E-3</v>
      </c>
      <c r="K22" s="29">
        <v>0</v>
      </c>
      <c r="L22" s="85">
        <v>0</v>
      </c>
      <c r="M22" s="29">
        <v>0</v>
      </c>
      <c r="N22" s="85">
        <v>0</v>
      </c>
      <c r="O22" s="29">
        <v>0</v>
      </c>
      <c r="P22" s="85">
        <v>0</v>
      </c>
      <c r="Q22" s="29">
        <v>0</v>
      </c>
      <c r="R22" s="85">
        <v>0</v>
      </c>
      <c r="S22" s="29">
        <v>0</v>
      </c>
      <c r="T22" s="85">
        <v>0</v>
      </c>
      <c r="U22" s="29">
        <v>0</v>
      </c>
      <c r="V22" s="85">
        <v>0</v>
      </c>
      <c r="W22" s="29">
        <v>0</v>
      </c>
      <c r="X22" s="92">
        <v>0</v>
      </c>
      <c r="Y22" s="238">
        <f t="shared" si="0"/>
        <v>0</v>
      </c>
      <c r="Z22" s="238">
        <f t="shared" si="1"/>
        <v>44.4</v>
      </c>
    </row>
    <row r="23" spans="1:26" x14ac:dyDescent="0.25">
      <c r="A23" s="354"/>
      <c r="B23" s="180" t="s">
        <v>133</v>
      </c>
      <c r="C23" s="181">
        <v>167</v>
      </c>
      <c r="D23" s="179">
        <v>7.4074074074074077E-3</v>
      </c>
      <c r="E23" s="84">
        <v>501</v>
      </c>
      <c r="F23" s="179">
        <v>8.3102493074792248E-3</v>
      </c>
      <c r="G23" s="84">
        <v>0</v>
      </c>
      <c r="H23" s="179">
        <v>0</v>
      </c>
      <c r="I23" s="29">
        <v>0</v>
      </c>
      <c r="J23" s="85">
        <v>0</v>
      </c>
      <c r="K23" s="29">
        <v>0</v>
      </c>
      <c r="L23" s="85">
        <v>0</v>
      </c>
      <c r="M23" s="29">
        <v>0</v>
      </c>
      <c r="N23" s="85">
        <v>0</v>
      </c>
      <c r="O23" s="29">
        <v>0</v>
      </c>
      <c r="P23" s="85">
        <v>0</v>
      </c>
      <c r="Q23" s="29">
        <v>0</v>
      </c>
      <c r="R23" s="85">
        <v>0</v>
      </c>
      <c r="S23" s="29">
        <v>0</v>
      </c>
      <c r="T23" s="85">
        <v>0</v>
      </c>
      <c r="U23" s="29">
        <v>0</v>
      </c>
      <c r="V23" s="85">
        <v>0</v>
      </c>
      <c r="W23" s="29">
        <v>0</v>
      </c>
      <c r="X23" s="92">
        <v>0</v>
      </c>
      <c r="Y23" s="238">
        <f t="shared" si="0"/>
        <v>111.33333333333333</v>
      </c>
      <c r="Z23" s="238">
        <f t="shared" si="1"/>
        <v>0</v>
      </c>
    </row>
    <row r="24" spans="1:26" x14ac:dyDescent="0.25">
      <c r="A24" s="354"/>
      <c r="B24" s="180" t="s">
        <v>134</v>
      </c>
      <c r="C24" s="84">
        <v>0</v>
      </c>
      <c r="D24" s="179">
        <v>0</v>
      </c>
      <c r="E24" s="84">
        <v>1169</v>
      </c>
      <c r="F24" s="179">
        <v>1.9390581717451522E-2</v>
      </c>
      <c r="G24" s="182">
        <v>1837</v>
      </c>
      <c r="H24" s="179">
        <v>4.6413502109704644E-2</v>
      </c>
      <c r="I24" s="29">
        <v>0</v>
      </c>
      <c r="J24" s="85">
        <v>0</v>
      </c>
      <c r="K24" s="29">
        <v>0</v>
      </c>
      <c r="L24" s="85">
        <v>0</v>
      </c>
      <c r="M24" s="29">
        <v>0</v>
      </c>
      <c r="N24" s="85">
        <v>0</v>
      </c>
      <c r="O24" s="29">
        <v>0</v>
      </c>
      <c r="P24" s="85">
        <v>0</v>
      </c>
      <c r="Q24" s="29">
        <v>0</v>
      </c>
      <c r="R24" s="85">
        <v>0</v>
      </c>
      <c r="S24" s="29">
        <v>0</v>
      </c>
      <c r="T24" s="85">
        <v>0</v>
      </c>
      <c r="U24" s="29">
        <v>0</v>
      </c>
      <c r="V24" s="85">
        <v>0</v>
      </c>
      <c r="W24" s="29">
        <v>0</v>
      </c>
      <c r="X24" s="92">
        <v>0</v>
      </c>
      <c r="Y24" s="238">
        <f t="shared" si="0"/>
        <v>501</v>
      </c>
      <c r="Z24" s="238">
        <f t="shared" si="1"/>
        <v>0</v>
      </c>
    </row>
    <row r="25" spans="1:26" x14ac:dyDescent="0.25">
      <c r="A25" s="354"/>
      <c r="B25" s="180" t="s">
        <v>3</v>
      </c>
      <c r="C25" s="181">
        <v>4175</v>
      </c>
      <c r="D25" s="179">
        <v>0.18518518518518517</v>
      </c>
      <c r="E25" s="84">
        <v>13861</v>
      </c>
      <c r="F25" s="179">
        <v>0.22991689750692521</v>
      </c>
      <c r="G25" s="182">
        <v>22712</v>
      </c>
      <c r="H25" s="179">
        <v>0.57383966244725737</v>
      </c>
      <c r="I25" s="29">
        <v>0</v>
      </c>
      <c r="J25" s="85">
        <v>0</v>
      </c>
      <c r="K25" s="29">
        <v>2331</v>
      </c>
      <c r="L25" s="85">
        <v>5.6000000000000001E-2</v>
      </c>
      <c r="M25" s="29">
        <v>1161600</v>
      </c>
      <c r="N25" s="85">
        <v>0.99287142930406691</v>
      </c>
      <c r="O25" s="29">
        <v>976800</v>
      </c>
      <c r="P25" s="85">
        <v>0.98834385624089371</v>
      </c>
      <c r="Q25" s="29">
        <v>804600</v>
      </c>
      <c r="R25" s="85">
        <v>0.98974094029079651</v>
      </c>
      <c r="S25" s="29">
        <v>3963000</v>
      </c>
      <c r="T25" s="85">
        <v>0.99430463908472799</v>
      </c>
      <c r="U25" s="29">
        <v>3750000</v>
      </c>
      <c r="V25" s="85">
        <v>0.99395674300254455</v>
      </c>
      <c r="W25" s="29">
        <v>1061000</v>
      </c>
      <c r="X25" s="92">
        <v>0.98095414201183462</v>
      </c>
      <c r="Y25" s="238">
        <f t="shared" si="0"/>
        <v>497291.33333333331</v>
      </c>
      <c r="Z25" s="238">
        <f t="shared" si="1"/>
        <v>1755266.2</v>
      </c>
    </row>
    <row r="26" spans="1:26" x14ac:dyDescent="0.25">
      <c r="A26" s="354"/>
      <c r="B26" s="180" t="s">
        <v>17</v>
      </c>
      <c r="C26" s="181">
        <v>167</v>
      </c>
      <c r="D26" s="179">
        <v>7.4074074074074077E-3</v>
      </c>
      <c r="E26" s="84">
        <v>24549</v>
      </c>
      <c r="F26" s="179">
        <v>0.40720221606648199</v>
      </c>
      <c r="G26" s="84">
        <v>0</v>
      </c>
      <c r="H26" s="179">
        <v>0</v>
      </c>
      <c r="I26" s="29">
        <v>7104</v>
      </c>
      <c r="J26" s="85">
        <v>0.2119205298013245</v>
      </c>
      <c r="K26" s="29">
        <v>888</v>
      </c>
      <c r="L26" s="85">
        <v>2.1333333333333333E-2</v>
      </c>
      <c r="M26" s="29">
        <v>660</v>
      </c>
      <c r="N26" s="85">
        <v>5.6413149392276537E-4</v>
      </c>
      <c r="O26" s="29">
        <v>420</v>
      </c>
      <c r="P26" s="85">
        <v>4.2496357455075283E-4</v>
      </c>
      <c r="Q26" s="29">
        <v>60</v>
      </c>
      <c r="R26" s="85">
        <v>7.3806184958299508E-5</v>
      </c>
      <c r="S26" s="29">
        <v>3100</v>
      </c>
      <c r="T26" s="85">
        <v>7.7778056552174027E-4</v>
      </c>
      <c r="U26" s="29">
        <v>2700</v>
      </c>
      <c r="V26" s="85">
        <v>7.1564885496183217E-4</v>
      </c>
      <c r="W26" s="29">
        <v>2300</v>
      </c>
      <c r="X26" s="92">
        <v>2.1264792899408289E-3</v>
      </c>
      <c r="Y26" s="238">
        <f t="shared" si="0"/>
        <v>4309.333333333333</v>
      </c>
      <c r="Z26" s="238">
        <f t="shared" si="1"/>
        <v>3218.4</v>
      </c>
    </row>
    <row r="27" spans="1:26" x14ac:dyDescent="0.25">
      <c r="A27" s="354"/>
      <c r="B27" s="180" t="s">
        <v>93</v>
      </c>
      <c r="C27" s="181">
        <v>668</v>
      </c>
      <c r="D27" s="179">
        <v>2.9629629629629631E-2</v>
      </c>
      <c r="E27" s="84">
        <v>1002</v>
      </c>
      <c r="F27" s="179">
        <v>1.662049861495845E-2</v>
      </c>
      <c r="G27" s="182">
        <v>501</v>
      </c>
      <c r="H27" s="179">
        <v>1.2658227848101266E-2</v>
      </c>
      <c r="I27" s="29">
        <v>0</v>
      </c>
      <c r="J27" s="85">
        <v>0</v>
      </c>
      <c r="K27" s="29">
        <v>444</v>
      </c>
      <c r="L27" s="85">
        <v>1.0666666666666666E-2</v>
      </c>
      <c r="M27" s="29">
        <v>0</v>
      </c>
      <c r="N27" s="85">
        <v>0</v>
      </c>
      <c r="O27" s="29">
        <v>0</v>
      </c>
      <c r="P27" s="85">
        <v>0</v>
      </c>
      <c r="Q27" s="29">
        <v>0</v>
      </c>
      <c r="R27" s="85">
        <v>0</v>
      </c>
      <c r="S27" s="29">
        <v>0</v>
      </c>
      <c r="T27" s="85">
        <v>0</v>
      </c>
      <c r="U27" s="29">
        <v>0</v>
      </c>
      <c r="V27" s="85">
        <v>0</v>
      </c>
      <c r="W27" s="29">
        <v>0</v>
      </c>
      <c r="X27" s="92">
        <v>0</v>
      </c>
      <c r="Y27" s="238">
        <f t="shared" si="0"/>
        <v>361.83333333333331</v>
      </c>
      <c r="Z27" s="238">
        <f t="shared" si="1"/>
        <v>88.8</v>
      </c>
    </row>
    <row r="28" spans="1:26" x14ac:dyDescent="0.25">
      <c r="A28" s="354"/>
      <c r="B28" s="180" t="s">
        <v>88</v>
      </c>
      <c r="C28" s="84">
        <v>0</v>
      </c>
      <c r="D28" s="179">
        <v>0</v>
      </c>
      <c r="E28" s="84">
        <v>0</v>
      </c>
      <c r="F28" s="179">
        <v>0</v>
      </c>
      <c r="G28" s="182">
        <v>167</v>
      </c>
      <c r="H28" s="179">
        <v>4.2194092827004216E-3</v>
      </c>
      <c r="I28" s="29">
        <v>0</v>
      </c>
      <c r="J28" s="85">
        <v>0</v>
      </c>
      <c r="K28" s="29">
        <v>0</v>
      </c>
      <c r="L28" s="85">
        <v>0</v>
      </c>
      <c r="M28" s="29">
        <v>0</v>
      </c>
      <c r="N28" s="85">
        <v>0</v>
      </c>
      <c r="O28" s="29">
        <v>0</v>
      </c>
      <c r="P28" s="85">
        <v>0</v>
      </c>
      <c r="Q28" s="29">
        <v>0</v>
      </c>
      <c r="R28" s="85">
        <v>0</v>
      </c>
      <c r="S28" s="29">
        <v>0</v>
      </c>
      <c r="T28" s="85">
        <v>0</v>
      </c>
      <c r="U28" s="29">
        <v>0</v>
      </c>
      <c r="V28" s="85">
        <v>0</v>
      </c>
      <c r="W28" s="29">
        <v>0</v>
      </c>
      <c r="X28" s="92">
        <v>0</v>
      </c>
      <c r="Y28" s="238">
        <f t="shared" si="0"/>
        <v>27.833333333333332</v>
      </c>
      <c r="Z28" s="238">
        <f t="shared" si="1"/>
        <v>0</v>
      </c>
    </row>
    <row r="29" spans="1:26" x14ac:dyDescent="0.25">
      <c r="A29" s="354"/>
      <c r="B29" s="180" t="s">
        <v>157</v>
      </c>
      <c r="C29" s="84">
        <v>0</v>
      </c>
      <c r="D29" s="179">
        <v>0</v>
      </c>
      <c r="E29" s="84">
        <v>0</v>
      </c>
      <c r="F29" s="179">
        <v>0</v>
      </c>
      <c r="G29" s="182">
        <v>167</v>
      </c>
      <c r="H29" s="179">
        <v>4.2194092827004216E-3</v>
      </c>
      <c r="I29" s="29">
        <v>0</v>
      </c>
      <c r="J29" s="85">
        <v>0</v>
      </c>
      <c r="K29" s="29">
        <v>0</v>
      </c>
      <c r="L29" s="85">
        <v>0</v>
      </c>
      <c r="M29" s="29">
        <v>0</v>
      </c>
      <c r="N29" s="85">
        <v>0</v>
      </c>
      <c r="O29" s="29">
        <v>0</v>
      </c>
      <c r="P29" s="85">
        <v>0</v>
      </c>
      <c r="Q29" s="29">
        <v>0</v>
      </c>
      <c r="R29" s="85">
        <v>0</v>
      </c>
      <c r="S29" s="29">
        <v>0</v>
      </c>
      <c r="T29" s="85">
        <v>0</v>
      </c>
      <c r="U29" s="29">
        <v>0</v>
      </c>
      <c r="V29" s="85">
        <v>0</v>
      </c>
      <c r="W29" s="29">
        <v>0</v>
      </c>
      <c r="X29" s="92">
        <v>0</v>
      </c>
      <c r="Y29" s="238">
        <f t="shared" si="0"/>
        <v>27.833333333333332</v>
      </c>
      <c r="Z29" s="238">
        <f t="shared" si="1"/>
        <v>0</v>
      </c>
    </row>
    <row r="30" spans="1:26" x14ac:dyDescent="0.25">
      <c r="A30" s="354"/>
      <c r="B30" s="180" t="s">
        <v>158</v>
      </c>
      <c r="C30" s="84">
        <v>0</v>
      </c>
      <c r="D30" s="179">
        <v>0</v>
      </c>
      <c r="E30" s="84">
        <v>0</v>
      </c>
      <c r="F30" s="179">
        <v>0</v>
      </c>
      <c r="G30" s="182">
        <v>167</v>
      </c>
      <c r="H30" s="179">
        <v>4.2194092827004216E-3</v>
      </c>
      <c r="I30" s="29">
        <v>0</v>
      </c>
      <c r="J30" s="85">
        <v>0</v>
      </c>
      <c r="K30" s="29">
        <v>0</v>
      </c>
      <c r="L30" s="85">
        <v>0</v>
      </c>
      <c r="M30" s="29">
        <v>0</v>
      </c>
      <c r="N30" s="85">
        <v>0</v>
      </c>
      <c r="O30" s="29">
        <v>0</v>
      </c>
      <c r="P30" s="85">
        <v>0</v>
      </c>
      <c r="Q30" s="29">
        <v>0</v>
      </c>
      <c r="R30" s="85">
        <v>0</v>
      </c>
      <c r="S30" s="29">
        <v>0</v>
      </c>
      <c r="T30" s="85">
        <v>0</v>
      </c>
      <c r="U30" s="29">
        <v>0</v>
      </c>
      <c r="V30" s="85">
        <v>0</v>
      </c>
      <c r="W30" s="29">
        <v>0</v>
      </c>
      <c r="X30" s="92">
        <v>0</v>
      </c>
      <c r="Y30" s="238">
        <f t="shared" si="0"/>
        <v>27.833333333333332</v>
      </c>
      <c r="Z30" s="238">
        <f t="shared" si="1"/>
        <v>0</v>
      </c>
    </row>
    <row r="31" spans="1:26" x14ac:dyDescent="0.25">
      <c r="A31" s="354"/>
      <c r="B31" s="180" t="s">
        <v>156</v>
      </c>
      <c r="C31" s="84">
        <v>0</v>
      </c>
      <c r="D31" s="179">
        <v>0</v>
      </c>
      <c r="E31" s="84">
        <v>501</v>
      </c>
      <c r="F31" s="179">
        <v>8.3102493074792248E-3</v>
      </c>
      <c r="G31" s="84">
        <v>0</v>
      </c>
      <c r="H31" s="179">
        <v>0</v>
      </c>
      <c r="I31" s="29">
        <v>0</v>
      </c>
      <c r="J31" s="85">
        <v>0</v>
      </c>
      <c r="K31" s="29">
        <v>0</v>
      </c>
      <c r="L31" s="85">
        <v>0</v>
      </c>
      <c r="M31" s="29">
        <v>0</v>
      </c>
      <c r="N31" s="85">
        <v>0</v>
      </c>
      <c r="O31" s="29">
        <v>0</v>
      </c>
      <c r="P31" s="85">
        <v>0</v>
      </c>
      <c r="Q31" s="29">
        <v>0</v>
      </c>
      <c r="R31" s="85">
        <v>0</v>
      </c>
      <c r="S31" s="29">
        <v>0</v>
      </c>
      <c r="T31" s="85">
        <v>0</v>
      </c>
      <c r="U31" s="29">
        <v>0</v>
      </c>
      <c r="V31" s="85">
        <v>0</v>
      </c>
      <c r="W31" s="29">
        <v>0</v>
      </c>
      <c r="X31" s="92">
        <v>0</v>
      </c>
      <c r="Y31" s="238">
        <f t="shared" si="0"/>
        <v>83.5</v>
      </c>
      <c r="Z31" s="238">
        <f t="shared" si="1"/>
        <v>0</v>
      </c>
    </row>
    <row r="32" spans="1:26" x14ac:dyDescent="0.25">
      <c r="A32" s="354"/>
      <c r="B32" s="180" t="s">
        <v>146</v>
      </c>
      <c r="C32" s="181">
        <v>167</v>
      </c>
      <c r="D32" s="179">
        <v>7.4074074074074077E-3</v>
      </c>
      <c r="E32" s="84">
        <v>167</v>
      </c>
      <c r="F32" s="179">
        <v>2.7700831024930748E-3</v>
      </c>
      <c r="G32" s="84">
        <v>0</v>
      </c>
      <c r="H32" s="179">
        <v>0</v>
      </c>
      <c r="I32" s="29">
        <v>0</v>
      </c>
      <c r="J32" s="85">
        <v>0</v>
      </c>
      <c r="K32" s="29">
        <v>0</v>
      </c>
      <c r="L32" s="85">
        <v>0</v>
      </c>
      <c r="M32" s="29">
        <v>120</v>
      </c>
      <c r="N32" s="85">
        <v>1.0256936253141187E-4</v>
      </c>
      <c r="O32" s="29">
        <v>60</v>
      </c>
      <c r="P32" s="85">
        <v>6.0709082078678982E-5</v>
      </c>
      <c r="Q32" s="29">
        <v>0</v>
      </c>
      <c r="R32" s="85">
        <v>0</v>
      </c>
      <c r="S32" s="29">
        <v>0</v>
      </c>
      <c r="T32" s="85">
        <v>0</v>
      </c>
      <c r="U32" s="29">
        <v>0</v>
      </c>
      <c r="V32" s="85">
        <v>0</v>
      </c>
      <c r="W32" s="29">
        <v>0</v>
      </c>
      <c r="X32" s="92">
        <v>0</v>
      </c>
      <c r="Y32" s="238">
        <f t="shared" si="0"/>
        <v>85.666666666666671</v>
      </c>
      <c r="Z32" s="238">
        <f t="shared" si="1"/>
        <v>0</v>
      </c>
    </row>
    <row r="33" spans="1:26" x14ac:dyDescent="0.25">
      <c r="A33" s="354"/>
      <c r="B33" s="180" t="s">
        <v>63</v>
      </c>
      <c r="C33" s="181">
        <v>167</v>
      </c>
      <c r="D33" s="179">
        <v>7.4074074074074077E-3</v>
      </c>
      <c r="E33" s="84">
        <v>0</v>
      </c>
      <c r="F33" s="179">
        <v>0</v>
      </c>
      <c r="G33" s="84">
        <v>0</v>
      </c>
      <c r="H33" s="179">
        <v>0</v>
      </c>
      <c r="I33" s="29">
        <v>0</v>
      </c>
      <c r="J33" s="85">
        <v>0</v>
      </c>
      <c r="K33" s="29">
        <v>0</v>
      </c>
      <c r="L33" s="85">
        <v>0</v>
      </c>
      <c r="M33" s="29">
        <v>0</v>
      </c>
      <c r="N33" s="85">
        <v>0</v>
      </c>
      <c r="O33" s="29">
        <v>360</v>
      </c>
      <c r="P33" s="85">
        <v>3.6425449247207386E-4</v>
      </c>
      <c r="Q33" s="29">
        <v>0</v>
      </c>
      <c r="R33" s="85">
        <v>0</v>
      </c>
      <c r="S33" s="29">
        <v>0</v>
      </c>
      <c r="T33" s="85">
        <v>0</v>
      </c>
      <c r="U33" s="29">
        <v>800</v>
      </c>
      <c r="V33" s="85">
        <v>2.1204410517387619E-4</v>
      </c>
      <c r="W33" s="29">
        <v>1700</v>
      </c>
      <c r="X33" s="92">
        <v>1.571745562130178E-3</v>
      </c>
      <c r="Y33" s="238">
        <f t="shared" si="0"/>
        <v>87.833333333333329</v>
      </c>
      <c r="Z33" s="238">
        <f t="shared" si="1"/>
        <v>500</v>
      </c>
    </row>
    <row r="34" spans="1:26" x14ac:dyDescent="0.25">
      <c r="A34" s="354"/>
      <c r="B34" s="180" t="s">
        <v>114</v>
      </c>
      <c r="C34" s="84">
        <v>0</v>
      </c>
      <c r="D34" s="179">
        <v>0</v>
      </c>
      <c r="E34" s="84">
        <v>334</v>
      </c>
      <c r="F34" s="179">
        <v>5.5401662049861496E-3</v>
      </c>
      <c r="G34" s="84">
        <v>0</v>
      </c>
      <c r="H34" s="179">
        <v>0</v>
      </c>
      <c r="I34" s="29">
        <v>0</v>
      </c>
      <c r="J34" s="85">
        <v>0</v>
      </c>
      <c r="K34" s="29">
        <v>222</v>
      </c>
      <c r="L34" s="85">
        <v>5.3333333333333332E-3</v>
      </c>
      <c r="M34" s="29">
        <v>0</v>
      </c>
      <c r="N34" s="85">
        <v>0</v>
      </c>
      <c r="O34" s="29">
        <v>0</v>
      </c>
      <c r="P34" s="85">
        <v>0</v>
      </c>
      <c r="Q34" s="29">
        <v>0</v>
      </c>
      <c r="R34" s="85">
        <v>0</v>
      </c>
      <c r="S34" s="29">
        <v>0</v>
      </c>
      <c r="T34" s="85">
        <v>0</v>
      </c>
      <c r="U34" s="29">
        <v>0</v>
      </c>
      <c r="V34" s="85">
        <v>0</v>
      </c>
      <c r="W34" s="29">
        <v>0</v>
      </c>
      <c r="X34" s="92">
        <v>0</v>
      </c>
      <c r="Y34" s="238">
        <f t="shared" si="0"/>
        <v>55.666666666666664</v>
      </c>
      <c r="Z34" s="238">
        <f t="shared" si="1"/>
        <v>44.4</v>
      </c>
    </row>
    <row r="35" spans="1:26" x14ac:dyDescent="0.25">
      <c r="A35" s="354"/>
      <c r="B35" s="180" t="s">
        <v>109</v>
      </c>
      <c r="C35" s="84">
        <v>0</v>
      </c>
      <c r="D35" s="179">
        <v>0</v>
      </c>
      <c r="E35" s="84">
        <v>167</v>
      </c>
      <c r="F35" s="179">
        <v>2.7700831024930748E-3</v>
      </c>
      <c r="G35" s="84">
        <v>0</v>
      </c>
      <c r="H35" s="179">
        <v>0</v>
      </c>
      <c r="I35" s="29">
        <v>0</v>
      </c>
      <c r="J35" s="85">
        <v>0</v>
      </c>
      <c r="K35" s="29">
        <v>0</v>
      </c>
      <c r="L35" s="85">
        <v>0</v>
      </c>
      <c r="M35" s="29">
        <v>300</v>
      </c>
      <c r="N35" s="85">
        <v>2.5642340632852972E-4</v>
      </c>
      <c r="O35" s="29">
        <v>180</v>
      </c>
      <c r="P35" s="85">
        <v>1.8212724623603693E-4</v>
      </c>
      <c r="Q35" s="29">
        <v>120</v>
      </c>
      <c r="R35" s="85">
        <v>1.4761236991659902E-4</v>
      </c>
      <c r="S35" s="29">
        <v>200</v>
      </c>
      <c r="T35" s="85">
        <v>5.0179391323983243E-5</v>
      </c>
      <c r="U35" s="29">
        <v>0</v>
      </c>
      <c r="V35" s="85">
        <v>0</v>
      </c>
      <c r="W35" s="29">
        <v>100</v>
      </c>
      <c r="X35" s="92">
        <v>9.2455621301775186E-5</v>
      </c>
      <c r="Y35" s="238">
        <f t="shared" si="0"/>
        <v>127.83333333333333</v>
      </c>
      <c r="Z35" s="238">
        <f t="shared" si="1"/>
        <v>60</v>
      </c>
    </row>
    <row r="36" spans="1:26" x14ac:dyDescent="0.25">
      <c r="A36" s="354"/>
      <c r="B36" s="180" t="s">
        <v>41</v>
      </c>
      <c r="C36" s="84">
        <v>0</v>
      </c>
      <c r="D36" s="179">
        <v>0</v>
      </c>
      <c r="E36" s="84">
        <v>0</v>
      </c>
      <c r="F36" s="179">
        <v>0</v>
      </c>
      <c r="G36" s="84">
        <v>0</v>
      </c>
      <c r="H36" s="179">
        <v>0</v>
      </c>
      <c r="I36" s="29">
        <v>0</v>
      </c>
      <c r="J36" s="85">
        <v>0</v>
      </c>
      <c r="K36" s="29">
        <v>0</v>
      </c>
      <c r="L36" s="85">
        <v>0</v>
      </c>
      <c r="M36" s="29">
        <v>60</v>
      </c>
      <c r="N36" s="85">
        <v>5.1284681265705936E-5</v>
      </c>
      <c r="O36" s="29">
        <v>0</v>
      </c>
      <c r="P36" s="85">
        <v>0</v>
      </c>
      <c r="Q36" s="29">
        <v>0</v>
      </c>
      <c r="R36" s="85">
        <v>0</v>
      </c>
      <c r="S36" s="29">
        <v>0</v>
      </c>
      <c r="T36" s="85">
        <v>0</v>
      </c>
      <c r="U36" s="29">
        <v>0</v>
      </c>
      <c r="V36" s="85">
        <v>0</v>
      </c>
      <c r="W36" s="29">
        <v>100</v>
      </c>
      <c r="X36" s="92">
        <v>9.2455621301775186E-5</v>
      </c>
      <c r="Y36" s="238">
        <f t="shared" si="0"/>
        <v>10</v>
      </c>
      <c r="Z36" s="238">
        <f t="shared" si="1"/>
        <v>20</v>
      </c>
    </row>
    <row r="37" spans="1:26" x14ac:dyDescent="0.25">
      <c r="A37" s="354"/>
      <c r="B37" s="180" t="s">
        <v>174</v>
      </c>
      <c r="C37" s="84">
        <v>0</v>
      </c>
      <c r="D37" s="179">
        <v>0</v>
      </c>
      <c r="E37" s="84">
        <v>0</v>
      </c>
      <c r="F37" s="179">
        <v>0</v>
      </c>
      <c r="G37" s="84">
        <v>0</v>
      </c>
      <c r="H37" s="179">
        <v>0</v>
      </c>
      <c r="I37" s="29">
        <v>0</v>
      </c>
      <c r="J37" s="85">
        <v>0</v>
      </c>
      <c r="K37" s="29">
        <v>222</v>
      </c>
      <c r="L37" s="85">
        <v>5.3333333333333332E-3</v>
      </c>
      <c r="M37" s="29">
        <v>0</v>
      </c>
      <c r="N37" s="85">
        <v>0</v>
      </c>
      <c r="O37" s="29">
        <v>0</v>
      </c>
      <c r="P37" s="85">
        <v>0</v>
      </c>
      <c r="Q37" s="29">
        <v>0</v>
      </c>
      <c r="R37" s="85">
        <v>0</v>
      </c>
      <c r="S37" s="29">
        <v>0</v>
      </c>
      <c r="T37" s="85">
        <v>0</v>
      </c>
      <c r="U37" s="29">
        <v>0</v>
      </c>
      <c r="V37" s="85">
        <v>0</v>
      </c>
      <c r="W37" s="29">
        <v>0</v>
      </c>
      <c r="X37" s="92">
        <v>0</v>
      </c>
      <c r="Y37" s="238">
        <f t="shared" si="0"/>
        <v>0</v>
      </c>
      <c r="Z37" s="238">
        <f t="shared" si="1"/>
        <v>44.4</v>
      </c>
    </row>
    <row r="38" spans="1:26" x14ac:dyDescent="0.25">
      <c r="A38" s="354"/>
      <c r="B38" s="180" t="s">
        <v>117</v>
      </c>
      <c r="C38" s="84">
        <v>0</v>
      </c>
      <c r="D38" s="179">
        <v>0</v>
      </c>
      <c r="E38" s="84">
        <v>334</v>
      </c>
      <c r="F38" s="179">
        <v>5.5401662049861496E-3</v>
      </c>
      <c r="G38" s="84">
        <v>0</v>
      </c>
      <c r="H38" s="179">
        <v>0</v>
      </c>
      <c r="I38" s="29">
        <v>0</v>
      </c>
      <c r="J38" s="85">
        <v>0</v>
      </c>
      <c r="K38" s="29">
        <v>111</v>
      </c>
      <c r="L38" s="85">
        <v>2.6666666666666666E-3</v>
      </c>
      <c r="M38" s="29">
        <v>0</v>
      </c>
      <c r="N38" s="85">
        <v>0</v>
      </c>
      <c r="O38" s="29">
        <v>0</v>
      </c>
      <c r="P38" s="85">
        <v>0</v>
      </c>
      <c r="Q38" s="29">
        <v>0</v>
      </c>
      <c r="R38" s="85">
        <v>0</v>
      </c>
      <c r="S38" s="29">
        <v>0</v>
      </c>
      <c r="T38" s="85">
        <v>0</v>
      </c>
      <c r="U38" s="29">
        <v>0</v>
      </c>
      <c r="V38" s="85">
        <v>0</v>
      </c>
      <c r="W38" s="29">
        <v>0</v>
      </c>
      <c r="X38" s="92">
        <v>0</v>
      </c>
      <c r="Y38" s="238">
        <f t="shared" si="0"/>
        <v>55.666666666666664</v>
      </c>
      <c r="Z38" s="238">
        <f t="shared" si="1"/>
        <v>22.2</v>
      </c>
    </row>
    <row r="39" spans="1:26" x14ac:dyDescent="0.25">
      <c r="A39" s="354"/>
      <c r="B39" s="180" t="s">
        <v>26</v>
      </c>
      <c r="C39" s="181">
        <v>334</v>
      </c>
      <c r="D39" s="179">
        <v>1.4814814814814815E-2</v>
      </c>
      <c r="E39" s="84">
        <v>167</v>
      </c>
      <c r="F39" s="179">
        <v>2.7700831024930748E-3</v>
      </c>
      <c r="G39" s="84">
        <v>0</v>
      </c>
      <c r="H39" s="179">
        <v>0</v>
      </c>
      <c r="I39" s="29">
        <v>0</v>
      </c>
      <c r="J39" s="85">
        <v>0</v>
      </c>
      <c r="K39" s="29">
        <v>0</v>
      </c>
      <c r="L39" s="85">
        <v>0</v>
      </c>
      <c r="M39" s="29">
        <v>0</v>
      </c>
      <c r="N39" s="85">
        <v>0</v>
      </c>
      <c r="O39" s="29">
        <v>0</v>
      </c>
      <c r="P39" s="85">
        <v>0</v>
      </c>
      <c r="Q39" s="29">
        <v>0</v>
      </c>
      <c r="R39" s="85">
        <v>0</v>
      </c>
      <c r="S39" s="29">
        <v>0</v>
      </c>
      <c r="T39" s="85">
        <v>0</v>
      </c>
      <c r="U39" s="29">
        <v>0</v>
      </c>
      <c r="V39" s="85">
        <v>0</v>
      </c>
      <c r="W39" s="29">
        <v>0</v>
      </c>
      <c r="X39" s="92">
        <v>0</v>
      </c>
      <c r="Y39" s="238">
        <f t="shared" si="0"/>
        <v>83.5</v>
      </c>
      <c r="Z39" s="238">
        <f t="shared" si="1"/>
        <v>0</v>
      </c>
    </row>
    <row r="40" spans="1:26" x14ac:dyDescent="0.25">
      <c r="A40" s="354"/>
      <c r="B40" s="177" t="s">
        <v>170</v>
      </c>
      <c r="C40" s="181">
        <v>0</v>
      </c>
      <c r="D40" s="179">
        <v>0</v>
      </c>
      <c r="E40" s="84">
        <v>0</v>
      </c>
      <c r="F40" s="179">
        <v>0</v>
      </c>
      <c r="G40" s="84">
        <v>0</v>
      </c>
      <c r="H40" s="179">
        <v>0</v>
      </c>
      <c r="I40" s="29">
        <v>0</v>
      </c>
      <c r="J40" s="85">
        <v>0</v>
      </c>
      <c r="K40" s="29">
        <v>111</v>
      </c>
      <c r="L40" s="85">
        <v>2.6666666666666666E-3</v>
      </c>
      <c r="M40" s="29">
        <v>0</v>
      </c>
      <c r="N40" s="85">
        <v>0</v>
      </c>
      <c r="O40" s="29">
        <v>0</v>
      </c>
      <c r="P40" s="85">
        <v>0</v>
      </c>
      <c r="Q40" s="29">
        <v>0</v>
      </c>
      <c r="R40" s="85">
        <v>0</v>
      </c>
      <c r="S40" s="29">
        <v>0</v>
      </c>
      <c r="T40" s="85">
        <v>0</v>
      </c>
      <c r="U40" s="29">
        <v>0</v>
      </c>
      <c r="V40" s="85">
        <v>0</v>
      </c>
      <c r="W40" s="29">
        <v>0</v>
      </c>
      <c r="X40" s="92">
        <v>0</v>
      </c>
      <c r="Y40" s="238">
        <f t="shared" si="0"/>
        <v>0</v>
      </c>
      <c r="Z40" s="238">
        <f t="shared" si="1"/>
        <v>22.2</v>
      </c>
    </row>
    <row r="41" spans="1:26" x14ac:dyDescent="0.25">
      <c r="A41" s="354"/>
      <c r="B41" s="177" t="s">
        <v>42</v>
      </c>
      <c r="C41" s="181">
        <v>0</v>
      </c>
      <c r="D41" s="179">
        <v>0</v>
      </c>
      <c r="E41" s="84">
        <v>0</v>
      </c>
      <c r="F41" s="179">
        <v>0</v>
      </c>
      <c r="G41" s="84">
        <v>0</v>
      </c>
      <c r="H41" s="179">
        <v>0</v>
      </c>
      <c r="I41" s="29">
        <v>0</v>
      </c>
      <c r="J41" s="85">
        <v>0</v>
      </c>
      <c r="K41" s="29">
        <v>333</v>
      </c>
      <c r="L41" s="85">
        <v>8.0000000000000002E-3</v>
      </c>
      <c r="M41" s="29">
        <v>0</v>
      </c>
      <c r="N41" s="85">
        <v>0</v>
      </c>
      <c r="O41" s="29">
        <v>0</v>
      </c>
      <c r="P41" s="85">
        <v>0</v>
      </c>
      <c r="Q41" s="29">
        <v>0</v>
      </c>
      <c r="R41" s="85">
        <v>0</v>
      </c>
      <c r="S41" s="29">
        <v>0</v>
      </c>
      <c r="T41" s="85">
        <v>0</v>
      </c>
      <c r="U41" s="29">
        <v>0</v>
      </c>
      <c r="V41" s="85">
        <v>0</v>
      </c>
      <c r="W41" s="29">
        <v>0</v>
      </c>
      <c r="X41" s="92">
        <v>0</v>
      </c>
      <c r="Y41" s="238">
        <f t="shared" si="0"/>
        <v>0</v>
      </c>
      <c r="Z41" s="238">
        <f t="shared" si="1"/>
        <v>66.599999999999994</v>
      </c>
    </row>
    <row r="42" spans="1:26" x14ac:dyDescent="0.25">
      <c r="A42" s="354"/>
      <c r="B42" s="180" t="s">
        <v>97</v>
      </c>
      <c r="C42" s="84">
        <v>0</v>
      </c>
      <c r="D42" s="179">
        <v>0</v>
      </c>
      <c r="E42" s="84">
        <v>1169</v>
      </c>
      <c r="F42" s="179">
        <v>1.9390581717451522E-2</v>
      </c>
      <c r="G42" s="182">
        <v>334</v>
      </c>
      <c r="H42" s="179">
        <v>8.4388185654008432E-3</v>
      </c>
      <c r="I42" s="29">
        <v>0</v>
      </c>
      <c r="J42" s="85">
        <v>0</v>
      </c>
      <c r="K42" s="29">
        <v>111</v>
      </c>
      <c r="L42" s="85">
        <v>2.6666666666666666E-3</v>
      </c>
      <c r="M42" s="29">
        <v>0</v>
      </c>
      <c r="N42" s="85">
        <v>0</v>
      </c>
      <c r="O42" s="29">
        <v>0</v>
      </c>
      <c r="P42" s="85">
        <v>0</v>
      </c>
      <c r="Q42" s="29">
        <v>0</v>
      </c>
      <c r="R42" s="85">
        <v>0</v>
      </c>
      <c r="S42" s="29">
        <v>0</v>
      </c>
      <c r="T42" s="85">
        <v>0</v>
      </c>
      <c r="U42" s="29">
        <v>0</v>
      </c>
      <c r="V42" s="85">
        <v>0</v>
      </c>
      <c r="W42" s="29">
        <v>0</v>
      </c>
      <c r="X42" s="92">
        <v>0</v>
      </c>
      <c r="Y42" s="238">
        <f t="shared" si="0"/>
        <v>250.5</v>
      </c>
      <c r="Z42" s="238">
        <f t="shared" si="1"/>
        <v>22.2</v>
      </c>
    </row>
    <row r="43" spans="1:26" x14ac:dyDescent="0.25">
      <c r="A43" s="354"/>
      <c r="B43" s="180" t="s">
        <v>18</v>
      </c>
      <c r="C43" s="181">
        <v>1002</v>
      </c>
      <c r="D43" s="179">
        <v>4.4444444444444446E-2</v>
      </c>
      <c r="E43" s="84">
        <v>167</v>
      </c>
      <c r="F43" s="179">
        <v>2.7700831024930748E-3</v>
      </c>
      <c r="G43" s="182">
        <v>167</v>
      </c>
      <c r="H43" s="179">
        <v>4.2194092827004216E-3</v>
      </c>
      <c r="I43" s="29">
        <v>111</v>
      </c>
      <c r="J43" s="85">
        <v>3.3112582781456954E-3</v>
      </c>
      <c r="K43" s="29">
        <v>666</v>
      </c>
      <c r="L43" s="85">
        <v>1.6E-2</v>
      </c>
      <c r="M43" s="29">
        <v>1260</v>
      </c>
      <c r="N43" s="85">
        <v>1.0769783065798248E-3</v>
      </c>
      <c r="O43" s="29">
        <v>720</v>
      </c>
      <c r="P43" s="85">
        <v>7.2850898494414772E-4</v>
      </c>
      <c r="Q43" s="29">
        <v>420</v>
      </c>
      <c r="R43" s="85">
        <v>5.1664329470809658E-4</v>
      </c>
      <c r="S43" s="29">
        <v>700</v>
      </c>
      <c r="T43" s="85">
        <v>1.7562786963394133E-4</v>
      </c>
      <c r="U43" s="29">
        <v>1100</v>
      </c>
      <c r="V43" s="85">
        <v>2.9156064461407979E-4</v>
      </c>
      <c r="W43" s="29">
        <v>800</v>
      </c>
      <c r="X43" s="92">
        <v>7.3964497041420149E-4</v>
      </c>
      <c r="Y43" s="238">
        <f t="shared" si="0"/>
        <v>622.66666666666663</v>
      </c>
      <c r="Z43" s="238">
        <f t="shared" si="1"/>
        <v>675.4</v>
      </c>
    </row>
    <row r="44" spans="1:26" x14ac:dyDescent="0.25">
      <c r="A44" s="354"/>
      <c r="B44" s="180" t="s">
        <v>49</v>
      </c>
      <c r="C44" s="181">
        <v>334</v>
      </c>
      <c r="D44" s="179">
        <v>1.4814814814814815E-2</v>
      </c>
      <c r="E44" s="84">
        <v>0</v>
      </c>
      <c r="F44" s="179">
        <v>0</v>
      </c>
      <c r="G44" s="84">
        <v>0</v>
      </c>
      <c r="H44" s="179">
        <v>0</v>
      </c>
      <c r="I44" s="29">
        <v>222</v>
      </c>
      <c r="J44" s="85">
        <v>6.6225165562913907E-3</v>
      </c>
      <c r="K44" s="29">
        <v>222</v>
      </c>
      <c r="L44" s="85">
        <v>5.3333333333333332E-3</v>
      </c>
      <c r="M44" s="29">
        <v>1020</v>
      </c>
      <c r="N44" s="85">
        <v>8.7183958151700101E-4</v>
      </c>
      <c r="O44" s="29">
        <v>1500</v>
      </c>
      <c r="P44" s="85">
        <v>1.5177270519669745E-3</v>
      </c>
      <c r="Q44" s="29">
        <v>1080</v>
      </c>
      <c r="R44" s="85">
        <v>1.3285113292493913E-3</v>
      </c>
      <c r="S44" s="29">
        <v>300</v>
      </c>
      <c r="T44" s="85">
        <v>7.5269086985974861E-5</v>
      </c>
      <c r="U44" s="29">
        <v>1700</v>
      </c>
      <c r="V44" s="85">
        <v>4.5059372349448687E-4</v>
      </c>
      <c r="W44" s="29">
        <v>1300</v>
      </c>
      <c r="X44" s="92">
        <v>1.2019230769230774E-3</v>
      </c>
      <c r="Y44" s="238">
        <f t="shared" si="0"/>
        <v>655.66666666666663</v>
      </c>
      <c r="Z44" s="238">
        <f t="shared" si="1"/>
        <v>748.8</v>
      </c>
    </row>
    <row r="45" spans="1:26" x14ac:dyDescent="0.25">
      <c r="A45" s="354"/>
      <c r="B45" s="180" t="s">
        <v>173</v>
      </c>
      <c r="C45" s="181">
        <v>0</v>
      </c>
      <c r="D45" s="179">
        <v>0</v>
      </c>
      <c r="E45" s="84">
        <v>0</v>
      </c>
      <c r="F45" s="179">
        <v>0</v>
      </c>
      <c r="G45" s="84">
        <v>0</v>
      </c>
      <c r="H45" s="179">
        <v>0</v>
      </c>
      <c r="I45" s="29">
        <v>0</v>
      </c>
      <c r="J45" s="85">
        <v>0</v>
      </c>
      <c r="K45" s="29">
        <v>111</v>
      </c>
      <c r="L45" s="85">
        <v>2.6666666666666666E-3</v>
      </c>
      <c r="M45" s="29">
        <v>0</v>
      </c>
      <c r="N45" s="85">
        <v>0</v>
      </c>
      <c r="O45" s="29">
        <v>0</v>
      </c>
      <c r="P45" s="85">
        <v>0</v>
      </c>
      <c r="Q45" s="29">
        <v>0</v>
      </c>
      <c r="R45" s="85">
        <v>0</v>
      </c>
      <c r="S45" s="29">
        <v>0</v>
      </c>
      <c r="T45" s="85">
        <v>0</v>
      </c>
      <c r="U45" s="29">
        <v>0</v>
      </c>
      <c r="V45" s="85">
        <v>0</v>
      </c>
      <c r="W45" s="29">
        <v>0</v>
      </c>
      <c r="X45" s="92">
        <v>0</v>
      </c>
      <c r="Y45" s="238">
        <f t="shared" si="0"/>
        <v>0</v>
      </c>
      <c r="Z45" s="238">
        <f t="shared" si="1"/>
        <v>22.2</v>
      </c>
    </row>
    <row r="46" spans="1:26" x14ac:dyDescent="0.25">
      <c r="A46" s="354"/>
      <c r="B46" s="180" t="s">
        <v>155</v>
      </c>
      <c r="C46" s="84">
        <v>0</v>
      </c>
      <c r="D46" s="179">
        <v>0</v>
      </c>
      <c r="E46" s="84">
        <v>334</v>
      </c>
      <c r="F46" s="179">
        <v>5.5401662049861496E-3</v>
      </c>
      <c r="G46" s="84">
        <v>0</v>
      </c>
      <c r="H46" s="179">
        <v>0</v>
      </c>
      <c r="I46" s="29">
        <v>1998</v>
      </c>
      <c r="J46" s="85">
        <v>5.9602649006622516E-2</v>
      </c>
      <c r="K46" s="29">
        <v>6327</v>
      </c>
      <c r="L46" s="85">
        <v>0.152</v>
      </c>
      <c r="M46" s="29">
        <v>0</v>
      </c>
      <c r="N46" s="85">
        <v>0</v>
      </c>
      <c r="O46" s="29">
        <v>0</v>
      </c>
      <c r="P46" s="85">
        <v>0</v>
      </c>
      <c r="Q46" s="29">
        <v>0</v>
      </c>
      <c r="R46" s="85">
        <v>0</v>
      </c>
      <c r="S46" s="29">
        <v>0</v>
      </c>
      <c r="T46" s="85">
        <v>0</v>
      </c>
      <c r="U46" s="29">
        <v>0</v>
      </c>
      <c r="V46" s="85">
        <v>0</v>
      </c>
      <c r="W46" s="29">
        <v>0</v>
      </c>
      <c r="X46" s="92">
        <v>0</v>
      </c>
      <c r="Y46" s="238">
        <f t="shared" si="0"/>
        <v>55.666666666666664</v>
      </c>
      <c r="Z46" s="238">
        <f t="shared" si="1"/>
        <v>1665</v>
      </c>
    </row>
    <row r="47" spans="1:26" x14ac:dyDescent="0.25">
      <c r="A47" s="354"/>
      <c r="B47" s="180" t="s">
        <v>85</v>
      </c>
      <c r="C47" s="84">
        <v>0</v>
      </c>
      <c r="D47" s="179">
        <v>0</v>
      </c>
      <c r="E47" s="84">
        <v>334</v>
      </c>
      <c r="F47" s="179">
        <v>5.5401662049861496E-3</v>
      </c>
      <c r="G47" s="84">
        <v>0</v>
      </c>
      <c r="H47" s="179">
        <v>0</v>
      </c>
      <c r="I47" s="29">
        <v>0</v>
      </c>
      <c r="J47" s="85">
        <v>0</v>
      </c>
      <c r="K47" s="29">
        <v>0</v>
      </c>
      <c r="L47" s="85">
        <v>0</v>
      </c>
      <c r="M47" s="29">
        <v>0</v>
      </c>
      <c r="N47" s="85">
        <v>0</v>
      </c>
      <c r="O47" s="29">
        <v>0</v>
      </c>
      <c r="P47" s="85">
        <v>0</v>
      </c>
      <c r="Q47" s="29">
        <v>0</v>
      </c>
      <c r="R47" s="85">
        <v>0</v>
      </c>
      <c r="S47" s="29">
        <v>0</v>
      </c>
      <c r="T47" s="85">
        <v>0</v>
      </c>
      <c r="U47" s="29">
        <v>0</v>
      </c>
      <c r="V47" s="85">
        <v>0</v>
      </c>
      <c r="W47" s="29">
        <v>0</v>
      </c>
      <c r="X47" s="92">
        <v>0</v>
      </c>
      <c r="Y47" s="238">
        <f t="shared" si="0"/>
        <v>55.666666666666664</v>
      </c>
      <c r="Z47" s="238">
        <f t="shared" si="1"/>
        <v>0</v>
      </c>
    </row>
    <row r="48" spans="1:26" x14ac:dyDescent="0.25">
      <c r="A48" s="354"/>
      <c r="B48" s="180" t="s">
        <v>65</v>
      </c>
      <c r="C48" s="84">
        <v>0</v>
      </c>
      <c r="D48" s="179">
        <v>0</v>
      </c>
      <c r="E48" s="84">
        <v>0</v>
      </c>
      <c r="F48" s="179">
        <v>0</v>
      </c>
      <c r="G48" s="84">
        <v>0</v>
      </c>
      <c r="H48" s="179">
        <v>0</v>
      </c>
      <c r="I48" s="29">
        <v>0</v>
      </c>
      <c r="J48" s="85">
        <v>0</v>
      </c>
      <c r="K48" s="29">
        <v>0</v>
      </c>
      <c r="L48" s="85">
        <v>0</v>
      </c>
      <c r="M48" s="29">
        <v>0</v>
      </c>
      <c r="N48" s="85">
        <v>0</v>
      </c>
      <c r="O48" s="29">
        <v>0</v>
      </c>
      <c r="P48" s="85">
        <v>0</v>
      </c>
      <c r="Q48" s="29">
        <v>0</v>
      </c>
      <c r="R48" s="85">
        <v>0</v>
      </c>
      <c r="S48" s="29">
        <v>0</v>
      </c>
      <c r="T48" s="85">
        <v>0</v>
      </c>
      <c r="U48" s="29">
        <v>200</v>
      </c>
      <c r="V48" s="85">
        <v>5.3011026293469048E-5</v>
      </c>
      <c r="W48" s="29">
        <v>0</v>
      </c>
      <c r="X48" s="92">
        <v>0</v>
      </c>
      <c r="Y48" s="238">
        <f t="shared" si="0"/>
        <v>0</v>
      </c>
      <c r="Z48" s="238">
        <f t="shared" si="1"/>
        <v>40</v>
      </c>
    </row>
    <row r="49" spans="1:26" x14ac:dyDescent="0.25">
      <c r="A49" s="354"/>
      <c r="B49" s="177" t="s">
        <v>171</v>
      </c>
      <c r="C49" s="84">
        <v>0</v>
      </c>
      <c r="D49" s="179">
        <v>0</v>
      </c>
      <c r="E49" s="84">
        <v>0</v>
      </c>
      <c r="F49" s="179">
        <v>0</v>
      </c>
      <c r="G49" s="84">
        <v>0</v>
      </c>
      <c r="H49" s="179">
        <v>0</v>
      </c>
      <c r="I49" s="29">
        <v>0</v>
      </c>
      <c r="J49" s="85">
        <v>0</v>
      </c>
      <c r="K49" s="29">
        <v>111</v>
      </c>
      <c r="L49" s="85">
        <v>2.6666666666666666E-3</v>
      </c>
      <c r="M49" s="29">
        <v>0</v>
      </c>
      <c r="N49" s="85">
        <v>0</v>
      </c>
      <c r="O49" s="29">
        <v>0</v>
      </c>
      <c r="P49" s="85">
        <v>0</v>
      </c>
      <c r="Q49" s="29">
        <v>0</v>
      </c>
      <c r="R49" s="85">
        <v>0</v>
      </c>
      <c r="S49" s="29">
        <v>0</v>
      </c>
      <c r="T49" s="85">
        <v>0</v>
      </c>
      <c r="U49" s="29">
        <v>0</v>
      </c>
      <c r="V49" s="85">
        <v>0</v>
      </c>
      <c r="W49" s="29">
        <v>0</v>
      </c>
      <c r="X49" s="92">
        <v>0</v>
      </c>
      <c r="Y49" s="238">
        <f t="shared" si="0"/>
        <v>0</v>
      </c>
      <c r="Z49" s="238">
        <f t="shared" si="1"/>
        <v>22.2</v>
      </c>
    </row>
    <row r="50" spans="1:26" x14ac:dyDescent="0.25">
      <c r="A50" s="360"/>
      <c r="B50" s="180" t="s">
        <v>147</v>
      </c>
      <c r="C50" s="181">
        <v>167</v>
      </c>
      <c r="D50" s="179">
        <v>7.4074074074074077E-3</v>
      </c>
      <c r="E50" s="84">
        <v>0</v>
      </c>
      <c r="F50" s="179">
        <v>0</v>
      </c>
      <c r="G50" s="84">
        <v>0</v>
      </c>
      <c r="H50" s="179">
        <v>0</v>
      </c>
      <c r="I50" s="29">
        <v>0</v>
      </c>
      <c r="J50" s="85">
        <v>0</v>
      </c>
      <c r="K50" s="29">
        <v>0</v>
      </c>
      <c r="L50" s="85">
        <v>0</v>
      </c>
      <c r="M50" s="29">
        <v>0</v>
      </c>
      <c r="N50" s="85">
        <v>0</v>
      </c>
      <c r="O50" s="29">
        <v>0</v>
      </c>
      <c r="P50" s="85">
        <v>0</v>
      </c>
      <c r="Q50" s="29">
        <v>0</v>
      </c>
      <c r="R50" s="85">
        <v>0</v>
      </c>
      <c r="S50" s="29">
        <v>0</v>
      </c>
      <c r="T50" s="85">
        <v>0</v>
      </c>
      <c r="U50" s="29">
        <v>0</v>
      </c>
      <c r="V50" s="85">
        <v>0</v>
      </c>
      <c r="W50" s="29">
        <v>0</v>
      </c>
      <c r="X50" s="92">
        <v>0</v>
      </c>
      <c r="Y50" s="238">
        <f t="shared" si="0"/>
        <v>27.833333333333332</v>
      </c>
      <c r="Z50" s="238">
        <f t="shared" si="1"/>
        <v>0</v>
      </c>
    </row>
    <row r="51" spans="1:26" x14ac:dyDescent="0.25">
      <c r="A51" s="353" t="s">
        <v>19</v>
      </c>
      <c r="B51" s="177" t="s">
        <v>20</v>
      </c>
      <c r="C51" s="181">
        <v>167</v>
      </c>
      <c r="D51" s="179">
        <v>7.4074074074074077E-3</v>
      </c>
      <c r="E51" s="84">
        <v>334</v>
      </c>
      <c r="F51" s="179">
        <v>5.5401662049861496E-3</v>
      </c>
      <c r="G51" s="182">
        <v>334</v>
      </c>
      <c r="H51" s="179">
        <v>8.4388185654008432E-3</v>
      </c>
      <c r="I51" s="29">
        <v>444</v>
      </c>
      <c r="J51" s="85">
        <v>1.3245033112582781E-2</v>
      </c>
      <c r="K51" s="29">
        <v>333</v>
      </c>
      <c r="L51" s="85">
        <v>8.0000000000000002E-3</v>
      </c>
      <c r="M51" s="29">
        <v>0</v>
      </c>
      <c r="N51" s="85">
        <v>0</v>
      </c>
      <c r="O51" s="29">
        <v>0</v>
      </c>
      <c r="P51" s="85">
        <v>0</v>
      </c>
      <c r="Q51" s="29">
        <v>0</v>
      </c>
      <c r="R51" s="85">
        <v>0</v>
      </c>
      <c r="S51" s="29">
        <v>4400</v>
      </c>
      <c r="T51" s="85">
        <v>1.1039466091276313E-3</v>
      </c>
      <c r="U51" s="29">
        <v>3800</v>
      </c>
      <c r="V51" s="85">
        <v>1.0072094995759119E-3</v>
      </c>
      <c r="W51" s="29">
        <v>2200</v>
      </c>
      <c r="X51" s="92">
        <v>2.0340236686390541E-3</v>
      </c>
      <c r="Y51" s="238">
        <f t="shared" si="0"/>
        <v>139.16666666666666</v>
      </c>
      <c r="Z51" s="238">
        <f t="shared" si="1"/>
        <v>2235.4</v>
      </c>
    </row>
    <row r="52" spans="1:26" x14ac:dyDescent="0.25">
      <c r="A52" s="354"/>
      <c r="B52" s="177" t="s">
        <v>61</v>
      </c>
      <c r="C52" s="181">
        <v>0</v>
      </c>
      <c r="D52" s="179">
        <v>0</v>
      </c>
      <c r="E52" s="84">
        <v>0</v>
      </c>
      <c r="F52" s="179">
        <v>0</v>
      </c>
      <c r="G52" s="182">
        <v>0</v>
      </c>
      <c r="H52" s="179">
        <v>0</v>
      </c>
      <c r="I52" s="29">
        <v>0</v>
      </c>
      <c r="J52" s="85">
        <v>0</v>
      </c>
      <c r="K52" s="29">
        <v>0</v>
      </c>
      <c r="L52" s="85">
        <v>0</v>
      </c>
      <c r="M52" s="29">
        <v>240</v>
      </c>
      <c r="N52" s="85">
        <v>2.0513872506282375E-4</v>
      </c>
      <c r="O52" s="29">
        <v>120</v>
      </c>
      <c r="P52" s="85">
        <v>1.2141816415735796E-4</v>
      </c>
      <c r="Q52" s="29">
        <v>0</v>
      </c>
      <c r="R52" s="85">
        <v>0</v>
      </c>
      <c r="S52" s="29">
        <v>0</v>
      </c>
      <c r="T52" s="85">
        <v>0</v>
      </c>
      <c r="U52" s="29">
        <v>400</v>
      </c>
      <c r="V52" s="85">
        <v>1.060220525869381E-4</v>
      </c>
      <c r="W52" s="29">
        <v>800</v>
      </c>
      <c r="X52" s="92">
        <v>7.3964497041420149E-4</v>
      </c>
      <c r="Y52" s="238">
        <f t="shared" si="0"/>
        <v>60</v>
      </c>
      <c r="Z52" s="238">
        <f t="shared" si="1"/>
        <v>240</v>
      </c>
    </row>
    <row r="53" spans="1:26" x14ac:dyDescent="0.25">
      <c r="A53" s="354"/>
      <c r="B53" s="177" t="s">
        <v>44</v>
      </c>
      <c r="C53" s="181">
        <v>0</v>
      </c>
      <c r="D53" s="179">
        <v>0</v>
      </c>
      <c r="E53" s="84">
        <v>0</v>
      </c>
      <c r="F53" s="179">
        <v>0</v>
      </c>
      <c r="G53" s="182">
        <v>0</v>
      </c>
      <c r="H53" s="179">
        <v>0</v>
      </c>
      <c r="I53" s="29">
        <v>7992</v>
      </c>
      <c r="J53" s="85">
        <v>0.23841059602649006</v>
      </c>
      <c r="K53" s="29">
        <v>333</v>
      </c>
      <c r="L53" s="85">
        <v>8.0000000000000002E-3</v>
      </c>
      <c r="M53" s="29">
        <v>1320</v>
      </c>
      <c r="N53" s="85">
        <v>1.1282629878455307E-3</v>
      </c>
      <c r="O53" s="29">
        <v>2460</v>
      </c>
      <c r="P53" s="85">
        <v>2.489072365225838E-3</v>
      </c>
      <c r="Q53" s="29">
        <v>2280</v>
      </c>
      <c r="R53" s="85">
        <v>2.8046350284153814E-3</v>
      </c>
      <c r="S53" s="29">
        <v>1100</v>
      </c>
      <c r="T53" s="85">
        <v>2.7598665228190783E-4</v>
      </c>
      <c r="U53" s="29">
        <v>2300</v>
      </c>
      <c r="V53" s="85">
        <v>6.0962680237489401E-4</v>
      </c>
      <c r="W53" s="29">
        <v>1900</v>
      </c>
      <c r="X53" s="92">
        <v>1.7566568047337283E-3</v>
      </c>
      <c r="Y53" s="238">
        <f t="shared" si="0"/>
        <v>1010</v>
      </c>
      <c r="Z53" s="238">
        <f t="shared" si="1"/>
        <v>2725</v>
      </c>
    </row>
    <row r="54" spans="1:26" x14ac:dyDescent="0.25">
      <c r="A54" s="354"/>
      <c r="B54" s="177" t="s">
        <v>57</v>
      </c>
      <c r="C54" s="181">
        <v>0</v>
      </c>
      <c r="D54" s="179">
        <v>0</v>
      </c>
      <c r="E54" s="84">
        <v>0</v>
      </c>
      <c r="F54" s="179">
        <v>0</v>
      </c>
      <c r="G54" s="182">
        <v>0</v>
      </c>
      <c r="H54" s="179">
        <v>0</v>
      </c>
      <c r="I54" s="29">
        <v>0</v>
      </c>
      <c r="J54" s="85">
        <v>0</v>
      </c>
      <c r="K54" s="29">
        <v>0</v>
      </c>
      <c r="L54" s="85">
        <v>0</v>
      </c>
      <c r="M54" s="29">
        <v>0</v>
      </c>
      <c r="N54" s="85">
        <v>0</v>
      </c>
      <c r="O54" s="29">
        <v>0</v>
      </c>
      <c r="P54" s="85">
        <v>0</v>
      </c>
      <c r="Q54" s="29">
        <v>0</v>
      </c>
      <c r="R54" s="85">
        <v>0</v>
      </c>
      <c r="S54" s="29">
        <v>0</v>
      </c>
      <c r="T54" s="85">
        <v>0</v>
      </c>
      <c r="U54" s="29">
        <v>100</v>
      </c>
      <c r="V54" s="85">
        <v>2.6505513146734524E-5</v>
      </c>
      <c r="W54" s="29">
        <v>200</v>
      </c>
      <c r="X54" s="92">
        <v>1.8491124260355037E-4</v>
      </c>
      <c r="Y54" s="238">
        <f t="shared" si="0"/>
        <v>0</v>
      </c>
      <c r="Z54" s="238">
        <f t="shared" si="1"/>
        <v>60</v>
      </c>
    </row>
    <row r="55" spans="1:26" x14ac:dyDescent="0.25">
      <c r="A55" s="360"/>
      <c r="B55" s="180" t="s">
        <v>148</v>
      </c>
      <c r="C55" s="181">
        <v>167</v>
      </c>
      <c r="D55" s="179">
        <v>7.4074074074074077E-3</v>
      </c>
      <c r="E55" s="84">
        <v>167</v>
      </c>
      <c r="F55" s="179">
        <v>2.7700831024930748E-3</v>
      </c>
      <c r="G55" s="182">
        <v>0</v>
      </c>
      <c r="H55" s="179">
        <v>0</v>
      </c>
      <c r="I55" s="29">
        <v>0</v>
      </c>
      <c r="J55" s="85">
        <v>0</v>
      </c>
      <c r="K55" s="29">
        <v>0</v>
      </c>
      <c r="L55" s="85">
        <v>0</v>
      </c>
      <c r="M55" s="29">
        <v>60</v>
      </c>
      <c r="N55" s="85">
        <v>5.1284681265705936E-5</v>
      </c>
      <c r="O55" s="29">
        <v>0</v>
      </c>
      <c r="P55" s="85">
        <v>0</v>
      </c>
      <c r="Q55" s="29">
        <v>60</v>
      </c>
      <c r="R55" s="85">
        <v>7.3806184958299508E-5</v>
      </c>
      <c r="S55" s="29">
        <v>0</v>
      </c>
      <c r="T55" s="85">
        <v>0</v>
      </c>
      <c r="U55" s="29">
        <v>0</v>
      </c>
      <c r="V55" s="85">
        <v>0</v>
      </c>
      <c r="W55" s="29">
        <v>0</v>
      </c>
      <c r="X55" s="92">
        <v>0</v>
      </c>
      <c r="Y55" s="238">
        <f t="shared" si="0"/>
        <v>75.666666666666671</v>
      </c>
      <c r="Z55" s="238">
        <f t="shared" si="1"/>
        <v>0</v>
      </c>
    </row>
    <row r="56" spans="1:26" x14ac:dyDescent="0.25">
      <c r="A56" s="353" t="s">
        <v>7</v>
      </c>
      <c r="B56" s="177" t="s">
        <v>53</v>
      </c>
      <c r="C56" s="181">
        <v>0</v>
      </c>
      <c r="D56" s="179">
        <v>0</v>
      </c>
      <c r="E56" s="84">
        <v>0</v>
      </c>
      <c r="F56" s="179">
        <v>0</v>
      </c>
      <c r="G56" s="182">
        <v>0</v>
      </c>
      <c r="H56" s="179">
        <v>0</v>
      </c>
      <c r="I56" s="29">
        <v>333</v>
      </c>
      <c r="J56" s="85">
        <v>9.9337748344370865E-3</v>
      </c>
      <c r="K56" s="29">
        <v>555</v>
      </c>
      <c r="L56" s="85">
        <v>1.3333333333333334E-2</v>
      </c>
      <c r="M56" s="29">
        <v>0</v>
      </c>
      <c r="N56" s="85">
        <v>0</v>
      </c>
      <c r="O56" s="29">
        <v>0</v>
      </c>
      <c r="P56" s="85">
        <v>0</v>
      </c>
      <c r="Q56" s="29">
        <v>0</v>
      </c>
      <c r="R56" s="85">
        <v>0</v>
      </c>
      <c r="S56" s="29">
        <v>0</v>
      </c>
      <c r="T56" s="85">
        <v>0</v>
      </c>
      <c r="U56" s="29">
        <v>0</v>
      </c>
      <c r="V56" s="85">
        <v>0</v>
      </c>
      <c r="W56" s="29">
        <v>0</v>
      </c>
      <c r="X56" s="92">
        <v>0</v>
      </c>
      <c r="Y56" s="238">
        <f t="shared" si="0"/>
        <v>0</v>
      </c>
      <c r="Z56" s="238">
        <f t="shared" si="1"/>
        <v>177.6</v>
      </c>
    </row>
    <row r="57" spans="1:26" x14ac:dyDescent="0.25">
      <c r="A57" s="354"/>
      <c r="B57" s="177" t="s">
        <v>50</v>
      </c>
      <c r="C57" s="181">
        <v>0</v>
      </c>
      <c r="D57" s="179">
        <v>0</v>
      </c>
      <c r="E57" s="84">
        <v>0</v>
      </c>
      <c r="F57" s="179">
        <v>0</v>
      </c>
      <c r="G57" s="182">
        <v>0</v>
      </c>
      <c r="H57" s="179">
        <v>0</v>
      </c>
      <c r="I57" s="29">
        <v>1443</v>
      </c>
      <c r="J57" s="85">
        <v>4.3046357615894038E-2</v>
      </c>
      <c r="K57" s="29">
        <v>111</v>
      </c>
      <c r="L57" s="85">
        <v>2.6666666666666666E-3</v>
      </c>
      <c r="M57" s="29">
        <v>0</v>
      </c>
      <c r="N57" s="85">
        <v>0</v>
      </c>
      <c r="O57" s="29">
        <v>0</v>
      </c>
      <c r="P57" s="85">
        <v>0</v>
      </c>
      <c r="Q57" s="29">
        <v>0</v>
      </c>
      <c r="R57" s="85">
        <v>0</v>
      </c>
      <c r="S57" s="29">
        <v>0</v>
      </c>
      <c r="T57" s="85">
        <v>0</v>
      </c>
      <c r="U57" s="29">
        <v>0</v>
      </c>
      <c r="V57" s="85">
        <v>0</v>
      </c>
      <c r="W57" s="29">
        <v>0</v>
      </c>
      <c r="X57" s="92">
        <v>0</v>
      </c>
      <c r="Y57" s="238">
        <f t="shared" si="0"/>
        <v>0</v>
      </c>
      <c r="Z57" s="238">
        <f t="shared" si="1"/>
        <v>310.8</v>
      </c>
    </row>
    <row r="58" spans="1:26" x14ac:dyDescent="0.25">
      <c r="A58" s="354"/>
      <c r="B58" s="177" t="s">
        <v>8</v>
      </c>
      <c r="C58" s="181">
        <v>1503</v>
      </c>
      <c r="D58" s="179">
        <v>6.6666666666666666E-2</v>
      </c>
      <c r="E58" s="84">
        <v>167</v>
      </c>
      <c r="F58" s="179">
        <v>2.7700831024930748E-3</v>
      </c>
      <c r="G58" s="182">
        <v>0</v>
      </c>
      <c r="H58" s="179">
        <v>0</v>
      </c>
      <c r="I58" s="29">
        <v>0</v>
      </c>
      <c r="J58" s="85">
        <v>0</v>
      </c>
      <c r="K58" s="29">
        <v>0</v>
      </c>
      <c r="L58" s="85">
        <v>0</v>
      </c>
      <c r="M58" s="29">
        <v>0</v>
      </c>
      <c r="N58" s="85">
        <v>0</v>
      </c>
      <c r="O58" s="29">
        <v>60</v>
      </c>
      <c r="P58" s="85">
        <v>6.0709082078678982E-5</v>
      </c>
      <c r="Q58" s="29">
        <v>0</v>
      </c>
      <c r="R58" s="85">
        <v>0</v>
      </c>
      <c r="S58" s="29">
        <v>0</v>
      </c>
      <c r="T58" s="85">
        <v>0</v>
      </c>
      <c r="U58" s="29">
        <v>0</v>
      </c>
      <c r="V58" s="85">
        <v>0</v>
      </c>
      <c r="W58" s="29">
        <v>0</v>
      </c>
      <c r="X58" s="92">
        <v>0</v>
      </c>
      <c r="Y58" s="238">
        <f t="shared" si="0"/>
        <v>288.33333333333331</v>
      </c>
      <c r="Z58" s="238">
        <f t="shared" si="1"/>
        <v>0</v>
      </c>
    </row>
    <row r="59" spans="1:26" x14ac:dyDescent="0.25">
      <c r="A59" s="354"/>
      <c r="B59" s="177" t="s">
        <v>27</v>
      </c>
      <c r="C59" s="181">
        <v>501</v>
      </c>
      <c r="D59" s="179">
        <v>2.2222222222222223E-2</v>
      </c>
      <c r="E59" s="84">
        <v>0</v>
      </c>
      <c r="F59" s="179">
        <v>0</v>
      </c>
      <c r="G59" s="182">
        <v>1002</v>
      </c>
      <c r="H59" s="179">
        <v>2.5316455696202531E-2</v>
      </c>
      <c r="I59" s="29">
        <v>111</v>
      </c>
      <c r="J59" s="85">
        <v>3.3112582781456954E-3</v>
      </c>
      <c r="K59" s="29">
        <v>15873</v>
      </c>
      <c r="L59" s="85">
        <v>0.38133333333333336</v>
      </c>
      <c r="M59" s="29">
        <v>0</v>
      </c>
      <c r="N59" s="85">
        <v>0</v>
      </c>
      <c r="O59" s="29">
        <v>0</v>
      </c>
      <c r="P59" s="85">
        <v>0</v>
      </c>
      <c r="Q59" s="29">
        <v>0</v>
      </c>
      <c r="R59" s="85">
        <v>0</v>
      </c>
      <c r="S59" s="29">
        <v>0</v>
      </c>
      <c r="T59" s="85">
        <v>0</v>
      </c>
      <c r="U59" s="29">
        <v>0</v>
      </c>
      <c r="V59" s="85">
        <v>0</v>
      </c>
      <c r="W59" s="29">
        <v>0</v>
      </c>
      <c r="X59" s="92">
        <v>0</v>
      </c>
      <c r="Y59" s="238">
        <f t="shared" si="0"/>
        <v>250.5</v>
      </c>
      <c r="Z59" s="238">
        <f t="shared" si="1"/>
        <v>3196.8</v>
      </c>
    </row>
    <row r="60" spans="1:26" x14ac:dyDescent="0.25">
      <c r="A60" s="360"/>
      <c r="B60" s="177" t="s">
        <v>52</v>
      </c>
      <c r="C60" s="181">
        <v>0</v>
      </c>
      <c r="D60" s="179">
        <v>0</v>
      </c>
      <c r="E60" s="84">
        <v>0</v>
      </c>
      <c r="F60" s="179">
        <v>0</v>
      </c>
      <c r="G60" s="182">
        <v>0</v>
      </c>
      <c r="H60" s="179">
        <v>0</v>
      </c>
      <c r="I60" s="29">
        <v>0</v>
      </c>
      <c r="J60" s="85">
        <v>0</v>
      </c>
      <c r="K60" s="29">
        <v>8214</v>
      </c>
      <c r="L60" s="85">
        <v>0.19733333333333333</v>
      </c>
      <c r="M60" s="29">
        <v>0</v>
      </c>
      <c r="N60" s="85">
        <v>0</v>
      </c>
      <c r="O60" s="29">
        <v>0</v>
      </c>
      <c r="P60" s="85">
        <v>0</v>
      </c>
      <c r="Q60" s="29">
        <v>0</v>
      </c>
      <c r="R60" s="85">
        <v>0</v>
      </c>
      <c r="S60" s="29">
        <v>0</v>
      </c>
      <c r="T60" s="85">
        <v>0</v>
      </c>
      <c r="U60" s="29">
        <v>0</v>
      </c>
      <c r="V60" s="85">
        <v>0</v>
      </c>
      <c r="W60" s="29">
        <v>0</v>
      </c>
      <c r="X60" s="92">
        <v>0</v>
      </c>
      <c r="Y60" s="238">
        <f t="shared" si="0"/>
        <v>0</v>
      </c>
      <c r="Z60" s="238">
        <f t="shared" si="1"/>
        <v>1642.8</v>
      </c>
    </row>
    <row r="61" spans="1:26" x14ac:dyDescent="0.25">
      <c r="A61" s="353" t="s">
        <v>4</v>
      </c>
      <c r="B61" s="177" t="s">
        <v>6</v>
      </c>
      <c r="C61" s="84">
        <v>0</v>
      </c>
      <c r="D61" s="179">
        <v>0</v>
      </c>
      <c r="E61" s="84">
        <v>0</v>
      </c>
      <c r="F61" s="179">
        <v>0</v>
      </c>
      <c r="G61" s="182">
        <v>167</v>
      </c>
      <c r="H61" s="179">
        <v>4.2194092827004216E-3</v>
      </c>
      <c r="I61" s="29">
        <v>0</v>
      </c>
      <c r="J61" s="85">
        <v>0</v>
      </c>
      <c r="K61" s="29">
        <v>0</v>
      </c>
      <c r="L61" s="85">
        <v>0</v>
      </c>
      <c r="M61" s="29">
        <v>0</v>
      </c>
      <c r="N61" s="85">
        <v>0</v>
      </c>
      <c r="O61" s="29">
        <v>0</v>
      </c>
      <c r="P61" s="85">
        <v>0</v>
      </c>
      <c r="Q61" s="29">
        <v>0</v>
      </c>
      <c r="R61" s="85">
        <v>0</v>
      </c>
      <c r="S61" s="29">
        <v>0</v>
      </c>
      <c r="T61" s="85">
        <v>0</v>
      </c>
      <c r="U61" s="29">
        <v>0</v>
      </c>
      <c r="V61" s="85">
        <v>0</v>
      </c>
      <c r="W61" s="29">
        <v>0</v>
      </c>
      <c r="X61" s="92">
        <v>0</v>
      </c>
      <c r="Y61" s="238">
        <f t="shared" si="0"/>
        <v>27.833333333333332</v>
      </c>
      <c r="Z61" s="238">
        <f t="shared" si="1"/>
        <v>0</v>
      </c>
    </row>
    <row r="62" spans="1:26" x14ac:dyDescent="0.25">
      <c r="A62" s="354"/>
      <c r="B62" s="177" t="s">
        <v>5</v>
      </c>
      <c r="C62" s="181">
        <v>5344</v>
      </c>
      <c r="D62" s="179">
        <v>0.23703703703703705</v>
      </c>
      <c r="E62" s="84">
        <v>668</v>
      </c>
      <c r="F62" s="179">
        <v>1.1080332409972299E-2</v>
      </c>
      <c r="G62" s="182">
        <v>835</v>
      </c>
      <c r="H62" s="179">
        <v>2.1097046413502109E-2</v>
      </c>
      <c r="I62" s="29">
        <v>111</v>
      </c>
      <c r="J62" s="85">
        <v>3.3112582781456954E-3</v>
      </c>
      <c r="K62" s="29">
        <v>0</v>
      </c>
      <c r="L62" s="85">
        <v>0</v>
      </c>
      <c r="M62" s="29">
        <v>0</v>
      </c>
      <c r="N62" s="85">
        <v>0</v>
      </c>
      <c r="O62" s="29">
        <v>0</v>
      </c>
      <c r="P62" s="85">
        <v>0</v>
      </c>
      <c r="Q62" s="29">
        <v>0</v>
      </c>
      <c r="R62" s="85">
        <v>0</v>
      </c>
      <c r="S62" s="29">
        <v>0</v>
      </c>
      <c r="T62" s="85">
        <v>0</v>
      </c>
      <c r="U62" s="29">
        <v>0</v>
      </c>
      <c r="V62" s="85">
        <v>0</v>
      </c>
      <c r="W62" s="29">
        <v>0</v>
      </c>
      <c r="X62" s="92">
        <v>0</v>
      </c>
      <c r="Y62" s="238">
        <f t="shared" si="0"/>
        <v>1141.1666666666667</v>
      </c>
      <c r="Z62" s="238">
        <f t="shared" si="1"/>
        <v>22.2</v>
      </c>
    </row>
    <row r="63" spans="1:26" x14ac:dyDescent="0.25">
      <c r="A63" s="360"/>
      <c r="B63" s="177" t="s">
        <v>69</v>
      </c>
      <c r="C63" s="181">
        <v>0</v>
      </c>
      <c r="D63" s="179">
        <v>0</v>
      </c>
      <c r="E63" s="84">
        <v>0</v>
      </c>
      <c r="F63" s="179">
        <v>0</v>
      </c>
      <c r="G63" s="182">
        <v>0</v>
      </c>
      <c r="H63" s="179">
        <v>0</v>
      </c>
      <c r="I63" s="29">
        <v>0</v>
      </c>
      <c r="J63" s="85">
        <v>0</v>
      </c>
      <c r="K63" s="29">
        <v>0</v>
      </c>
      <c r="L63" s="85">
        <v>0</v>
      </c>
      <c r="M63" s="29">
        <v>0</v>
      </c>
      <c r="N63" s="85">
        <v>0</v>
      </c>
      <c r="O63" s="29">
        <v>0</v>
      </c>
      <c r="P63" s="85">
        <v>0</v>
      </c>
      <c r="Q63" s="29">
        <v>0</v>
      </c>
      <c r="R63" s="85">
        <v>0</v>
      </c>
      <c r="S63" s="29">
        <v>100</v>
      </c>
      <c r="T63" s="85">
        <v>2.5089695661991621E-5</v>
      </c>
      <c r="U63" s="29">
        <v>100</v>
      </c>
      <c r="V63" s="85">
        <v>2.6505513146734524E-5</v>
      </c>
      <c r="W63" s="29">
        <v>0</v>
      </c>
      <c r="X63" s="92">
        <v>0</v>
      </c>
      <c r="Y63" s="238">
        <f t="shared" si="0"/>
        <v>0</v>
      </c>
      <c r="Z63" s="238">
        <f t="shared" si="1"/>
        <v>40</v>
      </c>
    </row>
    <row r="64" spans="1:26" x14ac:dyDescent="0.25">
      <c r="A64" s="353" t="s">
        <v>9</v>
      </c>
      <c r="B64" s="180" t="s">
        <v>29</v>
      </c>
      <c r="C64" s="181">
        <v>167</v>
      </c>
      <c r="D64" s="179">
        <v>7.4074074074074077E-3</v>
      </c>
      <c r="E64" s="84">
        <v>167</v>
      </c>
      <c r="F64" s="179">
        <v>2.7700831024930748E-3</v>
      </c>
      <c r="G64" s="181">
        <v>0</v>
      </c>
      <c r="H64" s="179">
        <v>0</v>
      </c>
      <c r="I64" s="29">
        <v>0</v>
      </c>
      <c r="J64" s="85">
        <v>0</v>
      </c>
      <c r="K64" s="29">
        <v>0</v>
      </c>
      <c r="L64" s="85">
        <v>0</v>
      </c>
      <c r="M64" s="29">
        <v>0</v>
      </c>
      <c r="N64" s="85">
        <v>0</v>
      </c>
      <c r="O64" s="29">
        <v>0</v>
      </c>
      <c r="P64" s="85">
        <v>0</v>
      </c>
      <c r="Q64" s="29">
        <v>0</v>
      </c>
      <c r="R64" s="85">
        <v>0</v>
      </c>
      <c r="S64" s="29">
        <v>0</v>
      </c>
      <c r="T64" s="85">
        <v>0</v>
      </c>
      <c r="U64" s="29">
        <v>0</v>
      </c>
      <c r="V64" s="85">
        <v>0</v>
      </c>
      <c r="W64" s="29">
        <v>0</v>
      </c>
      <c r="X64" s="92">
        <v>0</v>
      </c>
      <c r="Y64" s="238">
        <f t="shared" si="0"/>
        <v>55.666666666666664</v>
      </c>
      <c r="Z64" s="238">
        <f t="shared" si="1"/>
        <v>0</v>
      </c>
    </row>
    <row r="65" spans="1:26" ht="15" customHeight="1" x14ac:dyDescent="0.25">
      <c r="A65" s="354"/>
      <c r="B65" s="183" t="s">
        <v>154</v>
      </c>
      <c r="C65" s="181">
        <v>501</v>
      </c>
      <c r="D65" s="179">
        <v>2.2222222222222223E-2</v>
      </c>
      <c r="E65" s="84">
        <v>0</v>
      </c>
      <c r="F65" s="179">
        <v>0</v>
      </c>
      <c r="G65" s="182">
        <v>1336</v>
      </c>
      <c r="H65" s="179">
        <v>3.3755274261603373E-2</v>
      </c>
      <c r="I65" s="29">
        <v>0</v>
      </c>
      <c r="J65" s="85">
        <v>0</v>
      </c>
      <c r="K65" s="29">
        <v>0</v>
      </c>
      <c r="L65" s="85">
        <v>0</v>
      </c>
      <c r="M65" s="29">
        <v>0</v>
      </c>
      <c r="N65" s="85">
        <v>0</v>
      </c>
      <c r="O65" s="29">
        <v>0</v>
      </c>
      <c r="P65" s="85">
        <v>0</v>
      </c>
      <c r="Q65" s="29">
        <v>0</v>
      </c>
      <c r="R65" s="85">
        <v>0</v>
      </c>
      <c r="S65" s="29">
        <v>0</v>
      </c>
      <c r="T65" s="85">
        <v>0</v>
      </c>
      <c r="U65" s="29">
        <v>0</v>
      </c>
      <c r="V65" s="85">
        <v>0</v>
      </c>
      <c r="W65" s="29">
        <v>0</v>
      </c>
      <c r="X65" s="92">
        <v>0</v>
      </c>
      <c r="Y65" s="238">
        <f t="shared" si="0"/>
        <v>306.16666666666669</v>
      </c>
      <c r="Z65" s="238">
        <f t="shared" si="1"/>
        <v>0</v>
      </c>
    </row>
    <row r="66" spans="1:26" ht="15" customHeight="1" x14ac:dyDescent="0.25">
      <c r="A66" s="354"/>
      <c r="B66" s="180" t="s">
        <v>21</v>
      </c>
      <c r="C66" s="181">
        <v>334</v>
      </c>
      <c r="D66" s="179">
        <v>1.4814814814814815E-2</v>
      </c>
      <c r="E66" s="84">
        <v>501</v>
      </c>
      <c r="F66" s="179">
        <v>8.3102493074792248E-3</v>
      </c>
      <c r="G66" s="182">
        <v>1002</v>
      </c>
      <c r="H66" s="179">
        <v>2.5316455696202531E-2</v>
      </c>
      <c r="I66" s="29">
        <v>0</v>
      </c>
      <c r="J66" s="85">
        <v>0</v>
      </c>
      <c r="K66" s="29">
        <v>0</v>
      </c>
      <c r="L66" s="85">
        <v>0</v>
      </c>
      <c r="M66" s="29">
        <v>0</v>
      </c>
      <c r="N66" s="85">
        <v>0</v>
      </c>
      <c r="O66" s="29">
        <v>0</v>
      </c>
      <c r="P66" s="85">
        <v>0</v>
      </c>
      <c r="Q66" s="29">
        <v>0</v>
      </c>
      <c r="R66" s="85">
        <v>0</v>
      </c>
      <c r="S66" s="29">
        <v>0</v>
      </c>
      <c r="T66" s="85">
        <v>0</v>
      </c>
      <c r="U66" s="29">
        <v>0</v>
      </c>
      <c r="V66" s="85">
        <v>0</v>
      </c>
      <c r="W66" s="29">
        <v>0</v>
      </c>
      <c r="X66" s="92">
        <v>0</v>
      </c>
      <c r="Y66" s="238">
        <f t="shared" si="0"/>
        <v>306.16666666666669</v>
      </c>
      <c r="Z66" s="238">
        <f t="shared" si="1"/>
        <v>0</v>
      </c>
    </row>
    <row r="67" spans="1:26" ht="15" customHeight="1" x14ac:dyDescent="0.25">
      <c r="A67" s="354"/>
      <c r="B67" s="184" t="s">
        <v>150</v>
      </c>
      <c r="C67" s="181">
        <v>167</v>
      </c>
      <c r="D67" s="179">
        <v>7.4074074074074077E-3</v>
      </c>
      <c r="E67" s="84">
        <v>167</v>
      </c>
      <c r="F67" s="179">
        <v>2.7700831024930748E-3</v>
      </c>
      <c r="G67" s="182">
        <v>167</v>
      </c>
      <c r="H67" s="179">
        <v>4.2194092827004216E-3</v>
      </c>
      <c r="I67" s="29">
        <v>0</v>
      </c>
      <c r="J67" s="85">
        <v>0</v>
      </c>
      <c r="K67" s="29">
        <v>0</v>
      </c>
      <c r="L67" s="85">
        <v>0</v>
      </c>
      <c r="M67" s="29">
        <v>120</v>
      </c>
      <c r="N67" s="85">
        <v>1.0256936253141187E-4</v>
      </c>
      <c r="O67" s="29">
        <v>240</v>
      </c>
      <c r="P67" s="85">
        <v>2.4283632831471593E-4</v>
      </c>
      <c r="Q67" s="29">
        <v>120</v>
      </c>
      <c r="R67" s="85">
        <v>1.4761236991659902E-4</v>
      </c>
      <c r="S67" s="29">
        <v>0</v>
      </c>
      <c r="T67" s="85">
        <v>0</v>
      </c>
      <c r="U67" s="29">
        <v>0</v>
      </c>
      <c r="V67" s="85">
        <v>0</v>
      </c>
      <c r="W67" s="29">
        <v>0</v>
      </c>
      <c r="X67" s="92">
        <v>0</v>
      </c>
      <c r="Y67" s="238">
        <f t="shared" si="0"/>
        <v>163.5</v>
      </c>
      <c r="Z67" s="238">
        <f t="shared" si="1"/>
        <v>0</v>
      </c>
    </row>
    <row r="68" spans="1:26" ht="15" customHeight="1" x14ac:dyDescent="0.25">
      <c r="A68" s="354"/>
      <c r="B68" s="180" t="s">
        <v>149</v>
      </c>
      <c r="C68" s="181">
        <v>167</v>
      </c>
      <c r="D68" s="179">
        <v>7.4074074074074077E-3</v>
      </c>
      <c r="E68" s="84">
        <v>0</v>
      </c>
      <c r="F68" s="179">
        <v>0</v>
      </c>
      <c r="G68" s="84">
        <v>0</v>
      </c>
      <c r="H68" s="179">
        <v>0</v>
      </c>
      <c r="I68" s="29">
        <v>0</v>
      </c>
      <c r="J68" s="85">
        <v>0</v>
      </c>
      <c r="K68" s="29">
        <v>0</v>
      </c>
      <c r="L68" s="85">
        <v>0</v>
      </c>
      <c r="M68" s="29">
        <v>0</v>
      </c>
      <c r="N68" s="85">
        <v>0</v>
      </c>
      <c r="O68" s="29">
        <v>0</v>
      </c>
      <c r="P68" s="85">
        <v>0</v>
      </c>
      <c r="Q68" s="29">
        <v>0</v>
      </c>
      <c r="R68" s="85">
        <v>0</v>
      </c>
      <c r="S68" s="29">
        <v>0</v>
      </c>
      <c r="T68" s="85">
        <v>0</v>
      </c>
      <c r="U68" s="29">
        <v>0</v>
      </c>
      <c r="V68" s="85">
        <v>0</v>
      </c>
      <c r="W68" s="29">
        <v>0</v>
      </c>
      <c r="X68" s="92">
        <v>0</v>
      </c>
      <c r="Y68" s="238">
        <f t="shared" si="0"/>
        <v>27.833333333333332</v>
      </c>
      <c r="Z68" s="238">
        <f t="shared" si="1"/>
        <v>0</v>
      </c>
    </row>
    <row r="69" spans="1:26" ht="15" customHeight="1" x14ac:dyDescent="0.25">
      <c r="A69" s="354"/>
      <c r="B69" s="180" t="s">
        <v>104</v>
      </c>
      <c r="C69" s="181">
        <v>0</v>
      </c>
      <c r="D69" s="179">
        <v>0</v>
      </c>
      <c r="E69" s="84">
        <v>0</v>
      </c>
      <c r="F69" s="179">
        <v>0</v>
      </c>
      <c r="G69" s="84">
        <v>0</v>
      </c>
      <c r="H69" s="179">
        <v>0</v>
      </c>
      <c r="I69" s="29">
        <v>0</v>
      </c>
      <c r="J69" s="85">
        <v>0</v>
      </c>
      <c r="K69" s="29">
        <v>0</v>
      </c>
      <c r="L69" s="85">
        <v>0</v>
      </c>
      <c r="M69" s="29">
        <v>60</v>
      </c>
      <c r="N69" s="85">
        <v>5.1284681265705936E-5</v>
      </c>
      <c r="O69" s="29">
        <v>180</v>
      </c>
      <c r="P69" s="85">
        <v>1.8212724623603693E-4</v>
      </c>
      <c r="Q69" s="29">
        <v>0</v>
      </c>
      <c r="R69" s="85">
        <v>0</v>
      </c>
      <c r="S69" s="29">
        <v>0</v>
      </c>
      <c r="T69" s="85">
        <v>0</v>
      </c>
      <c r="U69" s="29">
        <v>100</v>
      </c>
      <c r="V69" s="85">
        <v>2.6505513146734524E-5</v>
      </c>
      <c r="W69" s="29">
        <v>0</v>
      </c>
      <c r="X69" s="92">
        <v>0</v>
      </c>
      <c r="Y69" s="238">
        <f t="shared" si="0"/>
        <v>40</v>
      </c>
      <c r="Z69" s="238">
        <f t="shared" si="1"/>
        <v>20</v>
      </c>
    </row>
    <row r="70" spans="1:26" ht="15" customHeight="1" x14ac:dyDescent="0.25">
      <c r="A70" s="354"/>
      <c r="B70" s="183" t="s">
        <v>153</v>
      </c>
      <c r="C70" s="181">
        <v>167</v>
      </c>
      <c r="D70" s="179">
        <v>7.4074074074074077E-3</v>
      </c>
      <c r="E70" s="84">
        <v>0</v>
      </c>
      <c r="F70" s="179">
        <v>0</v>
      </c>
      <c r="G70" s="182">
        <v>167</v>
      </c>
      <c r="H70" s="179">
        <v>4.2194092827004216E-3</v>
      </c>
      <c r="I70" s="29">
        <v>0</v>
      </c>
      <c r="J70" s="85">
        <v>0</v>
      </c>
      <c r="K70" s="29">
        <v>0</v>
      </c>
      <c r="L70" s="85">
        <v>0</v>
      </c>
      <c r="M70" s="29">
        <v>0</v>
      </c>
      <c r="N70" s="85">
        <v>0</v>
      </c>
      <c r="O70" s="29">
        <v>0</v>
      </c>
      <c r="P70" s="85">
        <v>0</v>
      </c>
      <c r="Q70" s="29">
        <v>0</v>
      </c>
      <c r="R70" s="85">
        <v>0</v>
      </c>
      <c r="S70" s="29">
        <v>0</v>
      </c>
      <c r="T70" s="85">
        <v>0</v>
      </c>
      <c r="U70" s="29">
        <v>0</v>
      </c>
      <c r="V70" s="85">
        <v>0</v>
      </c>
      <c r="W70" s="29">
        <v>0</v>
      </c>
      <c r="X70" s="92">
        <v>0</v>
      </c>
      <c r="Y70" s="238">
        <f t="shared" si="0"/>
        <v>55.666666666666664</v>
      </c>
      <c r="Z70" s="238">
        <f t="shared" si="1"/>
        <v>0</v>
      </c>
    </row>
    <row r="71" spans="1:26" ht="15" customHeight="1" x14ac:dyDescent="0.25">
      <c r="A71" s="354"/>
      <c r="B71" s="183" t="s">
        <v>152</v>
      </c>
      <c r="C71" s="181">
        <v>167</v>
      </c>
      <c r="D71" s="179">
        <v>7.4074074074074077E-3</v>
      </c>
      <c r="E71" s="84">
        <v>835</v>
      </c>
      <c r="F71" s="179">
        <v>1.3850415512465374E-2</v>
      </c>
      <c r="G71" s="182">
        <v>334</v>
      </c>
      <c r="H71" s="179">
        <v>8.4388185654008432E-3</v>
      </c>
      <c r="I71" s="29">
        <v>0</v>
      </c>
      <c r="J71" s="85">
        <v>0</v>
      </c>
      <c r="K71" s="29">
        <v>0</v>
      </c>
      <c r="L71" s="85">
        <v>0</v>
      </c>
      <c r="M71" s="29">
        <v>0</v>
      </c>
      <c r="N71" s="85">
        <v>0</v>
      </c>
      <c r="O71" s="29">
        <v>0</v>
      </c>
      <c r="P71" s="85">
        <v>0</v>
      </c>
      <c r="Q71" s="29">
        <v>0</v>
      </c>
      <c r="R71" s="85">
        <v>0</v>
      </c>
      <c r="S71" s="29">
        <v>0</v>
      </c>
      <c r="T71" s="85">
        <v>0</v>
      </c>
      <c r="U71" s="29">
        <v>0</v>
      </c>
      <c r="V71" s="85">
        <v>0</v>
      </c>
      <c r="W71" s="29">
        <v>0</v>
      </c>
      <c r="X71" s="92">
        <v>0</v>
      </c>
      <c r="Y71" s="238">
        <f t="shared" si="0"/>
        <v>222.66666666666666</v>
      </c>
      <c r="Z71" s="238">
        <f t="shared" si="1"/>
        <v>0</v>
      </c>
    </row>
    <row r="72" spans="1:26" ht="15" customHeight="1" x14ac:dyDescent="0.25">
      <c r="A72" s="354"/>
      <c r="B72" s="183" t="s">
        <v>72</v>
      </c>
      <c r="C72" s="181">
        <v>0</v>
      </c>
      <c r="D72" s="179">
        <v>0</v>
      </c>
      <c r="E72" s="84">
        <v>0</v>
      </c>
      <c r="F72" s="179">
        <v>0</v>
      </c>
      <c r="G72" s="182">
        <v>0</v>
      </c>
      <c r="H72" s="179">
        <v>0</v>
      </c>
      <c r="I72" s="29">
        <v>0</v>
      </c>
      <c r="J72" s="85">
        <v>0</v>
      </c>
      <c r="K72" s="29">
        <v>0</v>
      </c>
      <c r="L72" s="85">
        <v>0</v>
      </c>
      <c r="M72" s="29">
        <v>60</v>
      </c>
      <c r="N72" s="85">
        <v>5.1284681265705936E-5</v>
      </c>
      <c r="O72" s="29">
        <v>0</v>
      </c>
      <c r="P72" s="85">
        <v>0</v>
      </c>
      <c r="Q72" s="29">
        <v>0</v>
      </c>
      <c r="R72" s="85">
        <v>0</v>
      </c>
      <c r="S72" s="29">
        <v>0</v>
      </c>
      <c r="T72" s="85">
        <v>0</v>
      </c>
      <c r="U72" s="29">
        <v>0</v>
      </c>
      <c r="V72" s="85">
        <v>0</v>
      </c>
      <c r="W72" s="29">
        <v>0</v>
      </c>
      <c r="X72" s="92">
        <v>0</v>
      </c>
      <c r="Y72" s="238">
        <f t="shared" ref="Y72:Y77" si="2">AVERAGE(C72,E72,G72,M72,O72,Q72)</f>
        <v>10</v>
      </c>
      <c r="Z72" s="238">
        <f t="shared" ref="Z72:Z77" si="3">AVERAGE(I72,K72,S72,U72,W72)</f>
        <v>0</v>
      </c>
    </row>
    <row r="73" spans="1:26" ht="15" customHeight="1" x14ac:dyDescent="0.25">
      <c r="A73" s="354"/>
      <c r="B73" s="183" t="s">
        <v>73</v>
      </c>
      <c r="C73" s="181">
        <v>0</v>
      </c>
      <c r="D73" s="179">
        <v>0</v>
      </c>
      <c r="E73" s="84">
        <v>0</v>
      </c>
      <c r="F73" s="179">
        <v>0</v>
      </c>
      <c r="G73" s="182">
        <v>0</v>
      </c>
      <c r="H73" s="179">
        <v>0</v>
      </c>
      <c r="I73" s="29">
        <v>0</v>
      </c>
      <c r="J73" s="85">
        <v>0</v>
      </c>
      <c r="K73" s="29">
        <v>0</v>
      </c>
      <c r="L73" s="85">
        <v>0</v>
      </c>
      <c r="M73" s="29">
        <v>0</v>
      </c>
      <c r="N73" s="85">
        <v>0</v>
      </c>
      <c r="O73" s="29">
        <v>0</v>
      </c>
      <c r="P73" s="85">
        <v>0</v>
      </c>
      <c r="Q73" s="29">
        <v>0</v>
      </c>
      <c r="R73" s="85">
        <v>0</v>
      </c>
      <c r="S73" s="29">
        <v>3700</v>
      </c>
      <c r="T73" s="85">
        <v>9.2831873949369005E-4</v>
      </c>
      <c r="U73" s="29">
        <v>3100</v>
      </c>
      <c r="V73" s="85">
        <v>8.2167090754877022E-4</v>
      </c>
      <c r="W73" s="29">
        <v>1800</v>
      </c>
      <c r="X73" s="92">
        <v>1.6642011834319531E-3</v>
      </c>
      <c r="Y73" s="238">
        <f t="shared" si="2"/>
        <v>0</v>
      </c>
      <c r="Z73" s="238">
        <f t="shared" si="3"/>
        <v>1720</v>
      </c>
    </row>
    <row r="74" spans="1:26" ht="15" customHeight="1" x14ac:dyDescent="0.25">
      <c r="A74" s="354"/>
      <c r="B74" s="183" t="s">
        <v>62</v>
      </c>
      <c r="C74" s="181">
        <v>0</v>
      </c>
      <c r="D74" s="179">
        <v>0</v>
      </c>
      <c r="E74" s="84">
        <v>0</v>
      </c>
      <c r="F74" s="179">
        <v>0</v>
      </c>
      <c r="G74" s="182">
        <v>0</v>
      </c>
      <c r="H74" s="179">
        <v>0</v>
      </c>
      <c r="I74" s="29">
        <v>0</v>
      </c>
      <c r="J74" s="85">
        <v>0</v>
      </c>
      <c r="K74" s="29">
        <v>0</v>
      </c>
      <c r="L74" s="85">
        <v>0</v>
      </c>
      <c r="M74" s="29">
        <v>0</v>
      </c>
      <c r="N74" s="85">
        <v>0</v>
      </c>
      <c r="O74" s="29">
        <v>0</v>
      </c>
      <c r="P74" s="85">
        <v>0</v>
      </c>
      <c r="Q74" s="29">
        <v>0</v>
      </c>
      <c r="R74" s="85">
        <v>0</v>
      </c>
      <c r="S74" s="29">
        <v>4800</v>
      </c>
      <c r="T74" s="85">
        <v>1.2043053917755978E-3</v>
      </c>
      <c r="U74" s="29">
        <v>2600</v>
      </c>
      <c r="V74" s="85">
        <v>6.8914334181509763E-4</v>
      </c>
      <c r="W74" s="29">
        <v>1800</v>
      </c>
      <c r="X74" s="92">
        <v>1.6642011834319531E-3</v>
      </c>
      <c r="Y74" s="238">
        <f t="shared" si="2"/>
        <v>0</v>
      </c>
      <c r="Z74" s="238">
        <f t="shared" si="3"/>
        <v>1840</v>
      </c>
    </row>
    <row r="75" spans="1:26" ht="15" customHeight="1" x14ac:dyDescent="0.25">
      <c r="A75" s="354"/>
      <c r="B75" s="180" t="s">
        <v>159</v>
      </c>
      <c r="C75" s="84">
        <v>0</v>
      </c>
      <c r="D75" s="179">
        <v>0</v>
      </c>
      <c r="E75" s="84">
        <v>0</v>
      </c>
      <c r="F75" s="179">
        <v>0</v>
      </c>
      <c r="G75" s="182">
        <v>334</v>
      </c>
      <c r="H75" s="179">
        <v>8.4388185654008432E-3</v>
      </c>
      <c r="I75" s="29">
        <v>0</v>
      </c>
      <c r="J75" s="85">
        <v>0</v>
      </c>
      <c r="K75" s="29">
        <v>0</v>
      </c>
      <c r="L75" s="85">
        <v>0</v>
      </c>
      <c r="M75" s="29">
        <v>0</v>
      </c>
      <c r="N75" s="85">
        <v>0</v>
      </c>
      <c r="O75" s="29">
        <v>0</v>
      </c>
      <c r="P75" s="85">
        <v>0</v>
      </c>
      <c r="Q75" s="29">
        <v>0</v>
      </c>
      <c r="R75" s="85">
        <v>0</v>
      </c>
      <c r="S75" s="29">
        <v>0</v>
      </c>
      <c r="T75" s="85">
        <v>0</v>
      </c>
      <c r="U75" s="29">
        <v>0</v>
      </c>
      <c r="V75" s="85">
        <v>0</v>
      </c>
      <c r="W75" s="29">
        <v>0</v>
      </c>
      <c r="X75" s="92">
        <v>0</v>
      </c>
      <c r="Y75" s="238">
        <f t="shared" si="2"/>
        <v>55.666666666666664</v>
      </c>
      <c r="Z75" s="238">
        <f t="shared" si="3"/>
        <v>0</v>
      </c>
    </row>
    <row r="76" spans="1:26" ht="15" customHeight="1" x14ac:dyDescent="0.25">
      <c r="A76" s="354"/>
      <c r="B76" s="180" t="s">
        <v>151</v>
      </c>
      <c r="C76" s="181">
        <v>1002</v>
      </c>
      <c r="D76" s="179">
        <v>4.4444444444444446E-2</v>
      </c>
      <c r="E76" s="84">
        <v>1503</v>
      </c>
      <c r="F76" s="179">
        <v>2.4930747922437674E-2</v>
      </c>
      <c r="G76" s="182">
        <v>835</v>
      </c>
      <c r="H76" s="179">
        <v>2.1097046413502109E-2</v>
      </c>
      <c r="I76" s="29">
        <v>0</v>
      </c>
      <c r="J76" s="85">
        <v>0</v>
      </c>
      <c r="K76" s="29">
        <v>0</v>
      </c>
      <c r="L76" s="85">
        <v>0</v>
      </c>
      <c r="M76" s="29">
        <v>0</v>
      </c>
      <c r="N76" s="85">
        <v>0</v>
      </c>
      <c r="O76" s="29">
        <v>0</v>
      </c>
      <c r="P76" s="85">
        <v>0</v>
      </c>
      <c r="Q76" s="29">
        <v>0</v>
      </c>
      <c r="R76" s="85">
        <v>0</v>
      </c>
      <c r="S76" s="29">
        <v>0</v>
      </c>
      <c r="T76" s="85">
        <v>0</v>
      </c>
      <c r="U76" s="29">
        <v>0</v>
      </c>
      <c r="V76" s="85">
        <v>0</v>
      </c>
      <c r="W76" s="29">
        <v>0</v>
      </c>
      <c r="X76" s="92">
        <v>0</v>
      </c>
      <c r="Y76" s="238">
        <f t="shared" si="2"/>
        <v>556.66666666666663</v>
      </c>
      <c r="Z76" s="238">
        <f t="shared" si="3"/>
        <v>0</v>
      </c>
    </row>
    <row r="77" spans="1:26" ht="15.75" customHeight="1" thickBot="1" x14ac:dyDescent="0.3">
      <c r="A77" s="355"/>
      <c r="B77" s="185" t="s">
        <v>22</v>
      </c>
      <c r="C77" s="94">
        <v>0</v>
      </c>
      <c r="D77" s="186">
        <v>0</v>
      </c>
      <c r="E77" s="94">
        <v>668</v>
      </c>
      <c r="F77" s="186">
        <v>1.1080332409972299E-2</v>
      </c>
      <c r="G77" s="94">
        <v>0</v>
      </c>
      <c r="H77" s="186">
        <v>0</v>
      </c>
      <c r="I77" s="30">
        <v>0</v>
      </c>
      <c r="J77" s="95">
        <v>0</v>
      </c>
      <c r="K77" s="30">
        <v>0</v>
      </c>
      <c r="L77" s="95">
        <v>0</v>
      </c>
      <c r="M77" s="30">
        <v>0</v>
      </c>
      <c r="N77" s="95">
        <v>0</v>
      </c>
      <c r="O77" s="30">
        <v>0</v>
      </c>
      <c r="P77" s="95">
        <v>0</v>
      </c>
      <c r="Q77" s="30">
        <v>0</v>
      </c>
      <c r="R77" s="95">
        <v>0</v>
      </c>
      <c r="S77" s="30">
        <v>0</v>
      </c>
      <c r="T77" s="95">
        <v>0</v>
      </c>
      <c r="U77" s="30">
        <v>0</v>
      </c>
      <c r="V77" s="95">
        <v>0</v>
      </c>
      <c r="W77" s="30">
        <v>0</v>
      </c>
      <c r="X77" s="99">
        <v>0</v>
      </c>
      <c r="Y77" s="238">
        <f t="shared" si="2"/>
        <v>111.33333333333333</v>
      </c>
      <c r="Z77" s="238">
        <f t="shared" si="3"/>
        <v>0</v>
      </c>
    </row>
    <row r="78" spans="1:26" x14ac:dyDescent="0.25">
      <c r="A78" s="358" t="s">
        <v>78</v>
      </c>
      <c r="B78" s="359"/>
      <c r="C78" s="187">
        <f>SUM(C7:C77)</f>
        <v>22545</v>
      </c>
      <c r="D78" s="14">
        <f t="shared" ref="D78:X78" si="4">SUM(D7:D77)</f>
        <v>1.0000000000000002</v>
      </c>
      <c r="E78" s="109">
        <f t="shared" si="4"/>
        <v>60287</v>
      </c>
      <c r="F78" s="14">
        <f t="shared" si="4"/>
        <v>0.99999999999999956</v>
      </c>
      <c r="G78" s="109">
        <f t="shared" si="4"/>
        <v>39579</v>
      </c>
      <c r="H78" s="14">
        <f t="shared" si="4"/>
        <v>0.99999999999999967</v>
      </c>
      <c r="I78" s="109">
        <f t="shared" si="4"/>
        <v>33300</v>
      </c>
      <c r="J78" s="14">
        <v>1</v>
      </c>
      <c r="K78" s="109">
        <f t="shared" si="4"/>
        <v>41181</v>
      </c>
      <c r="L78" s="14">
        <v>1</v>
      </c>
      <c r="M78" s="109">
        <f t="shared" si="4"/>
        <v>1169940</v>
      </c>
      <c r="N78" s="14">
        <f t="shared" si="4"/>
        <v>0.99999999999999989</v>
      </c>
      <c r="O78" s="109">
        <f t="shared" si="4"/>
        <v>988320</v>
      </c>
      <c r="P78" s="14">
        <f t="shared" si="4"/>
        <v>1.0000000000000002</v>
      </c>
      <c r="Q78" s="109">
        <f t="shared" si="4"/>
        <v>812940</v>
      </c>
      <c r="R78" s="14">
        <f t="shared" si="4"/>
        <v>1.0000000000000002</v>
      </c>
      <c r="S78" s="109">
        <f t="shared" si="4"/>
        <v>3985700</v>
      </c>
      <c r="T78" s="14">
        <f t="shared" si="4"/>
        <v>1</v>
      </c>
      <c r="U78" s="109">
        <f t="shared" si="4"/>
        <v>3772800</v>
      </c>
      <c r="V78" s="14">
        <f t="shared" si="4"/>
        <v>1</v>
      </c>
      <c r="W78" s="109">
        <f t="shared" si="4"/>
        <v>1081600</v>
      </c>
      <c r="X78" s="15">
        <f t="shared" si="4"/>
        <v>1.0000000000000002</v>
      </c>
    </row>
    <row r="79" spans="1:26" x14ac:dyDescent="0.25">
      <c r="A79" s="285" t="s">
        <v>79</v>
      </c>
      <c r="B79" s="316"/>
      <c r="C79" s="36">
        <v>26</v>
      </c>
      <c r="D79" s="177"/>
      <c r="E79" s="29">
        <v>32</v>
      </c>
      <c r="F79" s="177"/>
      <c r="G79" s="29">
        <v>22</v>
      </c>
      <c r="H79" s="177"/>
      <c r="I79" s="29">
        <v>16</v>
      </c>
      <c r="J79" s="177"/>
      <c r="K79" s="90">
        <v>25</v>
      </c>
      <c r="L79" s="177"/>
      <c r="M79" s="90">
        <v>16</v>
      </c>
      <c r="N79" s="177"/>
      <c r="O79" s="90">
        <v>15</v>
      </c>
      <c r="P79" s="177"/>
      <c r="Q79" s="90">
        <v>10</v>
      </c>
      <c r="R79" s="177"/>
      <c r="S79" s="90">
        <v>14</v>
      </c>
      <c r="T79" s="177"/>
      <c r="U79" s="90">
        <v>17</v>
      </c>
      <c r="V79" s="177"/>
      <c r="W79" s="90">
        <v>17</v>
      </c>
      <c r="X79" s="110"/>
    </row>
    <row r="80" spans="1:26" x14ac:dyDescent="0.25">
      <c r="A80" s="285" t="s">
        <v>80</v>
      </c>
      <c r="B80" s="316"/>
      <c r="C80" s="36">
        <v>2.423</v>
      </c>
      <c r="D80" s="177"/>
      <c r="E80" s="29">
        <v>2.0539999999999998</v>
      </c>
      <c r="F80" s="177"/>
      <c r="G80" s="29">
        <v>1.7150000000000001</v>
      </c>
      <c r="H80" s="177"/>
      <c r="I80" s="29">
        <v>1.83</v>
      </c>
      <c r="J80" s="177"/>
      <c r="K80" s="90">
        <v>2.0150000000000001</v>
      </c>
      <c r="L80" s="177"/>
      <c r="M80" s="90">
        <v>5.7270000000000001E-2</v>
      </c>
      <c r="N80" s="177"/>
      <c r="O80" s="90">
        <v>8.548E-2</v>
      </c>
      <c r="P80" s="177"/>
      <c r="Q80" s="90">
        <v>7.2590000000000002E-2</v>
      </c>
      <c r="R80" s="177"/>
      <c r="S80" s="90">
        <v>4.7320000000000001E-2</v>
      </c>
      <c r="T80" s="177"/>
      <c r="U80" s="90">
        <v>5.1360000000000003E-2</v>
      </c>
      <c r="V80" s="177"/>
      <c r="W80" s="90">
        <v>0.13950000000000001</v>
      </c>
      <c r="X80" s="110"/>
    </row>
    <row r="81" spans="1:24" x14ac:dyDescent="0.25">
      <c r="A81" s="285" t="s">
        <v>81</v>
      </c>
      <c r="B81" s="316"/>
      <c r="C81" s="36">
        <v>0.86060000000000003</v>
      </c>
      <c r="D81" s="177"/>
      <c r="E81" s="29">
        <v>0.76329999999999998</v>
      </c>
      <c r="F81" s="177"/>
      <c r="G81" s="29">
        <v>0.64410000000000001</v>
      </c>
      <c r="H81" s="177"/>
      <c r="I81" s="29">
        <v>0.78949999999999998</v>
      </c>
      <c r="J81" s="177"/>
      <c r="K81" s="90">
        <v>0.78090000000000004</v>
      </c>
      <c r="L81" s="177"/>
      <c r="M81" s="90">
        <v>1.4200000000000001E-2</v>
      </c>
      <c r="N81" s="177"/>
      <c r="O81" s="90">
        <v>2.315E-2</v>
      </c>
      <c r="P81" s="177"/>
      <c r="Q81" s="90">
        <v>2.0379999999999999E-2</v>
      </c>
      <c r="R81" s="177"/>
      <c r="S81" s="90">
        <v>1.1350000000000001E-2</v>
      </c>
      <c r="T81" s="177"/>
      <c r="U81" s="90">
        <v>1.205E-2</v>
      </c>
      <c r="V81" s="177"/>
      <c r="W81" s="90">
        <v>3.7690000000000001E-2</v>
      </c>
      <c r="X81" s="110"/>
    </row>
    <row r="82" spans="1:24" ht="13.5" thickBot="1" x14ac:dyDescent="0.3">
      <c r="A82" s="271" t="s">
        <v>82</v>
      </c>
      <c r="B82" s="317"/>
      <c r="C82" s="37">
        <v>0.74380000000000002</v>
      </c>
      <c r="D82" s="188"/>
      <c r="E82" s="30">
        <v>0.59260000000000002</v>
      </c>
      <c r="F82" s="188"/>
      <c r="G82" s="30">
        <v>0.55469999999999997</v>
      </c>
      <c r="H82" s="188"/>
      <c r="I82" s="30">
        <v>0.66020000000000001</v>
      </c>
      <c r="J82" s="188"/>
      <c r="K82" s="112">
        <v>0.626</v>
      </c>
      <c r="L82" s="188"/>
      <c r="M82" s="112">
        <v>2.0660000000000001E-2</v>
      </c>
      <c r="N82" s="188"/>
      <c r="O82" s="112">
        <v>3.1570000000000001E-2</v>
      </c>
      <c r="P82" s="188"/>
      <c r="Q82" s="112">
        <v>3.1530000000000002E-2</v>
      </c>
      <c r="R82" s="188"/>
      <c r="S82" s="112">
        <v>1.7930000000000001E-2</v>
      </c>
      <c r="T82" s="188"/>
      <c r="U82" s="112">
        <v>1.813E-2</v>
      </c>
      <c r="V82" s="188"/>
      <c r="W82" s="112">
        <v>4.9239999999999999E-2</v>
      </c>
      <c r="X82" s="113"/>
    </row>
    <row r="85" spans="1:24" x14ac:dyDescent="0.25">
      <c r="D85" s="24"/>
      <c r="E85" s="24"/>
      <c r="F85" s="24"/>
      <c r="G85" s="24"/>
      <c r="H85" s="24"/>
      <c r="J85" s="50"/>
      <c r="L85" s="50"/>
      <c r="N85" s="50"/>
    </row>
    <row r="86" spans="1:24" x14ac:dyDescent="0.25">
      <c r="D86" s="24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24" x14ac:dyDescent="0.25">
      <c r="D87" s="24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24" x14ac:dyDescent="0.25">
      <c r="D88" s="24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24" x14ac:dyDescent="0.25">
      <c r="D89" s="24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24" x14ac:dyDescent="0.25">
      <c r="D90" s="24"/>
      <c r="E90" s="24"/>
      <c r="F90" s="24"/>
      <c r="G90" s="24"/>
      <c r="H90" s="24"/>
      <c r="J90" s="50"/>
      <c r="L90" s="50"/>
      <c r="N90" s="50"/>
    </row>
    <row r="91" spans="1:24" x14ac:dyDescent="0.25">
      <c r="D91" s="24"/>
      <c r="E91" s="24"/>
      <c r="F91" s="24"/>
      <c r="G91" s="24"/>
      <c r="H91" s="24"/>
      <c r="J91" s="50"/>
      <c r="L91" s="50"/>
      <c r="N91" s="50"/>
    </row>
    <row r="92" spans="1:24" x14ac:dyDescent="0.25">
      <c r="D92" s="24"/>
      <c r="E92" s="24"/>
      <c r="F92" s="24"/>
      <c r="G92" s="24"/>
      <c r="H92" s="24"/>
      <c r="J92" s="50"/>
      <c r="L92" s="50"/>
      <c r="N92" s="50"/>
    </row>
  </sheetData>
  <mergeCells count="37">
    <mergeCell ref="A51:A55"/>
    <mergeCell ref="A56:A60"/>
    <mergeCell ref="S3:X3"/>
    <mergeCell ref="I3:L3"/>
    <mergeCell ref="I2:L2"/>
    <mergeCell ref="M3:R3"/>
    <mergeCell ref="M2:R2"/>
    <mergeCell ref="C2:H2"/>
    <mergeCell ref="I4:L4"/>
    <mergeCell ref="A2:B4"/>
    <mergeCell ref="C4:H4"/>
    <mergeCell ref="C3:H3"/>
    <mergeCell ref="S2:X2"/>
    <mergeCell ref="S5:T5"/>
    <mergeCell ref="U5:V5"/>
    <mergeCell ref="W5:X5"/>
    <mergeCell ref="S4:X4"/>
    <mergeCell ref="Q5:R5"/>
    <mergeCell ref="M4:R4"/>
    <mergeCell ref="O5:P5"/>
    <mergeCell ref="M5:N5"/>
    <mergeCell ref="A80:B80"/>
    <mergeCell ref="A81:B81"/>
    <mergeCell ref="A82:B82"/>
    <mergeCell ref="I5:J5"/>
    <mergeCell ref="K5:L5"/>
    <mergeCell ref="A64:A77"/>
    <mergeCell ref="B5:B6"/>
    <mergeCell ref="A5:A6"/>
    <mergeCell ref="A78:B78"/>
    <mergeCell ref="A79:B79"/>
    <mergeCell ref="C5:D5"/>
    <mergeCell ref="G5:H5"/>
    <mergeCell ref="E5:F5"/>
    <mergeCell ref="A61:A63"/>
    <mergeCell ref="A7:A9"/>
    <mergeCell ref="A10:A50"/>
  </mergeCells>
  <conditionalFormatting sqref="R58 R7:R9 P58 P7:P9 N58 N7:N9 N52:N55 P52:P55 R52:R55 R69 R72:R74 R67 P69 P72:P74 P67 N69 N72:N74 N67 R14 P14 N14 R20 P20 N20 R26 P26 N26 R32:R33 P32:P33 N32:N33 R35:R36 P35:P36 N35:N36 R43:R44 P43:P44 N43:N44 X63 V63 T63 X7:X9 V7:V9 T7:T9 T51:T54 V51:V54 X51:X54 X69 X73:X74 V69 V73:V74 T69 T73:T74 X14 V14 T14 X18 V18 T18 X26 X33 V26 V33 T26 T33 X35:X36 V35:V36 T35:T36 X43:X44 X48 V43:V44 V48 T43:T44 T48">
    <cfRule type="cellIs" dxfId="3" priority="3" operator="greaterThan">
      <formula>0.2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topLeftCell="A5" zoomScale="80" zoomScaleNormal="80" workbookViewId="0">
      <selection activeCell="B9" sqref="A9:XFD9"/>
    </sheetView>
  </sheetViews>
  <sheetFormatPr baseColWidth="10" defaultRowHeight="12.75" x14ac:dyDescent="0.25"/>
  <cols>
    <col min="1" max="1" width="20.85546875" style="11" bestFit="1" customWidth="1"/>
    <col min="2" max="2" width="38.7109375" style="13" bestFit="1" customWidth="1"/>
    <col min="3" max="3" width="6.7109375" style="12" customWidth="1"/>
    <col min="4" max="4" width="6.7109375" style="81" customWidth="1"/>
    <col min="5" max="5" width="6.7109375" style="12" customWidth="1"/>
    <col min="6" max="6" width="6.7109375" style="81" customWidth="1"/>
    <col min="7" max="7" width="6.7109375" style="12" customWidth="1"/>
    <col min="8" max="8" width="6.7109375" style="81" customWidth="1"/>
    <col min="9" max="9" width="6.7109375" style="24" customWidth="1"/>
    <col min="10" max="10" width="6.7109375" style="81" customWidth="1"/>
    <col min="11" max="11" width="6.7109375" style="24" customWidth="1"/>
    <col min="12" max="12" width="6.7109375" style="81" customWidth="1"/>
    <col min="13" max="13" width="6.7109375" style="50" customWidth="1"/>
    <col min="14" max="14" width="6.7109375" style="82" customWidth="1"/>
    <col min="15" max="15" width="6.7109375" style="50" customWidth="1"/>
    <col min="16" max="16" width="6.7109375" style="82" customWidth="1"/>
    <col min="17" max="17" width="6.7109375" style="50" customWidth="1"/>
    <col min="18" max="18" width="6.7109375" style="82" customWidth="1"/>
    <col min="19" max="19" width="6.7109375" style="50" customWidth="1"/>
    <col min="20" max="20" width="6.7109375" style="82" customWidth="1"/>
    <col min="21" max="21" width="6.7109375" style="50" customWidth="1"/>
    <col min="22" max="22" width="6.7109375" style="82" customWidth="1"/>
    <col min="23" max="23" width="6.7109375" style="50" customWidth="1"/>
    <col min="24" max="24" width="6.7109375" style="82" customWidth="1"/>
    <col min="25" max="16384" width="11.42578125" style="13"/>
  </cols>
  <sheetData>
    <row r="1" spans="1:26" ht="13.5" thickBot="1" x14ac:dyDescent="0.3"/>
    <row r="2" spans="1:26" x14ac:dyDescent="0.25">
      <c r="A2" s="301" t="s">
        <v>178</v>
      </c>
      <c r="B2" s="302"/>
      <c r="C2" s="300">
        <v>2011</v>
      </c>
      <c r="D2" s="281"/>
      <c r="E2" s="281"/>
      <c r="F2" s="281"/>
      <c r="G2" s="281"/>
      <c r="H2" s="281"/>
      <c r="I2" s="281">
        <v>2012</v>
      </c>
      <c r="J2" s="281"/>
      <c r="K2" s="281"/>
      <c r="L2" s="293"/>
      <c r="M2" s="281">
        <v>2012</v>
      </c>
      <c r="N2" s="281"/>
      <c r="O2" s="281"/>
      <c r="P2" s="281"/>
      <c r="Q2" s="281"/>
      <c r="R2" s="293"/>
      <c r="S2" s="281">
        <v>2013</v>
      </c>
      <c r="T2" s="281"/>
      <c r="U2" s="281"/>
      <c r="V2" s="281"/>
      <c r="W2" s="281"/>
      <c r="X2" s="282"/>
    </row>
    <row r="3" spans="1:26" x14ac:dyDescent="0.25">
      <c r="A3" s="303"/>
      <c r="B3" s="304"/>
      <c r="C3" s="299" t="s">
        <v>35</v>
      </c>
      <c r="D3" s="283"/>
      <c r="E3" s="283"/>
      <c r="F3" s="283"/>
      <c r="G3" s="283"/>
      <c r="H3" s="283"/>
      <c r="I3" s="283" t="s">
        <v>58</v>
      </c>
      <c r="J3" s="283"/>
      <c r="K3" s="283"/>
      <c r="L3" s="292"/>
      <c r="M3" s="283" t="s">
        <v>35</v>
      </c>
      <c r="N3" s="283"/>
      <c r="O3" s="283"/>
      <c r="P3" s="283"/>
      <c r="Q3" s="283"/>
      <c r="R3" s="292"/>
      <c r="S3" s="283" t="s">
        <v>58</v>
      </c>
      <c r="T3" s="283"/>
      <c r="U3" s="283"/>
      <c r="V3" s="283"/>
      <c r="W3" s="283"/>
      <c r="X3" s="284"/>
    </row>
    <row r="4" spans="1:26" x14ac:dyDescent="0.25">
      <c r="A4" s="303"/>
      <c r="B4" s="304"/>
      <c r="C4" s="379">
        <v>40892</v>
      </c>
      <c r="D4" s="320"/>
      <c r="E4" s="320"/>
      <c r="F4" s="320"/>
      <c r="G4" s="320"/>
      <c r="H4" s="320"/>
      <c r="I4" s="320">
        <v>40954</v>
      </c>
      <c r="J4" s="320"/>
      <c r="K4" s="320"/>
      <c r="L4" s="375"/>
      <c r="M4" s="320">
        <v>41234</v>
      </c>
      <c r="N4" s="283"/>
      <c r="O4" s="283"/>
      <c r="P4" s="283"/>
      <c r="Q4" s="283"/>
      <c r="R4" s="292"/>
      <c r="S4" s="320">
        <v>41328</v>
      </c>
      <c r="T4" s="283"/>
      <c r="U4" s="283"/>
      <c r="V4" s="283"/>
      <c r="W4" s="283"/>
      <c r="X4" s="284"/>
    </row>
    <row r="5" spans="1:26" x14ac:dyDescent="0.25">
      <c r="A5" s="297" t="s">
        <v>34</v>
      </c>
      <c r="B5" s="284" t="s">
        <v>33</v>
      </c>
      <c r="C5" s="295" t="s">
        <v>30</v>
      </c>
      <c r="D5" s="289"/>
      <c r="E5" s="289" t="s">
        <v>32</v>
      </c>
      <c r="F5" s="289"/>
      <c r="G5" s="289" t="s">
        <v>110</v>
      </c>
      <c r="H5" s="289"/>
      <c r="I5" s="289" t="s">
        <v>30</v>
      </c>
      <c r="J5" s="289"/>
      <c r="K5" s="289" t="s">
        <v>32</v>
      </c>
      <c r="L5" s="294"/>
      <c r="M5" s="289" t="s">
        <v>30</v>
      </c>
      <c r="N5" s="289"/>
      <c r="O5" s="289" t="s">
        <v>32</v>
      </c>
      <c r="P5" s="289"/>
      <c r="Q5" s="289" t="s">
        <v>110</v>
      </c>
      <c r="R5" s="294"/>
      <c r="S5" s="289" t="s">
        <v>30</v>
      </c>
      <c r="T5" s="289"/>
      <c r="U5" s="289" t="s">
        <v>32</v>
      </c>
      <c r="V5" s="289"/>
      <c r="W5" s="289" t="s">
        <v>110</v>
      </c>
      <c r="X5" s="290"/>
    </row>
    <row r="6" spans="1:26" ht="13.5" thickBot="1" x14ac:dyDescent="0.3">
      <c r="A6" s="298"/>
      <c r="B6" s="378"/>
      <c r="C6" s="208" t="s">
        <v>0</v>
      </c>
      <c r="D6" s="203" t="s">
        <v>37</v>
      </c>
      <c r="E6" s="202" t="s">
        <v>0</v>
      </c>
      <c r="F6" s="203" t="s">
        <v>37</v>
      </c>
      <c r="G6" s="202" t="s">
        <v>0</v>
      </c>
      <c r="H6" s="203" t="s">
        <v>37</v>
      </c>
      <c r="I6" s="204" t="s">
        <v>0</v>
      </c>
      <c r="J6" s="203" t="s">
        <v>37</v>
      </c>
      <c r="K6" s="204" t="s">
        <v>0</v>
      </c>
      <c r="L6" s="205" t="s">
        <v>37</v>
      </c>
      <c r="M6" s="27" t="s">
        <v>59</v>
      </c>
      <c r="N6" s="107" t="s">
        <v>37</v>
      </c>
      <c r="O6" s="27" t="s">
        <v>59</v>
      </c>
      <c r="P6" s="107" t="s">
        <v>37</v>
      </c>
      <c r="Q6" s="27" t="s">
        <v>59</v>
      </c>
      <c r="R6" s="171" t="s">
        <v>37</v>
      </c>
      <c r="S6" s="27" t="s">
        <v>59</v>
      </c>
      <c r="T6" s="107" t="s">
        <v>37</v>
      </c>
      <c r="U6" s="27" t="s">
        <v>59</v>
      </c>
      <c r="V6" s="107" t="s">
        <v>37</v>
      </c>
      <c r="W6" s="27" t="s">
        <v>59</v>
      </c>
      <c r="X6" s="108" t="s">
        <v>37</v>
      </c>
      <c r="Y6" s="38" t="s">
        <v>207</v>
      </c>
      <c r="Z6" s="38" t="s">
        <v>208</v>
      </c>
    </row>
    <row r="7" spans="1:26" x14ac:dyDescent="0.25">
      <c r="A7" s="361" t="s">
        <v>38</v>
      </c>
      <c r="B7" s="210" t="s">
        <v>39</v>
      </c>
      <c r="C7" s="120">
        <v>0</v>
      </c>
      <c r="D7" s="175">
        <v>0</v>
      </c>
      <c r="E7" s="109">
        <v>0</v>
      </c>
      <c r="F7" s="175">
        <v>0</v>
      </c>
      <c r="G7" s="109">
        <v>0</v>
      </c>
      <c r="H7" s="175">
        <v>0</v>
      </c>
      <c r="I7" s="28">
        <v>1665</v>
      </c>
      <c r="J7" s="175">
        <v>0.18518518518518517</v>
      </c>
      <c r="K7" s="28">
        <v>444</v>
      </c>
      <c r="L7" s="175">
        <v>1.020408163265306E-2</v>
      </c>
      <c r="M7" s="28">
        <v>1260</v>
      </c>
      <c r="N7" s="175">
        <v>1.8267223382045933E-3</v>
      </c>
      <c r="O7" s="28">
        <v>780</v>
      </c>
      <c r="P7" s="175">
        <v>7.2735410955071902E-4</v>
      </c>
      <c r="Q7" s="28">
        <v>540</v>
      </c>
      <c r="R7" s="175">
        <v>9.7900576525617291E-4</v>
      </c>
      <c r="S7" s="28">
        <v>2100</v>
      </c>
      <c r="T7" s="175">
        <v>1.1297003604282103E-3</v>
      </c>
      <c r="U7" s="28">
        <v>700</v>
      </c>
      <c r="V7" s="175">
        <v>5.5621771950734999E-4</v>
      </c>
      <c r="W7" s="28">
        <v>1200</v>
      </c>
      <c r="X7" s="176">
        <v>1.4104372355430181E-3</v>
      </c>
      <c r="Y7" s="238">
        <f>AVERAGE(C7,E7,G7,M7,O7,Q7)</f>
        <v>430</v>
      </c>
      <c r="Z7" s="238">
        <f>AVERAGE(I7,K7,S7,U7,W7)</f>
        <v>1221.8</v>
      </c>
    </row>
    <row r="8" spans="1:26" x14ac:dyDescent="0.25">
      <c r="A8" s="362"/>
      <c r="B8" s="177" t="s">
        <v>166</v>
      </c>
      <c r="C8" s="116">
        <v>0</v>
      </c>
      <c r="D8" s="85">
        <v>0</v>
      </c>
      <c r="E8" s="84">
        <v>0</v>
      </c>
      <c r="F8" s="85">
        <v>0</v>
      </c>
      <c r="G8" s="84">
        <v>0</v>
      </c>
      <c r="H8" s="85">
        <v>0</v>
      </c>
      <c r="I8" s="29">
        <v>0</v>
      </c>
      <c r="J8" s="85">
        <v>0</v>
      </c>
      <c r="K8" s="29">
        <v>0</v>
      </c>
      <c r="L8" s="85">
        <v>0</v>
      </c>
      <c r="M8" s="29">
        <v>0</v>
      </c>
      <c r="N8" s="85">
        <v>0</v>
      </c>
      <c r="O8" s="29">
        <v>0</v>
      </c>
      <c r="P8" s="85">
        <v>0</v>
      </c>
      <c r="Q8" s="29">
        <v>0</v>
      </c>
      <c r="R8" s="85">
        <v>0</v>
      </c>
      <c r="S8" s="29">
        <v>1300</v>
      </c>
      <c r="T8" s="85">
        <v>6.9933831836032072E-4</v>
      </c>
      <c r="U8" s="29">
        <v>300</v>
      </c>
      <c r="V8" s="85">
        <v>2.3837902264600716E-4</v>
      </c>
      <c r="W8" s="29">
        <v>200</v>
      </c>
      <c r="X8" s="92">
        <v>2.3507287259050304E-4</v>
      </c>
      <c r="Y8" s="238">
        <f t="shared" ref="Y8:Y63" si="0">AVERAGE(C8,E8,G8,M8,O8,Q8)</f>
        <v>0</v>
      </c>
      <c r="Z8" s="238">
        <f t="shared" ref="Z8:Z63" si="1">AVERAGE(I8,K8,S8,U8,W8)</f>
        <v>360</v>
      </c>
    </row>
    <row r="9" spans="1:26" s="413" customFormat="1" x14ac:dyDescent="0.25">
      <c r="A9" s="273"/>
      <c r="B9" s="425" t="s">
        <v>175</v>
      </c>
      <c r="C9" s="426">
        <v>0</v>
      </c>
      <c r="D9" s="416">
        <v>0</v>
      </c>
      <c r="E9" s="415">
        <v>0</v>
      </c>
      <c r="F9" s="416">
        <v>0</v>
      </c>
      <c r="G9" s="415">
        <v>0</v>
      </c>
      <c r="H9" s="416">
        <v>0</v>
      </c>
      <c r="I9" s="237">
        <v>0</v>
      </c>
      <c r="J9" s="416">
        <v>0</v>
      </c>
      <c r="K9" s="237">
        <v>0</v>
      </c>
      <c r="L9" s="416">
        <v>0</v>
      </c>
      <c r="M9" s="237">
        <v>0</v>
      </c>
      <c r="N9" s="416">
        <v>0</v>
      </c>
      <c r="O9" s="237">
        <v>0</v>
      </c>
      <c r="P9" s="416">
        <v>0</v>
      </c>
      <c r="Q9" s="237">
        <v>0</v>
      </c>
      <c r="R9" s="416">
        <v>0</v>
      </c>
      <c r="S9" s="237">
        <v>500</v>
      </c>
      <c r="T9" s="416">
        <v>2.6897627629243103E-4</v>
      </c>
      <c r="U9" s="237">
        <v>300</v>
      </c>
      <c r="V9" s="416">
        <v>2.3837902264600716E-4</v>
      </c>
      <c r="W9" s="237">
        <v>0</v>
      </c>
      <c r="X9" s="417">
        <v>0</v>
      </c>
      <c r="Y9" s="412">
        <f t="shared" si="0"/>
        <v>0</v>
      </c>
      <c r="Z9" s="412">
        <f t="shared" si="1"/>
        <v>160</v>
      </c>
    </row>
    <row r="10" spans="1:26" x14ac:dyDescent="0.25">
      <c r="A10" s="376" t="s">
        <v>1</v>
      </c>
      <c r="B10" s="212" t="s">
        <v>169</v>
      </c>
      <c r="C10" s="116">
        <v>334</v>
      </c>
      <c r="D10" s="85">
        <v>0.04</v>
      </c>
      <c r="E10" s="84">
        <v>0</v>
      </c>
      <c r="F10" s="85">
        <v>0</v>
      </c>
      <c r="G10" s="84">
        <v>0</v>
      </c>
      <c r="H10" s="85">
        <v>0</v>
      </c>
      <c r="I10" s="29">
        <v>0</v>
      </c>
      <c r="J10" s="85">
        <v>0</v>
      </c>
      <c r="K10" s="29">
        <v>0</v>
      </c>
      <c r="L10" s="85">
        <v>0</v>
      </c>
      <c r="M10" s="29">
        <v>0</v>
      </c>
      <c r="N10" s="85">
        <v>0</v>
      </c>
      <c r="O10" s="29">
        <v>0</v>
      </c>
      <c r="P10" s="85">
        <v>0</v>
      </c>
      <c r="Q10" s="29">
        <v>0</v>
      </c>
      <c r="R10" s="85">
        <v>0</v>
      </c>
      <c r="S10" s="29">
        <v>0</v>
      </c>
      <c r="T10" s="85">
        <v>0</v>
      </c>
      <c r="U10" s="29">
        <v>0</v>
      </c>
      <c r="V10" s="85">
        <v>0</v>
      </c>
      <c r="W10" s="29">
        <v>0</v>
      </c>
      <c r="X10" s="92">
        <v>0</v>
      </c>
      <c r="Y10" s="238">
        <f t="shared" si="0"/>
        <v>55.666666666666664</v>
      </c>
      <c r="Z10" s="238">
        <f t="shared" si="1"/>
        <v>0</v>
      </c>
    </row>
    <row r="11" spans="1:26" x14ac:dyDescent="0.25">
      <c r="A11" s="362"/>
      <c r="B11" s="212" t="s">
        <v>185</v>
      </c>
      <c r="C11" s="116">
        <v>0</v>
      </c>
      <c r="D11" s="85">
        <v>0</v>
      </c>
      <c r="E11" s="84">
        <v>0</v>
      </c>
      <c r="F11" s="85">
        <v>0</v>
      </c>
      <c r="G11" s="84">
        <v>0</v>
      </c>
      <c r="H11" s="85">
        <v>0</v>
      </c>
      <c r="I11" s="29">
        <v>0</v>
      </c>
      <c r="J11" s="85">
        <v>0</v>
      </c>
      <c r="K11" s="29">
        <v>0</v>
      </c>
      <c r="L11" s="85">
        <v>0</v>
      </c>
      <c r="M11" s="29">
        <v>0</v>
      </c>
      <c r="N11" s="85">
        <v>0</v>
      </c>
      <c r="O11" s="29">
        <v>0</v>
      </c>
      <c r="P11" s="85">
        <v>0</v>
      </c>
      <c r="Q11" s="29">
        <v>0</v>
      </c>
      <c r="R11" s="85">
        <v>0</v>
      </c>
      <c r="S11" s="29">
        <v>0</v>
      </c>
      <c r="T11" s="85">
        <v>0</v>
      </c>
      <c r="U11" s="29">
        <v>200</v>
      </c>
      <c r="V11" s="85">
        <v>1.5891934843067146E-4</v>
      </c>
      <c r="W11" s="29">
        <v>100</v>
      </c>
      <c r="X11" s="92">
        <v>1.1753643629525152E-4</v>
      </c>
      <c r="Y11" s="238">
        <f t="shared" si="0"/>
        <v>0</v>
      </c>
      <c r="Z11" s="238">
        <f t="shared" si="1"/>
        <v>60</v>
      </c>
    </row>
    <row r="12" spans="1:26" x14ac:dyDescent="0.25">
      <c r="A12" s="362"/>
      <c r="B12" s="212" t="s">
        <v>2</v>
      </c>
      <c r="C12" s="116">
        <v>1169</v>
      </c>
      <c r="D12" s="85">
        <v>0.14000000000000001</v>
      </c>
      <c r="E12" s="84">
        <v>4342</v>
      </c>
      <c r="F12" s="85">
        <v>7.5362318840579715E-2</v>
      </c>
      <c r="G12" s="84">
        <v>7515</v>
      </c>
      <c r="H12" s="85">
        <v>0.14705882352941177</v>
      </c>
      <c r="I12" s="29">
        <v>0</v>
      </c>
      <c r="J12" s="85">
        <v>0</v>
      </c>
      <c r="K12" s="29">
        <v>0</v>
      </c>
      <c r="L12" s="85">
        <v>0</v>
      </c>
      <c r="M12" s="29">
        <v>0</v>
      </c>
      <c r="N12" s="85">
        <v>0</v>
      </c>
      <c r="O12" s="29">
        <v>0</v>
      </c>
      <c r="P12" s="85">
        <v>0</v>
      </c>
      <c r="Q12" s="29">
        <v>0</v>
      </c>
      <c r="R12" s="85">
        <v>0</v>
      </c>
      <c r="S12" s="29">
        <v>0</v>
      </c>
      <c r="T12" s="85">
        <v>0</v>
      </c>
      <c r="U12" s="29">
        <v>0</v>
      </c>
      <c r="V12" s="85">
        <v>0</v>
      </c>
      <c r="W12" s="29">
        <v>0</v>
      </c>
      <c r="X12" s="92">
        <v>0</v>
      </c>
      <c r="Y12" s="238">
        <f t="shared" si="0"/>
        <v>2171</v>
      </c>
      <c r="Z12" s="238">
        <f t="shared" si="1"/>
        <v>0</v>
      </c>
    </row>
    <row r="13" spans="1:26" x14ac:dyDescent="0.25">
      <c r="A13" s="362"/>
      <c r="B13" s="212" t="s">
        <v>24</v>
      </c>
      <c r="C13" s="116">
        <v>334</v>
      </c>
      <c r="D13" s="85">
        <v>0.04</v>
      </c>
      <c r="E13" s="84">
        <v>0</v>
      </c>
      <c r="F13" s="85">
        <v>0</v>
      </c>
      <c r="G13" s="84">
        <v>0</v>
      </c>
      <c r="H13" s="85">
        <v>0</v>
      </c>
      <c r="I13" s="29">
        <v>0</v>
      </c>
      <c r="J13" s="85">
        <v>0</v>
      </c>
      <c r="K13" s="29">
        <v>0</v>
      </c>
      <c r="L13" s="85">
        <v>0</v>
      </c>
      <c r="M13" s="29">
        <v>0</v>
      </c>
      <c r="N13" s="85">
        <v>0</v>
      </c>
      <c r="O13" s="29">
        <v>0</v>
      </c>
      <c r="P13" s="85">
        <v>0</v>
      </c>
      <c r="Q13" s="29">
        <v>0</v>
      </c>
      <c r="R13" s="85">
        <v>0</v>
      </c>
      <c r="S13" s="29">
        <v>0</v>
      </c>
      <c r="T13" s="85">
        <v>0</v>
      </c>
      <c r="U13" s="29">
        <v>0</v>
      </c>
      <c r="V13" s="85">
        <v>0</v>
      </c>
      <c r="W13" s="29">
        <v>0</v>
      </c>
      <c r="X13" s="92">
        <v>0</v>
      </c>
      <c r="Y13" s="238">
        <f t="shared" si="0"/>
        <v>55.666666666666664</v>
      </c>
      <c r="Z13" s="238">
        <f t="shared" si="1"/>
        <v>0</v>
      </c>
    </row>
    <row r="14" spans="1:26" x14ac:dyDescent="0.25">
      <c r="A14" s="362"/>
      <c r="B14" s="212" t="s">
        <v>113</v>
      </c>
      <c r="C14" s="116">
        <v>501</v>
      </c>
      <c r="D14" s="85">
        <v>0.06</v>
      </c>
      <c r="E14" s="84">
        <v>0</v>
      </c>
      <c r="F14" s="85">
        <v>0</v>
      </c>
      <c r="G14" s="84">
        <v>0</v>
      </c>
      <c r="H14" s="85">
        <v>0</v>
      </c>
      <c r="I14" s="29">
        <v>3774</v>
      </c>
      <c r="J14" s="85">
        <v>0.41975308641975306</v>
      </c>
      <c r="K14" s="29">
        <v>333</v>
      </c>
      <c r="L14" s="85">
        <v>7.6530612244897957E-3</v>
      </c>
      <c r="M14" s="29">
        <v>2160</v>
      </c>
      <c r="N14" s="85">
        <v>3.1315240083507312E-3</v>
      </c>
      <c r="O14" s="29">
        <v>2520</v>
      </c>
      <c r="P14" s="85">
        <v>2.3499132770100155E-3</v>
      </c>
      <c r="Q14" s="29">
        <v>4740</v>
      </c>
      <c r="R14" s="85">
        <v>8.5934950505819618E-3</v>
      </c>
      <c r="S14" s="29">
        <v>1800</v>
      </c>
      <c r="T14" s="85">
        <v>9.6831459465275169E-4</v>
      </c>
      <c r="U14" s="29">
        <v>3300</v>
      </c>
      <c r="V14" s="85">
        <v>2.6221692491060784E-3</v>
      </c>
      <c r="W14" s="29">
        <v>2500</v>
      </c>
      <c r="X14" s="92">
        <v>2.938410907381288E-3</v>
      </c>
      <c r="Y14" s="238">
        <f t="shared" si="0"/>
        <v>1653.5</v>
      </c>
      <c r="Z14" s="238">
        <f t="shared" si="1"/>
        <v>2341.4</v>
      </c>
    </row>
    <row r="15" spans="1:26" x14ac:dyDescent="0.25">
      <c r="A15" s="362"/>
      <c r="B15" s="211" t="s">
        <v>23</v>
      </c>
      <c r="C15" s="116">
        <v>0</v>
      </c>
      <c r="D15" s="85">
        <v>0</v>
      </c>
      <c r="E15" s="84">
        <v>0</v>
      </c>
      <c r="F15" s="85">
        <v>0</v>
      </c>
      <c r="G15" s="84">
        <v>0</v>
      </c>
      <c r="H15" s="85">
        <v>0</v>
      </c>
      <c r="I15" s="29">
        <v>1332</v>
      </c>
      <c r="J15" s="85">
        <v>0.14814814814814814</v>
      </c>
      <c r="K15" s="29">
        <v>222</v>
      </c>
      <c r="L15" s="85">
        <v>5.1020408163265302E-3</v>
      </c>
      <c r="M15" s="29">
        <v>0</v>
      </c>
      <c r="N15" s="85">
        <v>0</v>
      </c>
      <c r="O15" s="29">
        <v>0</v>
      </c>
      <c r="P15" s="85">
        <v>0</v>
      </c>
      <c r="Q15" s="29">
        <v>0</v>
      </c>
      <c r="R15" s="85">
        <v>0</v>
      </c>
      <c r="S15" s="29">
        <v>0</v>
      </c>
      <c r="T15" s="85">
        <v>0</v>
      </c>
      <c r="U15" s="29">
        <v>0</v>
      </c>
      <c r="V15" s="85">
        <v>0</v>
      </c>
      <c r="W15" s="29">
        <v>0</v>
      </c>
      <c r="X15" s="92">
        <v>0</v>
      </c>
      <c r="Y15" s="238">
        <f t="shared" si="0"/>
        <v>0</v>
      </c>
      <c r="Z15" s="238">
        <f t="shared" si="1"/>
        <v>310.8</v>
      </c>
    </row>
    <row r="16" spans="1:26" x14ac:dyDescent="0.25">
      <c r="A16" s="362"/>
      <c r="B16" s="212" t="s">
        <v>125</v>
      </c>
      <c r="C16" s="116">
        <v>0</v>
      </c>
      <c r="D16" s="85">
        <v>0</v>
      </c>
      <c r="E16" s="84">
        <v>0</v>
      </c>
      <c r="F16" s="85">
        <v>0</v>
      </c>
      <c r="G16" s="84">
        <v>0</v>
      </c>
      <c r="H16" s="85">
        <v>0</v>
      </c>
      <c r="I16" s="29">
        <v>0</v>
      </c>
      <c r="J16" s="85">
        <v>0</v>
      </c>
      <c r="K16" s="29">
        <v>0</v>
      </c>
      <c r="L16" s="85">
        <v>0</v>
      </c>
      <c r="M16" s="29">
        <v>0</v>
      </c>
      <c r="N16" s="85">
        <v>0</v>
      </c>
      <c r="O16" s="29">
        <v>0</v>
      </c>
      <c r="P16" s="85">
        <v>0</v>
      </c>
      <c r="Q16" s="29">
        <v>0</v>
      </c>
      <c r="R16" s="85">
        <v>0</v>
      </c>
      <c r="S16" s="29">
        <v>0</v>
      </c>
      <c r="T16" s="85">
        <v>0</v>
      </c>
      <c r="U16" s="29">
        <v>0</v>
      </c>
      <c r="V16" s="85">
        <v>0</v>
      </c>
      <c r="W16" s="29">
        <v>100</v>
      </c>
      <c r="X16" s="92">
        <v>1.1753643629525152E-4</v>
      </c>
      <c r="Y16" s="238">
        <f t="shared" si="0"/>
        <v>0</v>
      </c>
      <c r="Z16" s="238">
        <f t="shared" si="1"/>
        <v>20</v>
      </c>
    </row>
    <row r="17" spans="1:26" x14ac:dyDescent="0.25">
      <c r="A17" s="362"/>
      <c r="B17" s="212" t="s">
        <v>54</v>
      </c>
      <c r="C17" s="116">
        <v>0</v>
      </c>
      <c r="D17" s="85">
        <v>0</v>
      </c>
      <c r="E17" s="84">
        <v>0</v>
      </c>
      <c r="F17" s="85">
        <v>0</v>
      </c>
      <c r="G17" s="84">
        <v>0</v>
      </c>
      <c r="H17" s="85">
        <v>0</v>
      </c>
      <c r="I17" s="29">
        <v>0</v>
      </c>
      <c r="J17" s="85">
        <v>0</v>
      </c>
      <c r="K17" s="29">
        <v>111</v>
      </c>
      <c r="L17" s="85">
        <v>2.5510204081632651E-3</v>
      </c>
      <c r="M17" s="29">
        <v>0</v>
      </c>
      <c r="N17" s="85">
        <v>0</v>
      </c>
      <c r="O17" s="29">
        <v>0</v>
      </c>
      <c r="P17" s="85">
        <v>0</v>
      </c>
      <c r="Q17" s="29">
        <v>0</v>
      </c>
      <c r="R17" s="85">
        <v>0</v>
      </c>
      <c r="S17" s="29">
        <v>0</v>
      </c>
      <c r="T17" s="85">
        <v>0</v>
      </c>
      <c r="U17" s="29">
        <v>0</v>
      </c>
      <c r="V17" s="85">
        <v>0</v>
      </c>
      <c r="W17" s="29">
        <v>0</v>
      </c>
      <c r="X17" s="92">
        <v>0</v>
      </c>
      <c r="Y17" s="238">
        <f t="shared" si="0"/>
        <v>0</v>
      </c>
      <c r="Z17" s="238">
        <f t="shared" si="1"/>
        <v>22.2</v>
      </c>
    </row>
    <row r="18" spans="1:26" x14ac:dyDescent="0.25">
      <c r="A18" s="362"/>
      <c r="B18" s="212" t="s">
        <v>116</v>
      </c>
      <c r="C18" s="116">
        <v>501</v>
      </c>
      <c r="D18" s="85">
        <v>0.06</v>
      </c>
      <c r="E18" s="84">
        <v>167</v>
      </c>
      <c r="F18" s="85">
        <v>2.8985507246376812E-3</v>
      </c>
      <c r="G18" s="84">
        <v>0</v>
      </c>
      <c r="H18" s="85">
        <v>0</v>
      </c>
      <c r="I18" s="29">
        <v>0</v>
      </c>
      <c r="J18" s="85">
        <v>0</v>
      </c>
      <c r="K18" s="29">
        <v>0</v>
      </c>
      <c r="L18" s="85">
        <v>0</v>
      </c>
      <c r="M18" s="29">
        <v>0</v>
      </c>
      <c r="N18" s="85">
        <v>0</v>
      </c>
      <c r="O18" s="29">
        <v>0</v>
      </c>
      <c r="P18" s="85">
        <v>0</v>
      </c>
      <c r="Q18" s="29">
        <v>0</v>
      </c>
      <c r="R18" s="85">
        <v>0</v>
      </c>
      <c r="S18" s="29">
        <v>0</v>
      </c>
      <c r="T18" s="85">
        <v>0</v>
      </c>
      <c r="U18" s="29">
        <v>0</v>
      </c>
      <c r="V18" s="85">
        <v>0</v>
      </c>
      <c r="W18" s="29">
        <v>0</v>
      </c>
      <c r="X18" s="92">
        <v>0</v>
      </c>
      <c r="Y18" s="238">
        <f t="shared" si="0"/>
        <v>111.33333333333333</v>
      </c>
      <c r="Z18" s="238">
        <f t="shared" si="1"/>
        <v>0</v>
      </c>
    </row>
    <row r="19" spans="1:26" x14ac:dyDescent="0.25">
      <c r="A19" s="362"/>
      <c r="B19" s="212" t="s">
        <v>105</v>
      </c>
      <c r="C19" s="116">
        <v>0</v>
      </c>
      <c r="D19" s="85">
        <v>0</v>
      </c>
      <c r="E19" s="84">
        <v>0</v>
      </c>
      <c r="F19" s="85">
        <v>0</v>
      </c>
      <c r="G19" s="84">
        <v>0</v>
      </c>
      <c r="H19" s="85">
        <v>0</v>
      </c>
      <c r="I19" s="29">
        <v>0</v>
      </c>
      <c r="J19" s="85">
        <v>0</v>
      </c>
      <c r="K19" s="29">
        <v>0</v>
      </c>
      <c r="L19" s="85">
        <v>0</v>
      </c>
      <c r="M19" s="29">
        <v>0</v>
      </c>
      <c r="N19" s="85">
        <v>0</v>
      </c>
      <c r="O19" s="29">
        <v>0</v>
      </c>
      <c r="P19" s="85">
        <v>0</v>
      </c>
      <c r="Q19" s="29">
        <v>0</v>
      </c>
      <c r="R19" s="85">
        <v>0</v>
      </c>
      <c r="S19" s="29">
        <v>0</v>
      </c>
      <c r="T19" s="85">
        <v>0</v>
      </c>
      <c r="U19" s="29">
        <v>0</v>
      </c>
      <c r="V19" s="85">
        <v>0</v>
      </c>
      <c r="W19" s="29">
        <v>200</v>
      </c>
      <c r="X19" s="92">
        <v>2.3507287259050304E-4</v>
      </c>
      <c r="Y19" s="238">
        <f t="shared" si="0"/>
        <v>0</v>
      </c>
      <c r="Z19" s="238">
        <f t="shared" si="1"/>
        <v>40</v>
      </c>
    </row>
    <row r="20" spans="1:26" x14ac:dyDescent="0.25">
      <c r="A20" s="362"/>
      <c r="B20" s="212" t="s">
        <v>25</v>
      </c>
      <c r="C20" s="116">
        <v>167</v>
      </c>
      <c r="D20" s="85">
        <v>0.02</v>
      </c>
      <c r="E20" s="84">
        <v>0</v>
      </c>
      <c r="F20" s="85">
        <v>0</v>
      </c>
      <c r="G20" s="84">
        <v>0</v>
      </c>
      <c r="H20" s="85">
        <v>0</v>
      </c>
      <c r="I20" s="29">
        <v>0</v>
      </c>
      <c r="J20" s="85">
        <v>0</v>
      </c>
      <c r="K20" s="29">
        <v>0</v>
      </c>
      <c r="L20" s="85">
        <v>0</v>
      </c>
      <c r="M20" s="29">
        <v>0</v>
      </c>
      <c r="N20" s="85">
        <v>0</v>
      </c>
      <c r="O20" s="29">
        <v>0</v>
      </c>
      <c r="P20" s="85">
        <v>0</v>
      </c>
      <c r="Q20" s="29">
        <v>0</v>
      </c>
      <c r="R20" s="85">
        <v>0</v>
      </c>
      <c r="S20" s="29">
        <v>0</v>
      </c>
      <c r="T20" s="85">
        <v>0</v>
      </c>
      <c r="U20" s="29">
        <v>0</v>
      </c>
      <c r="V20" s="85">
        <v>0</v>
      </c>
      <c r="W20" s="29">
        <v>0</v>
      </c>
      <c r="X20" s="92">
        <v>0</v>
      </c>
      <c r="Y20" s="238">
        <f t="shared" si="0"/>
        <v>27.833333333333332</v>
      </c>
      <c r="Z20" s="238">
        <f t="shared" si="1"/>
        <v>0</v>
      </c>
    </row>
    <row r="21" spans="1:26" x14ac:dyDescent="0.25">
      <c r="A21" s="362"/>
      <c r="B21" s="212" t="s">
        <v>133</v>
      </c>
      <c r="C21" s="116">
        <v>167</v>
      </c>
      <c r="D21" s="85">
        <v>0.02</v>
      </c>
      <c r="E21" s="84">
        <v>0</v>
      </c>
      <c r="F21" s="85">
        <v>0</v>
      </c>
      <c r="G21" s="84">
        <v>0</v>
      </c>
      <c r="H21" s="85">
        <v>0</v>
      </c>
      <c r="I21" s="29">
        <v>0</v>
      </c>
      <c r="J21" s="85">
        <v>0</v>
      </c>
      <c r="K21" s="29">
        <v>0</v>
      </c>
      <c r="L21" s="85">
        <v>0</v>
      </c>
      <c r="M21" s="29">
        <v>0</v>
      </c>
      <c r="N21" s="85">
        <v>0</v>
      </c>
      <c r="O21" s="29">
        <v>0</v>
      </c>
      <c r="P21" s="85">
        <v>0</v>
      </c>
      <c r="Q21" s="29">
        <v>0</v>
      </c>
      <c r="R21" s="85">
        <v>0</v>
      </c>
      <c r="S21" s="29">
        <v>0</v>
      </c>
      <c r="T21" s="85">
        <v>0</v>
      </c>
      <c r="U21" s="29">
        <v>0</v>
      </c>
      <c r="V21" s="85">
        <v>0</v>
      </c>
      <c r="W21" s="29">
        <v>0</v>
      </c>
      <c r="X21" s="92">
        <v>0</v>
      </c>
      <c r="Y21" s="238">
        <f t="shared" si="0"/>
        <v>27.833333333333332</v>
      </c>
      <c r="Z21" s="238">
        <f t="shared" si="1"/>
        <v>0</v>
      </c>
    </row>
    <row r="22" spans="1:26" x14ac:dyDescent="0.25">
      <c r="A22" s="362"/>
      <c r="B22" s="212" t="s">
        <v>3</v>
      </c>
      <c r="C22" s="116">
        <v>167</v>
      </c>
      <c r="D22" s="85">
        <v>0.02</v>
      </c>
      <c r="E22" s="84">
        <v>29559</v>
      </c>
      <c r="F22" s="85">
        <v>0.5130434782608696</v>
      </c>
      <c r="G22" s="84">
        <v>25384</v>
      </c>
      <c r="H22" s="85">
        <v>0.49673202614379086</v>
      </c>
      <c r="I22" s="29">
        <v>0</v>
      </c>
      <c r="J22" s="85">
        <v>0</v>
      </c>
      <c r="K22" s="29">
        <v>0</v>
      </c>
      <c r="L22" s="85">
        <v>0</v>
      </c>
      <c r="M22" s="29">
        <v>674400</v>
      </c>
      <c r="N22" s="85">
        <v>0.97773138482950606</v>
      </c>
      <c r="O22" s="29">
        <v>1056600</v>
      </c>
      <c r="P22" s="85">
        <v>0.98528506686062778</v>
      </c>
      <c r="Q22" s="29">
        <v>537600</v>
      </c>
      <c r="R22" s="85">
        <v>0.97465462852170104</v>
      </c>
      <c r="S22" s="29">
        <v>1839600</v>
      </c>
      <c r="T22" s="85">
        <v>0.98961751573511214</v>
      </c>
      <c r="U22" s="29">
        <v>1240000</v>
      </c>
      <c r="V22" s="85">
        <v>0.98529996027016287</v>
      </c>
      <c r="W22" s="29">
        <v>837000</v>
      </c>
      <c r="X22" s="92">
        <v>0.9837799717912552</v>
      </c>
      <c r="Y22" s="238">
        <f t="shared" si="0"/>
        <v>387285</v>
      </c>
      <c r="Z22" s="238">
        <f t="shared" si="1"/>
        <v>783320</v>
      </c>
    </row>
    <row r="23" spans="1:26" x14ac:dyDescent="0.25">
      <c r="A23" s="362"/>
      <c r="B23" s="212" t="s">
        <v>186</v>
      </c>
      <c r="C23" s="116">
        <v>334</v>
      </c>
      <c r="D23" s="85">
        <v>0.04</v>
      </c>
      <c r="E23" s="84">
        <v>835</v>
      </c>
      <c r="F23" s="85">
        <v>1.4492753623188406E-2</v>
      </c>
      <c r="G23" s="84">
        <v>0</v>
      </c>
      <c r="H23" s="85">
        <v>0</v>
      </c>
      <c r="I23" s="29">
        <v>0</v>
      </c>
      <c r="J23" s="85">
        <v>0</v>
      </c>
      <c r="K23" s="29">
        <v>4440</v>
      </c>
      <c r="L23" s="85">
        <v>0.10204081632653061</v>
      </c>
      <c r="M23" s="29">
        <v>0</v>
      </c>
      <c r="N23" s="85">
        <v>0</v>
      </c>
      <c r="O23" s="29">
        <v>0</v>
      </c>
      <c r="P23" s="85">
        <v>0</v>
      </c>
      <c r="Q23" s="29">
        <v>0</v>
      </c>
      <c r="R23" s="85">
        <v>0</v>
      </c>
      <c r="S23" s="29">
        <v>3700</v>
      </c>
      <c r="T23" s="85">
        <v>1.9904244445639895E-3</v>
      </c>
      <c r="U23" s="29">
        <v>2600</v>
      </c>
      <c r="V23" s="85">
        <v>2.0659515295987289E-3</v>
      </c>
      <c r="W23" s="29">
        <v>2900</v>
      </c>
      <c r="X23" s="92">
        <v>3.4085566525622938E-3</v>
      </c>
      <c r="Y23" s="238">
        <f t="shared" si="0"/>
        <v>194.83333333333334</v>
      </c>
      <c r="Z23" s="238">
        <f t="shared" si="1"/>
        <v>2728</v>
      </c>
    </row>
    <row r="24" spans="1:26" x14ac:dyDescent="0.25">
      <c r="A24" s="362"/>
      <c r="B24" s="212" t="s">
        <v>93</v>
      </c>
      <c r="C24" s="116">
        <v>334</v>
      </c>
      <c r="D24" s="85">
        <v>0.04</v>
      </c>
      <c r="E24" s="84">
        <v>0</v>
      </c>
      <c r="F24" s="85">
        <v>0</v>
      </c>
      <c r="G24" s="84">
        <v>167</v>
      </c>
      <c r="H24" s="85">
        <v>3.2679738562091504E-3</v>
      </c>
      <c r="I24" s="29">
        <v>0</v>
      </c>
      <c r="J24" s="85">
        <v>0</v>
      </c>
      <c r="K24" s="29">
        <v>0</v>
      </c>
      <c r="L24" s="85">
        <v>0</v>
      </c>
      <c r="M24" s="29">
        <v>0</v>
      </c>
      <c r="N24" s="85">
        <v>0</v>
      </c>
      <c r="O24" s="29">
        <v>0</v>
      </c>
      <c r="P24" s="85">
        <v>0</v>
      </c>
      <c r="Q24" s="29">
        <v>0</v>
      </c>
      <c r="R24" s="85">
        <v>0</v>
      </c>
      <c r="S24" s="29">
        <v>0</v>
      </c>
      <c r="T24" s="85">
        <v>0</v>
      </c>
      <c r="U24" s="29">
        <v>0</v>
      </c>
      <c r="V24" s="85">
        <v>0</v>
      </c>
      <c r="W24" s="29">
        <v>0</v>
      </c>
      <c r="X24" s="92">
        <v>0</v>
      </c>
      <c r="Y24" s="238">
        <f t="shared" si="0"/>
        <v>83.5</v>
      </c>
      <c r="Z24" s="238">
        <f t="shared" si="1"/>
        <v>0</v>
      </c>
    </row>
    <row r="25" spans="1:26" x14ac:dyDescent="0.25">
      <c r="A25" s="362"/>
      <c r="B25" s="212" t="s">
        <v>103</v>
      </c>
      <c r="C25" s="116">
        <v>0</v>
      </c>
      <c r="D25" s="85">
        <v>0</v>
      </c>
      <c r="E25" s="84">
        <v>0</v>
      </c>
      <c r="F25" s="85">
        <v>0</v>
      </c>
      <c r="G25" s="84">
        <v>0</v>
      </c>
      <c r="H25" s="85">
        <v>0</v>
      </c>
      <c r="I25" s="29">
        <v>0</v>
      </c>
      <c r="J25" s="85">
        <v>0</v>
      </c>
      <c r="K25" s="29">
        <v>0</v>
      </c>
      <c r="L25" s="85">
        <v>0</v>
      </c>
      <c r="M25" s="29">
        <v>0</v>
      </c>
      <c r="N25" s="85">
        <v>0</v>
      </c>
      <c r="O25" s="29">
        <v>120</v>
      </c>
      <c r="P25" s="85">
        <v>1.1190063223857216E-4</v>
      </c>
      <c r="Q25" s="29">
        <v>0</v>
      </c>
      <c r="R25" s="85">
        <v>0</v>
      </c>
      <c r="S25" s="29">
        <v>0</v>
      </c>
      <c r="T25" s="85">
        <v>0</v>
      </c>
      <c r="U25" s="29">
        <v>0</v>
      </c>
      <c r="V25" s="85">
        <v>0</v>
      </c>
      <c r="W25" s="29">
        <v>0</v>
      </c>
      <c r="X25" s="92">
        <v>0</v>
      </c>
      <c r="Y25" s="238">
        <f t="shared" si="0"/>
        <v>20</v>
      </c>
      <c r="Z25" s="238">
        <f t="shared" si="1"/>
        <v>0</v>
      </c>
    </row>
    <row r="26" spans="1:26" x14ac:dyDescent="0.25">
      <c r="A26" s="362"/>
      <c r="B26" s="212" t="s">
        <v>184</v>
      </c>
      <c r="C26" s="116">
        <v>0</v>
      </c>
      <c r="D26" s="85">
        <v>0</v>
      </c>
      <c r="E26" s="84">
        <v>0</v>
      </c>
      <c r="F26" s="85">
        <v>0</v>
      </c>
      <c r="G26" s="84">
        <v>0</v>
      </c>
      <c r="H26" s="85">
        <v>0</v>
      </c>
      <c r="I26" s="29">
        <v>0</v>
      </c>
      <c r="J26" s="85">
        <v>0</v>
      </c>
      <c r="K26" s="29">
        <v>0</v>
      </c>
      <c r="L26" s="85">
        <v>0</v>
      </c>
      <c r="M26" s="29">
        <v>120</v>
      </c>
      <c r="N26" s="85">
        <v>1.7397355601948508E-4</v>
      </c>
      <c r="O26" s="29">
        <v>0</v>
      </c>
      <c r="P26" s="85">
        <v>0</v>
      </c>
      <c r="Q26" s="29">
        <v>0</v>
      </c>
      <c r="R26" s="85">
        <v>0</v>
      </c>
      <c r="S26" s="29">
        <v>0</v>
      </c>
      <c r="T26" s="85">
        <v>0</v>
      </c>
      <c r="U26" s="29">
        <v>0</v>
      </c>
      <c r="V26" s="85">
        <v>0</v>
      </c>
      <c r="W26" s="29">
        <v>100</v>
      </c>
      <c r="X26" s="92">
        <v>1.1753643629525152E-4</v>
      </c>
      <c r="Y26" s="238">
        <f t="shared" si="0"/>
        <v>20</v>
      </c>
      <c r="Z26" s="238">
        <f t="shared" si="1"/>
        <v>20</v>
      </c>
    </row>
    <row r="27" spans="1:26" x14ac:dyDescent="0.25">
      <c r="A27" s="362"/>
      <c r="B27" s="212" t="s">
        <v>63</v>
      </c>
      <c r="C27" s="116">
        <v>0</v>
      </c>
      <c r="D27" s="85">
        <v>0</v>
      </c>
      <c r="E27" s="84">
        <v>0</v>
      </c>
      <c r="F27" s="85">
        <v>0</v>
      </c>
      <c r="G27" s="84">
        <v>0</v>
      </c>
      <c r="H27" s="85">
        <v>0</v>
      </c>
      <c r="I27" s="29">
        <v>0</v>
      </c>
      <c r="J27" s="85">
        <v>0</v>
      </c>
      <c r="K27" s="29">
        <v>0</v>
      </c>
      <c r="L27" s="85">
        <v>0</v>
      </c>
      <c r="M27" s="29">
        <v>240</v>
      </c>
      <c r="N27" s="85">
        <v>3.4794711203897015E-4</v>
      </c>
      <c r="O27" s="29">
        <v>960</v>
      </c>
      <c r="P27" s="85">
        <v>8.9520505790857728E-4</v>
      </c>
      <c r="Q27" s="29">
        <v>720</v>
      </c>
      <c r="R27" s="85">
        <v>1.3053410203415637E-3</v>
      </c>
      <c r="S27" s="29">
        <v>0</v>
      </c>
      <c r="T27" s="85">
        <v>0</v>
      </c>
      <c r="U27" s="29">
        <v>0</v>
      </c>
      <c r="V27" s="85">
        <v>0</v>
      </c>
      <c r="W27" s="29">
        <v>0</v>
      </c>
      <c r="X27" s="92">
        <v>0</v>
      </c>
      <c r="Y27" s="238">
        <f t="shared" si="0"/>
        <v>320</v>
      </c>
      <c r="Z27" s="238">
        <f t="shared" si="1"/>
        <v>0</v>
      </c>
    </row>
    <row r="28" spans="1:26" x14ac:dyDescent="0.25">
      <c r="A28" s="362"/>
      <c r="B28" s="212" t="s">
        <v>64</v>
      </c>
      <c r="C28" s="116">
        <v>0</v>
      </c>
      <c r="D28" s="85">
        <v>0</v>
      </c>
      <c r="E28" s="84">
        <v>0</v>
      </c>
      <c r="F28" s="85">
        <v>0</v>
      </c>
      <c r="G28" s="84">
        <v>0</v>
      </c>
      <c r="H28" s="85">
        <v>0</v>
      </c>
      <c r="I28" s="29">
        <v>0</v>
      </c>
      <c r="J28" s="85">
        <v>0</v>
      </c>
      <c r="K28" s="29">
        <v>0</v>
      </c>
      <c r="L28" s="85">
        <v>0</v>
      </c>
      <c r="M28" s="29">
        <v>120</v>
      </c>
      <c r="N28" s="85">
        <v>1.7397355601948508E-4</v>
      </c>
      <c r="O28" s="29">
        <v>180</v>
      </c>
      <c r="P28" s="85">
        <v>1.6785094835785824E-4</v>
      </c>
      <c r="Q28" s="29">
        <v>0</v>
      </c>
      <c r="R28" s="85">
        <v>0</v>
      </c>
      <c r="S28" s="29">
        <v>100</v>
      </c>
      <c r="T28" s="85">
        <v>5.3795255258486205E-5</v>
      </c>
      <c r="U28" s="29">
        <v>0</v>
      </c>
      <c r="V28" s="85">
        <v>0</v>
      </c>
      <c r="W28" s="29">
        <v>100</v>
      </c>
      <c r="X28" s="92">
        <v>1.1753643629525152E-4</v>
      </c>
      <c r="Y28" s="238">
        <f t="shared" si="0"/>
        <v>50</v>
      </c>
      <c r="Z28" s="238">
        <f t="shared" si="1"/>
        <v>40</v>
      </c>
    </row>
    <row r="29" spans="1:26" x14ac:dyDescent="0.25">
      <c r="A29" s="362"/>
      <c r="B29" s="212" t="s">
        <v>117</v>
      </c>
      <c r="C29" s="116">
        <v>167</v>
      </c>
      <c r="D29" s="85">
        <v>0.02</v>
      </c>
      <c r="E29" s="84">
        <v>0</v>
      </c>
      <c r="F29" s="85">
        <v>0</v>
      </c>
      <c r="G29" s="84">
        <v>0</v>
      </c>
      <c r="H29" s="85">
        <v>0</v>
      </c>
      <c r="I29" s="29">
        <v>0</v>
      </c>
      <c r="J29" s="85">
        <v>0</v>
      </c>
      <c r="K29" s="29">
        <v>0</v>
      </c>
      <c r="L29" s="85">
        <v>0</v>
      </c>
      <c r="M29" s="29">
        <v>0</v>
      </c>
      <c r="N29" s="85">
        <v>0</v>
      </c>
      <c r="O29" s="29">
        <v>0</v>
      </c>
      <c r="P29" s="85">
        <v>0</v>
      </c>
      <c r="Q29" s="29">
        <v>0</v>
      </c>
      <c r="R29" s="85">
        <v>0</v>
      </c>
      <c r="S29" s="29">
        <v>0</v>
      </c>
      <c r="T29" s="85">
        <v>0</v>
      </c>
      <c r="U29" s="29">
        <v>0</v>
      </c>
      <c r="V29" s="85">
        <v>0</v>
      </c>
      <c r="W29" s="29">
        <v>0</v>
      </c>
      <c r="X29" s="92">
        <v>0</v>
      </c>
      <c r="Y29" s="238">
        <f t="shared" si="0"/>
        <v>27.833333333333332</v>
      </c>
      <c r="Z29" s="238">
        <f t="shared" si="1"/>
        <v>0</v>
      </c>
    </row>
    <row r="30" spans="1:26" x14ac:dyDescent="0.25">
      <c r="A30" s="362"/>
      <c r="B30" s="211" t="s">
        <v>42</v>
      </c>
      <c r="C30" s="116">
        <v>0</v>
      </c>
      <c r="D30" s="85">
        <v>0</v>
      </c>
      <c r="E30" s="84">
        <v>0</v>
      </c>
      <c r="F30" s="85">
        <v>0</v>
      </c>
      <c r="G30" s="84">
        <v>0</v>
      </c>
      <c r="H30" s="85">
        <v>0</v>
      </c>
      <c r="I30" s="29">
        <v>0</v>
      </c>
      <c r="J30" s="85">
        <v>0</v>
      </c>
      <c r="K30" s="29">
        <v>111</v>
      </c>
      <c r="L30" s="85">
        <v>2.5510204081632651E-3</v>
      </c>
      <c r="M30" s="29">
        <v>0</v>
      </c>
      <c r="N30" s="85">
        <v>0</v>
      </c>
      <c r="O30" s="29">
        <v>0</v>
      </c>
      <c r="P30" s="85">
        <v>0</v>
      </c>
      <c r="Q30" s="29">
        <v>0</v>
      </c>
      <c r="R30" s="85">
        <v>0</v>
      </c>
      <c r="S30" s="29">
        <v>0</v>
      </c>
      <c r="T30" s="85">
        <v>0</v>
      </c>
      <c r="U30" s="29">
        <v>0</v>
      </c>
      <c r="V30" s="85">
        <v>0</v>
      </c>
      <c r="W30" s="29">
        <v>0</v>
      </c>
      <c r="X30" s="92">
        <v>0</v>
      </c>
      <c r="Y30" s="238">
        <f t="shared" si="0"/>
        <v>0</v>
      </c>
      <c r="Z30" s="238">
        <f t="shared" si="1"/>
        <v>22.2</v>
      </c>
    </row>
    <row r="31" spans="1:26" x14ac:dyDescent="0.25">
      <c r="A31" s="362"/>
      <c r="B31" s="212" t="s">
        <v>183</v>
      </c>
      <c r="C31" s="116">
        <v>167</v>
      </c>
      <c r="D31" s="85">
        <v>0.02</v>
      </c>
      <c r="E31" s="84">
        <v>668</v>
      </c>
      <c r="F31" s="85">
        <v>1.1594202898550725E-2</v>
      </c>
      <c r="G31" s="84">
        <v>167</v>
      </c>
      <c r="H31" s="85">
        <v>3.2679738562091504E-3</v>
      </c>
      <c r="I31" s="29">
        <v>0</v>
      </c>
      <c r="J31" s="85">
        <v>0</v>
      </c>
      <c r="K31" s="29">
        <v>0</v>
      </c>
      <c r="L31" s="85">
        <v>0</v>
      </c>
      <c r="M31" s="29">
        <v>0</v>
      </c>
      <c r="N31" s="85">
        <v>0</v>
      </c>
      <c r="O31" s="29">
        <v>0</v>
      </c>
      <c r="P31" s="85">
        <v>0</v>
      </c>
      <c r="Q31" s="29">
        <v>0</v>
      </c>
      <c r="R31" s="85">
        <v>0</v>
      </c>
      <c r="S31" s="29">
        <v>0</v>
      </c>
      <c r="T31" s="85">
        <v>0</v>
      </c>
      <c r="U31" s="29">
        <v>0</v>
      </c>
      <c r="V31" s="85">
        <v>0</v>
      </c>
      <c r="W31" s="29">
        <v>0</v>
      </c>
      <c r="X31" s="92">
        <v>0</v>
      </c>
      <c r="Y31" s="238">
        <f t="shared" si="0"/>
        <v>167</v>
      </c>
      <c r="Z31" s="238">
        <f t="shared" si="1"/>
        <v>0</v>
      </c>
    </row>
    <row r="32" spans="1:26" x14ac:dyDescent="0.25">
      <c r="A32" s="362"/>
      <c r="B32" s="212" t="s">
        <v>18</v>
      </c>
      <c r="C32" s="116">
        <v>0</v>
      </c>
      <c r="D32" s="85">
        <v>0</v>
      </c>
      <c r="E32" s="84">
        <v>0</v>
      </c>
      <c r="F32" s="85">
        <v>0</v>
      </c>
      <c r="G32" s="84">
        <v>0</v>
      </c>
      <c r="H32" s="85">
        <v>0</v>
      </c>
      <c r="I32" s="29">
        <v>0</v>
      </c>
      <c r="J32" s="85">
        <v>0</v>
      </c>
      <c r="K32" s="29">
        <v>111</v>
      </c>
      <c r="L32" s="85">
        <v>2.5510204081632651E-3</v>
      </c>
      <c r="M32" s="29">
        <v>540</v>
      </c>
      <c r="N32" s="85">
        <v>7.8288100208768281E-4</v>
      </c>
      <c r="O32" s="29">
        <v>360</v>
      </c>
      <c r="P32" s="85">
        <v>3.3570189671571648E-4</v>
      </c>
      <c r="Q32" s="29">
        <v>420</v>
      </c>
      <c r="R32" s="85">
        <v>7.6144892853257891E-4</v>
      </c>
      <c r="S32" s="29">
        <v>1200</v>
      </c>
      <c r="T32" s="85">
        <v>6.4554306310183446E-4</v>
      </c>
      <c r="U32" s="29">
        <v>1900</v>
      </c>
      <c r="V32" s="85">
        <v>1.5097338100913786E-3</v>
      </c>
      <c r="W32" s="29">
        <v>2200</v>
      </c>
      <c r="X32" s="92">
        <v>2.5858015984955335E-3</v>
      </c>
      <c r="Y32" s="238">
        <f t="shared" si="0"/>
        <v>220</v>
      </c>
      <c r="Z32" s="238">
        <f t="shared" si="1"/>
        <v>1082.2</v>
      </c>
    </row>
    <row r="33" spans="1:26" x14ac:dyDescent="0.25">
      <c r="A33" s="362"/>
      <c r="B33" s="212" t="s">
        <v>49</v>
      </c>
      <c r="C33" s="116">
        <v>0</v>
      </c>
      <c r="D33" s="85">
        <v>0</v>
      </c>
      <c r="E33" s="84">
        <v>0</v>
      </c>
      <c r="F33" s="85">
        <v>0</v>
      </c>
      <c r="G33" s="84">
        <v>0</v>
      </c>
      <c r="H33" s="85">
        <v>0</v>
      </c>
      <c r="I33" s="29">
        <v>444</v>
      </c>
      <c r="J33" s="85">
        <v>4.9382716049382713E-2</v>
      </c>
      <c r="K33" s="29">
        <v>444</v>
      </c>
      <c r="L33" s="85">
        <v>1.020408163265306E-2</v>
      </c>
      <c r="M33" s="29">
        <v>420</v>
      </c>
      <c r="N33" s="85">
        <v>6.0890744606819768E-4</v>
      </c>
      <c r="O33" s="29">
        <v>1020</v>
      </c>
      <c r="P33" s="85">
        <v>9.5115537402786334E-4</v>
      </c>
      <c r="Q33" s="29">
        <v>1440</v>
      </c>
      <c r="R33" s="85">
        <v>2.6106820406831275E-3</v>
      </c>
      <c r="S33" s="29">
        <v>0</v>
      </c>
      <c r="T33" s="85">
        <v>0</v>
      </c>
      <c r="U33" s="29">
        <v>1700</v>
      </c>
      <c r="V33" s="85">
        <v>1.3508144616607072E-3</v>
      </c>
      <c r="W33" s="29">
        <v>1500</v>
      </c>
      <c r="X33" s="92">
        <v>1.7630465444287728E-3</v>
      </c>
      <c r="Y33" s="238">
        <f t="shared" si="0"/>
        <v>480</v>
      </c>
      <c r="Z33" s="238">
        <f t="shared" si="1"/>
        <v>817.6</v>
      </c>
    </row>
    <row r="34" spans="1:26" x14ac:dyDescent="0.25">
      <c r="A34" s="362"/>
      <c r="B34" s="212" t="s">
        <v>96</v>
      </c>
      <c r="C34" s="116">
        <v>167</v>
      </c>
      <c r="D34" s="85">
        <v>0.02</v>
      </c>
      <c r="E34" s="84">
        <v>0</v>
      </c>
      <c r="F34" s="85">
        <v>0</v>
      </c>
      <c r="G34" s="84">
        <v>167</v>
      </c>
      <c r="H34" s="85">
        <v>3.2679738562091504E-3</v>
      </c>
      <c r="I34" s="29">
        <v>0</v>
      </c>
      <c r="J34" s="85">
        <v>0</v>
      </c>
      <c r="K34" s="29">
        <v>222</v>
      </c>
      <c r="L34" s="85">
        <v>5.1020408163265302E-3</v>
      </c>
      <c r="M34" s="29">
        <v>0</v>
      </c>
      <c r="N34" s="85">
        <v>0</v>
      </c>
      <c r="O34" s="29">
        <v>0</v>
      </c>
      <c r="P34" s="85">
        <v>0</v>
      </c>
      <c r="Q34" s="29">
        <v>0</v>
      </c>
      <c r="R34" s="85">
        <v>0</v>
      </c>
      <c r="S34" s="29">
        <v>0</v>
      </c>
      <c r="T34" s="85">
        <v>0</v>
      </c>
      <c r="U34" s="29">
        <v>0</v>
      </c>
      <c r="V34" s="85">
        <v>0</v>
      </c>
      <c r="W34" s="29">
        <v>0</v>
      </c>
      <c r="X34" s="92">
        <v>0</v>
      </c>
      <c r="Y34" s="238">
        <f t="shared" si="0"/>
        <v>55.666666666666664</v>
      </c>
      <c r="Z34" s="238">
        <f t="shared" si="1"/>
        <v>44.4</v>
      </c>
    </row>
    <row r="35" spans="1:26" x14ac:dyDescent="0.25">
      <c r="A35" s="362"/>
      <c r="B35" s="213" t="s">
        <v>147</v>
      </c>
      <c r="C35" s="116">
        <v>0</v>
      </c>
      <c r="D35" s="85">
        <v>0</v>
      </c>
      <c r="E35" s="84">
        <v>0</v>
      </c>
      <c r="F35" s="85">
        <v>0</v>
      </c>
      <c r="G35" s="84">
        <v>0</v>
      </c>
      <c r="H35" s="85">
        <v>0</v>
      </c>
      <c r="I35" s="29">
        <v>0</v>
      </c>
      <c r="J35" s="85">
        <v>0</v>
      </c>
      <c r="K35" s="29">
        <v>0</v>
      </c>
      <c r="L35" s="85">
        <v>0</v>
      </c>
      <c r="M35" s="29">
        <v>360</v>
      </c>
      <c r="N35" s="85">
        <v>5.2192066805845517E-4</v>
      </c>
      <c r="O35" s="29">
        <v>660</v>
      </c>
      <c r="P35" s="85">
        <v>6.1545347731214691E-4</v>
      </c>
      <c r="Q35" s="29">
        <v>960</v>
      </c>
      <c r="R35" s="85">
        <v>1.7404546937887517E-3</v>
      </c>
      <c r="S35" s="29">
        <v>0</v>
      </c>
      <c r="T35" s="85">
        <v>0</v>
      </c>
      <c r="U35" s="29">
        <v>0</v>
      </c>
      <c r="V35" s="85">
        <v>0</v>
      </c>
      <c r="W35" s="29">
        <v>0</v>
      </c>
      <c r="X35" s="92">
        <v>0</v>
      </c>
      <c r="Y35" s="238">
        <f t="shared" si="0"/>
        <v>330</v>
      </c>
      <c r="Z35" s="238">
        <f t="shared" si="1"/>
        <v>0</v>
      </c>
    </row>
    <row r="36" spans="1:26" x14ac:dyDescent="0.25">
      <c r="A36" s="362"/>
      <c r="B36" s="212" t="s">
        <v>181</v>
      </c>
      <c r="C36" s="116">
        <v>0</v>
      </c>
      <c r="D36" s="85">
        <v>0</v>
      </c>
      <c r="E36" s="84">
        <v>0</v>
      </c>
      <c r="F36" s="85">
        <v>0</v>
      </c>
      <c r="G36" s="84">
        <v>0</v>
      </c>
      <c r="H36" s="85">
        <v>0</v>
      </c>
      <c r="I36" s="29">
        <v>0</v>
      </c>
      <c r="J36" s="85">
        <v>0</v>
      </c>
      <c r="K36" s="29">
        <v>111</v>
      </c>
      <c r="L36" s="85">
        <v>2.5510204081632651E-3</v>
      </c>
      <c r="M36" s="29">
        <v>0</v>
      </c>
      <c r="N36" s="85">
        <v>0</v>
      </c>
      <c r="O36" s="29">
        <v>0</v>
      </c>
      <c r="P36" s="85">
        <v>0</v>
      </c>
      <c r="Q36" s="29">
        <v>0</v>
      </c>
      <c r="R36" s="85">
        <v>0</v>
      </c>
      <c r="S36" s="29">
        <v>0</v>
      </c>
      <c r="T36" s="85">
        <v>0</v>
      </c>
      <c r="U36" s="29">
        <v>0</v>
      </c>
      <c r="V36" s="85">
        <v>0</v>
      </c>
      <c r="W36" s="29">
        <v>0</v>
      </c>
      <c r="X36" s="92">
        <v>0</v>
      </c>
      <c r="Y36" s="238">
        <f t="shared" si="0"/>
        <v>0</v>
      </c>
      <c r="Z36" s="238">
        <f t="shared" si="1"/>
        <v>22.2</v>
      </c>
    </row>
    <row r="37" spans="1:26" x14ac:dyDescent="0.25">
      <c r="A37" s="362"/>
      <c r="B37" s="212" t="s">
        <v>85</v>
      </c>
      <c r="C37" s="116">
        <v>0</v>
      </c>
      <c r="D37" s="85">
        <v>0</v>
      </c>
      <c r="E37" s="84">
        <v>167</v>
      </c>
      <c r="F37" s="85">
        <v>2.8985507246376812E-3</v>
      </c>
      <c r="G37" s="84">
        <v>0</v>
      </c>
      <c r="H37" s="85">
        <v>0</v>
      </c>
      <c r="I37" s="29">
        <v>0</v>
      </c>
      <c r="J37" s="85">
        <v>0</v>
      </c>
      <c r="K37" s="29">
        <v>0</v>
      </c>
      <c r="L37" s="85">
        <v>0</v>
      </c>
      <c r="M37" s="29">
        <v>0</v>
      </c>
      <c r="N37" s="85">
        <v>0</v>
      </c>
      <c r="O37" s="29">
        <v>0</v>
      </c>
      <c r="P37" s="85">
        <v>0</v>
      </c>
      <c r="Q37" s="29">
        <v>0</v>
      </c>
      <c r="R37" s="85">
        <v>0</v>
      </c>
      <c r="S37" s="29">
        <v>0</v>
      </c>
      <c r="T37" s="85">
        <v>0</v>
      </c>
      <c r="U37" s="29">
        <v>0</v>
      </c>
      <c r="V37" s="85">
        <v>0</v>
      </c>
      <c r="W37" s="29">
        <v>0</v>
      </c>
      <c r="X37" s="92">
        <v>0</v>
      </c>
      <c r="Y37" s="238">
        <f t="shared" si="0"/>
        <v>27.833333333333332</v>
      </c>
      <c r="Z37" s="238">
        <f t="shared" si="1"/>
        <v>0</v>
      </c>
    </row>
    <row r="38" spans="1:26" x14ac:dyDescent="0.25">
      <c r="A38" s="273"/>
      <c r="B38" s="212" t="s">
        <v>65</v>
      </c>
      <c r="C38" s="116">
        <v>0</v>
      </c>
      <c r="D38" s="85">
        <v>0</v>
      </c>
      <c r="E38" s="84">
        <v>0</v>
      </c>
      <c r="F38" s="85">
        <v>0</v>
      </c>
      <c r="G38" s="84">
        <v>0</v>
      </c>
      <c r="H38" s="85">
        <v>0</v>
      </c>
      <c r="I38" s="29">
        <v>0</v>
      </c>
      <c r="J38" s="85">
        <v>0</v>
      </c>
      <c r="K38" s="29">
        <v>0</v>
      </c>
      <c r="L38" s="85">
        <v>0</v>
      </c>
      <c r="M38" s="29">
        <v>0</v>
      </c>
      <c r="N38" s="85">
        <v>0</v>
      </c>
      <c r="O38" s="29">
        <v>0</v>
      </c>
      <c r="P38" s="85">
        <v>0</v>
      </c>
      <c r="Q38" s="29">
        <v>0</v>
      </c>
      <c r="R38" s="85">
        <v>0</v>
      </c>
      <c r="S38" s="29">
        <v>0</v>
      </c>
      <c r="T38" s="85">
        <v>0</v>
      </c>
      <c r="U38" s="29">
        <v>200</v>
      </c>
      <c r="V38" s="85">
        <v>1.5891934843067146E-4</v>
      </c>
      <c r="W38" s="29">
        <v>0</v>
      </c>
      <c r="X38" s="92">
        <v>0</v>
      </c>
      <c r="Y38" s="238">
        <f t="shared" si="0"/>
        <v>0</v>
      </c>
      <c r="Z38" s="238">
        <f t="shared" si="1"/>
        <v>40</v>
      </c>
    </row>
    <row r="39" spans="1:26" x14ac:dyDescent="0.25">
      <c r="A39" s="376" t="s">
        <v>19</v>
      </c>
      <c r="B39" s="212" t="s">
        <v>20</v>
      </c>
      <c r="C39" s="116">
        <v>334</v>
      </c>
      <c r="D39" s="85">
        <v>0.04</v>
      </c>
      <c r="E39" s="84">
        <v>3006</v>
      </c>
      <c r="F39" s="85">
        <v>5.2173913043478258E-2</v>
      </c>
      <c r="G39" s="84">
        <v>668</v>
      </c>
      <c r="H39" s="85">
        <v>1.3071895424836602E-2</v>
      </c>
      <c r="I39" s="29">
        <v>111</v>
      </c>
      <c r="J39" s="85">
        <v>1.2345679012345678E-2</v>
      </c>
      <c r="K39" s="29">
        <v>0</v>
      </c>
      <c r="L39" s="85">
        <v>0</v>
      </c>
      <c r="M39" s="237">
        <v>840</v>
      </c>
      <c r="N39" s="85">
        <v>1.130828114126653E-3</v>
      </c>
      <c r="O39" s="29">
        <v>720</v>
      </c>
      <c r="P39" s="85">
        <v>6.7140379343143296E-4</v>
      </c>
      <c r="Q39" s="29">
        <v>120</v>
      </c>
      <c r="R39" s="85">
        <v>2.1755683672359396E-4</v>
      </c>
      <c r="S39" s="29">
        <v>3500</v>
      </c>
      <c r="T39" s="85">
        <v>1.8828339340470172E-3</v>
      </c>
      <c r="U39" s="29">
        <v>3100</v>
      </c>
      <c r="V39" s="85">
        <v>2.4632499006754073E-3</v>
      </c>
      <c r="W39" s="29">
        <v>1900</v>
      </c>
      <c r="X39" s="92">
        <v>2.2331922896097786E-3</v>
      </c>
      <c r="Y39" s="238">
        <f t="shared" si="0"/>
        <v>948</v>
      </c>
      <c r="Z39" s="238">
        <f t="shared" si="1"/>
        <v>1722.2</v>
      </c>
    </row>
    <row r="40" spans="1:26" x14ac:dyDescent="0.25">
      <c r="A40" s="362"/>
      <c r="B40" s="213" t="s">
        <v>61</v>
      </c>
      <c r="C40" s="116">
        <v>0</v>
      </c>
      <c r="D40" s="85">
        <v>0</v>
      </c>
      <c r="E40" s="84">
        <v>0</v>
      </c>
      <c r="F40" s="85">
        <v>0</v>
      </c>
      <c r="G40" s="84">
        <v>0</v>
      </c>
      <c r="H40" s="85">
        <v>0</v>
      </c>
      <c r="I40" s="29">
        <v>0</v>
      </c>
      <c r="J40" s="85">
        <v>0</v>
      </c>
      <c r="K40" s="29">
        <v>0</v>
      </c>
      <c r="L40" s="85">
        <v>0</v>
      </c>
      <c r="M40" s="29">
        <v>420</v>
      </c>
      <c r="N40" s="85">
        <v>6.0890744606819768E-4</v>
      </c>
      <c r="O40" s="29">
        <v>240</v>
      </c>
      <c r="P40" s="85">
        <v>2.2380126447714432E-4</v>
      </c>
      <c r="Q40" s="29">
        <v>120</v>
      </c>
      <c r="R40" s="85">
        <v>2.1755683672359396E-4</v>
      </c>
      <c r="S40" s="29">
        <v>800</v>
      </c>
      <c r="T40" s="85">
        <v>4.3036204206788964E-4</v>
      </c>
      <c r="U40" s="29">
        <v>0</v>
      </c>
      <c r="V40" s="85">
        <v>0</v>
      </c>
      <c r="W40" s="29">
        <v>0</v>
      </c>
      <c r="X40" s="92">
        <v>0</v>
      </c>
      <c r="Y40" s="238">
        <f t="shared" si="0"/>
        <v>130</v>
      </c>
      <c r="Z40" s="238">
        <f t="shared" si="1"/>
        <v>160</v>
      </c>
    </row>
    <row r="41" spans="1:26" x14ac:dyDescent="0.25">
      <c r="A41" s="273"/>
      <c r="B41" s="212" t="s">
        <v>44</v>
      </c>
      <c r="C41" s="116">
        <v>0</v>
      </c>
      <c r="D41" s="85">
        <v>0</v>
      </c>
      <c r="E41" s="84">
        <v>0</v>
      </c>
      <c r="F41" s="85">
        <v>0</v>
      </c>
      <c r="G41" s="84">
        <v>0</v>
      </c>
      <c r="H41" s="85">
        <v>0</v>
      </c>
      <c r="I41" s="29">
        <v>555</v>
      </c>
      <c r="J41" s="85">
        <v>6.1728395061728392E-2</v>
      </c>
      <c r="K41" s="29">
        <v>0</v>
      </c>
      <c r="L41" s="85">
        <v>0</v>
      </c>
      <c r="M41" s="29">
        <v>1440</v>
      </c>
      <c r="N41" s="85">
        <v>2.0876826722338207E-3</v>
      </c>
      <c r="O41" s="29">
        <v>1020</v>
      </c>
      <c r="P41" s="85">
        <v>9.5115537402786334E-4</v>
      </c>
      <c r="Q41" s="29">
        <v>660</v>
      </c>
      <c r="R41" s="85">
        <v>1.196562601979767E-3</v>
      </c>
      <c r="S41" s="29">
        <v>1200</v>
      </c>
      <c r="T41" s="85">
        <v>6.4554306310183446E-4</v>
      </c>
      <c r="U41" s="29">
        <v>1500</v>
      </c>
      <c r="V41" s="85">
        <v>1.1918951132300357E-3</v>
      </c>
      <c r="W41" s="29">
        <v>800</v>
      </c>
      <c r="X41" s="92">
        <v>9.4029149036201217E-4</v>
      </c>
      <c r="Y41" s="238">
        <f t="shared" si="0"/>
        <v>520</v>
      </c>
      <c r="Z41" s="238">
        <f t="shared" si="1"/>
        <v>811</v>
      </c>
    </row>
    <row r="42" spans="1:26" x14ac:dyDescent="0.25">
      <c r="A42" s="376" t="s">
        <v>4</v>
      </c>
      <c r="B42" s="212" t="s">
        <v>6</v>
      </c>
      <c r="C42" s="116">
        <v>0</v>
      </c>
      <c r="D42" s="85">
        <v>0</v>
      </c>
      <c r="E42" s="84">
        <v>501</v>
      </c>
      <c r="F42" s="85">
        <v>8.6956521739130436E-3</v>
      </c>
      <c r="G42" s="84">
        <v>334</v>
      </c>
      <c r="H42" s="85">
        <v>6.5359477124183009E-3</v>
      </c>
      <c r="I42" s="29">
        <v>111</v>
      </c>
      <c r="J42" s="85">
        <v>1.2345679012345678E-2</v>
      </c>
      <c r="K42" s="29">
        <v>0</v>
      </c>
      <c r="L42" s="85">
        <v>0</v>
      </c>
      <c r="M42" s="29">
        <v>0</v>
      </c>
      <c r="N42" s="85">
        <v>0</v>
      </c>
      <c r="O42" s="29">
        <v>0</v>
      </c>
      <c r="P42" s="85">
        <v>0</v>
      </c>
      <c r="Q42" s="29">
        <v>0</v>
      </c>
      <c r="R42" s="85">
        <v>0</v>
      </c>
      <c r="S42" s="29">
        <v>0</v>
      </c>
      <c r="T42" s="85">
        <v>0</v>
      </c>
      <c r="U42" s="29">
        <v>0</v>
      </c>
      <c r="V42" s="85">
        <v>0</v>
      </c>
      <c r="W42" s="29">
        <v>0</v>
      </c>
      <c r="X42" s="92">
        <v>0</v>
      </c>
      <c r="Y42" s="238">
        <f t="shared" si="0"/>
        <v>139.16666666666666</v>
      </c>
      <c r="Z42" s="238">
        <f t="shared" si="1"/>
        <v>22.2</v>
      </c>
    </row>
    <row r="43" spans="1:26" x14ac:dyDescent="0.25">
      <c r="A43" s="362"/>
      <c r="B43" s="212" t="s">
        <v>5</v>
      </c>
      <c r="C43" s="116">
        <v>334</v>
      </c>
      <c r="D43" s="85">
        <v>0.04</v>
      </c>
      <c r="E43" s="84">
        <v>8517</v>
      </c>
      <c r="F43" s="85">
        <v>0.14782608695652175</v>
      </c>
      <c r="G43" s="84">
        <v>3173</v>
      </c>
      <c r="H43" s="85">
        <v>6.2091503267973858E-2</v>
      </c>
      <c r="I43" s="29">
        <v>0</v>
      </c>
      <c r="J43" s="85">
        <v>0</v>
      </c>
      <c r="K43" s="29">
        <v>111</v>
      </c>
      <c r="L43" s="85">
        <v>2.5510204081632651E-3</v>
      </c>
      <c r="M43" s="29">
        <v>0</v>
      </c>
      <c r="N43" s="85">
        <v>0</v>
      </c>
      <c r="O43" s="29">
        <v>0</v>
      </c>
      <c r="P43" s="85">
        <v>0</v>
      </c>
      <c r="Q43" s="29">
        <v>0</v>
      </c>
      <c r="R43" s="85">
        <v>0</v>
      </c>
      <c r="S43" s="29">
        <v>0</v>
      </c>
      <c r="T43" s="85">
        <v>0</v>
      </c>
      <c r="U43" s="29">
        <v>0</v>
      </c>
      <c r="V43" s="85">
        <v>0</v>
      </c>
      <c r="W43" s="29">
        <v>0</v>
      </c>
      <c r="X43" s="92">
        <v>0</v>
      </c>
      <c r="Y43" s="238">
        <f t="shared" si="0"/>
        <v>2004</v>
      </c>
      <c r="Z43" s="238">
        <f t="shared" si="1"/>
        <v>22.2</v>
      </c>
    </row>
    <row r="44" spans="1:26" x14ac:dyDescent="0.25">
      <c r="A44" s="273"/>
      <c r="B44" s="212" t="s">
        <v>179</v>
      </c>
      <c r="C44" s="116">
        <v>0</v>
      </c>
      <c r="D44" s="85">
        <v>0</v>
      </c>
      <c r="E44" s="84">
        <v>0</v>
      </c>
      <c r="F44" s="85">
        <v>0</v>
      </c>
      <c r="G44" s="84">
        <v>0</v>
      </c>
      <c r="H44" s="85">
        <v>0</v>
      </c>
      <c r="I44" s="29">
        <v>111</v>
      </c>
      <c r="J44" s="85">
        <v>1.2345679012345678E-2</v>
      </c>
      <c r="K44" s="29">
        <v>0</v>
      </c>
      <c r="L44" s="85">
        <v>0</v>
      </c>
      <c r="M44" s="29">
        <v>60</v>
      </c>
      <c r="N44" s="85">
        <v>8.6986778009742538E-5</v>
      </c>
      <c r="O44" s="29">
        <v>0</v>
      </c>
      <c r="P44" s="85">
        <v>0</v>
      </c>
      <c r="Q44" s="29">
        <v>0</v>
      </c>
      <c r="R44" s="85">
        <v>0</v>
      </c>
      <c r="S44" s="29">
        <v>0</v>
      </c>
      <c r="T44" s="85">
        <v>0</v>
      </c>
      <c r="U44" s="29">
        <v>100</v>
      </c>
      <c r="V44" s="85">
        <v>7.9459674215335728E-5</v>
      </c>
      <c r="W44" s="29">
        <v>0</v>
      </c>
      <c r="X44" s="92">
        <v>0</v>
      </c>
      <c r="Y44" s="238">
        <f t="shared" si="0"/>
        <v>10</v>
      </c>
      <c r="Z44" s="238">
        <f t="shared" si="1"/>
        <v>42.2</v>
      </c>
    </row>
    <row r="45" spans="1:26" x14ac:dyDescent="0.25">
      <c r="A45" s="376" t="s">
        <v>7</v>
      </c>
      <c r="B45" s="212" t="s">
        <v>50</v>
      </c>
      <c r="C45" s="116">
        <v>0</v>
      </c>
      <c r="D45" s="85">
        <v>0</v>
      </c>
      <c r="E45" s="84">
        <v>0</v>
      </c>
      <c r="F45" s="85">
        <v>0</v>
      </c>
      <c r="G45" s="84">
        <v>0</v>
      </c>
      <c r="H45" s="85">
        <v>0</v>
      </c>
      <c r="I45" s="29">
        <v>0</v>
      </c>
      <c r="J45" s="85">
        <v>0</v>
      </c>
      <c r="K45" s="29">
        <v>0</v>
      </c>
      <c r="L45" s="85">
        <v>0</v>
      </c>
      <c r="M45" s="29">
        <v>0</v>
      </c>
      <c r="N45" s="85">
        <v>0</v>
      </c>
      <c r="O45" s="29">
        <v>0</v>
      </c>
      <c r="P45" s="85">
        <v>0</v>
      </c>
      <c r="Q45" s="29">
        <v>0</v>
      </c>
      <c r="R45" s="85">
        <v>0</v>
      </c>
      <c r="S45" s="29">
        <v>0</v>
      </c>
      <c r="T45" s="85">
        <v>0</v>
      </c>
      <c r="U45" s="29">
        <v>100</v>
      </c>
      <c r="V45" s="85">
        <v>7.9459674215335728E-5</v>
      </c>
      <c r="W45" s="29">
        <v>0</v>
      </c>
      <c r="X45" s="92">
        <v>0</v>
      </c>
      <c r="Y45" s="238">
        <f t="shared" si="0"/>
        <v>0</v>
      </c>
      <c r="Z45" s="238">
        <f t="shared" si="1"/>
        <v>20</v>
      </c>
    </row>
    <row r="46" spans="1:26" x14ac:dyDescent="0.25">
      <c r="A46" s="362"/>
      <c r="B46" s="212" t="s">
        <v>8</v>
      </c>
      <c r="C46" s="116">
        <v>0</v>
      </c>
      <c r="D46" s="85">
        <v>0</v>
      </c>
      <c r="E46" s="84">
        <v>167</v>
      </c>
      <c r="F46" s="85">
        <v>2.8985507246376812E-3</v>
      </c>
      <c r="G46" s="84">
        <v>167</v>
      </c>
      <c r="H46" s="85">
        <v>3.2679738562091504E-3</v>
      </c>
      <c r="I46" s="29">
        <v>0</v>
      </c>
      <c r="J46" s="85">
        <v>0</v>
      </c>
      <c r="K46" s="29">
        <v>0</v>
      </c>
      <c r="L46" s="85">
        <v>0</v>
      </c>
      <c r="M46" s="29">
        <v>0</v>
      </c>
      <c r="N46" s="85">
        <v>0</v>
      </c>
      <c r="O46" s="29">
        <v>0</v>
      </c>
      <c r="P46" s="85">
        <v>0</v>
      </c>
      <c r="Q46" s="29">
        <v>0</v>
      </c>
      <c r="R46" s="85">
        <v>0</v>
      </c>
      <c r="S46" s="29">
        <v>0</v>
      </c>
      <c r="T46" s="85">
        <v>0</v>
      </c>
      <c r="U46" s="29">
        <v>0</v>
      </c>
      <c r="V46" s="85">
        <v>0</v>
      </c>
      <c r="W46" s="29">
        <v>0</v>
      </c>
      <c r="X46" s="92">
        <v>0</v>
      </c>
      <c r="Y46" s="238">
        <f t="shared" si="0"/>
        <v>55.666666666666664</v>
      </c>
      <c r="Z46" s="238">
        <f t="shared" si="1"/>
        <v>0</v>
      </c>
    </row>
    <row r="47" spans="1:26" x14ac:dyDescent="0.25">
      <c r="A47" s="273"/>
      <c r="B47" s="212" t="s">
        <v>27</v>
      </c>
      <c r="C47" s="116">
        <v>0</v>
      </c>
      <c r="D47" s="85">
        <v>0</v>
      </c>
      <c r="E47" s="84">
        <v>2171</v>
      </c>
      <c r="F47" s="85">
        <v>3.7681159420289857E-2</v>
      </c>
      <c r="G47" s="84">
        <v>0</v>
      </c>
      <c r="H47" s="85">
        <v>0</v>
      </c>
      <c r="I47" s="29">
        <v>0</v>
      </c>
      <c r="J47" s="85">
        <v>0</v>
      </c>
      <c r="K47" s="29">
        <v>35853</v>
      </c>
      <c r="L47" s="85">
        <v>0.82397959183673475</v>
      </c>
      <c r="M47" s="29">
        <v>0</v>
      </c>
      <c r="N47" s="85">
        <v>0</v>
      </c>
      <c r="O47" s="29">
        <v>0</v>
      </c>
      <c r="P47" s="85">
        <v>0</v>
      </c>
      <c r="Q47" s="29">
        <v>0</v>
      </c>
      <c r="R47" s="85">
        <v>0</v>
      </c>
      <c r="S47" s="29">
        <v>0</v>
      </c>
      <c r="T47" s="85">
        <v>0</v>
      </c>
      <c r="U47" s="29">
        <v>0</v>
      </c>
      <c r="V47" s="85">
        <v>0</v>
      </c>
      <c r="W47" s="29">
        <v>0</v>
      </c>
      <c r="X47" s="92">
        <v>0</v>
      </c>
      <c r="Y47" s="238">
        <f t="shared" si="0"/>
        <v>361.83333333333331</v>
      </c>
      <c r="Z47" s="238">
        <f t="shared" si="1"/>
        <v>7170.6</v>
      </c>
    </row>
    <row r="48" spans="1:26" x14ac:dyDescent="0.25">
      <c r="A48" s="376" t="s">
        <v>9</v>
      </c>
      <c r="B48" s="212" t="s">
        <v>182</v>
      </c>
      <c r="C48" s="116">
        <v>0</v>
      </c>
      <c r="D48" s="85">
        <v>0</v>
      </c>
      <c r="E48" s="84">
        <v>0</v>
      </c>
      <c r="F48" s="85">
        <v>0</v>
      </c>
      <c r="G48" s="84">
        <v>0</v>
      </c>
      <c r="H48" s="85">
        <v>0</v>
      </c>
      <c r="I48" s="29">
        <v>0</v>
      </c>
      <c r="J48" s="85">
        <v>0</v>
      </c>
      <c r="K48" s="29">
        <v>111</v>
      </c>
      <c r="L48" s="85">
        <v>2.5510204081632651E-3</v>
      </c>
      <c r="M48" s="29">
        <v>0</v>
      </c>
      <c r="N48" s="85">
        <v>0</v>
      </c>
      <c r="O48" s="29">
        <v>0</v>
      </c>
      <c r="P48" s="85">
        <v>0</v>
      </c>
      <c r="Q48" s="29">
        <v>0</v>
      </c>
      <c r="R48" s="85">
        <v>0</v>
      </c>
      <c r="S48" s="29">
        <v>0</v>
      </c>
      <c r="T48" s="85">
        <v>0</v>
      </c>
      <c r="U48" s="29">
        <v>0</v>
      </c>
      <c r="V48" s="85">
        <v>0</v>
      </c>
      <c r="W48" s="29">
        <v>0</v>
      </c>
      <c r="X48" s="92">
        <v>0</v>
      </c>
      <c r="Y48" s="238">
        <f t="shared" si="0"/>
        <v>0</v>
      </c>
      <c r="Z48" s="238">
        <f t="shared" si="1"/>
        <v>22.2</v>
      </c>
    </row>
    <row r="49" spans="1:26" x14ac:dyDescent="0.25">
      <c r="A49" s="362"/>
      <c r="B49" s="212" t="s">
        <v>180</v>
      </c>
      <c r="C49" s="116">
        <v>0</v>
      </c>
      <c r="D49" s="85">
        <v>0</v>
      </c>
      <c r="E49" s="84">
        <v>0</v>
      </c>
      <c r="F49" s="85">
        <v>0</v>
      </c>
      <c r="G49" s="84">
        <v>0</v>
      </c>
      <c r="H49" s="85">
        <v>0</v>
      </c>
      <c r="I49" s="29">
        <v>111</v>
      </c>
      <c r="J49" s="85">
        <v>1.2345679012345678E-2</v>
      </c>
      <c r="K49" s="29">
        <v>0</v>
      </c>
      <c r="L49" s="85">
        <v>0</v>
      </c>
      <c r="M49" s="29">
        <v>0</v>
      </c>
      <c r="N49" s="85">
        <v>0</v>
      </c>
      <c r="O49" s="29">
        <v>0</v>
      </c>
      <c r="P49" s="85">
        <v>0</v>
      </c>
      <c r="Q49" s="29">
        <v>0</v>
      </c>
      <c r="R49" s="85">
        <v>0</v>
      </c>
      <c r="S49" s="29">
        <v>0</v>
      </c>
      <c r="T49" s="85">
        <v>0</v>
      </c>
      <c r="U49" s="29">
        <v>0</v>
      </c>
      <c r="V49" s="85">
        <v>0</v>
      </c>
      <c r="W49" s="29">
        <v>0</v>
      </c>
      <c r="X49" s="92">
        <v>0</v>
      </c>
      <c r="Y49" s="238">
        <f t="shared" si="0"/>
        <v>0</v>
      </c>
      <c r="Z49" s="238">
        <f t="shared" si="1"/>
        <v>22.2</v>
      </c>
    </row>
    <row r="50" spans="1:26" x14ac:dyDescent="0.25">
      <c r="A50" s="362"/>
      <c r="B50" s="212" t="s">
        <v>122</v>
      </c>
      <c r="C50" s="116">
        <v>0</v>
      </c>
      <c r="D50" s="85">
        <v>0</v>
      </c>
      <c r="E50" s="84">
        <v>167</v>
      </c>
      <c r="F50" s="85">
        <v>2.8985507246376812E-3</v>
      </c>
      <c r="G50" s="84">
        <v>0</v>
      </c>
      <c r="H50" s="85" t="s">
        <v>177</v>
      </c>
      <c r="I50" s="29">
        <v>0</v>
      </c>
      <c r="J50" s="85">
        <v>0</v>
      </c>
      <c r="K50" s="29">
        <v>0</v>
      </c>
      <c r="L50" s="85">
        <v>0</v>
      </c>
      <c r="M50" s="29">
        <v>0</v>
      </c>
      <c r="N50" s="85">
        <v>0</v>
      </c>
      <c r="O50" s="29">
        <v>0</v>
      </c>
      <c r="P50" s="85">
        <v>0</v>
      </c>
      <c r="Q50" s="29">
        <v>0</v>
      </c>
      <c r="R50" s="85">
        <v>0</v>
      </c>
      <c r="S50" s="29">
        <v>0</v>
      </c>
      <c r="T50" s="85">
        <v>0</v>
      </c>
      <c r="U50" s="29">
        <v>0</v>
      </c>
      <c r="V50" s="85">
        <v>0</v>
      </c>
      <c r="W50" s="29">
        <v>0</v>
      </c>
      <c r="X50" s="92">
        <v>0</v>
      </c>
      <c r="Y50" s="238">
        <f t="shared" si="0"/>
        <v>27.833333333333332</v>
      </c>
      <c r="Z50" s="238">
        <f t="shared" si="1"/>
        <v>0</v>
      </c>
    </row>
    <row r="51" spans="1:26" x14ac:dyDescent="0.25">
      <c r="A51" s="362"/>
      <c r="B51" s="212" t="s">
        <v>15</v>
      </c>
      <c r="C51" s="116">
        <v>167</v>
      </c>
      <c r="D51" s="85">
        <v>0.02</v>
      </c>
      <c r="E51" s="84">
        <v>668</v>
      </c>
      <c r="F51" s="85">
        <v>1.1594202898550725E-2</v>
      </c>
      <c r="G51" s="84">
        <v>501</v>
      </c>
      <c r="H51" s="85">
        <v>9.8039215686274508E-3</v>
      </c>
      <c r="I51" s="29">
        <v>111</v>
      </c>
      <c r="J51" s="85">
        <v>1.2345679012345678E-2</v>
      </c>
      <c r="K51" s="29">
        <v>0</v>
      </c>
      <c r="L51" s="85">
        <v>0</v>
      </c>
      <c r="M51" s="29">
        <v>0</v>
      </c>
      <c r="N51" s="85">
        <v>0</v>
      </c>
      <c r="O51" s="29">
        <v>0</v>
      </c>
      <c r="P51" s="85">
        <v>0</v>
      </c>
      <c r="Q51" s="29">
        <v>0</v>
      </c>
      <c r="R51" s="85">
        <v>0</v>
      </c>
      <c r="S51" s="29">
        <v>0</v>
      </c>
      <c r="T51" s="85">
        <v>0</v>
      </c>
      <c r="U51" s="29">
        <v>0</v>
      </c>
      <c r="V51" s="85">
        <v>0</v>
      </c>
      <c r="W51" s="29">
        <v>0</v>
      </c>
      <c r="X51" s="92">
        <v>0</v>
      </c>
      <c r="Y51" s="238">
        <f t="shared" si="0"/>
        <v>222.66666666666666</v>
      </c>
      <c r="Z51" s="238">
        <f t="shared" si="1"/>
        <v>22.2</v>
      </c>
    </row>
    <row r="52" spans="1:26" x14ac:dyDescent="0.25">
      <c r="A52" s="362"/>
      <c r="B52" s="212" t="s">
        <v>14</v>
      </c>
      <c r="C52" s="116">
        <v>1837</v>
      </c>
      <c r="D52" s="85">
        <v>0.22</v>
      </c>
      <c r="E52" s="84">
        <v>1503</v>
      </c>
      <c r="F52" s="85">
        <v>2.6086956521739129E-2</v>
      </c>
      <c r="G52" s="84">
        <v>4008</v>
      </c>
      <c r="H52" s="85">
        <v>7.8431372549019607E-2</v>
      </c>
      <c r="I52" s="29">
        <v>0</v>
      </c>
      <c r="J52" s="85">
        <v>0</v>
      </c>
      <c r="K52" s="29">
        <v>111</v>
      </c>
      <c r="L52" s="85">
        <v>2.5510204081632651E-3</v>
      </c>
      <c r="M52" s="29">
        <v>0</v>
      </c>
      <c r="N52" s="85">
        <v>0</v>
      </c>
      <c r="O52" s="29">
        <v>0</v>
      </c>
      <c r="P52" s="85">
        <v>0</v>
      </c>
      <c r="Q52" s="29">
        <v>0</v>
      </c>
      <c r="R52" s="85">
        <v>0</v>
      </c>
      <c r="S52" s="29">
        <v>0</v>
      </c>
      <c r="T52" s="85">
        <v>0</v>
      </c>
      <c r="U52" s="29">
        <v>0</v>
      </c>
      <c r="V52" s="85">
        <v>0</v>
      </c>
      <c r="W52" s="29">
        <v>0</v>
      </c>
      <c r="X52" s="92">
        <v>0</v>
      </c>
      <c r="Y52" s="238">
        <f t="shared" si="0"/>
        <v>1224.6666666666667</v>
      </c>
      <c r="Z52" s="238">
        <f t="shared" si="1"/>
        <v>22.2</v>
      </c>
    </row>
    <row r="53" spans="1:26" x14ac:dyDescent="0.25">
      <c r="A53" s="362"/>
      <c r="B53" s="212" t="s">
        <v>21</v>
      </c>
      <c r="C53" s="116">
        <v>0</v>
      </c>
      <c r="D53" s="85">
        <v>0</v>
      </c>
      <c r="E53" s="84">
        <v>167</v>
      </c>
      <c r="F53" s="85">
        <v>2.8985507246376812E-3</v>
      </c>
      <c r="G53" s="84">
        <v>167</v>
      </c>
      <c r="H53" s="85">
        <v>3.2679738562091504E-3</v>
      </c>
      <c r="I53" s="29">
        <v>0</v>
      </c>
      <c r="J53" s="85">
        <v>0</v>
      </c>
      <c r="K53" s="29">
        <v>0</v>
      </c>
      <c r="L53" s="85">
        <v>0</v>
      </c>
      <c r="M53" s="29">
        <v>0</v>
      </c>
      <c r="N53" s="85">
        <v>0</v>
      </c>
      <c r="O53" s="29">
        <v>0</v>
      </c>
      <c r="P53" s="85">
        <v>0</v>
      </c>
      <c r="Q53" s="29">
        <v>0</v>
      </c>
      <c r="R53" s="85">
        <v>0</v>
      </c>
      <c r="S53" s="29">
        <v>0</v>
      </c>
      <c r="T53" s="85">
        <v>0</v>
      </c>
      <c r="U53" s="29">
        <v>0</v>
      </c>
      <c r="V53" s="85">
        <v>0</v>
      </c>
      <c r="W53" s="29">
        <v>0</v>
      </c>
      <c r="X53" s="92">
        <v>0</v>
      </c>
      <c r="Y53" s="238">
        <f t="shared" si="0"/>
        <v>55.666666666666664</v>
      </c>
      <c r="Z53" s="238">
        <f t="shared" si="1"/>
        <v>0</v>
      </c>
    </row>
    <row r="54" spans="1:26" x14ac:dyDescent="0.25">
      <c r="A54" s="362"/>
      <c r="B54" s="212" t="s">
        <v>13</v>
      </c>
      <c r="C54" s="116">
        <v>0</v>
      </c>
      <c r="D54" s="85">
        <v>0</v>
      </c>
      <c r="E54" s="84">
        <v>167</v>
      </c>
      <c r="F54" s="85">
        <v>2.8985507246376812E-3</v>
      </c>
      <c r="G54" s="84">
        <v>0</v>
      </c>
      <c r="H54" s="85" t="s">
        <v>177</v>
      </c>
      <c r="I54" s="29">
        <v>0</v>
      </c>
      <c r="J54" s="85">
        <v>0</v>
      </c>
      <c r="K54" s="29">
        <v>0</v>
      </c>
      <c r="L54" s="85">
        <v>0</v>
      </c>
      <c r="M54" s="29">
        <v>120</v>
      </c>
      <c r="N54" s="85">
        <v>1.7397355601948508E-4</v>
      </c>
      <c r="O54" s="29">
        <v>840</v>
      </c>
      <c r="P54" s="85">
        <v>7.8330442567000507E-4</v>
      </c>
      <c r="Q54" s="29">
        <v>480</v>
      </c>
      <c r="R54" s="85">
        <v>8.7022734689437586E-4</v>
      </c>
      <c r="S54" s="29">
        <v>0</v>
      </c>
      <c r="T54" s="85">
        <v>0</v>
      </c>
      <c r="U54" s="29">
        <v>0</v>
      </c>
      <c r="V54" s="85">
        <v>0</v>
      </c>
      <c r="W54" s="29">
        <v>0</v>
      </c>
      <c r="X54" s="92">
        <v>0</v>
      </c>
      <c r="Y54" s="238">
        <f t="shared" si="0"/>
        <v>267.83333333333331</v>
      </c>
      <c r="Z54" s="238">
        <f t="shared" si="1"/>
        <v>0</v>
      </c>
    </row>
    <row r="55" spans="1:26" x14ac:dyDescent="0.25">
      <c r="A55" s="362"/>
      <c r="B55" s="212" t="s">
        <v>10</v>
      </c>
      <c r="C55" s="116">
        <v>0</v>
      </c>
      <c r="D55" s="85">
        <v>0</v>
      </c>
      <c r="E55" s="84">
        <v>167</v>
      </c>
      <c r="F55" s="85">
        <v>2.8985507246376812E-3</v>
      </c>
      <c r="G55" s="84">
        <v>0</v>
      </c>
      <c r="H55" s="85">
        <v>0</v>
      </c>
      <c r="I55" s="29">
        <v>0</v>
      </c>
      <c r="J55" s="85">
        <v>0</v>
      </c>
      <c r="K55" s="29">
        <v>0</v>
      </c>
      <c r="L55" s="85">
        <v>0</v>
      </c>
      <c r="M55" s="29">
        <v>0</v>
      </c>
      <c r="N55" s="85">
        <v>0</v>
      </c>
      <c r="O55" s="29">
        <v>0</v>
      </c>
      <c r="P55" s="85">
        <v>0</v>
      </c>
      <c r="Q55" s="29">
        <v>0</v>
      </c>
      <c r="R55" s="85">
        <v>0</v>
      </c>
      <c r="S55" s="29">
        <v>0</v>
      </c>
      <c r="T55" s="85">
        <v>0</v>
      </c>
      <c r="U55" s="29">
        <v>0</v>
      </c>
      <c r="V55" s="85">
        <v>0</v>
      </c>
      <c r="W55" s="29">
        <v>0</v>
      </c>
      <c r="X55" s="92">
        <v>0</v>
      </c>
      <c r="Y55" s="238">
        <f t="shared" si="0"/>
        <v>27.833333333333332</v>
      </c>
      <c r="Z55" s="238">
        <f t="shared" si="1"/>
        <v>0</v>
      </c>
    </row>
    <row r="56" spans="1:26" x14ac:dyDescent="0.25">
      <c r="A56" s="362"/>
      <c r="B56" s="212" t="s">
        <v>11</v>
      </c>
      <c r="C56" s="116">
        <v>668</v>
      </c>
      <c r="D56" s="85">
        <v>0.08</v>
      </c>
      <c r="E56" s="84">
        <v>1002</v>
      </c>
      <c r="F56" s="85">
        <v>1.7391304347826087E-2</v>
      </c>
      <c r="G56" s="84">
        <v>1336</v>
      </c>
      <c r="H56" s="85">
        <v>2.6143790849673203E-2</v>
      </c>
      <c r="I56" s="29">
        <v>666</v>
      </c>
      <c r="J56" s="85">
        <v>7.407407407407407E-2</v>
      </c>
      <c r="K56" s="29">
        <v>444</v>
      </c>
      <c r="L56" s="85">
        <v>1.020408163265306E-2</v>
      </c>
      <c r="M56" s="29">
        <v>0</v>
      </c>
      <c r="N56" s="85">
        <v>0</v>
      </c>
      <c r="O56" s="29">
        <v>0</v>
      </c>
      <c r="P56" s="85">
        <v>0</v>
      </c>
      <c r="Q56" s="29">
        <v>0</v>
      </c>
      <c r="R56" s="85">
        <v>0</v>
      </c>
      <c r="S56" s="29">
        <v>0</v>
      </c>
      <c r="T56" s="85">
        <v>0</v>
      </c>
      <c r="U56" s="29">
        <v>0</v>
      </c>
      <c r="V56" s="85">
        <v>0</v>
      </c>
      <c r="W56" s="29">
        <v>0</v>
      </c>
      <c r="X56" s="92">
        <v>0</v>
      </c>
      <c r="Y56" s="238">
        <f t="shared" si="0"/>
        <v>501</v>
      </c>
      <c r="Z56" s="238">
        <f t="shared" si="1"/>
        <v>222</v>
      </c>
    </row>
    <row r="57" spans="1:26" x14ac:dyDescent="0.25">
      <c r="A57" s="362"/>
      <c r="B57" s="212" t="s">
        <v>86</v>
      </c>
      <c r="C57" s="116">
        <v>334</v>
      </c>
      <c r="D57" s="85">
        <v>0.04</v>
      </c>
      <c r="E57" s="84">
        <v>334</v>
      </c>
      <c r="F57" s="85">
        <v>5.7971014492753624E-3</v>
      </c>
      <c r="G57" s="84">
        <v>0</v>
      </c>
      <c r="H57" s="85">
        <v>0</v>
      </c>
      <c r="I57" s="29">
        <v>0</v>
      </c>
      <c r="J57" s="85">
        <v>0</v>
      </c>
      <c r="K57" s="29">
        <v>222</v>
      </c>
      <c r="L57" s="85">
        <v>5.1020408163265302E-3</v>
      </c>
      <c r="M57" s="29">
        <v>0</v>
      </c>
      <c r="N57" s="85">
        <v>0</v>
      </c>
      <c r="O57" s="29">
        <v>0</v>
      </c>
      <c r="P57" s="85">
        <v>0</v>
      </c>
      <c r="Q57" s="29">
        <v>0</v>
      </c>
      <c r="R57" s="85">
        <v>0</v>
      </c>
      <c r="S57" s="29">
        <v>0</v>
      </c>
      <c r="T57" s="85">
        <v>0</v>
      </c>
      <c r="U57" s="29">
        <v>0</v>
      </c>
      <c r="V57" s="85">
        <v>0</v>
      </c>
      <c r="W57" s="29">
        <v>0</v>
      </c>
      <c r="X57" s="92">
        <v>0</v>
      </c>
      <c r="Y57" s="238">
        <f t="shared" si="0"/>
        <v>111.33333333333333</v>
      </c>
      <c r="Z57" s="238">
        <f t="shared" si="1"/>
        <v>44.4</v>
      </c>
    </row>
    <row r="58" spans="1:26" x14ac:dyDescent="0.25">
      <c r="A58" s="362"/>
      <c r="B58" s="212" t="s">
        <v>72</v>
      </c>
      <c r="C58" s="116">
        <v>0</v>
      </c>
      <c r="D58" s="85">
        <v>0</v>
      </c>
      <c r="E58" s="84">
        <v>0</v>
      </c>
      <c r="F58" s="85">
        <v>0</v>
      </c>
      <c r="G58" s="84">
        <v>0</v>
      </c>
      <c r="H58" s="85">
        <v>0</v>
      </c>
      <c r="I58" s="29">
        <v>0</v>
      </c>
      <c r="J58" s="85">
        <v>0</v>
      </c>
      <c r="K58" s="29">
        <v>0</v>
      </c>
      <c r="L58" s="85">
        <v>0</v>
      </c>
      <c r="M58" s="29">
        <v>0</v>
      </c>
      <c r="N58" s="85">
        <v>0</v>
      </c>
      <c r="O58" s="29">
        <v>0</v>
      </c>
      <c r="P58" s="85">
        <v>0</v>
      </c>
      <c r="Q58" s="29">
        <v>0</v>
      </c>
      <c r="R58" s="85">
        <v>0</v>
      </c>
      <c r="S58" s="29">
        <v>0</v>
      </c>
      <c r="T58" s="85">
        <v>0</v>
      </c>
      <c r="U58" s="29">
        <v>200</v>
      </c>
      <c r="V58" s="85">
        <v>1.5891934843067146E-4</v>
      </c>
      <c r="W58" s="29">
        <v>0</v>
      </c>
      <c r="X58" s="92">
        <v>0</v>
      </c>
      <c r="Y58" s="238">
        <f t="shared" si="0"/>
        <v>0</v>
      </c>
      <c r="Z58" s="238">
        <f t="shared" si="1"/>
        <v>40</v>
      </c>
    </row>
    <row r="59" spans="1:26" x14ac:dyDescent="0.25">
      <c r="A59" s="362"/>
      <c r="B59" s="212" t="s">
        <v>73</v>
      </c>
      <c r="C59" s="116">
        <v>0</v>
      </c>
      <c r="D59" s="85">
        <v>0</v>
      </c>
      <c r="E59" s="84">
        <v>0</v>
      </c>
      <c r="F59" s="85">
        <v>0</v>
      </c>
      <c r="G59" s="84">
        <v>0</v>
      </c>
      <c r="H59" s="85">
        <v>0</v>
      </c>
      <c r="I59" s="29">
        <v>0</v>
      </c>
      <c r="J59" s="85">
        <v>0</v>
      </c>
      <c r="K59" s="29">
        <v>0</v>
      </c>
      <c r="L59" s="85">
        <v>0</v>
      </c>
      <c r="M59" s="29">
        <v>4380</v>
      </c>
      <c r="N59" s="85">
        <v>6.3500347947112049E-3</v>
      </c>
      <c r="O59" s="29">
        <v>2400</v>
      </c>
      <c r="P59" s="85">
        <v>2.238012644771443E-3</v>
      </c>
      <c r="Q59" s="29">
        <v>1560</v>
      </c>
      <c r="R59" s="85">
        <v>2.8282388774067218E-3</v>
      </c>
      <c r="S59" s="29">
        <v>3100</v>
      </c>
      <c r="T59" s="85">
        <v>1.6676529130130724E-3</v>
      </c>
      <c r="U59" s="29">
        <v>1900</v>
      </c>
      <c r="V59" s="85">
        <v>1.5097338100913786E-3</v>
      </c>
      <c r="W59" s="29">
        <v>0</v>
      </c>
      <c r="X59" s="92">
        <v>0</v>
      </c>
      <c r="Y59" s="238">
        <f t="shared" si="0"/>
        <v>1390</v>
      </c>
      <c r="Z59" s="238">
        <f t="shared" si="1"/>
        <v>1000</v>
      </c>
    </row>
    <row r="60" spans="1:26" x14ac:dyDescent="0.25">
      <c r="A60" s="362"/>
      <c r="B60" s="212" t="s">
        <v>62</v>
      </c>
      <c r="C60" s="116">
        <v>0</v>
      </c>
      <c r="D60" s="85">
        <v>0</v>
      </c>
      <c r="E60" s="84">
        <v>0</v>
      </c>
      <c r="F60" s="85">
        <v>0</v>
      </c>
      <c r="G60" s="84">
        <v>0</v>
      </c>
      <c r="H60" s="85">
        <v>0</v>
      </c>
      <c r="I60" s="29">
        <v>0</v>
      </c>
      <c r="J60" s="85">
        <v>0</v>
      </c>
      <c r="K60" s="29">
        <v>0</v>
      </c>
      <c r="L60" s="85">
        <v>0</v>
      </c>
      <c r="M60" s="29">
        <v>2880</v>
      </c>
      <c r="N60" s="85">
        <v>4.1753653444676414E-3</v>
      </c>
      <c r="O60" s="29">
        <v>3960</v>
      </c>
      <c r="P60" s="85">
        <v>3.6927208638728812E-3</v>
      </c>
      <c r="Q60" s="29">
        <v>2220</v>
      </c>
      <c r="R60" s="85">
        <v>4.0248014793864886E-3</v>
      </c>
      <c r="S60" s="29">
        <v>0</v>
      </c>
      <c r="T60" s="85">
        <v>0</v>
      </c>
      <c r="U60" s="29">
        <v>0</v>
      </c>
      <c r="V60" s="85">
        <v>0</v>
      </c>
      <c r="W60" s="29">
        <v>0</v>
      </c>
      <c r="X60" s="92">
        <v>0</v>
      </c>
      <c r="Y60" s="238">
        <f t="shared" si="0"/>
        <v>1510</v>
      </c>
      <c r="Z60" s="238">
        <f t="shared" si="1"/>
        <v>0</v>
      </c>
    </row>
    <row r="61" spans="1:26" x14ac:dyDescent="0.25">
      <c r="A61" s="362"/>
      <c r="B61" s="212" t="s">
        <v>159</v>
      </c>
      <c r="C61" s="116">
        <v>0</v>
      </c>
      <c r="D61" s="85">
        <v>0</v>
      </c>
      <c r="E61" s="84">
        <v>0</v>
      </c>
      <c r="F61" s="85">
        <v>0</v>
      </c>
      <c r="G61" s="84">
        <v>668</v>
      </c>
      <c r="H61" s="85">
        <v>1.3071895424836602E-2</v>
      </c>
      <c r="I61" s="29">
        <v>0</v>
      </c>
      <c r="J61" s="85">
        <v>0</v>
      </c>
      <c r="K61" s="29">
        <v>0</v>
      </c>
      <c r="L61" s="85">
        <v>0</v>
      </c>
      <c r="M61" s="29">
        <v>0</v>
      </c>
      <c r="N61" s="85">
        <v>0</v>
      </c>
      <c r="O61" s="29">
        <v>0</v>
      </c>
      <c r="P61" s="85">
        <v>0</v>
      </c>
      <c r="Q61" s="29">
        <v>0</v>
      </c>
      <c r="R61" s="85">
        <v>0</v>
      </c>
      <c r="S61" s="29">
        <v>0</v>
      </c>
      <c r="T61" s="85">
        <v>0</v>
      </c>
      <c r="U61" s="29">
        <v>0</v>
      </c>
      <c r="V61" s="85">
        <v>0</v>
      </c>
      <c r="W61" s="29">
        <v>0</v>
      </c>
      <c r="X61" s="92">
        <v>0</v>
      </c>
      <c r="Y61" s="238">
        <f t="shared" si="0"/>
        <v>111.33333333333333</v>
      </c>
      <c r="Z61" s="238">
        <f t="shared" si="1"/>
        <v>0</v>
      </c>
    </row>
    <row r="62" spans="1:26" x14ac:dyDescent="0.25">
      <c r="A62" s="362"/>
      <c r="B62" s="211" t="s">
        <v>28</v>
      </c>
      <c r="C62" s="116">
        <v>0</v>
      </c>
      <c r="D62" s="85">
        <v>0</v>
      </c>
      <c r="E62" s="84">
        <v>0</v>
      </c>
      <c r="F62" s="85">
        <v>0</v>
      </c>
      <c r="G62" s="84">
        <v>0</v>
      </c>
      <c r="H62" s="85">
        <v>0</v>
      </c>
      <c r="I62" s="29">
        <v>0</v>
      </c>
      <c r="J62" s="85">
        <v>0</v>
      </c>
      <c r="K62" s="29">
        <v>111</v>
      </c>
      <c r="L62" s="85">
        <v>2.5510204081632651E-3</v>
      </c>
      <c r="M62" s="29">
        <v>0</v>
      </c>
      <c r="N62" s="85">
        <v>0</v>
      </c>
      <c r="O62" s="29">
        <v>0</v>
      </c>
      <c r="P62" s="85">
        <v>0</v>
      </c>
      <c r="Q62" s="29">
        <v>0</v>
      </c>
      <c r="R62" s="85">
        <v>0</v>
      </c>
      <c r="S62" s="29">
        <v>0</v>
      </c>
      <c r="T62" s="85">
        <v>0</v>
      </c>
      <c r="U62" s="29">
        <v>400</v>
      </c>
      <c r="V62" s="85">
        <v>3.1783869686134291E-4</v>
      </c>
      <c r="W62" s="29">
        <v>0</v>
      </c>
      <c r="X62" s="92">
        <v>0</v>
      </c>
      <c r="Y62" s="238">
        <f t="shared" si="0"/>
        <v>0</v>
      </c>
      <c r="Z62" s="238">
        <f t="shared" si="1"/>
        <v>102.2</v>
      </c>
    </row>
    <row r="63" spans="1:26" ht="13.5" thickBot="1" x14ac:dyDescent="0.3">
      <c r="A63" s="377"/>
      <c r="B63" s="214" t="s">
        <v>12</v>
      </c>
      <c r="C63" s="209">
        <v>167</v>
      </c>
      <c r="D63" s="190">
        <v>0.02</v>
      </c>
      <c r="E63" s="206">
        <v>3340</v>
      </c>
      <c r="F63" s="190">
        <v>5.7971014492753624E-2</v>
      </c>
      <c r="G63" s="206">
        <v>6680</v>
      </c>
      <c r="H63" s="190">
        <v>0.13071895424836602</v>
      </c>
      <c r="I63" s="33">
        <v>0</v>
      </c>
      <c r="J63" s="190">
        <v>0</v>
      </c>
      <c r="K63" s="33">
        <v>0</v>
      </c>
      <c r="L63" s="190">
        <v>0</v>
      </c>
      <c r="M63" s="33">
        <v>0</v>
      </c>
      <c r="N63" s="190">
        <v>0</v>
      </c>
      <c r="O63" s="33">
        <v>0</v>
      </c>
      <c r="P63" s="190">
        <v>0</v>
      </c>
      <c r="Q63" s="33">
        <v>0</v>
      </c>
      <c r="R63" s="190">
        <v>0</v>
      </c>
      <c r="S63" s="33">
        <v>0</v>
      </c>
      <c r="T63" s="190">
        <v>0</v>
      </c>
      <c r="U63" s="33">
        <v>0</v>
      </c>
      <c r="V63" s="190">
        <v>0</v>
      </c>
      <c r="W63" s="33">
        <v>0</v>
      </c>
      <c r="X63" s="207">
        <v>0</v>
      </c>
      <c r="Y63" s="238">
        <f t="shared" si="0"/>
        <v>1697.8333333333333</v>
      </c>
      <c r="Z63" s="238">
        <f t="shared" si="1"/>
        <v>0</v>
      </c>
    </row>
    <row r="64" spans="1:26" x14ac:dyDescent="0.25">
      <c r="A64" s="273" t="s">
        <v>78</v>
      </c>
      <c r="B64" s="319"/>
      <c r="C64" s="120">
        <f>SUM(C7:C63)</f>
        <v>8350</v>
      </c>
      <c r="D64" s="14">
        <f t="shared" ref="D64:X64" si="2">SUM(D7:D63)</f>
        <v>1</v>
      </c>
      <c r="E64" s="109">
        <f t="shared" si="2"/>
        <v>57615</v>
      </c>
      <c r="F64" s="14">
        <f t="shared" si="2"/>
        <v>0.99999999999999967</v>
      </c>
      <c r="G64" s="109">
        <f t="shared" si="2"/>
        <v>51102</v>
      </c>
      <c r="H64" s="14">
        <f t="shared" si="2"/>
        <v>0.99999999999999989</v>
      </c>
      <c r="I64" s="109">
        <f t="shared" si="2"/>
        <v>8991</v>
      </c>
      <c r="J64" s="14">
        <f t="shared" si="2"/>
        <v>1.0000000000000004</v>
      </c>
      <c r="K64" s="109">
        <f t="shared" si="2"/>
        <v>43512</v>
      </c>
      <c r="L64" s="14">
        <f t="shared" si="2"/>
        <v>1</v>
      </c>
      <c r="M64" s="109">
        <f t="shared" si="2"/>
        <v>689760</v>
      </c>
      <c r="N64" s="14">
        <f t="shared" si="2"/>
        <v>0.99991301322199033</v>
      </c>
      <c r="O64" s="109">
        <f t="shared" si="2"/>
        <v>1072380</v>
      </c>
      <c r="P64" s="14">
        <f t="shared" si="2"/>
        <v>1.0000000000000002</v>
      </c>
      <c r="Q64" s="109">
        <f t="shared" si="2"/>
        <v>551580</v>
      </c>
      <c r="R64" s="14">
        <f t="shared" si="2"/>
        <v>0.99999999999999978</v>
      </c>
      <c r="S64" s="109">
        <f t="shared" si="2"/>
        <v>1858900</v>
      </c>
      <c r="T64" s="14">
        <f t="shared" si="2"/>
        <v>1</v>
      </c>
      <c r="U64" s="109">
        <f t="shared" si="2"/>
        <v>1258500</v>
      </c>
      <c r="V64" s="14">
        <f t="shared" si="2"/>
        <v>0.99999999999999989</v>
      </c>
      <c r="W64" s="109">
        <f t="shared" si="2"/>
        <v>850800</v>
      </c>
      <c r="X64" s="15">
        <f t="shared" si="2"/>
        <v>1.0000000000000002</v>
      </c>
    </row>
    <row r="65" spans="1:24" x14ac:dyDescent="0.25">
      <c r="A65" s="285" t="s">
        <v>79</v>
      </c>
      <c r="B65" s="316"/>
      <c r="C65" s="25">
        <v>20</v>
      </c>
      <c r="D65" s="84"/>
      <c r="E65" s="29">
        <v>20</v>
      </c>
      <c r="F65" s="84"/>
      <c r="G65" s="29">
        <v>15</v>
      </c>
      <c r="H65" s="84"/>
      <c r="I65" s="29">
        <v>11</v>
      </c>
      <c r="J65" s="84"/>
      <c r="K65" s="29">
        <v>17</v>
      </c>
      <c r="L65" s="84"/>
      <c r="M65" s="29">
        <v>16</v>
      </c>
      <c r="N65" s="84"/>
      <c r="O65" s="29">
        <v>15</v>
      </c>
      <c r="P65" s="84"/>
      <c r="Q65" s="29">
        <v>13</v>
      </c>
      <c r="R65" s="84"/>
      <c r="S65" s="29">
        <v>12</v>
      </c>
      <c r="T65" s="84"/>
      <c r="U65" s="29">
        <v>17</v>
      </c>
      <c r="V65" s="84"/>
      <c r="W65" s="29">
        <v>14</v>
      </c>
      <c r="X65" s="92"/>
    </row>
    <row r="66" spans="1:24" x14ac:dyDescent="0.25">
      <c r="A66" s="285" t="s">
        <v>80</v>
      </c>
      <c r="B66" s="316"/>
      <c r="C66" s="25">
        <v>2.6749999999999998</v>
      </c>
      <c r="D66" s="84"/>
      <c r="E66" s="29">
        <v>1.7829999999999999</v>
      </c>
      <c r="F66" s="84"/>
      <c r="G66" s="29">
        <v>1.6479999999999999</v>
      </c>
      <c r="H66" s="84"/>
      <c r="I66" s="29">
        <v>1.744</v>
      </c>
      <c r="J66" s="84"/>
      <c r="K66" s="29">
        <v>0.77270000000000005</v>
      </c>
      <c r="L66" s="84"/>
      <c r="M66" s="29">
        <v>0.15429999999999999</v>
      </c>
      <c r="N66" s="84"/>
      <c r="O66" s="29">
        <v>0.11</v>
      </c>
      <c r="P66" s="84"/>
      <c r="Q66" s="29">
        <v>0.1701</v>
      </c>
      <c r="R66" s="84"/>
      <c r="S66" s="29">
        <v>8.022E-2</v>
      </c>
      <c r="T66" s="84"/>
      <c r="U66" s="29">
        <v>0.11070000000000001</v>
      </c>
      <c r="V66" s="84"/>
      <c r="W66" s="29">
        <v>0.1168</v>
      </c>
      <c r="X66" s="92"/>
    </row>
    <row r="67" spans="1:24" x14ac:dyDescent="0.25">
      <c r="A67" s="285" t="s">
        <v>81</v>
      </c>
      <c r="B67" s="316"/>
      <c r="C67" s="25">
        <v>0.90400000000000003</v>
      </c>
      <c r="D67" s="84"/>
      <c r="E67" s="29">
        <v>0.70009999999999994</v>
      </c>
      <c r="F67" s="84"/>
      <c r="G67" s="29">
        <v>0.70330000000000004</v>
      </c>
      <c r="H67" s="84"/>
      <c r="I67" s="29">
        <v>0.75509999999999999</v>
      </c>
      <c r="J67" s="84"/>
      <c r="K67" s="29">
        <v>0.31009999999999999</v>
      </c>
      <c r="L67" s="84"/>
      <c r="M67" s="29">
        <v>4.3959999999999999E-2</v>
      </c>
      <c r="N67" s="84"/>
      <c r="O67" s="29">
        <v>2.9180000000000001E-2</v>
      </c>
      <c r="P67" s="84"/>
      <c r="Q67" s="29">
        <v>4.9930000000000002E-2</v>
      </c>
      <c r="R67" s="84"/>
      <c r="S67" s="29">
        <v>2.0639999999999999E-2</v>
      </c>
      <c r="T67" s="84"/>
      <c r="U67" s="29">
        <v>2.9159999999999998E-2</v>
      </c>
      <c r="V67" s="84"/>
      <c r="W67" s="29">
        <v>3.2140000000000002E-2</v>
      </c>
      <c r="X67" s="92"/>
    </row>
    <row r="68" spans="1:24" ht="13.5" thickBot="1" x14ac:dyDescent="0.3">
      <c r="A68" s="271" t="s">
        <v>82</v>
      </c>
      <c r="B68" s="317"/>
      <c r="C68" s="26">
        <v>0.89300000000000002</v>
      </c>
      <c r="D68" s="94"/>
      <c r="E68" s="30">
        <v>0.59499999999999997</v>
      </c>
      <c r="F68" s="94"/>
      <c r="G68" s="30">
        <v>0.60860000000000003</v>
      </c>
      <c r="H68" s="94"/>
      <c r="I68" s="30">
        <v>0.72729999999999995</v>
      </c>
      <c r="J68" s="94"/>
      <c r="K68" s="30">
        <v>0.2727</v>
      </c>
      <c r="L68" s="94"/>
      <c r="M68" s="30">
        <v>5.5660000000000001E-2</v>
      </c>
      <c r="N68" s="94"/>
      <c r="O68" s="30">
        <v>4.0640000000000003E-2</v>
      </c>
      <c r="P68" s="94"/>
      <c r="Q68" s="30">
        <v>6.6299999999999998E-2</v>
      </c>
      <c r="R68" s="94"/>
      <c r="S68" s="30">
        <v>3.2280000000000003E-2</v>
      </c>
      <c r="T68" s="94"/>
      <c r="U68" s="30">
        <v>3.9070000000000001E-2</v>
      </c>
      <c r="V68" s="94"/>
      <c r="W68" s="30">
        <v>4.4260000000000001E-2</v>
      </c>
      <c r="X68" s="99"/>
    </row>
    <row r="71" spans="1:24" x14ac:dyDescent="0.25">
      <c r="D71" s="24"/>
      <c r="E71" s="24"/>
      <c r="F71" s="24"/>
      <c r="G71" s="24"/>
      <c r="H71" s="24"/>
      <c r="J71" s="24"/>
      <c r="L71" s="24"/>
      <c r="N71" s="50"/>
    </row>
    <row r="72" spans="1:24" x14ac:dyDescent="0.25">
      <c r="C72" s="24"/>
      <c r="D72" s="24"/>
      <c r="E72" s="24"/>
      <c r="F72" s="24"/>
      <c r="G72" s="24"/>
      <c r="H72" s="24"/>
      <c r="J72" s="24"/>
      <c r="L72" s="24"/>
      <c r="N72" s="50"/>
      <c r="O72" s="13"/>
    </row>
    <row r="73" spans="1:24" x14ac:dyDescent="0.25">
      <c r="C73" s="24"/>
      <c r="D73" s="24"/>
      <c r="E73" s="50"/>
      <c r="F73" s="50"/>
      <c r="G73" s="50"/>
      <c r="H73" s="50"/>
      <c r="I73" s="50"/>
      <c r="J73" s="50"/>
      <c r="K73" s="50"/>
      <c r="L73" s="50"/>
      <c r="N73" s="50"/>
      <c r="O73" s="13"/>
    </row>
    <row r="74" spans="1:24" x14ac:dyDescent="0.25">
      <c r="C74" s="24"/>
      <c r="D74" s="24"/>
      <c r="E74" s="24"/>
      <c r="F74" s="24"/>
      <c r="G74" s="24"/>
      <c r="H74" s="24"/>
      <c r="J74" s="24"/>
      <c r="L74" s="24"/>
      <c r="N74" s="50"/>
    </row>
    <row r="75" spans="1:24" x14ac:dyDescent="0.25">
      <c r="C75" s="24"/>
      <c r="D75" s="24"/>
      <c r="E75" s="24"/>
      <c r="F75" s="24"/>
      <c r="G75" s="24"/>
      <c r="H75" s="24"/>
      <c r="J75" s="24"/>
      <c r="L75" s="24"/>
      <c r="N75" s="50"/>
    </row>
    <row r="76" spans="1:24" x14ac:dyDescent="0.25">
      <c r="C76" s="24"/>
      <c r="D76" s="24"/>
      <c r="E76" s="24"/>
      <c r="F76" s="24"/>
      <c r="G76" s="24"/>
      <c r="H76" s="24"/>
      <c r="J76" s="24"/>
      <c r="L76" s="24"/>
      <c r="N76" s="50"/>
    </row>
    <row r="77" spans="1:24" x14ac:dyDescent="0.25">
      <c r="C77" s="24"/>
      <c r="D77" s="24"/>
      <c r="E77" s="24"/>
      <c r="F77" s="24"/>
      <c r="G77" s="24"/>
      <c r="H77" s="24"/>
      <c r="J77" s="24"/>
      <c r="L77" s="24"/>
      <c r="N77" s="50"/>
    </row>
    <row r="78" spans="1:24" x14ac:dyDescent="0.25">
      <c r="C78" s="24"/>
      <c r="D78" s="24"/>
      <c r="E78" s="24"/>
      <c r="F78" s="24"/>
      <c r="G78" s="24"/>
      <c r="H78" s="24"/>
      <c r="J78" s="24"/>
      <c r="L78" s="24"/>
      <c r="N78" s="50"/>
    </row>
    <row r="79" spans="1:24" x14ac:dyDescent="0.25">
      <c r="C79" s="24"/>
      <c r="D79" s="24"/>
      <c r="E79" s="24"/>
      <c r="F79" s="24"/>
      <c r="G79" s="24"/>
      <c r="H79" s="24"/>
      <c r="J79" s="24"/>
      <c r="L79" s="24"/>
      <c r="N79" s="50"/>
    </row>
  </sheetData>
  <mergeCells count="37">
    <mergeCell ref="S2:X2"/>
    <mergeCell ref="A7:A9"/>
    <mergeCell ref="A10:A38"/>
    <mergeCell ref="A39:A41"/>
    <mergeCell ref="A42:A44"/>
    <mergeCell ref="S3:X3"/>
    <mergeCell ref="I2:L2"/>
    <mergeCell ref="M3:R3"/>
    <mergeCell ref="M2:R2"/>
    <mergeCell ref="I3:L3"/>
    <mergeCell ref="C3:H3"/>
    <mergeCell ref="C2:H2"/>
    <mergeCell ref="A45:A47"/>
    <mergeCell ref="S5:T5"/>
    <mergeCell ref="U5:V5"/>
    <mergeCell ref="W5:X5"/>
    <mergeCell ref="S4:X4"/>
    <mergeCell ref="M5:N5"/>
    <mergeCell ref="Q5:R5"/>
    <mergeCell ref="O5:P5"/>
    <mergeCell ref="M4:R4"/>
    <mergeCell ref="A67:B67"/>
    <mergeCell ref="A68:B68"/>
    <mergeCell ref="I5:J5"/>
    <mergeCell ref="K5:L5"/>
    <mergeCell ref="I4:L4"/>
    <mergeCell ref="A48:A63"/>
    <mergeCell ref="B5:B6"/>
    <mergeCell ref="A5:A6"/>
    <mergeCell ref="A2:B4"/>
    <mergeCell ref="A64:B64"/>
    <mergeCell ref="A65:B65"/>
    <mergeCell ref="A66:B66"/>
    <mergeCell ref="E5:F5"/>
    <mergeCell ref="G5:H5"/>
    <mergeCell ref="C5:D5"/>
    <mergeCell ref="C4:H4"/>
  </mergeCells>
  <conditionalFormatting sqref="R44:R45 P44:P45 N44:N45 R54 P54 N54 R59:R60 P59:P60 N59:N60 X44:X45 V44:V45 T44:T45 X58:X59 X62 V58:V59 V62 T58:T59 T62 R7 P7 N7 R39:R41 P39:P41 N39:N41 R14 P14 N14 R32:R33 P32:P33 N32:N33 R35 P35 N35 N25:N28 P25:P28 R25:R28 X7:X9 V7:V9 T7:T9 X11 X14 V11 V14 T11 T14 X16 V16 T16 X19 V19 T19 X23 V23 T23 X28 V28 T28 X26 V26 T26 X32:X33 X38:X41 V32:V33 V38:V41 T32:T33 T38:T41">
    <cfRule type="cellIs" dxfId="2" priority="2" operator="greaterThan">
      <formula>0.2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topLeftCell="A49" zoomScale="80" zoomScaleNormal="80" workbookViewId="0">
      <selection activeCell="F94" sqref="F94"/>
    </sheetView>
  </sheetViews>
  <sheetFormatPr baseColWidth="10" defaultRowHeight="12.75" x14ac:dyDescent="0.25"/>
  <cols>
    <col min="1" max="1" width="20.85546875" style="11" bestFit="1" customWidth="1"/>
    <col min="2" max="2" width="38.7109375" style="13" bestFit="1" customWidth="1"/>
    <col min="3" max="3" width="6.7109375" style="24" customWidth="1"/>
    <col min="4" max="4" width="6.7109375" style="81" customWidth="1"/>
    <col min="5" max="5" width="6.7109375" style="24" customWidth="1"/>
    <col min="6" max="6" width="6.7109375" style="81" customWidth="1"/>
    <col min="7" max="7" width="6.7109375" style="24" customWidth="1"/>
    <col min="8" max="8" width="6.7109375" style="81" customWidth="1"/>
    <col min="9" max="9" width="6.7109375" style="24" customWidth="1"/>
    <col min="10" max="10" width="6.7109375" style="81" customWidth="1"/>
    <col min="11" max="11" width="6.7109375" style="24" customWidth="1"/>
    <col min="12" max="12" width="6.7109375" style="81" customWidth="1"/>
    <col min="13" max="13" width="6.7109375" style="24" customWidth="1"/>
    <col min="14" max="14" width="6.7109375" style="81" customWidth="1"/>
    <col min="15" max="15" width="6.7109375" style="50" customWidth="1"/>
    <col min="16" max="16" width="6.7109375" style="82" customWidth="1"/>
    <col min="17" max="17" width="6.7109375" style="50" customWidth="1"/>
    <col min="18" max="18" width="6.7109375" style="82" customWidth="1"/>
    <col min="19" max="19" width="6.7109375" style="50" customWidth="1"/>
    <col min="20" max="20" width="6.7109375" style="82" customWidth="1"/>
    <col min="21" max="21" width="6.7109375" style="50" customWidth="1"/>
    <col min="22" max="22" width="6.7109375" style="82" customWidth="1"/>
    <col min="23" max="23" width="6.7109375" style="50" customWidth="1"/>
    <col min="24" max="24" width="6.7109375" style="82" customWidth="1"/>
    <col min="25" max="25" width="6.7109375" style="50" customWidth="1"/>
    <col min="26" max="26" width="6.7109375" style="82" customWidth="1"/>
    <col min="27" max="27" width="11.42578125" style="13"/>
    <col min="28" max="28" width="13.5703125" style="13" bestFit="1" customWidth="1"/>
    <col min="29" max="16384" width="11.42578125" style="13"/>
  </cols>
  <sheetData>
    <row r="1" spans="1:28" ht="13.5" thickBot="1" x14ac:dyDescent="0.3"/>
    <row r="2" spans="1:28" x14ac:dyDescent="0.25">
      <c r="A2" s="380" t="s">
        <v>191</v>
      </c>
      <c r="B2" s="381"/>
      <c r="C2" s="300">
        <v>2011</v>
      </c>
      <c r="D2" s="281"/>
      <c r="E2" s="281"/>
      <c r="F2" s="281"/>
      <c r="G2" s="281"/>
      <c r="H2" s="281"/>
      <c r="I2" s="281">
        <v>2012</v>
      </c>
      <c r="J2" s="281"/>
      <c r="K2" s="281"/>
      <c r="L2" s="281"/>
      <c r="M2" s="281"/>
      <c r="N2" s="293"/>
      <c r="O2" s="281">
        <v>2012</v>
      </c>
      <c r="P2" s="281"/>
      <c r="Q2" s="281"/>
      <c r="R2" s="281"/>
      <c r="S2" s="281"/>
      <c r="T2" s="293"/>
      <c r="U2" s="281">
        <v>2013</v>
      </c>
      <c r="V2" s="281"/>
      <c r="W2" s="281"/>
      <c r="X2" s="281"/>
      <c r="Y2" s="281"/>
      <c r="Z2" s="282"/>
    </row>
    <row r="3" spans="1:28" x14ac:dyDescent="0.25">
      <c r="A3" s="382"/>
      <c r="B3" s="383"/>
      <c r="C3" s="299" t="s">
        <v>35</v>
      </c>
      <c r="D3" s="283"/>
      <c r="E3" s="283"/>
      <c r="F3" s="283"/>
      <c r="G3" s="283"/>
      <c r="H3" s="283"/>
      <c r="I3" s="283" t="s">
        <v>58</v>
      </c>
      <c r="J3" s="283"/>
      <c r="K3" s="283"/>
      <c r="L3" s="283"/>
      <c r="M3" s="283"/>
      <c r="N3" s="292"/>
      <c r="O3" s="283" t="s">
        <v>35</v>
      </c>
      <c r="P3" s="283"/>
      <c r="Q3" s="283"/>
      <c r="R3" s="283"/>
      <c r="S3" s="283"/>
      <c r="T3" s="292"/>
      <c r="U3" s="283" t="s">
        <v>58</v>
      </c>
      <c r="V3" s="283"/>
      <c r="W3" s="283"/>
      <c r="X3" s="283"/>
      <c r="Y3" s="283"/>
      <c r="Z3" s="284"/>
    </row>
    <row r="4" spans="1:28" x14ac:dyDescent="0.25">
      <c r="A4" s="384"/>
      <c r="B4" s="385"/>
      <c r="C4" s="379">
        <v>40892</v>
      </c>
      <c r="D4" s="283"/>
      <c r="E4" s="283"/>
      <c r="F4" s="283"/>
      <c r="G4" s="283"/>
      <c r="H4" s="283"/>
      <c r="I4" s="320">
        <v>40954</v>
      </c>
      <c r="J4" s="320"/>
      <c r="K4" s="320"/>
      <c r="L4" s="320"/>
      <c r="M4" s="320"/>
      <c r="N4" s="375"/>
      <c r="O4" s="320">
        <v>41234</v>
      </c>
      <c r="P4" s="283"/>
      <c r="Q4" s="283"/>
      <c r="R4" s="283"/>
      <c r="S4" s="283"/>
      <c r="T4" s="292"/>
      <c r="U4" s="320">
        <v>41328</v>
      </c>
      <c r="V4" s="283"/>
      <c r="W4" s="283"/>
      <c r="X4" s="283"/>
      <c r="Y4" s="283"/>
      <c r="Z4" s="284"/>
    </row>
    <row r="5" spans="1:28" x14ac:dyDescent="0.25">
      <c r="A5" s="297" t="s">
        <v>34</v>
      </c>
      <c r="B5" s="284" t="s">
        <v>33</v>
      </c>
      <c r="C5" s="295" t="s">
        <v>30</v>
      </c>
      <c r="D5" s="289"/>
      <c r="E5" s="289" t="s">
        <v>32</v>
      </c>
      <c r="F5" s="289"/>
      <c r="G5" s="289" t="s">
        <v>110</v>
      </c>
      <c r="H5" s="289"/>
      <c r="I5" s="289" t="s">
        <v>30</v>
      </c>
      <c r="J5" s="289"/>
      <c r="K5" s="289" t="s">
        <v>32</v>
      </c>
      <c r="L5" s="289"/>
      <c r="M5" s="289" t="s">
        <v>110</v>
      </c>
      <c r="N5" s="289"/>
      <c r="O5" s="289" t="s">
        <v>30</v>
      </c>
      <c r="P5" s="289"/>
      <c r="Q5" s="289" t="s">
        <v>32</v>
      </c>
      <c r="R5" s="289"/>
      <c r="S5" s="289" t="s">
        <v>110</v>
      </c>
      <c r="T5" s="294"/>
      <c r="U5" s="289" t="s">
        <v>30</v>
      </c>
      <c r="V5" s="289"/>
      <c r="W5" s="289" t="s">
        <v>32</v>
      </c>
      <c r="X5" s="289"/>
      <c r="Y5" s="289" t="s">
        <v>110</v>
      </c>
      <c r="Z5" s="290"/>
    </row>
    <row r="6" spans="1:28" ht="13.5" thickBot="1" x14ac:dyDescent="0.3">
      <c r="A6" s="298"/>
      <c r="B6" s="378"/>
      <c r="C6" s="215" t="s">
        <v>0</v>
      </c>
      <c r="D6" s="203" t="s">
        <v>37</v>
      </c>
      <c r="E6" s="204" t="s">
        <v>0</v>
      </c>
      <c r="F6" s="203" t="s">
        <v>37</v>
      </c>
      <c r="G6" s="204" t="s">
        <v>0</v>
      </c>
      <c r="H6" s="203" t="s">
        <v>37</v>
      </c>
      <c r="I6" s="204" t="s">
        <v>0</v>
      </c>
      <c r="J6" s="203" t="s">
        <v>37</v>
      </c>
      <c r="K6" s="204" t="s">
        <v>0</v>
      </c>
      <c r="L6" s="203" t="s">
        <v>37</v>
      </c>
      <c r="M6" s="204" t="s">
        <v>0</v>
      </c>
      <c r="N6" s="205" t="s">
        <v>37</v>
      </c>
      <c r="O6" s="27" t="s">
        <v>59</v>
      </c>
      <c r="P6" s="107" t="s">
        <v>37</v>
      </c>
      <c r="Q6" s="27" t="s">
        <v>59</v>
      </c>
      <c r="R6" s="107" t="s">
        <v>37</v>
      </c>
      <c r="S6" s="27" t="s">
        <v>59</v>
      </c>
      <c r="T6" s="171" t="s">
        <v>37</v>
      </c>
      <c r="U6" s="27" t="s">
        <v>59</v>
      </c>
      <c r="V6" s="107" t="s">
        <v>37</v>
      </c>
      <c r="W6" s="27" t="s">
        <v>59</v>
      </c>
      <c r="X6" s="107" t="s">
        <v>37</v>
      </c>
      <c r="Y6" s="27" t="s">
        <v>59</v>
      </c>
      <c r="Z6" s="108" t="s">
        <v>37</v>
      </c>
      <c r="AA6" s="38" t="s">
        <v>207</v>
      </c>
      <c r="AB6" s="38" t="s">
        <v>208</v>
      </c>
    </row>
    <row r="7" spans="1:28" x14ac:dyDescent="0.25">
      <c r="A7" s="362" t="s">
        <v>38</v>
      </c>
      <c r="B7" s="216" t="s">
        <v>39</v>
      </c>
      <c r="C7" s="192">
        <v>0</v>
      </c>
      <c r="D7" s="100">
        <v>0</v>
      </c>
      <c r="E7" s="39">
        <v>0</v>
      </c>
      <c r="F7" s="100">
        <v>0</v>
      </c>
      <c r="G7" s="39">
        <v>0</v>
      </c>
      <c r="H7" s="100">
        <v>0</v>
      </c>
      <c r="I7" s="39">
        <v>117234</v>
      </c>
      <c r="J7" s="100">
        <v>0.6245551601423488</v>
      </c>
      <c r="K7" s="39">
        <v>0</v>
      </c>
      <c r="L7" s="100">
        <v>0</v>
      </c>
      <c r="M7" s="39">
        <v>777</v>
      </c>
      <c r="N7" s="100">
        <v>3.783783783783784E-2</v>
      </c>
      <c r="O7" s="39">
        <v>0</v>
      </c>
      <c r="P7" s="100">
        <v>0</v>
      </c>
      <c r="Q7" s="39">
        <v>0</v>
      </c>
      <c r="R7" s="100">
        <v>0</v>
      </c>
      <c r="S7" s="39">
        <v>0</v>
      </c>
      <c r="T7" s="100">
        <v>0</v>
      </c>
      <c r="U7" s="39">
        <v>3500</v>
      </c>
      <c r="V7" s="100">
        <v>9.1474570069520673E-4</v>
      </c>
      <c r="W7" s="39">
        <v>2600</v>
      </c>
      <c r="X7" s="100">
        <v>7.8697257703250808E-4</v>
      </c>
      <c r="Y7" s="39">
        <v>2100</v>
      </c>
      <c r="Z7" s="103">
        <v>1.2488849241748441E-3</v>
      </c>
      <c r="AA7" s="238">
        <f>AVERAGE(C7,E7,G7,O7,Q7,S7)</f>
        <v>0</v>
      </c>
      <c r="AB7" s="238">
        <f>AVERAGE(I7,K7,M7,U7,W7,Y7)</f>
        <v>21035.166666666668</v>
      </c>
    </row>
    <row r="8" spans="1:28" x14ac:dyDescent="0.25">
      <c r="A8" s="362"/>
      <c r="B8" s="212" t="s">
        <v>166</v>
      </c>
      <c r="C8" s="25">
        <v>0</v>
      </c>
      <c r="D8" s="85">
        <v>0</v>
      </c>
      <c r="E8" s="29">
        <v>0</v>
      </c>
      <c r="F8" s="85">
        <v>0</v>
      </c>
      <c r="G8" s="29">
        <v>0</v>
      </c>
      <c r="H8" s="85">
        <v>0</v>
      </c>
      <c r="I8" s="29">
        <v>0</v>
      </c>
      <c r="J8" s="85">
        <v>0</v>
      </c>
      <c r="K8" s="29">
        <v>0</v>
      </c>
      <c r="L8" s="85">
        <v>0</v>
      </c>
      <c r="M8" s="29">
        <v>0</v>
      </c>
      <c r="N8" s="85">
        <v>0</v>
      </c>
      <c r="O8" s="29">
        <v>0</v>
      </c>
      <c r="P8" s="85">
        <v>0</v>
      </c>
      <c r="Q8" s="29">
        <v>0</v>
      </c>
      <c r="R8" s="85">
        <v>0</v>
      </c>
      <c r="S8" s="29">
        <v>0</v>
      </c>
      <c r="T8" s="85">
        <v>0</v>
      </c>
      <c r="U8" s="29">
        <v>2100</v>
      </c>
      <c r="V8" s="85">
        <v>5.4884742041712406E-4</v>
      </c>
      <c r="W8" s="29">
        <v>1900</v>
      </c>
      <c r="X8" s="85">
        <v>5.7509534475452513E-4</v>
      </c>
      <c r="Y8" s="29">
        <v>700</v>
      </c>
      <c r="Z8" s="92">
        <v>4.1629497472494799E-4</v>
      </c>
      <c r="AA8" s="238">
        <f t="shared" ref="AA8:AA71" si="0">AVERAGE(C8,E8,G8,O8,Q8,S8)</f>
        <v>0</v>
      </c>
      <c r="AB8" s="238">
        <f t="shared" ref="AB8:AB71" si="1">AVERAGE(I8,K8,M8,U8,W8,Y8)</f>
        <v>783.33333333333337</v>
      </c>
    </row>
    <row r="9" spans="1:28" x14ac:dyDescent="0.25">
      <c r="A9" s="273"/>
      <c r="B9" s="212" t="s">
        <v>138</v>
      </c>
      <c r="C9" s="25">
        <v>0</v>
      </c>
      <c r="D9" s="85">
        <v>0</v>
      </c>
      <c r="E9" s="29">
        <v>0</v>
      </c>
      <c r="F9" s="85">
        <v>0</v>
      </c>
      <c r="G9" s="29">
        <v>0</v>
      </c>
      <c r="H9" s="85">
        <v>0</v>
      </c>
      <c r="I9" s="29">
        <v>0</v>
      </c>
      <c r="J9" s="85">
        <v>0</v>
      </c>
      <c r="K9" s="29">
        <v>167</v>
      </c>
      <c r="L9" s="85">
        <v>1.8040401858053364E-3</v>
      </c>
      <c r="M9" s="29">
        <v>111</v>
      </c>
      <c r="N9" s="85">
        <v>5.4054054054054057E-3</v>
      </c>
      <c r="O9" s="29">
        <v>0</v>
      </c>
      <c r="P9" s="85">
        <v>0</v>
      </c>
      <c r="Q9" s="29">
        <v>0</v>
      </c>
      <c r="R9" s="85">
        <v>0</v>
      </c>
      <c r="S9" s="29">
        <v>0</v>
      </c>
      <c r="T9" s="85">
        <v>0</v>
      </c>
      <c r="U9" s="29">
        <v>0</v>
      </c>
      <c r="V9" s="85">
        <v>0</v>
      </c>
      <c r="W9" s="29">
        <v>0</v>
      </c>
      <c r="X9" s="85">
        <v>0</v>
      </c>
      <c r="Y9" s="29">
        <v>0</v>
      </c>
      <c r="Z9" s="92">
        <v>0</v>
      </c>
      <c r="AA9" s="238">
        <f t="shared" si="0"/>
        <v>0</v>
      </c>
      <c r="AB9" s="238">
        <f t="shared" si="1"/>
        <v>46.333333333333336</v>
      </c>
    </row>
    <row r="10" spans="1:28" x14ac:dyDescent="0.25">
      <c r="A10" s="376" t="s">
        <v>1</v>
      </c>
      <c r="B10" s="212" t="s">
        <v>48</v>
      </c>
      <c r="C10" s="25">
        <v>0</v>
      </c>
      <c r="D10" s="85">
        <v>0</v>
      </c>
      <c r="E10" s="29">
        <v>167</v>
      </c>
      <c r="F10" s="85">
        <v>3.663003663003663E-3</v>
      </c>
      <c r="G10" s="29">
        <v>334</v>
      </c>
      <c r="H10" s="85">
        <v>6.1728395061728392E-3</v>
      </c>
      <c r="I10" s="29">
        <v>0</v>
      </c>
      <c r="J10" s="85">
        <v>0</v>
      </c>
      <c r="K10" s="29">
        <v>167</v>
      </c>
      <c r="L10" s="85">
        <v>1.8040401858053364E-3</v>
      </c>
      <c r="M10" s="29">
        <v>0</v>
      </c>
      <c r="N10" s="85">
        <v>0</v>
      </c>
      <c r="O10" s="29">
        <v>0</v>
      </c>
      <c r="P10" s="85">
        <v>0</v>
      </c>
      <c r="Q10" s="29">
        <v>0</v>
      </c>
      <c r="R10" s="85">
        <v>0</v>
      </c>
      <c r="S10" s="29">
        <v>0</v>
      </c>
      <c r="T10" s="85">
        <v>0</v>
      </c>
      <c r="U10" s="29">
        <v>0</v>
      </c>
      <c r="V10" s="85">
        <v>0</v>
      </c>
      <c r="W10" s="29">
        <v>0</v>
      </c>
      <c r="X10" s="85">
        <v>0</v>
      </c>
      <c r="Y10" s="29">
        <v>0</v>
      </c>
      <c r="Z10" s="92">
        <v>0</v>
      </c>
      <c r="AA10" s="238">
        <f t="shared" si="0"/>
        <v>83.5</v>
      </c>
      <c r="AB10" s="238">
        <f t="shared" si="1"/>
        <v>27.833333333333332</v>
      </c>
    </row>
    <row r="11" spans="1:28" x14ac:dyDescent="0.25">
      <c r="A11" s="362"/>
      <c r="B11" s="212" t="s">
        <v>2</v>
      </c>
      <c r="C11" s="25">
        <v>5678</v>
      </c>
      <c r="D11" s="85">
        <v>0.13934426229508196</v>
      </c>
      <c r="E11" s="29">
        <v>19205</v>
      </c>
      <c r="F11" s="85">
        <v>0.42124542124542125</v>
      </c>
      <c r="G11" s="29">
        <v>8684</v>
      </c>
      <c r="H11" s="85">
        <v>0.16049382716049382</v>
      </c>
      <c r="I11" s="29">
        <v>0</v>
      </c>
      <c r="J11" s="85">
        <v>0</v>
      </c>
      <c r="K11" s="29">
        <v>0</v>
      </c>
      <c r="L11" s="85">
        <v>0</v>
      </c>
      <c r="M11" s="29">
        <v>111</v>
      </c>
      <c r="N11" s="85">
        <v>5.4054054054054057E-3</v>
      </c>
      <c r="O11" s="29">
        <v>0</v>
      </c>
      <c r="P11" s="85">
        <v>0</v>
      </c>
      <c r="Q11" s="29">
        <v>0</v>
      </c>
      <c r="R11" s="85">
        <v>0</v>
      </c>
      <c r="S11" s="29">
        <v>0</v>
      </c>
      <c r="T11" s="85">
        <v>0</v>
      </c>
      <c r="U11" s="29">
        <v>0</v>
      </c>
      <c r="V11" s="85">
        <v>0</v>
      </c>
      <c r="W11" s="29">
        <v>0</v>
      </c>
      <c r="X11" s="85">
        <v>0</v>
      </c>
      <c r="Y11" s="29">
        <v>0</v>
      </c>
      <c r="Z11" s="92">
        <v>0</v>
      </c>
      <c r="AA11" s="238">
        <f t="shared" si="0"/>
        <v>5594.5</v>
      </c>
      <c r="AB11" s="238">
        <f t="shared" si="1"/>
        <v>18.5</v>
      </c>
    </row>
    <row r="12" spans="1:28" x14ac:dyDescent="0.25">
      <c r="A12" s="362"/>
      <c r="B12" s="212" t="s">
        <v>24</v>
      </c>
      <c r="C12" s="25">
        <v>0</v>
      </c>
      <c r="D12" s="85">
        <v>0</v>
      </c>
      <c r="E12" s="29">
        <v>0</v>
      </c>
      <c r="F12" s="85">
        <v>0</v>
      </c>
      <c r="G12" s="29">
        <v>167</v>
      </c>
      <c r="H12" s="85">
        <v>3.0864197530864196E-3</v>
      </c>
      <c r="I12" s="29">
        <v>0</v>
      </c>
      <c r="J12" s="85">
        <v>0</v>
      </c>
      <c r="K12" s="29">
        <v>0</v>
      </c>
      <c r="L12" s="85">
        <v>0</v>
      </c>
      <c r="M12" s="29">
        <v>0</v>
      </c>
      <c r="N12" s="85">
        <v>0</v>
      </c>
      <c r="O12" s="29">
        <v>0</v>
      </c>
      <c r="P12" s="85">
        <v>0</v>
      </c>
      <c r="Q12" s="29">
        <v>0</v>
      </c>
      <c r="R12" s="85">
        <v>0</v>
      </c>
      <c r="S12" s="29">
        <v>0</v>
      </c>
      <c r="T12" s="85">
        <v>0</v>
      </c>
      <c r="U12" s="29">
        <v>0</v>
      </c>
      <c r="V12" s="85">
        <v>0</v>
      </c>
      <c r="W12" s="29">
        <v>0</v>
      </c>
      <c r="X12" s="85">
        <v>0</v>
      </c>
      <c r="Y12" s="29">
        <v>0</v>
      </c>
      <c r="Z12" s="92">
        <v>0</v>
      </c>
      <c r="AA12" s="238">
        <f t="shared" si="0"/>
        <v>27.833333333333332</v>
      </c>
      <c r="AB12" s="238">
        <f t="shared" si="1"/>
        <v>0</v>
      </c>
    </row>
    <row r="13" spans="1:28" x14ac:dyDescent="0.25">
      <c r="A13" s="362"/>
      <c r="B13" s="212" t="s">
        <v>113</v>
      </c>
      <c r="C13" s="25">
        <v>0</v>
      </c>
      <c r="D13" s="85">
        <v>0</v>
      </c>
      <c r="E13" s="29">
        <v>334</v>
      </c>
      <c r="F13" s="85">
        <v>7.326007326007326E-3</v>
      </c>
      <c r="G13" s="29">
        <v>1670</v>
      </c>
      <c r="H13" s="85">
        <v>3.0864197530864196E-2</v>
      </c>
      <c r="I13" s="29">
        <v>0</v>
      </c>
      <c r="J13" s="85">
        <v>0</v>
      </c>
      <c r="K13" s="29">
        <v>501</v>
      </c>
      <c r="L13" s="85">
        <v>5.4121205574160095E-3</v>
      </c>
      <c r="M13" s="29">
        <v>0</v>
      </c>
      <c r="N13" s="85">
        <v>0</v>
      </c>
      <c r="O13" s="29">
        <v>8160</v>
      </c>
      <c r="P13" s="85">
        <v>0.60986547085201792</v>
      </c>
      <c r="Q13" s="29">
        <v>9660</v>
      </c>
      <c r="R13" s="85">
        <v>0.50312499999999993</v>
      </c>
      <c r="S13" s="29">
        <v>5280</v>
      </c>
      <c r="T13" s="85">
        <v>0.51162790697674421</v>
      </c>
      <c r="U13" s="29">
        <v>3600</v>
      </c>
      <c r="V13" s="85">
        <v>9.4088129214364128E-4</v>
      </c>
      <c r="W13" s="29">
        <v>4200</v>
      </c>
      <c r="X13" s="85">
        <v>1.2712633936678977E-3</v>
      </c>
      <c r="Y13" s="29">
        <v>11500</v>
      </c>
      <c r="Z13" s="92">
        <v>6.8391317276241459E-3</v>
      </c>
      <c r="AA13" s="238">
        <f t="shared" si="0"/>
        <v>4184</v>
      </c>
      <c r="AB13" s="238">
        <f t="shared" si="1"/>
        <v>3300.1666666666665</v>
      </c>
    </row>
    <row r="14" spans="1:28" x14ac:dyDescent="0.25">
      <c r="A14" s="362"/>
      <c r="B14" s="212" t="s">
        <v>23</v>
      </c>
      <c r="C14" s="25">
        <v>0</v>
      </c>
      <c r="D14" s="85">
        <v>0</v>
      </c>
      <c r="E14" s="29">
        <v>0</v>
      </c>
      <c r="F14" s="85">
        <v>0</v>
      </c>
      <c r="G14" s="29">
        <v>0</v>
      </c>
      <c r="H14" s="85">
        <v>0</v>
      </c>
      <c r="I14" s="29">
        <v>1002</v>
      </c>
      <c r="J14" s="85">
        <v>5.3380782918149468E-3</v>
      </c>
      <c r="K14" s="29">
        <v>12024</v>
      </c>
      <c r="L14" s="85">
        <v>0.12989089337798423</v>
      </c>
      <c r="M14" s="29">
        <v>11211</v>
      </c>
      <c r="N14" s="85">
        <v>0.54594594594594592</v>
      </c>
      <c r="O14" s="29">
        <v>0</v>
      </c>
      <c r="P14" s="85">
        <v>0</v>
      </c>
      <c r="Q14" s="29">
        <v>0</v>
      </c>
      <c r="R14" s="85">
        <v>0</v>
      </c>
      <c r="S14" s="29">
        <v>0</v>
      </c>
      <c r="T14" s="85">
        <v>0</v>
      </c>
      <c r="U14" s="29">
        <v>0</v>
      </c>
      <c r="V14" s="85">
        <v>0</v>
      </c>
      <c r="W14" s="29">
        <v>0</v>
      </c>
      <c r="X14" s="85">
        <v>0</v>
      </c>
      <c r="Y14" s="29">
        <v>0</v>
      </c>
      <c r="Z14" s="92">
        <v>0</v>
      </c>
      <c r="AA14" s="238">
        <f t="shared" si="0"/>
        <v>0</v>
      </c>
      <c r="AB14" s="238">
        <f t="shared" si="1"/>
        <v>4039.5</v>
      </c>
    </row>
    <row r="15" spans="1:28" x14ac:dyDescent="0.25">
      <c r="A15" s="362"/>
      <c r="B15" s="212" t="s">
        <v>54</v>
      </c>
      <c r="C15" s="25">
        <v>0</v>
      </c>
      <c r="D15" s="85">
        <v>0</v>
      </c>
      <c r="E15" s="29">
        <v>0</v>
      </c>
      <c r="F15" s="85">
        <v>0</v>
      </c>
      <c r="G15" s="29">
        <v>0</v>
      </c>
      <c r="H15" s="85">
        <v>0</v>
      </c>
      <c r="I15" s="29">
        <v>0</v>
      </c>
      <c r="J15" s="85">
        <v>0</v>
      </c>
      <c r="K15" s="29">
        <v>0</v>
      </c>
      <c r="L15" s="85">
        <v>0</v>
      </c>
      <c r="M15" s="29">
        <v>111</v>
      </c>
      <c r="N15" s="85">
        <v>5.4054054054054057E-3</v>
      </c>
      <c r="O15" s="29">
        <v>0</v>
      </c>
      <c r="P15" s="85">
        <v>0</v>
      </c>
      <c r="Q15" s="29">
        <v>0</v>
      </c>
      <c r="R15" s="85">
        <v>0</v>
      </c>
      <c r="S15" s="29">
        <v>0</v>
      </c>
      <c r="T15" s="85">
        <v>0</v>
      </c>
      <c r="U15" s="29">
        <v>0</v>
      </c>
      <c r="V15" s="85">
        <v>0</v>
      </c>
      <c r="W15" s="29">
        <v>0</v>
      </c>
      <c r="X15" s="85">
        <v>0</v>
      </c>
      <c r="Y15" s="29">
        <v>0</v>
      </c>
      <c r="Z15" s="92">
        <v>0</v>
      </c>
      <c r="AA15" s="238">
        <f t="shared" si="0"/>
        <v>0</v>
      </c>
      <c r="AB15" s="238">
        <f t="shared" si="1"/>
        <v>18.5</v>
      </c>
    </row>
    <row r="16" spans="1:28" x14ac:dyDescent="0.25">
      <c r="A16" s="362"/>
      <c r="B16" s="212" t="s">
        <v>75</v>
      </c>
      <c r="C16" s="25">
        <v>0</v>
      </c>
      <c r="D16" s="85">
        <v>0</v>
      </c>
      <c r="E16" s="29">
        <v>0</v>
      </c>
      <c r="F16" s="85">
        <v>0</v>
      </c>
      <c r="G16" s="29">
        <v>0</v>
      </c>
      <c r="H16" s="85">
        <v>0</v>
      </c>
      <c r="I16" s="29">
        <v>0</v>
      </c>
      <c r="J16" s="85">
        <v>0</v>
      </c>
      <c r="K16" s="29">
        <v>0</v>
      </c>
      <c r="L16" s="85">
        <v>0</v>
      </c>
      <c r="M16" s="29">
        <v>0</v>
      </c>
      <c r="N16" s="85">
        <v>0</v>
      </c>
      <c r="O16" s="29">
        <v>0</v>
      </c>
      <c r="P16" s="85">
        <v>0</v>
      </c>
      <c r="Q16" s="29">
        <v>60</v>
      </c>
      <c r="R16" s="85">
        <v>3.1249999999999993E-3</v>
      </c>
      <c r="S16" s="29">
        <v>120</v>
      </c>
      <c r="T16" s="85">
        <v>1.1627906976744186E-2</v>
      </c>
      <c r="U16" s="29">
        <v>0</v>
      </c>
      <c r="V16" s="85">
        <v>0</v>
      </c>
      <c r="W16" s="29">
        <v>0</v>
      </c>
      <c r="X16" s="85">
        <v>0</v>
      </c>
      <c r="Y16" s="29">
        <v>0</v>
      </c>
      <c r="Z16" s="92">
        <v>0</v>
      </c>
      <c r="AA16" s="238">
        <f t="shared" si="0"/>
        <v>30</v>
      </c>
      <c r="AB16" s="238">
        <f t="shared" si="1"/>
        <v>0</v>
      </c>
    </row>
    <row r="17" spans="1:28" x14ac:dyDescent="0.25">
      <c r="A17" s="362"/>
      <c r="B17" s="212" t="s">
        <v>116</v>
      </c>
      <c r="C17" s="25">
        <v>0</v>
      </c>
      <c r="D17" s="85">
        <v>0</v>
      </c>
      <c r="E17" s="29">
        <v>0</v>
      </c>
      <c r="F17" s="85">
        <v>0</v>
      </c>
      <c r="G17" s="29">
        <v>0</v>
      </c>
      <c r="H17" s="85">
        <v>0</v>
      </c>
      <c r="I17" s="29">
        <v>0</v>
      </c>
      <c r="J17" s="85">
        <v>0</v>
      </c>
      <c r="K17" s="29">
        <v>167</v>
      </c>
      <c r="L17" s="85">
        <v>1.8040401858053364E-3</v>
      </c>
      <c r="M17" s="29">
        <v>0</v>
      </c>
      <c r="N17" s="85">
        <v>0</v>
      </c>
      <c r="O17" s="29">
        <v>0</v>
      </c>
      <c r="P17" s="85">
        <v>0</v>
      </c>
      <c r="Q17" s="29">
        <v>0</v>
      </c>
      <c r="R17" s="85">
        <v>0</v>
      </c>
      <c r="S17" s="29">
        <v>0</v>
      </c>
      <c r="T17" s="85">
        <v>0</v>
      </c>
      <c r="U17" s="29">
        <v>0</v>
      </c>
      <c r="V17" s="85">
        <v>0</v>
      </c>
      <c r="W17" s="29">
        <v>0</v>
      </c>
      <c r="X17" s="85">
        <v>0</v>
      </c>
      <c r="Y17" s="29">
        <v>0</v>
      </c>
      <c r="Z17" s="92">
        <v>0</v>
      </c>
      <c r="AA17" s="238">
        <f t="shared" si="0"/>
        <v>0</v>
      </c>
      <c r="AB17" s="238">
        <f t="shared" si="1"/>
        <v>27.833333333333332</v>
      </c>
    </row>
    <row r="18" spans="1:28" x14ac:dyDescent="0.25">
      <c r="A18" s="362"/>
      <c r="B18" s="212" t="s">
        <v>111</v>
      </c>
      <c r="C18" s="25">
        <v>0</v>
      </c>
      <c r="D18" s="85">
        <v>0</v>
      </c>
      <c r="E18" s="29">
        <v>0</v>
      </c>
      <c r="F18" s="85">
        <v>0</v>
      </c>
      <c r="G18" s="29">
        <v>167</v>
      </c>
      <c r="H18" s="85">
        <v>3.0864197530864196E-3</v>
      </c>
      <c r="I18" s="29">
        <v>0</v>
      </c>
      <c r="J18" s="85">
        <v>0</v>
      </c>
      <c r="K18" s="29">
        <v>0</v>
      </c>
      <c r="L18" s="85">
        <v>0</v>
      </c>
      <c r="M18" s="29">
        <v>555</v>
      </c>
      <c r="N18" s="85">
        <v>2.7027027027027029E-2</v>
      </c>
      <c r="O18" s="29">
        <v>0</v>
      </c>
      <c r="P18" s="85">
        <v>0</v>
      </c>
      <c r="Q18" s="29">
        <v>0</v>
      </c>
      <c r="R18" s="85">
        <v>0</v>
      </c>
      <c r="S18" s="29">
        <v>0</v>
      </c>
      <c r="T18" s="85">
        <v>0</v>
      </c>
      <c r="U18" s="29">
        <v>0</v>
      </c>
      <c r="V18" s="85">
        <v>0</v>
      </c>
      <c r="W18" s="29">
        <v>0</v>
      </c>
      <c r="X18" s="85">
        <v>0</v>
      </c>
      <c r="Y18" s="29">
        <v>0</v>
      </c>
      <c r="Z18" s="92">
        <v>0</v>
      </c>
      <c r="AA18" s="238">
        <f t="shared" si="0"/>
        <v>27.833333333333332</v>
      </c>
      <c r="AB18" s="238">
        <f t="shared" si="1"/>
        <v>92.5</v>
      </c>
    </row>
    <row r="19" spans="1:28" x14ac:dyDescent="0.25">
      <c r="A19" s="362"/>
      <c r="B19" s="212" t="s">
        <v>105</v>
      </c>
      <c r="C19" s="25">
        <v>0</v>
      </c>
      <c r="D19" s="85">
        <v>0</v>
      </c>
      <c r="E19" s="29">
        <v>0</v>
      </c>
      <c r="F19" s="85">
        <v>0</v>
      </c>
      <c r="G19" s="29">
        <v>0</v>
      </c>
      <c r="H19" s="85">
        <v>0</v>
      </c>
      <c r="I19" s="29">
        <v>0</v>
      </c>
      <c r="J19" s="85">
        <v>0</v>
      </c>
      <c r="K19" s="29">
        <v>0</v>
      </c>
      <c r="L19" s="85">
        <v>0</v>
      </c>
      <c r="M19" s="29">
        <v>0</v>
      </c>
      <c r="N19" s="85">
        <v>0</v>
      </c>
      <c r="O19" s="29">
        <v>0</v>
      </c>
      <c r="P19" s="85">
        <v>0</v>
      </c>
      <c r="Q19" s="29">
        <v>0</v>
      </c>
      <c r="R19" s="85">
        <v>0</v>
      </c>
      <c r="S19" s="29">
        <v>60</v>
      </c>
      <c r="T19" s="85">
        <v>5.8139534883720929E-3</v>
      </c>
      <c r="U19" s="29">
        <v>0</v>
      </c>
      <c r="V19" s="85">
        <v>0</v>
      </c>
      <c r="W19" s="29">
        <v>0</v>
      </c>
      <c r="X19" s="85">
        <v>0</v>
      </c>
      <c r="Y19" s="29">
        <v>0</v>
      </c>
      <c r="Z19" s="92">
        <v>0</v>
      </c>
      <c r="AA19" s="238">
        <f t="shared" si="0"/>
        <v>10</v>
      </c>
      <c r="AB19" s="238">
        <f t="shared" si="1"/>
        <v>0</v>
      </c>
    </row>
    <row r="20" spans="1:28" x14ac:dyDescent="0.25">
      <c r="A20" s="362"/>
      <c r="B20" s="212" t="s">
        <v>25</v>
      </c>
      <c r="C20" s="25">
        <v>0</v>
      </c>
      <c r="D20" s="85">
        <v>0</v>
      </c>
      <c r="E20" s="29">
        <v>0</v>
      </c>
      <c r="F20" s="85">
        <v>0</v>
      </c>
      <c r="G20" s="29">
        <v>167</v>
      </c>
      <c r="H20" s="85">
        <v>3.0864197530864196E-3</v>
      </c>
      <c r="I20" s="29">
        <v>0</v>
      </c>
      <c r="J20" s="85">
        <v>0</v>
      </c>
      <c r="K20" s="29">
        <v>0</v>
      </c>
      <c r="L20" s="85">
        <v>0</v>
      </c>
      <c r="M20" s="29">
        <v>111</v>
      </c>
      <c r="N20" s="85">
        <v>5.4054054054054057E-3</v>
      </c>
      <c r="O20" s="29">
        <v>0</v>
      </c>
      <c r="P20" s="85">
        <v>0</v>
      </c>
      <c r="Q20" s="29">
        <v>0</v>
      </c>
      <c r="R20" s="85">
        <v>0</v>
      </c>
      <c r="S20" s="29">
        <v>0</v>
      </c>
      <c r="T20" s="85">
        <v>0</v>
      </c>
      <c r="U20" s="29">
        <v>0</v>
      </c>
      <c r="V20" s="85">
        <v>0</v>
      </c>
      <c r="W20" s="29">
        <v>0</v>
      </c>
      <c r="X20" s="85">
        <v>0</v>
      </c>
      <c r="Y20" s="29">
        <v>0</v>
      </c>
      <c r="Z20" s="92">
        <v>0</v>
      </c>
      <c r="AA20" s="238">
        <f t="shared" si="0"/>
        <v>27.833333333333332</v>
      </c>
      <c r="AB20" s="238">
        <f t="shared" si="1"/>
        <v>18.5</v>
      </c>
    </row>
    <row r="21" spans="1:28" x14ac:dyDescent="0.25">
      <c r="A21" s="362"/>
      <c r="B21" s="212" t="s">
        <v>163</v>
      </c>
      <c r="C21" s="25">
        <v>0</v>
      </c>
      <c r="D21" s="85">
        <v>0</v>
      </c>
      <c r="E21" s="29">
        <v>0</v>
      </c>
      <c r="F21" s="85">
        <v>0</v>
      </c>
      <c r="G21" s="29">
        <v>167</v>
      </c>
      <c r="H21" s="85">
        <v>3.0864197530864196E-3</v>
      </c>
      <c r="I21" s="29">
        <v>0</v>
      </c>
      <c r="J21" s="85">
        <v>0</v>
      </c>
      <c r="K21" s="29">
        <v>0</v>
      </c>
      <c r="L21" s="85">
        <v>0</v>
      </c>
      <c r="M21" s="29">
        <v>0</v>
      </c>
      <c r="N21" s="85">
        <v>0</v>
      </c>
      <c r="O21" s="29">
        <v>0</v>
      </c>
      <c r="P21" s="85">
        <v>0</v>
      </c>
      <c r="Q21" s="29">
        <v>0</v>
      </c>
      <c r="R21" s="85">
        <v>0</v>
      </c>
      <c r="S21" s="29">
        <v>0</v>
      </c>
      <c r="T21" s="85">
        <v>0</v>
      </c>
      <c r="U21" s="29">
        <v>0</v>
      </c>
      <c r="V21" s="85">
        <v>0</v>
      </c>
      <c r="W21" s="29">
        <v>0</v>
      </c>
      <c r="X21" s="85">
        <v>0</v>
      </c>
      <c r="Y21" s="29">
        <v>0</v>
      </c>
      <c r="Z21" s="92">
        <v>0</v>
      </c>
      <c r="AA21" s="238">
        <f t="shared" si="0"/>
        <v>27.833333333333332</v>
      </c>
      <c r="AB21" s="238">
        <f t="shared" si="1"/>
        <v>0</v>
      </c>
    </row>
    <row r="22" spans="1:28" x14ac:dyDescent="0.25">
      <c r="A22" s="362"/>
      <c r="B22" s="212" t="s">
        <v>133</v>
      </c>
      <c r="C22" s="25">
        <v>334</v>
      </c>
      <c r="D22" s="85">
        <v>8.1967213114754103E-3</v>
      </c>
      <c r="E22" s="29">
        <v>0</v>
      </c>
      <c r="F22" s="85">
        <v>0</v>
      </c>
      <c r="G22" s="29">
        <v>0</v>
      </c>
      <c r="H22" s="85">
        <v>0</v>
      </c>
      <c r="I22" s="29">
        <v>0</v>
      </c>
      <c r="J22" s="85">
        <v>0</v>
      </c>
      <c r="K22" s="29">
        <v>0</v>
      </c>
      <c r="L22" s="85">
        <v>0</v>
      </c>
      <c r="M22" s="29">
        <v>0</v>
      </c>
      <c r="N22" s="85">
        <v>0</v>
      </c>
      <c r="O22" s="29">
        <v>0</v>
      </c>
      <c r="P22" s="85">
        <v>0</v>
      </c>
      <c r="Q22" s="29">
        <v>0</v>
      </c>
      <c r="R22" s="85">
        <v>0</v>
      </c>
      <c r="S22" s="29">
        <v>0</v>
      </c>
      <c r="T22" s="85">
        <v>0</v>
      </c>
      <c r="U22" s="29">
        <v>0</v>
      </c>
      <c r="V22" s="85">
        <v>0</v>
      </c>
      <c r="W22" s="29">
        <v>0</v>
      </c>
      <c r="X22" s="85">
        <v>0</v>
      </c>
      <c r="Y22" s="29">
        <v>0</v>
      </c>
      <c r="Z22" s="92">
        <v>0</v>
      </c>
      <c r="AA22" s="238">
        <f t="shared" si="0"/>
        <v>55.666666666666664</v>
      </c>
      <c r="AB22" s="238">
        <f t="shared" si="1"/>
        <v>0</v>
      </c>
    </row>
    <row r="23" spans="1:28" x14ac:dyDescent="0.25">
      <c r="A23" s="362"/>
      <c r="B23" s="212" t="s">
        <v>134</v>
      </c>
      <c r="C23" s="25">
        <v>0</v>
      </c>
      <c r="D23" s="85">
        <v>0</v>
      </c>
      <c r="E23" s="29">
        <v>167</v>
      </c>
      <c r="F23" s="85">
        <v>3.663003663003663E-3</v>
      </c>
      <c r="G23" s="29">
        <v>0</v>
      </c>
      <c r="H23" s="85">
        <v>0</v>
      </c>
      <c r="I23" s="29">
        <v>0</v>
      </c>
      <c r="J23" s="85">
        <v>0</v>
      </c>
      <c r="K23" s="29">
        <v>0</v>
      </c>
      <c r="L23" s="85">
        <v>0</v>
      </c>
      <c r="M23" s="29">
        <v>0</v>
      </c>
      <c r="N23" s="85">
        <v>0</v>
      </c>
      <c r="O23" s="29">
        <v>0</v>
      </c>
      <c r="P23" s="85">
        <v>0</v>
      </c>
      <c r="Q23" s="29">
        <v>0</v>
      </c>
      <c r="R23" s="85">
        <v>0</v>
      </c>
      <c r="S23" s="29">
        <v>0</v>
      </c>
      <c r="T23" s="85">
        <v>0</v>
      </c>
      <c r="U23" s="29">
        <v>0</v>
      </c>
      <c r="V23" s="85">
        <v>0</v>
      </c>
      <c r="W23" s="29">
        <v>0</v>
      </c>
      <c r="X23" s="85">
        <v>0</v>
      </c>
      <c r="Y23" s="29">
        <v>0</v>
      </c>
      <c r="Z23" s="92">
        <v>0</v>
      </c>
      <c r="AA23" s="238">
        <f t="shared" si="0"/>
        <v>27.833333333333332</v>
      </c>
      <c r="AB23" s="238">
        <f t="shared" si="1"/>
        <v>0</v>
      </c>
    </row>
    <row r="24" spans="1:28" x14ac:dyDescent="0.25">
      <c r="A24" s="362"/>
      <c r="B24" s="212" t="s">
        <v>3</v>
      </c>
      <c r="C24" s="25">
        <v>15531</v>
      </c>
      <c r="D24" s="85">
        <v>0.38114754098360654</v>
      </c>
      <c r="E24" s="29">
        <v>15364</v>
      </c>
      <c r="F24" s="85">
        <v>0.33699633699633702</v>
      </c>
      <c r="G24" s="29">
        <v>16867</v>
      </c>
      <c r="H24" s="85">
        <v>0.31172839506172839</v>
      </c>
      <c r="I24" s="29">
        <v>0</v>
      </c>
      <c r="J24" s="85">
        <v>0</v>
      </c>
      <c r="K24" s="29">
        <v>0</v>
      </c>
      <c r="L24" s="85">
        <v>0</v>
      </c>
      <c r="M24" s="29">
        <v>333</v>
      </c>
      <c r="N24" s="85">
        <v>1.6216216216216217E-2</v>
      </c>
      <c r="O24" s="29">
        <v>0</v>
      </c>
      <c r="P24" s="85">
        <v>0</v>
      </c>
      <c r="Q24" s="29">
        <v>0</v>
      </c>
      <c r="R24" s="85">
        <v>0</v>
      </c>
      <c r="S24" s="29">
        <v>0</v>
      </c>
      <c r="T24" s="85">
        <v>0</v>
      </c>
      <c r="U24" s="29">
        <v>3793000</v>
      </c>
      <c r="V24" s="85">
        <v>0.99132298363911975</v>
      </c>
      <c r="W24" s="29">
        <v>3272000</v>
      </c>
      <c r="X24" s="85">
        <v>0.99037472001937177</v>
      </c>
      <c r="Y24" s="29">
        <v>1654300</v>
      </c>
      <c r="Z24" s="92">
        <v>0.98382396669640215</v>
      </c>
      <c r="AA24" s="238">
        <f t="shared" si="0"/>
        <v>7960.333333333333</v>
      </c>
      <c r="AB24" s="238">
        <f t="shared" si="1"/>
        <v>1453272.1666666667</v>
      </c>
    </row>
    <row r="25" spans="1:28" x14ac:dyDescent="0.25">
      <c r="A25" s="362"/>
      <c r="B25" s="212" t="s">
        <v>17</v>
      </c>
      <c r="C25" s="25">
        <v>0</v>
      </c>
      <c r="D25" s="85">
        <v>0</v>
      </c>
      <c r="E25" s="29">
        <v>0</v>
      </c>
      <c r="F25" s="85">
        <v>0</v>
      </c>
      <c r="G25" s="29">
        <v>10187</v>
      </c>
      <c r="H25" s="85">
        <v>0.18827160493827161</v>
      </c>
      <c r="I25" s="29">
        <v>0</v>
      </c>
      <c r="J25" s="85">
        <v>0</v>
      </c>
      <c r="K25" s="29">
        <v>167</v>
      </c>
      <c r="L25" s="85">
        <v>1.8040401858053364E-3</v>
      </c>
      <c r="M25" s="29">
        <v>444</v>
      </c>
      <c r="N25" s="85">
        <v>2.1621621621621623E-2</v>
      </c>
      <c r="O25" s="29">
        <v>0</v>
      </c>
      <c r="P25" s="85">
        <v>0</v>
      </c>
      <c r="Q25" s="29">
        <v>0</v>
      </c>
      <c r="R25" s="85">
        <v>0</v>
      </c>
      <c r="S25" s="29">
        <v>0</v>
      </c>
      <c r="T25" s="85">
        <v>0</v>
      </c>
      <c r="U25" s="29">
        <v>2200</v>
      </c>
      <c r="V25" s="85">
        <v>5.7498301186555861E-4</v>
      </c>
      <c r="W25" s="29">
        <v>1500</v>
      </c>
      <c r="X25" s="85">
        <v>4.5402264059567774E-4</v>
      </c>
      <c r="Y25" s="29">
        <v>2100</v>
      </c>
      <c r="Z25" s="92">
        <v>1.2488849241748441E-3</v>
      </c>
      <c r="AA25" s="238">
        <f t="shared" si="0"/>
        <v>1697.8333333333333</v>
      </c>
      <c r="AB25" s="238">
        <f t="shared" si="1"/>
        <v>1068.5</v>
      </c>
    </row>
    <row r="26" spans="1:28" x14ac:dyDescent="0.25">
      <c r="A26" s="362"/>
      <c r="B26" s="212" t="s">
        <v>93</v>
      </c>
      <c r="C26" s="25">
        <v>167</v>
      </c>
      <c r="D26" s="85">
        <v>4.0983606557377051E-3</v>
      </c>
      <c r="E26" s="29">
        <v>334</v>
      </c>
      <c r="F26" s="85">
        <v>7.326007326007326E-3</v>
      </c>
      <c r="G26" s="29">
        <v>334</v>
      </c>
      <c r="H26" s="85">
        <v>6.1728395061728392E-3</v>
      </c>
      <c r="I26" s="29">
        <v>0</v>
      </c>
      <c r="J26" s="85">
        <v>0</v>
      </c>
      <c r="K26" s="29">
        <v>167</v>
      </c>
      <c r="L26" s="85">
        <v>1.8040401858053364E-3</v>
      </c>
      <c r="M26" s="29">
        <v>111</v>
      </c>
      <c r="N26" s="85">
        <v>5.4054054054054057E-3</v>
      </c>
      <c r="O26" s="29">
        <v>0</v>
      </c>
      <c r="P26" s="85">
        <v>0</v>
      </c>
      <c r="Q26" s="29">
        <v>0</v>
      </c>
      <c r="R26" s="85">
        <v>0</v>
      </c>
      <c r="S26" s="29">
        <v>0</v>
      </c>
      <c r="T26" s="85">
        <v>0</v>
      </c>
      <c r="U26" s="29">
        <v>0</v>
      </c>
      <c r="V26" s="85">
        <v>0</v>
      </c>
      <c r="W26" s="29">
        <v>0</v>
      </c>
      <c r="X26" s="85">
        <v>0</v>
      </c>
      <c r="Y26" s="29">
        <v>0</v>
      </c>
      <c r="Z26" s="92">
        <v>0</v>
      </c>
      <c r="AA26" s="238">
        <f t="shared" si="0"/>
        <v>139.16666666666666</v>
      </c>
      <c r="AB26" s="238">
        <f t="shared" si="1"/>
        <v>46.333333333333336</v>
      </c>
    </row>
    <row r="27" spans="1:28" x14ac:dyDescent="0.25">
      <c r="A27" s="362"/>
      <c r="B27" s="212" t="s">
        <v>103</v>
      </c>
      <c r="C27" s="25">
        <v>0</v>
      </c>
      <c r="D27" s="85">
        <v>0</v>
      </c>
      <c r="E27" s="29">
        <v>0</v>
      </c>
      <c r="F27" s="85">
        <v>0</v>
      </c>
      <c r="G27" s="29">
        <v>0</v>
      </c>
      <c r="H27" s="85">
        <v>0</v>
      </c>
      <c r="I27" s="29">
        <v>0</v>
      </c>
      <c r="J27" s="85">
        <v>0</v>
      </c>
      <c r="K27" s="29">
        <v>0</v>
      </c>
      <c r="L27" s="85">
        <v>0</v>
      </c>
      <c r="M27" s="29">
        <v>0</v>
      </c>
      <c r="N27" s="85">
        <v>0</v>
      </c>
      <c r="O27" s="29">
        <v>60</v>
      </c>
      <c r="P27" s="85">
        <v>4.4843049327354259E-3</v>
      </c>
      <c r="Q27" s="29">
        <v>0</v>
      </c>
      <c r="R27" s="85">
        <v>0</v>
      </c>
      <c r="S27" s="29">
        <v>0</v>
      </c>
      <c r="T27" s="85">
        <v>0</v>
      </c>
      <c r="U27" s="29">
        <v>0</v>
      </c>
      <c r="V27" s="85">
        <v>0</v>
      </c>
      <c r="W27" s="29">
        <v>0</v>
      </c>
      <c r="X27" s="85">
        <v>0</v>
      </c>
      <c r="Y27" s="29">
        <v>0</v>
      </c>
      <c r="Z27" s="92">
        <v>0</v>
      </c>
      <c r="AA27" s="238">
        <f t="shared" si="0"/>
        <v>10</v>
      </c>
      <c r="AB27" s="238">
        <f t="shared" si="1"/>
        <v>0</v>
      </c>
    </row>
    <row r="28" spans="1:28" x14ac:dyDescent="0.25">
      <c r="A28" s="362"/>
      <c r="B28" s="212" t="s">
        <v>146</v>
      </c>
      <c r="C28" s="25">
        <v>0</v>
      </c>
      <c r="D28" s="85">
        <v>0</v>
      </c>
      <c r="E28" s="29">
        <v>167</v>
      </c>
      <c r="F28" s="85">
        <v>3.663003663003663E-3</v>
      </c>
      <c r="G28" s="29">
        <v>167</v>
      </c>
      <c r="H28" s="85">
        <v>3.0864197530864196E-3</v>
      </c>
      <c r="I28" s="29">
        <v>0</v>
      </c>
      <c r="J28" s="85">
        <v>0</v>
      </c>
      <c r="K28" s="29">
        <v>0</v>
      </c>
      <c r="L28" s="85">
        <v>0</v>
      </c>
      <c r="M28" s="29">
        <v>0</v>
      </c>
      <c r="N28" s="85">
        <v>0</v>
      </c>
      <c r="O28" s="29">
        <v>0</v>
      </c>
      <c r="P28" s="85">
        <v>0</v>
      </c>
      <c r="Q28" s="29">
        <v>0</v>
      </c>
      <c r="R28" s="85">
        <v>0</v>
      </c>
      <c r="S28" s="29">
        <v>0</v>
      </c>
      <c r="T28" s="85">
        <v>0</v>
      </c>
      <c r="U28" s="29">
        <v>0</v>
      </c>
      <c r="V28" s="85">
        <v>0</v>
      </c>
      <c r="W28" s="29">
        <v>0</v>
      </c>
      <c r="X28" s="85">
        <v>0</v>
      </c>
      <c r="Y28" s="29">
        <v>0</v>
      </c>
      <c r="Z28" s="92">
        <v>0</v>
      </c>
      <c r="AA28" s="238">
        <f t="shared" si="0"/>
        <v>55.666666666666664</v>
      </c>
      <c r="AB28" s="238">
        <f t="shared" si="1"/>
        <v>0</v>
      </c>
    </row>
    <row r="29" spans="1:28" x14ac:dyDescent="0.25">
      <c r="A29" s="362"/>
      <c r="B29" s="212" t="s">
        <v>184</v>
      </c>
      <c r="C29" s="25">
        <v>0</v>
      </c>
      <c r="D29" s="85">
        <v>0</v>
      </c>
      <c r="E29" s="29">
        <v>0</v>
      </c>
      <c r="F29" s="85">
        <v>0</v>
      </c>
      <c r="G29" s="29">
        <v>0</v>
      </c>
      <c r="H29" s="85">
        <v>0</v>
      </c>
      <c r="I29" s="29">
        <v>0</v>
      </c>
      <c r="J29" s="85">
        <v>0</v>
      </c>
      <c r="K29" s="29">
        <v>0</v>
      </c>
      <c r="L29" s="85">
        <v>0</v>
      </c>
      <c r="M29" s="29">
        <v>0</v>
      </c>
      <c r="N29" s="85">
        <v>0</v>
      </c>
      <c r="O29" s="29">
        <v>60</v>
      </c>
      <c r="P29" s="85">
        <v>4.4843049327354259E-3</v>
      </c>
      <c r="Q29" s="29">
        <v>0</v>
      </c>
      <c r="R29" s="85">
        <v>0</v>
      </c>
      <c r="S29" s="29">
        <v>60</v>
      </c>
      <c r="T29" s="85">
        <v>5.8139534883720929E-3</v>
      </c>
      <c r="U29" s="29">
        <v>0</v>
      </c>
      <c r="V29" s="85">
        <v>0</v>
      </c>
      <c r="W29" s="29">
        <v>0</v>
      </c>
      <c r="X29" s="85">
        <v>0</v>
      </c>
      <c r="Y29" s="29">
        <v>0</v>
      </c>
      <c r="Z29" s="92">
        <v>0</v>
      </c>
      <c r="AA29" s="238">
        <f t="shared" si="0"/>
        <v>20</v>
      </c>
      <c r="AB29" s="238">
        <f t="shared" si="1"/>
        <v>0</v>
      </c>
    </row>
    <row r="30" spans="1:28" x14ac:dyDescent="0.25">
      <c r="A30" s="362"/>
      <c r="B30" s="212" t="s">
        <v>63</v>
      </c>
      <c r="C30" s="25">
        <v>0</v>
      </c>
      <c r="D30" s="85">
        <v>0</v>
      </c>
      <c r="E30" s="29">
        <v>0</v>
      </c>
      <c r="F30" s="85">
        <v>0</v>
      </c>
      <c r="G30" s="29">
        <v>0</v>
      </c>
      <c r="H30" s="85">
        <v>0</v>
      </c>
      <c r="I30" s="29">
        <v>0</v>
      </c>
      <c r="J30" s="85">
        <v>0</v>
      </c>
      <c r="K30" s="29">
        <v>0</v>
      </c>
      <c r="L30" s="85">
        <v>0</v>
      </c>
      <c r="M30" s="29">
        <v>0</v>
      </c>
      <c r="N30" s="85">
        <v>0</v>
      </c>
      <c r="O30" s="29">
        <v>0</v>
      </c>
      <c r="P30" s="85">
        <v>0</v>
      </c>
      <c r="Q30" s="29">
        <v>0</v>
      </c>
      <c r="R30" s="85">
        <v>0</v>
      </c>
      <c r="S30" s="29">
        <v>0</v>
      </c>
      <c r="T30" s="85">
        <v>0</v>
      </c>
      <c r="U30" s="29">
        <v>600</v>
      </c>
      <c r="V30" s="85">
        <v>1.5681354869060687E-4</v>
      </c>
      <c r="W30" s="29">
        <v>1800</v>
      </c>
      <c r="X30" s="85">
        <v>5.4482716871481329E-4</v>
      </c>
      <c r="Y30" s="29">
        <v>900</v>
      </c>
      <c r="Z30" s="92">
        <v>5.3523639607493318E-4</v>
      </c>
      <c r="AA30" s="238">
        <f t="shared" si="0"/>
        <v>0</v>
      </c>
      <c r="AB30" s="238">
        <f t="shared" si="1"/>
        <v>550</v>
      </c>
    </row>
    <row r="31" spans="1:28" x14ac:dyDescent="0.25">
      <c r="A31" s="362"/>
      <c r="B31" s="212" t="s">
        <v>114</v>
      </c>
      <c r="C31" s="25">
        <v>0</v>
      </c>
      <c r="D31" s="85">
        <v>0</v>
      </c>
      <c r="E31" s="29">
        <v>167</v>
      </c>
      <c r="F31" s="85">
        <v>3.663003663003663E-3</v>
      </c>
      <c r="G31" s="29">
        <v>1336</v>
      </c>
      <c r="H31" s="85">
        <v>2.4691358024691357E-2</v>
      </c>
      <c r="I31" s="29">
        <v>0</v>
      </c>
      <c r="J31" s="85">
        <v>0</v>
      </c>
      <c r="K31" s="29">
        <v>0</v>
      </c>
      <c r="L31" s="85">
        <v>0</v>
      </c>
      <c r="M31" s="29">
        <v>555</v>
      </c>
      <c r="N31" s="85">
        <v>2.7027027027027029E-2</v>
      </c>
      <c r="O31" s="29">
        <v>0</v>
      </c>
      <c r="P31" s="85">
        <v>0</v>
      </c>
      <c r="Q31" s="29">
        <v>0</v>
      </c>
      <c r="R31" s="85">
        <v>0</v>
      </c>
      <c r="S31" s="29">
        <v>0</v>
      </c>
      <c r="T31" s="85">
        <v>0</v>
      </c>
      <c r="U31" s="29">
        <v>0</v>
      </c>
      <c r="V31" s="85">
        <v>0</v>
      </c>
      <c r="W31" s="29">
        <v>0</v>
      </c>
      <c r="X31" s="85">
        <v>0</v>
      </c>
      <c r="Y31" s="29">
        <v>0</v>
      </c>
      <c r="Z31" s="92">
        <v>0</v>
      </c>
      <c r="AA31" s="238">
        <f t="shared" si="0"/>
        <v>250.5</v>
      </c>
      <c r="AB31" s="238">
        <f t="shared" si="1"/>
        <v>92.5</v>
      </c>
    </row>
    <row r="32" spans="1:28" x14ac:dyDescent="0.25">
      <c r="A32" s="362"/>
      <c r="B32" s="212" t="s">
        <v>64</v>
      </c>
      <c r="C32" s="25">
        <v>0</v>
      </c>
      <c r="D32" s="85">
        <v>0</v>
      </c>
      <c r="E32" s="29">
        <v>0</v>
      </c>
      <c r="F32" s="85">
        <v>0</v>
      </c>
      <c r="G32" s="29">
        <v>1002</v>
      </c>
      <c r="H32" s="85">
        <v>1.8518518518518517E-2</v>
      </c>
      <c r="I32" s="29">
        <v>0</v>
      </c>
      <c r="J32" s="85">
        <v>0</v>
      </c>
      <c r="K32" s="29">
        <v>167</v>
      </c>
      <c r="L32" s="85">
        <v>1.8040401858053364E-3</v>
      </c>
      <c r="M32" s="29">
        <v>0</v>
      </c>
      <c r="N32" s="85">
        <v>0</v>
      </c>
      <c r="O32" s="29">
        <v>0</v>
      </c>
      <c r="P32" s="85">
        <v>0</v>
      </c>
      <c r="Q32" s="29">
        <v>0</v>
      </c>
      <c r="R32" s="85">
        <v>0</v>
      </c>
      <c r="S32" s="29">
        <v>0</v>
      </c>
      <c r="T32" s="85">
        <v>0</v>
      </c>
      <c r="U32" s="29">
        <v>0</v>
      </c>
      <c r="V32" s="85">
        <v>0</v>
      </c>
      <c r="W32" s="29">
        <v>200</v>
      </c>
      <c r="X32" s="85">
        <v>6.0536352079423705E-5</v>
      </c>
      <c r="Y32" s="29">
        <v>0</v>
      </c>
      <c r="Z32" s="92">
        <v>0</v>
      </c>
      <c r="AA32" s="238">
        <f t="shared" si="0"/>
        <v>167</v>
      </c>
      <c r="AB32" s="238">
        <f t="shared" si="1"/>
        <v>61.166666666666664</v>
      </c>
    </row>
    <row r="33" spans="1:28" x14ac:dyDescent="0.25">
      <c r="A33" s="362"/>
      <c r="B33" s="212" t="s">
        <v>41</v>
      </c>
      <c r="C33" s="25">
        <v>0</v>
      </c>
      <c r="D33" s="85">
        <v>0</v>
      </c>
      <c r="E33" s="29">
        <v>0</v>
      </c>
      <c r="F33" s="85">
        <v>0</v>
      </c>
      <c r="G33" s="29">
        <v>0</v>
      </c>
      <c r="H33" s="85">
        <v>0</v>
      </c>
      <c r="I33" s="29">
        <v>668</v>
      </c>
      <c r="J33" s="85">
        <v>3.5587188612099642E-3</v>
      </c>
      <c r="K33" s="29">
        <v>668</v>
      </c>
      <c r="L33" s="85">
        <v>7.2161607432213457E-3</v>
      </c>
      <c r="M33" s="29">
        <v>111</v>
      </c>
      <c r="N33" s="85">
        <v>5.4054054054054057E-3</v>
      </c>
      <c r="O33" s="29">
        <v>120</v>
      </c>
      <c r="P33" s="85">
        <v>8.9686098654708519E-3</v>
      </c>
      <c r="Q33" s="29">
        <v>120</v>
      </c>
      <c r="R33" s="85">
        <v>6.2499999999999986E-3</v>
      </c>
      <c r="S33" s="29">
        <v>0</v>
      </c>
      <c r="T33" s="85">
        <v>0</v>
      </c>
      <c r="U33" s="29">
        <v>0</v>
      </c>
      <c r="V33" s="85">
        <v>0</v>
      </c>
      <c r="W33" s="29">
        <v>0</v>
      </c>
      <c r="X33" s="85">
        <v>0</v>
      </c>
      <c r="Y33" s="29">
        <v>0</v>
      </c>
      <c r="Z33" s="92">
        <v>0</v>
      </c>
      <c r="AA33" s="238">
        <f t="shared" si="0"/>
        <v>40</v>
      </c>
      <c r="AB33" s="238">
        <f t="shared" si="1"/>
        <v>241.16666666666666</v>
      </c>
    </row>
    <row r="34" spans="1:28" x14ac:dyDescent="0.25">
      <c r="A34" s="362"/>
      <c r="B34" s="212" t="s">
        <v>26</v>
      </c>
      <c r="C34" s="25">
        <v>0</v>
      </c>
      <c r="D34" s="85">
        <v>0</v>
      </c>
      <c r="E34" s="29">
        <v>0</v>
      </c>
      <c r="F34" s="85">
        <v>0</v>
      </c>
      <c r="G34" s="29">
        <v>501</v>
      </c>
      <c r="H34" s="85">
        <v>9.2592592592592587E-3</v>
      </c>
      <c r="I34" s="29">
        <v>0</v>
      </c>
      <c r="J34" s="85">
        <v>0</v>
      </c>
      <c r="K34" s="29">
        <v>167</v>
      </c>
      <c r="L34" s="85">
        <v>1.8040401858053364E-3</v>
      </c>
      <c r="M34" s="29">
        <v>222</v>
      </c>
      <c r="N34" s="85">
        <v>1.0810810810810811E-2</v>
      </c>
      <c r="O34" s="29">
        <v>0</v>
      </c>
      <c r="P34" s="85">
        <v>0</v>
      </c>
      <c r="Q34" s="29">
        <v>0</v>
      </c>
      <c r="R34" s="85">
        <v>0</v>
      </c>
      <c r="S34" s="29">
        <v>0</v>
      </c>
      <c r="T34" s="85">
        <v>0</v>
      </c>
      <c r="U34" s="29">
        <v>0</v>
      </c>
      <c r="V34" s="85">
        <v>0</v>
      </c>
      <c r="W34" s="29">
        <v>0</v>
      </c>
      <c r="X34" s="85">
        <v>0</v>
      </c>
      <c r="Y34" s="29">
        <v>0</v>
      </c>
      <c r="Z34" s="92">
        <v>0</v>
      </c>
      <c r="AA34" s="238">
        <f t="shared" si="0"/>
        <v>83.5</v>
      </c>
      <c r="AB34" s="238">
        <f t="shared" si="1"/>
        <v>64.833333333333329</v>
      </c>
    </row>
    <row r="35" spans="1:28" x14ac:dyDescent="0.25">
      <c r="A35" s="362"/>
      <c r="B35" s="212" t="s">
        <v>42</v>
      </c>
      <c r="C35" s="25">
        <v>0</v>
      </c>
      <c r="D35" s="85">
        <v>0</v>
      </c>
      <c r="E35" s="29">
        <v>0</v>
      </c>
      <c r="F35" s="85">
        <v>0</v>
      </c>
      <c r="G35" s="29">
        <v>167</v>
      </c>
      <c r="H35" s="85">
        <v>3.0864197530864196E-3</v>
      </c>
      <c r="I35" s="29">
        <v>167</v>
      </c>
      <c r="J35" s="85">
        <v>8.8967971530249106E-4</v>
      </c>
      <c r="K35" s="29">
        <v>334</v>
      </c>
      <c r="L35" s="85">
        <v>3.6080803716106728E-3</v>
      </c>
      <c r="M35" s="29">
        <v>222</v>
      </c>
      <c r="N35" s="85">
        <v>1.0810810810810811E-2</v>
      </c>
      <c r="O35" s="29">
        <v>0</v>
      </c>
      <c r="P35" s="85">
        <v>0</v>
      </c>
      <c r="Q35" s="29">
        <v>0</v>
      </c>
      <c r="R35" s="85">
        <v>0</v>
      </c>
      <c r="S35" s="29">
        <v>0</v>
      </c>
      <c r="T35" s="85">
        <v>0</v>
      </c>
      <c r="U35" s="29">
        <v>0</v>
      </c>
      <c r="V35" s="85">
        <v>0</v>
      </c>
      <c r="W35" s="29">
        <v>0</v>
      </c>
      <c r="X35" s="85">
        <v>0</v>
      </c>
      <c r="Y35" s="29">
        <v>0</v>
      </c>
      <c r="Z35" s="92">
        <v>0</v>
      </c>
      <c r="AA35" s="238">
        <f t="shared" si="0"/>
        <v>27.833333333333332</v>
      </c>
      <c r="AB35" s="238">
        <f t="shared" si="1"/>
        <v>120.5</v>
      </c>
    </row>
    <row r="36" spans="1:28" x14ac:dyDescent="0.25">
      <c r="A36" s="362"/>
      <c r="B36" s="212" t="s">
        <v>176</v>
      </c>
      <c r="C36" s="25">
        <v>0</v>
      </c>
      <c r="D36" s="85">
        <v>0</v>
      </c>
      <c r="E36" s="29">
        <v>0</v>
      </c>
      <c r="F36" s="85">
        <v>0</v>
      </c>
      <c r="G36" s="29">
        <v>334</v>
      </c>
      <c r="H36" s="85">
        <v>6.1728395061728392E-3</v>
      </c>
      <c r="I36" s="29">
        <v>0</v>
      </c>
      <c r="J36" s="85">
        <v>0</v>
      </c>
      <c r="K36" s="29">
        <v>0</v>
      </c>
      <c r="L36" s="85">
        <v>0</v>
      </c>
      <c r="M36" s="29">
        <v>333</v>
      </c>
      <c r="N36" s="85">
        <v>1.6216216216216217E-2</v>
      </c>
      <c r="O36" s="29">
        <v>0</v>
      </c>
      <c r="P36" s="85">
        <v>0</v>
      </c>
      <c r="Q36" s="29">
        <v>0</v>
      </c>
      <c r="R36" s="85">
        <v>0</v>
      </c>
      <c r="S36" s="29">
        <v>0</v>
      </c>
      <c r="T36" s="85">
        <v>0</v>
      </c>
      <c r="U36" s="29">
        <v>0</v>
      </c>
      <c r="V36" s="85">
        <v>0</v>
      </c>
      <c r="W36" s="29">
        <v>0</v>
      </c>
      <c r="X36" s="85">
        <v>0</v>
      </c>
      <c r="Y36" s="29">
        <v>0</v>
      </c>
      <c r="Z36" s="92">
        <v>0</v>
      </c>
      <c r="AA36" s="238">
        <f t="shared" si="0"/>
        <v>55.666666666666664</v>
      </c>
      <c r="AB36" s="238">
        <f t="shared" si="1"/>
        <v>55.5</v>
      </c>
    </row>
    <row r="37" spans="1:28" x14ac:dyDescent="0.25">
      <c r="A37" s="362"/>
      <c r="B37" s="212" t="s">
        <v>18</v>
      </c>
      <c r="C37" s="25">
        <v>334</v>
      </c>
      <c r="D37" s="85">
        <v>8.1967213114754103E-3</v>
      </c>
      <c r="E37" s="29">
        <v>501</v>
      </c>
      <c r="F37" s="85">
        <v>1.098901098901099E-2</v>
      </c>
      <c r="G37" s="29">
        <v>1503</v>
      </c>
      <c r="H37" s="85">
        <v>2.7777777777777776E-2</v>
      </c>
      <c r="I37" s="29">
        <v>334</v>
      </c>
      <c r="J37" s="85">
        <v>1.7793594306049821E-3</v>
      </c>
      <c r="K37" s="29">
        <v>835</v>
      </c>
      <c r="L37" s="85">
        <v>9.0202009290266828E-3</v>
      </c>
      <c r="M37" s="29">
        <v>555</v>
      </c>
      <c r="N37" s="85">
        <v>2.7027027027027029E-2</v>
      </c>
      <c r="O37" s="29">
        <v>180</v>
      </c>
      <c r="P37" s="85">
        <v>1.3452914798206277E-2</v>
      </c>
      <c r="Q37" s="29">
        <v>420</v>
      </c>
      <c r="R37" s="85">
        <v>2.1874999999999995E-2</v>
      </c>
      <c r="S37" s="29">
        <v>120</v>
      </c>
      <c r="T37" s="85">
        <v>1.1627906976744186E-2</v>
      </c>
      <c r="U37" s="29">
        <v>2900</v>
      </c>
      <c r="V37" s="85">
        <v>7.5793215200459989E-4</v>
      </c>
      <c r="W37" s="29">
        <v>3600</v>
      </c>
      <c r="X37" s="85">
        <v>1.0896543374296266E-3</v>
      </c>
      <c r="Y37" s="29">
        <v>3100</v>
      </c>
      <c r="Z37" s="92">
        <v>1.8435920309247699E-3</v>
      </c>
      <c r="AA37" s="238">
        <f t="shared" si="0"/>
        <v>509.66666666666669</v>
      </c>
      <c r="AB37" s="238">
        <f t="shared" si="1"/>
        <v>1887.3333333333333</v>
      </c>
    </row>
    <row r="38" spans="1:28" x14ac:dyDescent="0.25">
      <c r="A38" s="362"/>
      <c r="B38" s="212" t="s">
        <v>193</v>
      </c>
      <c r="C38" s="25">
        <v>0</v>
      </c>
      <c r="D38" s="85">
        <v>0</v>
      </c>
      <c r="E38" s="29">
        <v>0</v>
      </c>
      <c r="F38" s="85">
        <v>0</v>
      </c>
      <c r="G38" s="29">
        <v>0</v>
      </c>
      <c r="H38" s="85">
        <v>0</v>
      </c>
      <c r="I38" s="29">
        <v>0</v>
      </c>
      <c r="J38" s="85">
        <v>0</v>
      </c>
      <c r="K38" s="29">
        <v>0</v>
      </c>
      <c r="L38" s="85">
        <v>0</v>
      </c>
      <c r="M38" s="29">
        <v>0</v>
      </c>
      <c r="N38" s="85">
        <v>0</v>
      </c>
      <c r="O38" s="29">
        <v>180</v>
      </c>
      <c r="P38" s="85">
        <v>1.3452914798206277E-2</v>
      </c>
      <c r="Q38" s="29">
        <v>60</v>
      </c>
      <c r="R38" s="85">
        <v>3.1249999999999993E-3</v>
      </c>
      <c r="S38" s="29">
        <v>0</v>
      </c>
      <c r="T38" s="85">
        <v>0</v>
      </c>
      <c r="U38" s="29">
        <v>0</v>
      </c>
      <c r="V38" s="85">
        <v>0</v>
      </c>
      <c r="W38" s="29">
        <v>0</v>
      </c>
      <c r="X38" s="85">
        <v>0</v>
      </c>
      <c r="Y38" s="29">
        <v>0</v>
      </c>
      <c r="Z38" s="92">
        <v>0</v>
      </c>
      <c r="AA38" s="238">
        <f t="shared" si="0"/>
        <v>40</v>
      </c>
      <c r="AB38" s="238">
        <f t="shared" si="1"/>
        <v>0</v>
      </c>
    </row>
    <row r="39" spans="1:28" x14ac:dyDescent="0.25">
      <c r="A39" s="362"/>
      <c r="B39" s="212" t="s">
        <v>49</v>
      </c>
      <c r="C39" s="25">
        <v>167</v>
      </c>
      <c r="D39" s="85">
        <v>4.0983606557377051E-3</v>
      </c>
      <c r="E39" s="29">
        <v>0</v>
      </c>
      <c r="F39" s="85">
        <v>0</v>
      </c>
      <c r="G39" s="29">
        <v>334</v>
      </c>
      <c r="H39" s="85">
        <v>6.1728395061728392E-3</v>
      </c>
      <c r="I39" s="29">
        <v>0</v>
      </c>
      <c r="J39" s="85">
        <v>0</v>
      </c>
      <c r="K39" s="29">
        <v>0</v>
      </c>
      <c r="L39" s="85">
        <v>0</v>
      </c>
      <c r="M39" s="29">
        <v>333</v>
      </c>
      <c r="N39" s="85">
        <v>1.6216216216216217E-2</v>
      </c>
      <c r="O39" s="29">
        <v>300</v>
      </c>
      <c r="P39" s="85">
        <v>2.2421524663677129E-2</v>
      </c>
      <c r="Q39" s="29">
        <v>1080</v>
      </c>
      <c r="R39" s="85">
        <v>5.6249999999999994E-2</v>
      </c>
      <c r="S39" s="29">
        <v>660</v>
      </c>
      <c r="T39" s="85">
        <v>6.3953488372093026E-2</v>
      </c>
      <c r="U39" s="29">
        <v>0</v>
      </c>
      <c r="V39" s="85">
        <v>0</v>
      </c>
      <c r="W39" s="29">
        <v>0</v>
      </c>
      <c r="X39" s="85">
        <v>0</v>
      </c>
      <c r="Y39" s="29">
        <v>0</v>
      </c>
      <c r="Z39" s="92">
        <v>0</v>
      </c>
      <c r="AA39" s="238">
        <f t="shared" si="0"/>
        <v>423.5</v>
      </c>
      <c r="AB39" s="238">
        <f t="shared" si="1"/>
        <v>55.5</v>
      </c>
    </row>
    <row r="40" spans="1:28" x14ac:dyDescent="0.25">
      <c r="A40" s="362"/>
      <c r="B40" s="212" t="s">
        <v>43</v>
      </c>
      <c r="C40" s="25">
        <v>0</v>
      </c>
      <c r="D40" s="85">
        <v>0</v>
      </c>
      <c r="E40" s="29">
        <v>0</v>
      </c>
      <c r="F40" s="85">
        <v>0</v>
      </c>
      <c r="G40" s="29">
        <v>0</v>
      </c>
      <c r="H40" s="85">
        <v>0</v>
      </c>
      <c r="I40" s="29">
        <v>668</v>
      </c>
      <c r="J40" s="85">
        <v>3.5587188612099642E-3</v>
      </c>
      <c r="K40" s="29">
        <v>1002</v>
      </c>
      <c r="L40" s="85">
        <v>1.0824241114832019E-2</v>
      </c>
      <c r="M40" s="29">
        <v>0</v>
      </c>
      <c r="N40" s="85">
        <v>0</v>
      </c>
      <c r="O40" s="29">
        <v>0</v>
      </c>
      <c r="P40" s="85">
        <v>0</v>
      </c>
      <c r="Q40" s="29">
        <v>0</v>
      </c>
      <c r="R40" s="85">
        <v>0</v>
      </c>
      <c r="S40" s="29">
        <v>0</v>
      </c>
      <c r="T40" s="85">
        <v>0</v>
      </c>
      <c r="U40" s="29">
        <v>0</v>
      </c>
      <c r="V40" s="85">
        <v>0</v>
      </c>
      <c r="W40" s="29">
        <v>0</v>
      </c>
      <c r="X40" s="85">
        <v>0</v>
      </c>
      <c r="Y40" s="29">
        <v>0</v>
      </c>
      <c r="Z40" s="92">
        <v>0</v>
      </c>
      <c r="AA40" s="238">
        <f t="shared" si="0"/>
        <v>0</v>
      </c>
      <c r="AB40" s="238">
        <f t="shared" si="1"/>
        <v>278.33333333333331</v>
      </c>
    </row>
    <row r="41" spans="1:28" x14ac:dyDescent="0.25">
      <c r="A41" s="362"/>
      <c r="B41" s="212" t="s">
        <v>96</v>
      </c>
      <c r="C41" s="25">
        <v>0</v>
      </c>
      <c r="D41" s="85">
        <v>0</v>
      </c>
      <c r="E41" s="29">
        <v>0</v>
      </c>
      <c r="F41" s="85">
        <v>0</v>
      </c>
      <c r="G41" s="29">
        <v>334</v>
      </c>
      <c r="H41" s="85">
        <v>6.1728395061728392E-3</v>
      </c>
      <c r="I41" s="29">
        <v>0</v>
      </c>
      <c r="J41" s="85">
        <v>0</v>
      </c>
      <c r="K41" s="29">
        <v>167</v>
      </c>
      <c r="L41" s="85">
        <v>1.8040401858053364E-3</v>
      </c>
      <c r="M41" s="29">
        <v>0</v>
      </c>
      <c r="N41" s="85">
        <v>0</v>
      </c>
      <c r="O41" s="29">
        <v>0</v>
      </c>
      <c r="P41" s="85">
        <v>0</v>
      </c>
      <c r="Q41" s="29">
        <v>0</v>
      </c>
      <c r="R41" s="85">
        <v>0</v>
      </c>
      <c r="S41" s="29">
        <v>0</v>
      </c>
      <c r="T41" s="85">
        <v>0</v>
      </c>
      <c r="U41" s="29">
        <v>0</v>
      </c>
      <c r="V41" s="85">
        <v>0</v>
      </c>
      <c r="W41" s="29">
        <v>0</v>
      </c>
      <c r="X41" s="85">
        <v>0</v>
      </c>
      <c r="Y41" s="29">
        <v>0</v>
      </c>
      <c r="Z41" s="92">
        <v>0</v>
      </c>
      <c r="AA41" s="238">
        <f t="shared" si="0"/>
        <v>55.666666666666664</v>
      </c>
      <c r="AB41" s="238">
        <f t="shared" si="1"/>
        <v>27.833333333333332</v>
      </c>
    </row>
    <row r="42" spans="1:28" x14ac:dyDescent="0.25">
      <c r="A42" s="362"/>
      <c r="B42" s="212" t="s">
        <v>155</v>
      </c>
      <c r="C42" s="25">
        <v>0</v>
      </c>
      <c r="D42" s="85">
        <v>0</v>
      </c>
      <c r="E42" s="29">
        <v>0</v>
      </c>
      <c r="F42" s="85">
        <v>0</v>
      </c>
      <c r="G42" s="29">
        <v>0</v>
      </c>
      <c r="H42" s="85">
        <v>0</v>
      </c>
      <c r="I42" s="29">
        <v>0</v>
      </c>
      <c r="J42" s="85">
        <v>0</v>
      </c>
      <c r="K42" s="29">
        <v>0</v>
      </c>
      <c r="L42" s="85">
        <v>0</v>
      </c>
      <c r="M42" s="29">
        <v>111</v>
      </c>
      <c r="N42" s="85">
        <v>5.4054054054054057E-3</v>
      </c>
      <c r="O42" s="29">
        <v>0</v>
      </c>
      <c r="P42" s="85">
        <v>0</v>
      </c>
      <c r="Q42" s="29">
        <v>0</v>
      </c>
      <c r="R42" s="85">
        <v>0</v>
      </c>
      <c r="S42" s="29">
        <v>0</v>
      </c>
      <c r="T42" s="85">
        <v>0</v>
      </c>
      <c r="U42" s="29">
        <v>0</v>
      </c>
      <c r="V42" s="85">
        <v>0</v>
      </c>
      <c r="W42" s="29">
        <v>0</v>
      </c>
      <c r="X42" s="85">
        <v>0</v>
      </c>
      <c r="Y42" s="29">
        <v>0</v>
      </c>
      <c r="Z42" s="92">
        <v>0</v>
      </c>
      <c r="AA42" s="238">
        <f t="shared" si="0"/>
        <v>0</v>
      </c>
      <c r="AB42" s="238">
        <f t="shared" si="1"/>
        <v>18.5</v>
      </c>
    </row>
    <row r="43" spans="1:28" x14ac:dyDescent="0.25">
      <c r="A43" s="362"/>
      <c r="B43" s="212" t="s">
        <v>171</v>
      </c>
      <c r="C43" s="25">
        <v>0</v>
      </c>
      <c r="D43" s="85">
        <v>0</v>
      </c>
      <c r="E43" s="29">
        <v>0</v>
      </c>
      <c r="F43" s="85">
        <v>0</v>
      </c>
      <c r="G43" s="29">
        <v>167</v>
      </c>
      <c r="H43" s="85">
        <v>3.0864197530864196E-3</v>
      </c>
      <c r="I43" s="29">
        <v>0</v>
      </c>
      <c r="J43" s="85">
        <v>0</v>
      </c>
      <c r="K43" s="29">
        <v>0</v>
      </c>
      <c r="L43" s="85">
        <v>0</v>
      </c>
      <c r="M43" s="29">
        <v>0</v>
      </c>
      <c r="N43" s="85">
        <v>0</v>
      </c>
      <c r="O43" s="29">
        <v>0</v>
      </c>
      <c r="P43" s="85">
        <v>0</v>
      </c>
      <c r="Q43" s="29">
        <v>0</v>
      </c>
      <c r="R43" s="85">
        <v>0</v>
      </c>
      <c r="S43" s="29">
        <v>0</v>
      </c>
      <c r="T43" s="85">
        <v>0</v>
      </c>
      <c r="U43" s="29">
        <v>0</v>
      </c>
      <c r="V43" s="85">
        <v>0</v>
      </c>
      <c r="W43" s="29">
        <v>0</v>
      </c>
      <c r="X43" s="85">
        <v>0</v>
      </c>
      <c r="Y43" s="29">
        <v>0</v>
      </c>
      <c r="Z43" s="92">
        <v>0</v>
      </c>
      <c r="AA43" s="238">
        <f t="shared" si="0"/>
        <v>27.833333333333332</v>
      </c>
      <c r="AB43" s="238">
        <f t="shared" si="1"/>
        <v>0</v>
      </c>
    </row>
    <row r="44" spans="1:28" x14ac:dyDescent="0.25">
      <c r="A44" s="362"/>
      <c r="B44" s="212" t="s">
        <v>85</v>
      </c>
      <c r="C44" s="25">
        <v>167</v>
      </c>
      <c r="D44" s="85">
        <v>4.0983606557377051E-3</v>
      </c>
      <c r="E44" s="29">
        <v>0</v>
      </c>
      <c r="F44" s="85">
        <v>0</v>
      </c>
      <c r="G44" s="29">
        <v>1670</v>
      </c>
      <c r="H44" s="85">
        <v>3.0864197530864196E-2</v>
      </c>
      <c r="I44" s="29">
        <v>0</v>
      </c>
      <c r="J44" s="85">
        <v>0</v>
      </c>
      <c r="K44" s="29">
        <v>0</v>
      </c>
      <c r="L44" s="85">
        <v>0</v>
      </c>
      <c r="M44" s="29">
        <v>0</v>
      </c>
      <c r="N44" s="85">
        <v>0</v>
      </c>
      <c r="O44" s="29">
        <v>0</v>
      </c>
      <c r="P44" s="85">
        <v>0</v>
      </c>
      <c r="Q44" s="29">
        <v>0</v>
      </c>
      <c r="R44" s="85">
        <v>0</v>
      </c>
      <c r="S44" s="29">
        <v>0</v>
      </c>
      <c r="T44" s="85">
        <v>0</v>
      </c>
      <c r="U44" s="29">
        <v>0</v>
      </c>
      <c r="V44" s="85">
        <v>0</v>
      </c>
      <c r="W44" s="29">
        <v>0</v>
      </c>
      <c r="X44" s="85">
        <v>0</v>
      </c>
      <c r="Y44" s="29">
        <v>0</v>
      </c>
      <c r="Z44" s="92">
        <v>0</v>
      </c>
      <c r="AA44" s="238">
        <f t="shared" si="0"/>
        <v>306.16666666666669</v>
      </c>
      <c r="AB44" s="238">
        <f t="shared" si="1"/>
        <v>0</v>
      </c>
    </row>
    <row r="45" spans="1:28" x14ac:dyDescent="0.25">
      <c r="A45" s="273"/>
      <c r="B45" s="212" t="s">
        <v>65</v>
      </c>
      <c r="C45" s="25">
        <v>0</v>
      </c>
      <c r="D45" s="85">
        <v>0</v>
      </c>
      <c r="E45" s="29">
        <v>0</v>
      </c>
      <c r="F45" s="85">
        <v>0</v>
      </c>
      <c r="G45" s="29">
        <v>0</v>
      </c>
      <c r="H45" s="85">
        <v>0</v>
      </c>
      <c r="I45" s="29">
        <v>0</v>
      </c>
      <c r="J45" s="85">
        <v>0</v>
      </c>
      <c r="K45" s="29">
        <v>0</v>
      </c>
      <c r="L45" s="85">
        <v>0</v>
      </c>
      <c r="M45" s="29">
        <v>0</v>
      </c>
      <c r="N45" s="85">
        <v>0</v>
      </c>
      <c r="O45" s="29">
        <v>0</v>
      </c>
      <c r="P45" s="85">
        <v>0</v>
      </c>
      <c r="Q45" s="29">
        <v>0</v>
      </c>
      <c r="R45" s="85">
        <v>0</v>
      </c>
      <c r="S45" s="29">
        <v>0</v>
      </c>
      <c r="T45" s="85">
        <v>0</v>
      </c>
      <c r="U45" s="29">
        <v>100</v>
      </c>
      <c r="V45" s="85">
        <v>2.6135591448434482E-5</v>
      </c>
      <c r="W45" s="29">
        <v>0</v>
      </c>
      <c r="X45" s="85">
        <v>0</v>
      </c>
      <c r="Y45" s="29">
        <v>0</v>
      </c>
      <c r="Z45" s="92">
        <v>0</v>
      </c>
      <c r="AA45" s="238">
        <f t="shared" si="0"/>
        <v>0</v>
      </c>
      <c r="AB45" s="238">
        <f t="shared" si="1"/>
        <v>16.666666666666668</v>
      </c>
    </row>
    <row r="46" spans="1:28" x14ac:dyDescent="0.25">
      <c r="A46" s="376" t="s">
        <v>19</v>
      </c>
      <c r="B46" s="212" t="s">
        <v>20</v>
      </c>
      <c r="C46" s="25">
        <v>501</v>
      </c>
      <c r="D46" s="85">
        <v>1.2295081967213115E-2</v>
      </c>
      <c r="E46" s="29">
        <v>4175</v>
      </c>
      <c r="F46" s="85">
        <v>9.1575091575091569E-2</v>
      </c>
      <c r="G46" s="29">
        <v>1336</v>
      </c>
      <c r="H46" s="85">
        <v>2.4691358024691357E-2</v>
      </c>
      <c r="I46" s="29">
        <v>0</v>
      </c>
      <c r="J46" s="85">
        <v>0</v>
      </c>
      <c r="K46" s="29">
        <v>501</v>
      </c>
      <c r="L46" s="85">
        <v>5.4121205574160095E-3</v>
      </c>
      <c r="M46" s="29">
        <v>111</v>
      </c>
      <c r="N46" s="85">
        <v>5.4054054054054057E-3</v>
      </c>
      <c r="O46" s="29">
        <v>300</v>
      </c>
      <c r="P46" s="85">
        <v>2.2421524663677129E-2</v>
      </c>
      <c r="Q46" s="29">
        <v>1260</v>
      </c>
      <c r="R46" s="85">
        <v>6.5624999999999989E-2</v>
      </c>
      <c r="S46" s="29">
        <v>960</v>
      </c>
      <c r="T46" s="85">
        <v>9.3023255813953487E-2</v>
      </c>
      <c r="U46" s="29">
        <v>4300</v>
      </c>
      <c r="V46" s="85">
        <v>1.1238304322826827E-3</v>
      </c>
      <c r="W46" s="29">
        <v>5800</v>
      </c>
      <c r="X46" s="85">
        <v>1.7555542103032873E-3</v>
      </c>
      <c r="Y46" s="29">
        <v>3200</v>
      </c>
      <c r="Z46" s="92">
        <v>1.9030627415997626E-3</v>
      </c>
      <c r="AA46" s="238">
        <f t="shared" si="0"/>
        <v>1422</v>
      </c>
      <c r="AB46" s="238">
        <f t="shared" si="1"/>
        <v>2318.6666666666665</v>
      </c>
    </row>
    <row r="47" spans="1:28" x14ac:dyDescent="0.25">
      <c r="A47" s="362"/>
      <c r="B47" s="212" t="s">
        <v>61</v>
      </c>
      <c r="C47" s="25">
        <v>0</v>
      </c>
      <c r="D47" s="85">
        <v>0</v>
      </c>
      <c r="E47" s="29">
        <v>0</v>
      </c>
      <c r="F47" s="85">
        <v>0</v>
      </c>
      <c r="G47" s="29">
        <v>0</v>
      </c>
      <c r="H47" s="85">
        <v>0</v>
      </c>
      <c r="I47" s="29">
        <v>0</v>
      </c>
      <c r="J47" s="85">
        <v>0</v>
      </c>
      <c r="K47" s="29">
        <v>0</v>
      </c>
      <c r="L47" s="85">
        <v>0</v>
      </c>
      <c r="M47" s="29">
        <v>0</v>
      </c>
      <c r="N47" s="85">
        <v>0</v>
      </c>
      <c r="O47" s="29">
        <v>180</v>
      </c>
      <c r="P47" s="85">
        <v>1.3452914798206277E-2</v>
      </c>
      <c r="Q47" s="29">
        <v>120</v>
      </c>
      <c r="R47" s="85">
        <v>6.2499999999999986E-3</v>
      </c>
      <c r="S47" s="29">
        <v>60</v>
      </c>
      <c r="T47" s="85">
        <v>5.8139534883720929E-3</v>
      </c>
      <c r="U47" s="29">
        <v>700</v>
      </c>
      <c r="V47" s="85">
        <v>1.8294914013904133E-4</v>
      </c>
      <c r="W47" s="29">
        <v>500</v>
      </c>
      <c r="X47" s="85">
        <v>1.5134088019855925E-4</v>
      </c>
      <c r="Y47" s="29">
        <v>100</v>
      </c>
      <c r="Z47" s="92">
        <v>5.947071067499258E-5</v>
      </c>
      <c r="AA47" s="238">
        <f t="shared" si="0"/>
        <v>60</v>
      </c>
      <c r="AB47" s="238">
        <f t="shared" si="1"/>
        <v>216.66666666666666</v>
      </c>
    </row>
    <row r="48" spans="1:28" x14ac:dyDescent="0.25">
      <c r="A48" s="362"/>
      <c r="B48" s="212" t="s">
        <v>44</v>
      </c>
      <c r="C48" s="25">
        <v>0</v>
      </c>
      <c r="D48" s="85">
        <v>0</v>
      </c>
      <c r="E48" s="29">
        <v>0</v>
      </c>
      <c r="F48" s="85">
        <v>0</v>
      </c>
      <c r="G48" s="29">
        <v>0</v>
      </c>
      <c r="H48" s="85">
        <v>0</v>
      </c>
      <c r="I48" s="29">
        <v>18370</v>
      </c>
      <c r="J48" s="85">
        <v>9.7864768683274025E-2</v>
      </c>
      <c r="K48" s="29">
        <v>1388</v>
      </c>
      <c r="L48" s="85">
        <v>1.4994058550286269E-2</v>
      </c>
      <c r="M48" s="29">
        <v>0</v>
      </c>
      <c r="N48" s="85">
        <v>0</v>
      </c>
      <c r="O48" s="29">
        <v>1920</v>
      </c>
      <c r="P48" s="85">
        <v>0.14349775784753363</v>
      </c>
      <c r="Q48" s="29">
        <v>2460</v>
      </c>
      <c r="R48" s="85">
        <v>0.12812499999999999</v>
      </c>
      <c r="S48" s="29">
        <v>1320</v>
      </c>
      <c r="T48" s="85">
        <v>0.12790697674418605</v>
      </c>
      <c r="U48" s="29">
        <v>5700</v>
      </c>
      <c r="V48" s="85">
        <v>1.4897287125607654E-3</v>
      </c>
      <c r="W48" s="29">
        <v>5200</v>
      </c>
      <c r="X48" s="85">
        <v>1.5739451540650162E-3</v>
      </c>
      <c r="Y48" s="29">
        <v>2400</v>
      </c>
      <c r="Z48" s="92">
        <v>1.4272970561998218E-3</v>
      </c>
      <c r="AA48" s="238">
        <f t="shared" si="0"/>
        <v>950</v>
      </c>
      <c r="AB48" s="238">
        <f t="shared" si="1"/>
        <v>5509.666666666667</v>
      </c>
    </row>
    <row r="49" spans="1:28" x14ac:dyDescent="0.25">
      <c r="A49" s="273"/>
      <c r="B49" s="212" t="s">
        <v>57</v>
      </c>
      <c r="C49" s="25">
        <v>0</v>
      </c>
      <c r="D49" s="85">
        <v>0</v>
      </c>
      <c r="E49" s="29">
        <v>167</v>
      </c>
      <c r="F49" s="85">
        <v>3.663003663003663E-3</v>
      </c>
      <c r="G49" s="29">
        <v>0</v>
      </c>
      <c r="H49" s="85">
        <v>0</v>
      </c>
      <c r="I49" s="29">
        <v>0</v>
      </c>
      <c r="J49" s="85">
        <v>0</v>
      </c>
      <c r="K49" s="29">
        <v>0</v>
      </c>
      <c r="L49" s="85">
        <v>0</v>
      </c>
      <c r="M49" s="29">
        <v>111</v>
      </c>
      <c r="N49" s="85">
        <v>5.4054054054054057E-3</v>
      </c>
      <c r="O49" s="29">
        <v>60</v>
      </c>
      <c r="P49" s="85">
        <v>4.4843049327354259E-3</v>
      </c>
      <c r="Q49" s="29">
        <v>0</v>
      </c>
      <c r="R49" s="85">
        <v>0</v>
      </c>
      <c r="S49" s="29">
        <v>0</v>
      </c>
      <c r="T49" s="85">
        <v>0</v>
      </c>
      <c r="U49" s="29">
        <v>0</v>
      </c>
      <c r="V49" s="85">
        <v>0</v>
      </c>
      <c r="W49" s="29">
        <v>0</v>
      </c>
      <c r="X49" s="85">
        <v>0</v>
      </c>
      <c r="Y49" s="29">
        <v>0</v>
      </c>
      <c r="Z49" s="92">
        <v>0</v>
      </c>
      <c r="AA49" s="238">
        <f t="shared" si="0"/>
        <v>37.833333333333336</v>
      </c>
      <c r="AB49" s="238">
        <f t="shared" si="1"/>
        <v>18.5</v>
      </c>
    </row>
    <row r="50" spans="1:28" x14ac:dyDescent="0.25">
      <c r="A50" s="376" t="s">
        <v>4</v>
      </c>
      <c r="B50" s="212" t="s">
        <v>5</v>
      </c>
      <c r="C50" s="25">
        <v>13527</v>
      </c>
      <c r="D50" s="85">
        <v>0.33196721311475408</v>
      </c>
      <c r="E50" s="29">
        <v>334</v>
      </c>
      <c r="F50" s="85">
        <v>7.326007326007326E-3</v>
      </c>
      <c r="G50" s="29">
        <v>334</v>
      </c>
      <c r="H50" s="85">
        <v>6.1728395061728392E-3</v>
      </c>
      <c r="I50" s="29">
        <v>167</v>
      </c>
      <c r="J50" s="85">
        <v>8.8967971530249106E-4</v>
      </c>
      <c r="K50" s="29">
        <v>501</v>
      </c>
      <c r="L50" s="85">
        <v>5.4121205574160095E-3</v>
      </c>
      <c r="M50" s="29">
        <v>0</v>
      </c>
      <c r="N50" s="85">
        <v>0</v>
      </c>
      <c r="O50" s="29">
        <v>0</v>
      </c>
      <c r="P50" s="85">
        <v>0</v>
      </c>
      <c r="Q50" s="29">
        <v>0</v>
      </c>
      <c r="R50" s="85">
        <v>0</v>
      </c>
      <c r="S50" s="29">
        <v>0</v>
      </c>
      <c r="T50" s="85">
        <v>0</v>
      </c>
      <c r="U50" s="29">
        <v>0</v>
      </c>
      <c r="V50" s="85">
        <v>0</v>
      </c>
      <c r="W50" s="29">
        <v>0</v>
      </c>
      <c r="X50" s="85">
        <v>0</v>
      </c>
      <c r="Y50" s="29">
        <v>0</v>
      </c>
      <c r="Z50" s="92">
        <v>0</v>
      </c>
      <c r="AA50" s="238">
        <f t="shared" si="0"/>
        <v>2365.8333333333335</v>
      </c>
      <c r="AB50" s="238">
        <f t="shared" si="1"/>
        <v>111.33333333333333</v>
      </c>
    </row>
    <row r="51" spans="1:28" x14ac:dyDescent="0.25">
      <c r="A51" s="273"/>
      <c r="B51" s="212" t="s">
        <v>69</v>
      </c>
      <c r="C51" s="25">
        <v>0</v>
      </c>
      <c r="D51" s="85">
        <v>0</v>
      </c>
      <c r="E51" s="29">
        <v>0</v>
      </c>
      <c r="F51" s="85">
        <v>0</v>
      </c>
      <c r="G51" s="29">
        <v>0</v>
      </c>
      <c r="H51" s="85">
        <v>0</v>
      </c>
      <c r="I51" s="29">
        <v>0</v>
      </c>
      <c r="J51" s="85">
        <v>0</v>
      </c>
      <c r="K51" s="29">
        <v>0</v>
      </c>
      <c r="L51" s="85">
        <v>0</v>
      </c>
      <c r="M51" s="29">
        <v>0</v>
      </c>
      <c r="N51" s="85">
        <v>0</v>
      </c>
      <c r="O51" s="29">
        <v>60</v>
      </c>
      <c r="P51" s="85">
        <v>4.4843049327354259E-3</v>
      </c>
      <c r="Q51" s="29">
        <v>120</v>
      </c>
      <c r="R51" s="85">
        <v>6.2499999999999986E-3</v>
      </c>
      <c r="S51" s="29">
        <v>0</v>
      </c>
      <c r="T51" s="85">
        <v>0</v>
      </c>
      <c r="U51" s="29">
        <v>100</v>
      </c>
      <c r="V51" s="85">
        <v>2.6135591448434482E-5</v>
      </c>
      <c r="W51" s="29">
        <v>400</v>
      </c>
      <c r="X51" s="85">
        <v>1.2107270415884741E-4</v>
      </c>
      <c r="Y51" s="29">
        <v>0</v>
      </c>
      <c r="Z51" s="92">
        <v>0</v>
      </c>
      <c r="AA51" s="238">
        <f t="shared" si="0"/>
        <v>30</v>
      </c>
      <c r="AB51" s="238">
        <f t="shared" si="1"/>
        <v>83.333333333333329</v>
      </c>
    </row>
    <row r="52" spans="1:28" x14ac:dyDescent="0.25">
      <c r="A52" s="376" t="s">
        <v>7</v>
      </c>
      <c r="B52" s="212" t="s">
        <v>53</v>
      </c>
      <c r="C52" s="25">
        <v>0</v>
      </c>
      <c r="D52" s="85">
        <v>0</v>
      </c>
      <c r="E52" s="29">
        <v>0</v>
      </c>
      <c r="F52" s="85">
        <v>0</v>
      </c>
      <c r="G52" s="29">
        <v>0</v>
      </c>
      <c r="H52" s="85">
        <v>0</v>
      </c>
      <c r="I52" s="29">
        <v>1837</v>
      </c>
      <c r="J52" s="85">
        <v>9.7864768683274019E-3</v>
      </c>
      <c r="K52" s="29">
        <v>167</v>
      </c>
      <c r="L52" s="85">
        <v>1.8040401858053364E-3</v>
      </c>
      <c r="M52" s="29">
        <v>0</v>
      </c>
      <c r="N52" s="85">
        <v>0</v>
      </c>
      <c r="O52" s="29">
        <v>0</v>
      </c>
      <c r="P52" s="85">
        <v>0</v>
      </c>
      <c r="Q52" s="29">
        <v>0</v>
      </c>
      <c r="R52" s="85">
        <v>0</v>
      </c>
      <c r="S52" s="29">
        <v>0</v>
      </c>
      <c r="T52" s="85">
        <v>0</v>
      </c>
      <c r="U52" s="29">
        <v>0</v>
      </c>
      <c r="V52" s="85">
        <v>0</v>
      </c>
      <c r="W52" s="29">
        <v>0</v>
      </c>
      <c r="X52" s="85">
        <v>0</v>
      </c>
      <c r="Y52" s="29">
        <v>0</v>
      </c>
      <c r="Z52" s="92">
        <v>0</v>
      </c>
      <c r="AA52" s="238">
        <f t="shared" si="0"/>
        <v>0</v>
      </c>
      <c r="AB52" s="238">
        <f t="shared" si="1"/>
        <v>334</v>
      </c>
    </row>
    <row r="53" spans="1:28" x14ac:dyDescent="0.25">
      <c r="A53" s="362"/>
      <c r="B53" s="213" t="s">
        <v>50</v>
      </c>
      <c r="C53" s="25">
        <v>0</v>
      </c>
      <c r="D53" s="85">
        <v>0</v>
      </c>
      <c r="E53" s="29">
        <v>0</v>
      </c>
      <c r="F53" s="85">
        <v>0</v>
      </c>
      <c r="G53" s="29">
        <v>0</v>
      </c>
      <c r="H53" s="85">
        <v>0</v>
      </c>
      <c r="I53" s="29">
        <v>0</v>
      </c>
      <c r="J53" s="85">
        <v>0</v>
      </c>
      <c r="K53" s="29">
        <v>0</v>
      </c>
      <c r="L53" s="85">
        <v>0</v>
      </c>
      <c r="M53" s="29">
        <v>1332</v>
      </c>
      <c r="N53" s="85">
        <v>6.4864864864864868E-2</v>
      </c>
      <c r="O53" s="29">
        <v>60</v>
      </c>
      <c r="P53" s="85">
        <v>4.4843049327354259E-3</v>
      </c>
      <c r="Q53" s="29">
        <v>0</v>
      </c>
      <c r="R53" s="85">
        <v>0</v>
      </c>
      <c r="S53" s="29">
        <v>0</v>
      </c>
      <c r="T53" s="85">
        <v>0</v>
      </c>
      <c r="U53" s="29">
        <v>0</v>
      </c>
      <c r="V53" s="85">
        <v>0</v>
      </c>
      <c r="W53" s="29">
        <v>300</v>
      </c>
      <c r="X53" s="85">
        <v>9.0804528119135548E-5</v>
      </c>
      <c r="Y53" s="29">
        <v>0</v>
      </c>
      <c r="Z53" s="92">
        <v>0</v>
      </c>
      <c r="AA53" s="238">
        <f t="shared" si="0"/>
        <v>10</v>
      </c>
      <c r="AB53" s="238">
        <f t="shared" si="1"/>
        <v>272</v>
      </c>
    </row>
    <row r="54" spans="1:28" x14ac:dyDescent="0.25">
      <c r="A54" s="362"/>
      <c r="B54" s="212" t="s">
        <v>188</v>
      </c>
      <c r="C54" s="25">
        <v>0</v>
      </c>
      <c r="D54" s="85">
        <v>0</v>
      </c>
      <c r="E54" s="29">
        <v>0</v>
      </c>
      <c r="F54" s="85">
        <v>0</v>
      </c>
      <c r="G54" s="29">
        <v>0</v>
      </c>
      <c r="H54" s="85">
        <v>0</v>
      </c>
      <c r="I54" s="29">
        <v>46092</v>
      </c>
      <c r="J54" s="85">
        <v>0.24555160142348753</v>
      </c>
      <c r="K54" s="29">
        <v>12525</v>
      </c>
      <c r="L54" s="85">
        <v>0.13530301393540023</v>
      </c>
      <c r="M54" s="29">
        <v>0</v>
      </c>
      <c r="N54" s="85">
        <v>0</v>
      </c>
      <c r="O54" s="29">
        <v>0</v>
      </c>
      <c r="P54" s="85">
        <v>0</v>
      </c>
      <c r="Q54" s="29">
        <v>0</v>
      </c>
      <c r="R54" s="85">
        <v>0</v>
      </c>
      <c r="S54" s="29">
        <v>0</v>
      </c>
      <c r="T54" s="85">
        <v>0</v>
      </c>
      <c r="U54" s="29">
        <v>0</v>
      </c>
      <c r="V54" s="85">
        <v>0</v>
      </c>
      <c r="W54" s="29">
        <v>0</v>
      </c>
      <c r="X54" s="85">
        <v>0</v>
      </c>
      <c r="Y54" s="29">
        <v>0</v>
      </c>
      <c r="Z54" s="92">
        <v>0</v>
      </c>
      <c r="AA54" s="238">
        <f t="shared" si="0"/>
        <v>0</v>
      </c>
      <c r="AB54" s="238">
        <f t="shared" si="1"/>
        <v>9769.5</v>
      </c>
    </row>
    <row r="55" spans="1:28" x14ac:dyDescent="0.25">
      <c r="A55" s="362"/>
      <c r="B55" s="212" t="s">
        <v>27</v>
      </c>
      <c r="C55" s="25">
        <v>0</v>
      </c>
      <c r="D55" s="85">
        <v>0</v>
      </c>
      <c r="E55" s="29">
        <v>334</v>
      </c>
      <c r="F55" s="85">
        <v>7.326007326007326E-3</v>
      </c>
      <c r="G55" s="29">
        <v>2839</v>
      </c>
      <c r="H55" s="85">
        <v>5.2469135802469133E-2</v>
      </c>
      <c r="I55" s="29">
        <v>835</v>
      </c>
      <c r="J55" s="85">
        <v>4.4483985765124559E-3</v>
      </c>
      <c r="K55" s="29">
        <v>59452</v>
      </c>
      <c r="L55" s="85">
        <v>0.64223830614669974</v>
      </c>
      <c r="M55" s="29">
        <v>1998</v>
      </c>
      <c r="N55" s="85">
        <v>9.7297297297297303E-2</v>
      </c>
      <c r="O55" s="29">
        <v>0</v>
      </c>
      <c r="P55" s="85">
        <v>0</v>
      </c>
      <c r="Q55" s="29">
        <v>0</v>
      </c>
      <c r="R55" s="85">
        <v>0</v>
      </c>
      <c r="S55" s="29">
        <v>0</v>
      </c>
      <c r="T55" s="85">
        <v>0</v>
      </c>
      <c r="U55" s="29">
        <v>0</v>
      </c>
      <c r="V55" s="85">
        <v>0</v>
      </c>
      <c r="W55" s="29">
        <v>0</v>
      </c>
      <c r="X55" s="85">
        <v>0</v>
      </c>
      <c r="Y55" s="29">
        <v>0</v>
      </c>
      <c r="Z55" s="92">
        <v>0</v>
      </c>
      <c r="AA55" s="238">
        <f t="shared" si="0"/>
        <v>528.83333333333337</v>
      </c>
      <c r="AB55" s="238">
        <f t="shared" si="1"/>
        <v>10380.833333333334</v>
      </c>
    </row>
    <row r="56" spans="1:28" x14ac:dyDescent="0.25">
      <c r="A56" s="362"/>
      <c r="B56" s="212" t="s">
        <v>52</v>
      </c>
      <c r="C56" s="25">
        <v>0</v>
      </c>
      <c r="D56" s="85">
        <v>0</v>
      </c>
      <c r="E56" s="29">
        <v>0</v>
      </c>
      <c r="F56" s="85">
        <v>0</v>
      </c>
      <c r="G56" s="29">
        <v>0</v>
      </c>
      <c r="H56" s="85">
        <v>0</v>
      </c>
      <c r="I56" s="29">
        <v>0</v>
      </c>
      <c r="J56" s="85">
        <v>0</v>
      </c>
      <c r="K56" s="29">
        <v>0</v>
      </c>
      <c r="L56" s="85">
        <v>0</v>
      </c>
      <c r="M56" s="29">
        <v>444</v>
      </c>
      <c r="N56" s="85">
        <v>2.1621621621621623E-2</v>
      </c>
      <c r="O56" s="29">
        <v>0</v>
      </c>
      <c r="P56" s="85">
        <v>0</v>
      </c>
      <c r="Q56" s="29">
        <v>0</v>
      </c>
      <c r="R56" s="85">
        <v>0</v>
      </c>
      <c r="S56" s="29">
        <v>0</v>
      </c>
      <c r="T56" s="85">
        <v>0</v>
      </c>
      <c r="U56" s="29">
        <v>0</v>
      </c>
      <c r="V56" s="85">
        <v>0</v>
      </c>
      <c r="W56" s="29">
        <v>0</v>
      </c>
      <c r="X56" s="85">
        <v>0</v>
      </c>
      <c r="Y56" s="29">
        <v>0</v>
      </c>
      <c r="Z56" s="92">
        <v>0</v>
      </c>
      <c r="AA56" s="238">
        <f t="shared" si="0"/>
        <v>0</v>
      </c>
      <c r="AB56" s="238">
        <f t="shared" si="1"/>
        <v>74</v>
      </c>
    </row>
    <row r="57" spans="1:28" x14ac:dyDescent="0.25">
      <c r="A57" s="273"/>
      <c r="B57" s="212" t="s">
        <v>194</v>
      </c>
      <c r="C57" s="25">
        <v>0</v>
      </c>
      <c r="D57" s="85">
        <v>0</v>
      </c>
      <c r="E57" s="29">
        <v>0</v>
      </c>
      <c r="F57" s="85">
        <v>0</v>
      </c>
      <c r="G57" s="29">
        <v>0</v>
      </c>
      <c r="H57" s="85">
        <v>0</v>
      </c>
      <c r="I57" s="29">
        <v>0</v>
      </c>
      <c r="J57" s="85">
        <v>0</v>
      </c>
      <c r="K57" s="29">
        <v>0</v>
      </c>
      <c r="L57" s="85">
        <v>0</v>
      </c>
      <c r="M57" s="29">
        <v>0</v>
      </c>
      <c r="N57" s="85">
        <v>0</v>
      </c>
      <c r="O57" s="29">
        <v>0</v>
      </c>
      <c r="P57" s="85">
        <v>0</v>
      </c>
      <c r="Q57" s="29">
        <v>0</v>
      </c>
      <c r="R57" s="85">
        <v>0</v>
      </c>
      <c r="S57" s="29">
        <v>0</v>
      </c>
      <c r="T57" s="85">
        <v>0</v>
      </c>
      <c r="U57" s="29">
        <v>200</v>
      </c>
      <c r="V57" s="85">
        <v>5.2271182896868964E-5</v>
      </c>
      <c r="W57" s="29">
        <v>0</v>
      </c>
      <c r="X57" s="85">
        <v>0</v>
      </c>
      <c r="Y57" s="29">
        <v>0</v>
      </c>
      <c r="Z57" s="92">
        <v>0</v>
      </c>
      <c r="AA57" s="238">
        <f t="shared" si="0"/>
        <v>0</v>
      </c>
      <c r="AB57" s="238">
        <f t="shared" si="1"/>
        <v>33.333333333333336</v>
      </c>
    </row>
    <row r="58" spans="1:28" x14ac:dyDescent="0.25">
      <c r="A58" s="376" t="s">
        <v>9</v>
      </c>
      <c r="B58" s="212" t="s">
        <v>182</v>
      </c>
      <c r="C58" s="25">
        <v>0</v>
      </c>
      <c r="D58" s="85">
        <v>0</v>
      </c>
      <c r="E58" s="29">
        <v>0</v>
      </c>
      <c r="F58" s="85">
        <v>0</v>
      </c>
      <c r="G58" s="29">
        <v>0</v>
      </c>
      <c r="H58" s="85">
        <v>0</v>
      </c>
      <c r="I58" s="29">
        <v>0</v>
      </c>
      <c r="J58" s="85">
        <v>0</v>
      </c>
      <c r="K58" s="29">
        <v>0</v>
      </c>
      <c r="L58" s="85">
        <v>0</v>
      </c>
      <c r="M58" s="29">
        <v>111</v>
      </c>
      <c r="N58" s="85">
        <v>5.4054054054054057E-3</v>
      </c>
      <c r="O58" s="29">
        <v>0</v>
      </c>
      <c r="P58" s="85">
        <v>0</v>
      </c>
      <c r="Q58" s="29">
        <v>0</v>
      </c>
      <c r="R58" s="85">
        <v>0</v>
      </c>
      <c r="S58" s="29">
        <v>0</v>
      </c>
      <c r="T58" s="85">
        <v>0</v>
      </c>
      <c r="U58" s="29">
        <v>0</v>
      </c>
      <c r="V58" s="85">
        <v>0</v>
      </c>
      <c r="W58" s="29">
        <v>0</v>
      </c>
      <c r="X58" s="85">
        <v>0</v>
      </c>
      <c r="Y58" s="29">
        <v>0</v>
      </c>
      <c r="Z58" s="92">
        <v>0</v>
      </c>
      <c r="AA58" s="238">
        <f t="shared" si="0"/>
        <v>0</v>
      </c>
      <c r="AB58" s="238">
        <f t="shared" si="1"/>
        <v>18.5</v>
      </c>
    </row>
    <row r="59" spans="1:28" x14ac:dyDescent="0.25">
      <c r="A59" s="362"/>
      <c r="B59" s="212" t="s">
        <v>121</v>
      </c>
      <c r="C59" s="25">
        <v>0</v>
      </c>
      <c r="D59" s="85">
        <v>0</v>
      </c>
      <c r="E59" s="29">
        <v>0</v>
      </c>
      <c r="F59" s="85">
        <v>0</v>
      </c>
      <c r="G59" s="29">
        <v>0</v>
      </c>
      <c r="H59" s="85">
        <v>0</v>
      </c>
      <c r="I59" s="29">
        <v>0</v>
      </c>
      <c r="J59" s="85">
        <v>0</v>
      </c>
      <c r="K59" s="29">
        <v>0</v>
      </c>
      <c r="L59" s="85">
        <v>0</v>
      </c>
      <c r="M59" s="29">
        <v>0</v>
      </c>
      <c r="N59" s="85">
        <v>0</v>
      </c>
      <c r="O59" s="29">
        <v>0</v>
      </c>
      <c r="P59" s="85">
        <v>0</v>
      </c>
      <c r="Q59" s="29">
        <v>0</v>
      </c>
      <c r="R59" s="85">
        <v>0</v>
      </c>
      <c r="S59" s="29">
        <v>0</v>
      </c>
      <c r="T59" s="85">
        <v>0</v>
      </c>
      <c r="U59" s="29">
        <v>200</v>
      </c>
      <c r="V59" s="85">
        <v>5.2271182896868964E-5</v>
      </c>
      <c r="W59" s="29">
        <v>100</v>
      </c>
      <c r="X59" s="85">
        <v>3.0268176039711853E-5</v>
      </c>
      <c r="Y59" s="29">
        <v>0</v>
      </c>
      <c r="Z59" s="92">
        <v>0</v>
      </c>
      <c r="AA59" s="238">
        <f t="shared" si="0"/>
        <v>0</v>
      </c>
      <c r="AB59" s="238">
        <f t="shared" si="1"/>
        <v>50</v>
      </c>
    </row>
    <row r="60" spans="1:28" x14ac:dyDescent="0.25">
      <c r="A60" s="362"/>
      <c r="B60" s="212" t="s">
        <v>15</v>
      </c>
      <c r="C60" s="25">
        <v>167</v>
      </c>
      <c r="D60" s="85">
        <v>4.0983606557377051E-3</v>
      </c>
      <c r="E60" s="29">
        <v>334</v>
      </c>
      <c r="F60" s="85">
        <v>7.326007326007326E-3</v>
      </c>
      <c r="G60" s="29">
        <v>501</v>
      </c>
      <c r="H60" s="85">
        <v>9.2592592592592587E-3</v>
      </c>
      <c r="I60" s="29">
        <v>0</v>
      </c>
      <c r="J60" s="85">
        <v>0</v>
      </c>
      <c r="K60" s="29">
        <v>167</v>
      </c>
      <c r="L60" s="85">
        <v>1.8040401858053364E-3</v>
      </c>
      <c r="M60" s="29">
        <v>0</v>
      </c>
      <c r="N60" s="85">
        <v>0</v>
      </c>
      <c r="O60" s="29">
        <v>0</v>
      </c>
      <c r="P60" s="85">
        <v>0</v>
      </c>
      <c r="Q60" s="29">
        <v>60</v>
      </c>
      <c r="R60" s="85">
        <v>3.1249999999999993E-3</v>
      </c>
      <c r="S60" s="29">
        <v>0</v>
      </c>
      <c r="T60" s="85">
        <v>0</v>
      </c>
      <c r="U60" s="29">
        <v>0</v>
      </c>
      <c r="V60" s="85">
        <v>0</v>
      </c>
      <c r="W60" s="29">
        <v>0</v>
      </c>
      <c r="X60" s="85">
        <v>0</v>
      </c>
      <c r="Y60" s="29">
        <v>0</v>
      </c>
      <c r="Z60" s="92">
        <v>0</v>
      </c>
      <c r="AA60" s="238">
        <f t="shared" si="0"/>
        <v>177</v>
      </c>
      <c r="AB60" s="238">
        <f t="shared" si="1"/>
        <v>27.833333333333332</v>
      </c>
    </row>
    <row r="61" spans="1:28" x14ac:dyDescent="0.25">
      <c r="A61" s="362"/>
      <c r="B61" s="212" t="s">
        <v>154</v>
      </c>
      <c r="C61" s="25">
        <v>1002</v>
      </c>
      <c r="D61" s="85">
        <v>2.4590163934426229E-2</v>
      </c>
      <c r="E61" s="29">
        <v>668</v>
      </c>
      <c r="F61" s="85">
        <v>1.4652014652014652E-2</v>
      </c>
      <c r="G61" s="29">
        <v>0</v>
      </c>
      <c r="H61" s="85">
        <v>0</v>
      </c>
      <c r="I61" s="29">
        <v>0</v>
      </c>
      <c r="J61" s="85">
        <v>0</v>
      </c>
      <c r="K61" s="29">
        <v>0</v>
      </c>
      <c r="L61" s="85">
        <v>0</v>
      </c>
      <c r="M61" s="29">
        <v>0</v>
      </c>
      <c r="N61" s="85">
        <v>0</v>
      </c>
      <c r="O61" s="29">
        <v>0</v>
      </c>
      <c r="P61" s="85">
        <v>0</v>
      </c>
      <c r="Q61" s="29">
        <v>0</v>
      </c>
      <c r="R61" s="85">
        <v>0</v>
      </c>
      <c r="S61" s="29">
        <v>0</v>
      </c>
      <c r="T61" s="85">
        <v>0</v>
      </c>
      <c r="U61" s="29">
        <v>0</v>
      </c>
      <c r="V61" s="85">
        <v>0</v>
      </c>
      <c r="W61" s="29">
        <v>0</v>
      </c>
      <c r="X61" s="85">
        <v>0</v>
      </c>
      <c r="Y61" s="29">
        <v>0</v>
      </c>
      <c r="Z61" s="92">
        <v>0</v>
      </c>
      <c r="AA61" s="238">
        <f t="shared" si="0"/>
        <v>278.33333333333331</v>
      </c>
      <c r="AB61" s="238">
        <f t="shared" si="1"/>
        <v>0</v>
      </c>
    </row>
    <row r="62" spans="1:28" x14ac:dyDescent="0.25">
      <c r="A62" s="362"/>
      <c r="B62" s="212" t="s">
        <v>21</v>
      </c>
      <c r="C62" s="25">
        <v>334</v>
      </c>
      <c r="D62" s="85">
        <v>8.1967213114754103E-3</v>
      </c>
      <c r="E62" s="29">
        <v>334</v>
      </c>
      <c r="F62" s="85">
        <v>7.326007326007326E-3</v>
      </c>
      <c r="G62" s="29">
        <v>0</v>
      </c>
      <c r="H62" s="85">
        <v>0</v>
      </c>
      <c r="I62" s="29">
        <v>0</v>
      </c>
      <c r="J62" s="85">
        <v>0</v>
      </c>
      <c r="K62" s="29">
        <v>0</v>
      </c>
      <c r="L62" s="85">
        <v>0</v>
      </c>
      <c r="M62" s="29">
        <v>0</v>
      </c>
      <c r="N62" s="85">
        <v>0</v>
      </c>
      <c r="O62" s="29">
        <v>0</v>
      </c>
      <c r="P62" s="85">
        <v>0</v>
      </c>
      <c r="Q62" s="29">
        <v>0</v>
      </c>
      <c r="R62" s="85">
        <v>0</v>
      </c>
      <c r="S62" s="29">
        <v>0</v>
      </c>
      <c r="T62" s="85">
        <v>0</v>
      </c>
      <c r="U62" s="29">
        <v>0</v>
      </c>
      <c r="V62" s="85">
        <v>0</v>
      </c>
      <c r="W62" s="29">
        <v>0</v>
      </c>
      <c r="X62" s="85">
        <v>0</v>
      </c>
      <c r="Y62" s="29">
        <v>0</v>
      </c>
      <c r="Z62" s="92">
        <v>0</v>
      </c>
      <c r="AA62" s="238">
        <f t="shared" si="0"/>
        <v>111.33333333333333</v>
      </c>
      <c r="AB62" s="238">
        <f t="shared" si="1"/>
        <v>0</v>
      </c>
    </row>
    <row r="63" spans="1:28" x14ac:dyDescent="0.25">
      <c r="A63" s="362"/>
      <c r="B63" s="212" t="s">
        <v>187</v>
      </c>
      <c r="C63" s="25">
        <v>0</v>
      </c>
      <c r="D63" s="85">
        <v>0</v>
      </c>
      <c r="E63" s="29">
        <v>167</v>
      </c>
      <c r="F63" s="85">
        <v>3.663003663003663E-3</v>
      </c>
      <c r="G63" s="29">
        <v>0</v>
      </c>
      <c r="H63" s="85">
        <v>0</v>
      </c>
      <c r="I63" s="29">
        <v>0</v>
      </c>
      <c r="J63" s="85">
        <v>0</v>
      </c>
      <c r="K63" s="29">
        <v>0</v>
      </c>
      <c r="L63" s="85">
        <v>0</v>
      </c>
      <c r="M63" s="29">
        <v>0</v>
      </c>
      <c r="N63" s="85">
        <v>0</v>
      </c>
      <c r="O63" s="29">
        <v>0</v>
      </c>
      <c r="P63" s="85">
        <v>0</v>
      </c>
      <c r="Q63" s="29">
        <v>0</v>
      </c>
      <c r="R63" s="85">
        <v>0</v>
      </c>
      <c r="S63" s="29">
        <v>0</v>
      </c>
      <c r="T63" s="85">
        <v>0</v>
      </c>
      <c r="U63" s="29">
        <v>0</v>
      </c>
      <c r="V63" s="85">
        <v>0</v>
      </c>
      <c r="W63" s="29">
        <v>0</v>
      </c>
      <c r="X63" s="85">
        <v>0</v>
      </c>
      <c r="Y63" s="29">
        <v>0</v>
      </c>
      <c r="Z63" s="92">
        <v>0</v>
      </c>
      <c r="AA63" s="238">
        <f t="shared" si="0"/>
        <v>27.833333333333332</v>
      </c>
      <c r="AB63" s="238">
        <f t="shared" si="1"/>
        <v>0</v>
      </c>
    </row>
    <row r="64" spans="1:28" x14ac:dyDescent="0.25">
      <c r="A64" s="362"/>
      <c r="B64" s="212" t="s">
        <v>13</v>
      </c>
      <c r="C64" s="25">
        <v>334</v>
      </c>
      <c r="D64" s="85">
        <v>8.1967213114754103E-3</v>
      </c>
      <c r="E64" s="29">
        <v>0</v>
      </c>
      <c r="F64" s="85">
        <v>0</v>
      </c>
      <c r="G64" s="29">
        <v>0</v>
      </c>
      <c r="H64" s="85">
        <v>0</v>
      </c>
      <c r="I64" s="29">
        <v>0</v>
      </c>
      <c r="J64" s="85">
        <v>0</v>
      </c>
      <c r="K64" s="29">
        <v>334</v>
      </c>
      <c r="L64" s="85">
        <v>3.6080803716106728E-3</v>
      </c>
      <c r="M64" s="29">
        <v>111</v>
      </c>
      <c r="N64" s="85">
        <v>5.4054054054054057E-3</v>
      </c>
      <c r="O64" s="29">
        <v>360</v>
      </c>
      <c r="P64" s="85">
        <v>2.6905829596412554E-2</v>
      </c>
      <c r="Q64" s="29">
        <v>720</v>
      </c>
      <c r="R64" s="85">
        <v>3.7499999999999992E-2</v>
      </c>
      <c r="S64" s="29">
        <v>480</v>
      </c>
      <c r="T64" s="85">
        <v>4.6511627906976744E-2</v>
      </c>
      <c r="U64" s="29">
        <v>0</v>
      </c>
      <c r="V64" s="85">
        <v>0</v>
      </c>
      <c r="W64" s="29">
        <v>0</v>
      </c>
      <c r="X64" s="85">
        <v>0</v>
      </c>
      <c r="Y64" s="29">
        <v>0</v>
      </c>
      <c r="Z64" s="92">
        <v>0</v>
      </c>
      <c r="AA64" s="238">
        <f t="shared" si="0"/>
        <v>315.66666666666669</v>
      </c>
      <c r="AB64" s="238">
        <f t="shared" si="1"/>
        <v>74.166666666666671</v>
      </c>
    </row>
    <row r="65" spans="1:28" x14ac:dyDescent="0.25">
      <c r="A65" s="362"/>
      <c r="B65" s="212" t="s">
        <v>10</v>
      </c>
      <c r="C65" s="25">
        <v>0</v>
      </c>
      <c r="D65" s="85">
        <v>0</v>
      </c>
      <c r="E65" s="29">
        <v>0</v>
      </c>
      <c r="F65" s="85">
        <v>0</v>
      </c>
      <c r="G65" s="29">
        <v>0</v>
      </c>
      <c r="H65" s="85">
        <v>0</v>
      </c>
      <c r="I65" s="29">
        <v>0</v>
      </c>
      <c r="J65" s="85">
        <v>0</v>
      </c>
      <c r="K65" s="29">
        <v>0</v>
      </c>
      <c r="L65" s="85">
        <v>0</v>
      </c>
      <c r="M65" s="29">
        <v>0</v>
      </c>
      <c r="N65" s="85">
        <v>0</v>
      </c>
      <c r="O65" s="29">
        <v>0</v>
      </c>
      <c r="P65" s="85">
        <v>0</v>
      </c>
      <c r="Q65" s="29">
        <v>480</v>
      </c>
      <c r="R65" s="85">
        <v>2.4999999999999994E-2</v>
      </c>
      <c r="S65" s="29">
        <v>0</v>
      </c>
      <c r="T65" s="85">
        <v>0</v>
      </c>
      <c r="U65" s="29">
        <v>0</v>
      </c>
      <c r="V65" s="85">
        <v>0</v>
      </c>
      <c r="W65" s="29">
        <v>0</v>
      </c>
      <c r="X65" s="85">
        <v>0</v>
      </c>
      <c r="Y65" s="29">
        <v>0</v>
      </c>
      <c r="Z65" s="92">
        <v>0</v>
      </c>
      <c r="AA65" s="238">
        <f t="shared" si="0"/>
        <v>80</v>
      </c>
      <c r="AB65" s="238">
        <f t="shared" si="1"/>
        <v>0</v>
      </c>
    </row>
    <row r="66" spans="1:28" x14ac:dyDescent="0.25">
      <c r="A66" s="362"/>
      <c r="B66" s="212" t="s">
        <v>11</v>
      </c>
      <c r="C66" s="25">
        <v>0</v>
      </c>
      <c r="D66" s="85">
        <v>0</v>
      </c>
      <c r="E66" s="29">
        <v>0</v>
      </c>
      <c r="F66" s="85">
        <v>0</v>
      </c>
      <c r="G66" s="29">
        <v>0</v>
      </c>
      <c r="H66" s="85">
        <v>0</v>
      </c>
      <c r="I66" s="29">
        <v>167</v>
      </c>
      <c r="J66" s="85">
        <v>8.8967971530249106E-4</v>
      </c>
      <c r="K66" s="29">
        <v>0</v>
      </c>
      <c r="L66" s="85">
        <v>0</v>
      </c>
      <c r="M66" s="29">
        <v>0</v>
      </c>
      <c r="N66" s="85">
        <v>0</v>
      </c>
      <c r="O66" s="29">
        <v>0</v>
      </c>
      <c r="P66" s="85">
        <v>0</v>
      </c>
      <c r="Q66" s="29">
        <v>0</v>
      </c>
      <c r="R66" s="85">
        <v>0</v>
      </c>
      <c r="S66" s="29">
        <v>0</v>
      </c>
      <c r="T66" s="85">
        <v>0</v>
      </c>
      <c r="U66" s="29">
        <v>0</v>
      </c>
      <c r="V66" s="85">
        <v>0</v>
      </c>
      <c r="W66" s="29">
        <v>0</v>
      </c>
      <c r="X66" s="85">
        <v>0</v>
      </c>
      <c r="Y66" s="29">
        <v>0</v>
      </c>
      <c r="Z66" s="92">
        <v>0</v>
      </c>
      <c r="AA66" s="238">
        <f t="shared" si="0"/>
        <v>0</v>
      </c>
      <c r="AB66" s="238">
        <f t="shared" si="1"/>
        <v>27.833333333333332</v>
      </c>
    </row>
    <row r="67" spans="1:28" x14ac:dyDescent="0.25">
      <c r="A67" s="362"/>
      <c r="B67" s="212" t="s">
        <v>152</v>
      </c>
      <c r="C67" s="25">
        <v>1002</v>
      </c>
      <c r="D67" s="85">
        <v>2.4590163934426229E-2</v>
      </c>
      <c r="E67" s="29">
        <v>167</v>
      </c>
      <c r="F67" s="85">
        <v>3.663003663003663E-3</v>
      </c>
      <c r="G67" s="29">
        <v>0</v>
      </c>
      <c r="H67" s="85">
        <v>0</v>
      </c>
      <c r="I67" s="29">
        <v>0</v>
      </c>
      <c r="J67" s="85">
        <v>0</v>
      </c>
      <c r="K67" s="29">
        <v>0</v>
      </c>
      <c r="L67" s="85">
        <v>0</v>
      </c>
      <c r="M67" s="29">
        <v>0</v>
      </c>
      <c r="N67" s="85">
        <v>0</v>
      </c>
      <c r="O67" s="29">
        <v>0</v>
      </c>
      <c r="P67" s="85">
        <v>0</v>
      </c>
      <c r="Q67" s="29">
        <v>0</v>
      </c>
      <c r="R67" s="85">
        <v>0</v>
      </c>
      <c r="S67" s="29">
        <v>0</v>
      </c>
      <c r="T67" s="85">
        <v>0</v>
      </c>
      <c r="U67" s="29">
        <v>0</v>
      </c>
      <c r="V67" s="85">
        <v>0</v>
      </c>
      <c r="W67" s="29">
        <v>0</v>
      </c>
      <c r="X67" s="85">
        <v>0</v>
      </c>
      <c r="Y67" s="29">
        <v>0</v>
      </c>
      <c r="Z67" s="92">
        <v>0</v>
      </c>
      <c r="AA67" s="238">
        <f t="shared" si="0"/>
        <v>194.83333333333334</v>
      </c>
      <c r="AB67" s="238">
        <f t="shared" si="1"/>
        <v>0</v>
      </c>
    </row>
    <row r="68" spans="1:28" x14ac:dyDescent="0.25">
      <c r="A68" s="362"/>
      <c r="B68" s="212" t="s">
        <v>72</v>
      </c>
      <c r="C68" s="25">
        <v>0</v>
      </c>
      <c r="D68" s="85">
        <v>0</v>
      </c>
      <c r="E68" s="29">
        <v>0</v>
      </c>
      <c r="F68" s="85">
        <v>0</v>
      </c>
      <c r="G68" s="29">
        <v>0</v>
      </c>
      <c r="H68" s="85">
        <v>0</v>
      </c>
      <c r="I68" s="29">
        <v>0</v>
      </c>
      <c r="J68" s="85">
        <v>0</v>
      </c>
      <c r="K68" s="29">
        <v>0</v>
      </c>
      <c r="L68" s="85">
        <v>0</v>
      </c>
      <c r="M68" s="29">
        <v>0</v>
      </c>
      <c r="N68" s="85">
        <v>0</v>
      </c>
      <c r="O68" s="29">
        <v>0</v>
      </c>
      <c r="P68" s="85">
        <v>0</v>
      </c>
      <c r="Q68" s="29">
        <v>0</v>
      </c>
      <c r="R68" s="85">
        <v>0</v>
      </c>
      <c r="S68" s="29">
        <v>0</v>
      </c>
      <c r="T68" s="85">
        <v>0</v>
      </c>
      <c r="U68" s="29">
        <v>800</v>
      </c>
      <c r="V68" s="85">
        <v>2.0908473158747585E-4</v>
      </c>
      <c r="W68" s="29">
        <v>200</v>
      </c>
      <c r="X68" s="85">
        <v>6.0536352079423705E-5</v>
      </c>
      <c r="Y68" s="29">
        <v>0</v>
      </c>
      <c r="Z68" s="92">
        <v>0</v>
      </c>
      <c r="AA68" s="238">
        <f t="shared" si="0"/>
        <v>0</v>
      </c>
      <c r="AB68" s="238">
        <f t="shared" si="1"/>
        <v>166.66666666666666</v>
      </c>
    </row>
    <row r="69" spans="1:28" x14ac:dyDescent="0.25">
      <c r="A69" s="362"/>
      <c r="B69" s="212" t="s">
        <v>190</v>
      </c>
      <c r="C69" s="25">
        <v>0</v>
      </c>
      <c r="D69" s="85">
        <v>0</v>
      </c>
      <c r="E69" s="29">
        <v>0</v>
      </c>
      <c r="F69" s="85">
        <v>0</v>
      </c>
      <c r="G69" s="29">
        <v>0</v>
      </c>
      <c r="H69" s="85">
        <v>0</v>
      </c>
      <c r="I69" s="29">
        <v>0</v>
      </c>
      <c r="J69" s="85">
        <v>0</v>
      </c>
      <c r="K69" s="29">
        <v>167</v>
      </c>
      <c r="L69" s="85">
        <v>1.8040401858053364E-3</v>
      </c>
      <c r="M69" s="29">
        <v>0</v>
      </c>
      <c r="N69" s="85">
        <v>0</v>
      </c>
      <c r="O69" s="29">
        <v>0</v>
      </c>
      <c r="P69" s="85">
        <v>0</v>
      </c>
      <c r="Q69" s="29">
        <v>0</v>
      </c>
      <c r="R69" s="85">
        <v>0</v>
      </c>
      <c r="S69" s="29">
        <v>0</v>
      </c>
      <c r="T69" s="85">
        <v>0</v>
      </c>
      <c r="U69" s="29">
        <v>0</v>
      </c>
      <c r="V69" s="85">
        <v>0</v>
      </c>
      <c r="W69" s="29">
        <v>0</v>
      </c>
      <c r="X69" s="85">
        <v>0</v>
      </c>
      <c r="Y69" s="29">
        <v>0</v>
      </c>
      <c r="Z69" s="92">
        <v>0</v>
      </c>
      <c r="AA69" s="238">
        <f t="shared" si="0"/>
        <v>0</v>
      </c>
      <c r="AB69" s="238">
        <f t="shared" si="1"/>
        <v>27.833333333333332</v>
      </c>
    </row>
    <row r="70" spans="1:28" x14ac:dyDescent="0.25">
      <c r="A70" s="362"/>
      <c r="B70" s="212" t="s">
        <v>62</v>
      </c>
      <c r="C70" s="25">
        <v>0</v>
      </c>
      <c r="D70" s="85">
        <v>0</v>
      </c>
      <c r="E70" s="29">
        <v>0</v>
      </c>
      <c r="F70" s="85">
        <v>0</v>
      </c>
      <c r="G70" s="29">
        <v>0</v>
      </c>
      <c r="H70" s="85">
        <v>0</v>
      </c>
      <c r="I70" s="29">
        <v>0</v>
      </c>
      <c r="J70" s="85">
        <v>0</v>
      </c>
      <c r="K70" s="29">
        <v>0</v>
      </c>
      <c r="L70" s="85">
        <v>0</v>
      </c>
      <c r="M70" s="29">
        <v>0</v>
      </c>
      <c r="N70" s="85">
        <v>0</v>
      </c>
      <c r="O70" s="29">
        <v>1380</v>
      </c>
      <c r="P70" s="85">
        <v>0.10313901345291479</v>
      </c>
      <c r="Q70" s="29">
        <v>2520</v>
      </c>
      <c r="R70" s="85">
        <v>0.13124999999999998</v>
      </c>
      <c r="S70" s="29">
        <v>1080</v>
      </c>
      <c r="T70" s="85">
        <v>0.10465116279069768</v>
      </c>
      <c r="U70" s="29">
        <v>6200</v>
      </c>
      <c r="V70" s="85">
        <v>1.6204066698029377E-3</v>
      </c>
      <c r="W70" s="29">
        <v>3500</v>
      </c>
      <c r="X70" s="85">
        <v>1.0593861613899147E-3</v>
      </c>
      <c r="Y70" s="29">
        <v>1100</v>
      </c>
      <c r="Z70" s="92">
        <v>6.5417781742491837E-4</v>
      </c>
      <c r="AA70" s="238">
        <f t="shared" si="0"/>
        <v>830</v>
      </c>
      <c r="AB70" s="238">
        <f t="shared" si="1"/>
        <v>1800</v>
      </c>
    </row>
    <row r="71" spans="1:28" x14ac:dyDescent="0.25">
      <c r="A71" s="362"/>
      <c r="B71" s="212" t="s">
        <v>189</v>
      </c>
      <c r="C71" s="25">
        <v>0</v>
      </c>
      <c r="D71" s="85">
        <v>0</v>
      </c>
      <c r="E71" s="29">
        <v>0</v>
      </c>
      <c r="F71" s="85">
        <v>0</v>
      </c>
      <c r="G71" s="29">
        <v>0</v>
      </c>
      <c r="H71" s="85">
        <v>0</v>
      </c>
      <c r="I71" s="29">
        <v>167</v>
      </c>
      <c r="J71" s="85">
        <v>8.8967971530249106E-4</v>
      </c>
      <c r="K71" s="29">
        <v>0</v>
      </c>
      <c r="L71" s="85">
        <v>0</v>
      </c>
      <c r="M71" s="29">
        <v>0</v>
      </c>
      <c r="N71" s="85">
        <v>0</v>
      </c>
      <c r="O71" s="29">
        <v>0</v>
      </c>
      <c r="P71" s="85">
        <v>0</v>
      </c>
      <c r="Q71" s="29">
        <v>0</v>
      </c>
      <c r="R71" s="85">
        <v>0</v>
      </c>
      <c r="S71" s="29">
        <v>0</v>
      </c>
      <c r="T71" s="85">
        <v>0</v>
      </c>
      <c r="U71" s="29">
        <v>0</v>
      </c>
      <c r="V71" s="85">
        <v>0</v>
      </c>
      <c r="W71" s="29">
        <v>0</v>
      </c>
      <c r="X71" s="85">
        <v>0</v>
      </c>
      <c r="Y71" s="29">
        <v>0</v>
      </c>
      <c r="Z71" s="92">
        <v>0</v>
      </c>
      <c r="AA71" s="238">
        <f t="shared" si="0"/>
        <v>0</v>
      </c>
      <c r="AB71" s="238">
        <f t="shared" si="1"/>
        <v>27.833333333333332</v>
      </c>
    </row>
    <row r="72" spans="1:28" x14ac:dyDescent="0.25">
      <c r="A72" s="362"/>
      <c r="B72" s="212" t="s">
        <v>159</v>
      </c>
      <c r="C72" s="25">
        <v>0</v>
      </c>
      <c r="D72" s="85">
        <v>0</v>
      </c>
      <c r="E72" s="29">
        <v>835</v>
      </c>
      <c r="F72" s="85">
        <v>1.8315018315018316E-2</v>
      </c>
      <c r="G72" s="29">
        <v>0</v>
      </c>
      <c r="H72" s="85">
        <v>0</v>
      </c>
      <c r="I72" s="29">
        <v>0</v>
      </c>
      <c r="J72" s="85">
        <v>0</v>
      </c>
      <c r="K72" s="29">
        <v>0</v>
      </c>
      <c r="L72" s="85">
        <v>0</v>
      </c>
      <c r="M72" s="29">
        <v>0</v>
      </c>
      <c r="N72" s="85">
        <v>0</v>
      </c>
      <c r="O72" s="29">
        <v>0</v>
      </c>
      <c r="P72" s="85">
        <v>0</v>
      </c>
      <c r="Q72" s="29">
        <v>0</v>
      </c>
      <c r="R72" s="85">
        <v>0</v>
      </c>
      <c r="S72" s="29">
        <v>0</v>
      </c>
      <c r="T72" s="85">
        <v>0</v>
      </c>
      <c r="U72" s="29">
        <v>0</v>
      </c>
      <c r="V72" s="85">
        <v>0</v>
      </c>
      <c r="W72" s="29">
        <v>0</v>
      </c>
      <c r="X72" s="85">
        <v>0</v>
      </c>
      <c r="Y72" s="29">
        <v>0</v>
      </c>
      <c r="Z72" s="92">
        <v>0</v>
      </c>
      <c r="AA72" s="238">
        <f t="shared" ref="AA72:AA76" si="2">AVERAGE(C72,E72,G72,O72,Q72,S72)</f>
        <v>139.16666666666666</v>
      </c>
      <c r="AB72" s="238">
        <f t="shared" ref="AB72:AB76" si="3">AVERAGE(I72,K72,M72,U72,W72,Y72)</f>
        <v>0</v>
      </c>
    </row>
    <row r="73" spans="1:28" x14ac:dyDescent="0.25">
      <c r="A73" s="362"/>
      <c r="B73" s="212" t="s">
        <v>12</v>
      </c>
      <c r="C73" s="25">
        <v>1503</v>
      </c>
      <c r="D73" s="85">
        <v>3.6885245901639344E-2</v>
      </c>
      <c r="E73" s="29">
        <v>1670</v>
      </c>
      <c r="F73" s="85">
        <v>3.6630036630036632E-2</v>
      </c>
      <c r="G73" s="29">
        <v>2672</v>
      </c>
      <c r="H73" s="85">
        <v>4.9382716049382713E-2</v>
      </c>
      <c r="I73" s="29">
        <v>0</v>
      </c>
      <c r="J73" s="85">
        <v>0</v>
      </c>
      <c r="K73" s="29">
        <v>167</v>
      </c>
      <c r="L73" s="85">
        <v>1.8040401858053364E-3</v>
      </c>
      <c r="M73" s="29">
        <v>0</v>
      </c>
      <c r="N73" s="85">
        <v>0</v>
      </c>
      <c r="O73" s="29">
        <v>0</v>
      </c>
      <c r="P73" s="85">
        <v>0</v>
      </c>
      <c r="Q73" s="29">
        <v>0</v>
      </c>
      <c r="R73" s="85">
        <v>0</v>
      </c>
      <c r="S73" s="29">
        <v>0</v>
      </c>
      <c r="T73" s="85">
        <v>0</v>
      </c>
      <c r="U73" s="29">
        <v>0</v>
      </c>
      <c r="V73" s="85">
        <v>0</v>
      </c>
      <c r="W73" s="29">
        <v>0</v>
      </c>
      <c r="X73" s="85">
        <v>0</v>
      </c>
      <c r="Y73" s="29">
        <v>0</v>
      </c>
      <c r="Z73" s="92">
        <v>0</v>
      </c>
      <c r="AA73" s="238">
        <f t="shared" si="2"/>
        <v>974.16666666666663</v>
      </c>
      <c r="AB73" s="238">
        <f t="shared" si="3"/>
        <v>27.833333333333332</v>
      </c>
    </row>
    <row r="74" spans="1:28" x14ac:dyDescent="0.25">
      <c r="A74" s="362"/>
      <c r="B74" s="212" t="s">
        <v>142</v>
      </c>
      <c r="C74" s="25">
        <v>0</v>
      </c>
      <c r="D74" s="85">
        <v>0</v>
      </c>
      <c r="E74" s="29">
        <v>0</v>
      </c>
      <c r="F74" s="85">
        <v>0</v>
      </c>
      <c r="G74" s="29">
        <v>0</v>
      </c>
      <c r="H74" s="85">
        <v>0</v>
      </c>
      <c r="I74" s="29">
        <v>0</v>
      </c>
      <c r="J74" s="85">
        <v>0</v>
      </c>
      <c r="K74" s="29">
        <v>501</v>
      </c>
      <c r="L74" s="85">
        <v>5.4121205574160095E-3</v>
      </c>
      <c r="M74" s="29">
        <v>0</v>
      </c>
      <c r="N74" s="85">
        <v>0</v>
      </c>
      <c r="O74" s="29">
        <v>0</v>
      </c>
      <c r="P74" s="85">
        <v>0</v>
      </c>
      <c r="Q74" s="29">
        <v>0</v>
      </c>
      <c r="R74" s="85">
        <v>0</v>
      </c>
      <c r="S74" s="29">
        <v>0</v>
      </c>
      <c r="T74" s="85">
        <v>0</v>
      </c>
      <c r="U74" s="29">
        <v>0</v>
      </c>
      <c r="V74" s="85">
        <v>0</v>
      </c>
      <c r="W74" s="29">
        <v>0</v>
      </c>
      <c r="X74" s="85">
        <v>0</v>
      </c>
      <c r="Y74" s="29">
        <v>0</v>
      </c>
      <c r="Z74" s="92">
        <v>0</v>
      </c>
      <c r="AA74" s="238">
        <f t="shared" si="2"/>
        <v>0</v>
      </c>
      <c r="AB74" s="238">
        <f t="shared" si="3"/>
        <v>83.5</v>
      </c>
    </row>
    <row r="75" spans="1:28" x14ac:dyDescent="0.25">
      <c r="A75" s="362"/>
      <c r="B75" s="212" t="s">
        <v>192</v>
      </c>
      <c r="C75" s="25">
        <v>0</v>
      </c>
      <c r="D75" s="85">
        <v>0</v>
      </c>
      <c r="E75" s="29">
        <v>0</v>
      </c>
      <c r="F75" s="85">
        <v>0</v>
      </c>
      <c r="G75" s="29">
        <v>0</v>
      </c>
      <c r="H75" s="85">
        <v>0</v>
      </c>
      <c r="I75" s="29">
        <v>0</v>
      </c>
      <c r="J75" s="85">
        <v>0</v>
      </c>
      <c r="K75" s="29">
        <v>0</v>
      </c>
      <c r="L75" s="85">
        <v>0</v>
      </c>
      <c r="M75" s="29">
        <v>0</v>
      </c>
      <c r="N75" s="85">
        <v>0</v>
      </c>
      <c r="O75" s="29">
        <v>0</v>
      </c>
      <c r="P75" s="85">
        <v>0</v>
      </c>
      <c r="Q75" s="29">
        <v>60</v>
      </c>
      <c r="R75" s="85">
        <v>3.1249999999999993E-3</v>
      </c>
      <c r="S75" s="29">
        <v>120</v>
      </c>
      <c r="T75" s="85">
        <v>1.1627906976744186E-2</v>
      </c>
      <c r="U75" s="29">
        <v>0</v>
      </c>
      <c r="V75" s="85">
        <v>0</v>
      </c>
      <c r="W75" s="29">
        <v>0</v>
      </c>
      <c r="X75" s="85">
        <v>0</v>
      </c>
      <c r="Y75" s="29">
        <v>0</v>
      </c>
      <c r="Z75" s="92">
        <v>0</v>
      </c>
      <c r="AA75" s="238">
        <f t="shared" si="2"/>
        <v>30</v>
      </c>
      <c r="AB75" s="238">
        <f t="shared" si="3"/>
        <v>0</v>
      </c>
    </row>
    <row r="76" spans="1:28" ht="13.5" thickBot="1" x14ac:dyDescent="0.3">
      <c r="A76" s="377"/>
      <c r="B76" s="214" t="s">
        <v>22</v>
      </c>
      <c r="C76" s="31">
        <v>0</v>
      </c>
      <c r="D76" s="190">
        <v>0</v>
      </c>
      <c r="E76" s="33">
        <v>0</v>
      </c>
      <c r="F76" s="190">
        <v>0</v>
      </c>
      <c r="G76" s="33">
        <v>167</v>
      </c>
      <c r="H76" s="190">
        <v>3.0864197530864196E-3</v>
      </c>
      <c r="I76" s="33">
        <v>0</v>
      </c>
      <c r="J76" s="190">
        <v>0</v>
      </c>
      <c r="K76" s="33">
        <v>0</v>
      </c>
      <c r="L76" s="190">
        <v>0</v>
      </c>
      <c r="M76" s="33">
        <v>0</v>
      </c>
      <c r="N76" s="190">
        <v>0</v>
      </c>
      <c r="O76" s="33">
        <v>0</v>
      </c>
      <c r="P76" s="190">
        <v>0</v>
      </c>
      <c r="Q76" s="33">
        <v>0</v>
      </c>
      <c r="R76" s="190">
        <v>0</v>
      </c>
      <c r="S76" s="33">
        <v>0</v>
      </c>
      <c r="T76" s="190">
        <v>0</v>
      </c>
      <c r="U76" s="33">
        <v>0</v>
      </c>
      <c r="V76" s="190">
        <v>0</v>
      </c>
      <c r="W76" s="33">
        <v>0</v>
      </c>
      <c r="X76" s="190">
        <v>0</v>
      </c>
      <c r="Y76" s="33">
        <v>0</v>
      </c>
      <c r="Z76" s="207">
        <v>0</v>
      </c>
      <c r="AA76" s="238">
        <f t="shared" si="2"/>
        <v>27.833333333333332</v>
      </c>
      <c r="AB76" s="238">
        <f t="shared" si="3"/>
        <v>0</v>
      </c>
    </row>
    <row r="77" spans="1:28" x14ac:dyDescent="0.25">
      <c r="A77" s="273" t="s">
        <v>78</v>
      </c>
      <c r="B77" s="274"/>
      <c r="C77" s="35">
        <f>SUM(C7:C76)</f>
        <v>40748</v>
      </c>
      <c r="D77" s="14">
        <f t="shared" ref="D77:Z77" si="4">SUM(D7:D76)</f>
        <v>0.99999999999999978</v>
      </c>
      <c r="E77" s="28">
        <f t="shared" si="4"/>
        <v>45591</v>
      </c>
      <c r="F77" s="14">
        <f t="shared" si="4"/>
        <v>0.99999999999999967</v>
      </c>
      <c r="G77" s="28">
        <f t="shared" si="4"/>
        <v>54108</v>
      </c>
      <c r="H77" s="14">
        <f t="shared" si="4"/>
        <v>1.0000000000000002</v>
      </c>
      <c r="I77" s="28">
        <f t="shared" si="4"/>
        <v>187708</v>
      </c>
      <c r="J77" s="14">
        <f t="shared" si="4"/>
        <v>1.0000000000000002</v>
      </c>
      <c r="K77" s="28">
        <f t="shared" si="4"/>
        <v>92570</v>
      </c>
      <c r="L77" s="14">
        <f t="shared" si="4"/>
        <v>1.0000000000000002</v>
      </c>
      <c r="M77" s="28">
        <f t="shared" si="4"/>
        <v>20535</v>
      </c>
      <c r="N77" s="14">
        <f t="shared" si="4"/>
        <v>0.99999999999999956</v>
      </c>
      <c r="O77" s="28">
        <f t="shared" si="4"/>
        <v>13380</v>
      </c>
      <c r="P77" s="14">
        <f t="shared" si="4"/>
        <v>1</v>
      </c>
      <c r="Q77" s="28">
        <f t="shared" si="4"/>
        <v>19200</v>
      </c>
      <c r="R77" s="14">
        <f t="shared" si="4"/>
        <v>1</v>
      </c>
      <c r="S77" s="28">
        <f t="shared" si="4"/>
        <v>10320</v>
      </c>
      <c r="T77" s="14">
        <f t="shared" si="4"/>
        <v>1</v>
      </c>
      <c r="U77" s="28">
        <f t="shared" si="4"/>
        <v>3826200</v>
      </c>
      <c r="V77" s="14">
        <f t="shared" si="4"/>
        <v>1</v>
      </c>
      <c r="W77" s="28">
        <f t="shared" si="4"/>
        <v>3303800</v>
      </c>
      <c r="X77" s="14">
        <f t="shared" si="4"/>
        <v>1.0000000000000002</v>
      </c>
      <c r="Y77" s="28">
        <f t="shared" si="4"/>
        <v>1681500</v>
      </c>
      <c r="Z77" s="15">
        <f t="shared" si="4"/>
        <v>1.0000000000000002</v>
      </c>
    </row>
    <row r="78" spans="1:28" x14ac:dyDescent="0.25">
      <c r="A78" s="285" t="s">
        <v>79</v>
      </c>
      <c r="B78" s="286"/>
      <c r="C78" s="36">
        <v>15</v>
      </c>
      <c r="D78" s="177"/>
      <c r="E78" s="29">
        <v>20</v>
      </c>
      <c r="F78" s="177"/>
      <c r="G78" s="29">
        <v>27</v>
      </c>
      <c r="H78" s="177"/>
      <c r="I78" s="29">
        <v>13</v>
      </c>
      <c r="J78" s="177"/>
      <c r="K78" s="29">
        <v>25</v>
      </c>
      <c r="L78" s="177"/>
      <c r="M78" s="29">
        <v>25</v>
      </c>
      <c r="N78" s="177"/>
      <c r="O78" s="29">
        <v>15</v>
      </c>
      <c r="P78" s="177"/>
      <c r="Q78" s="29">
        <v>15</v>
      </c>
      <c r="R78" s="177"/>
      <c r="S78" s="29">
        <v>12</v>
      </c>
      <c r="T78" s="177"/>
      <c r="U78" s="29">
        <v>16</v>
      </c>
      <c r="V78" s="177"/>
      <c r="W78" s="90">
        <v>16</v>
      </c>
      <c r="X78" s="177"/>
      <c r="Y78" s="90">
        <v>11</v>
      </c>
      <c r="Z78" s="110"/>
    </row>
    <row r="79" spans="1:28" x14ac:dyDescent="0.25">
      <c r="A79" s="285" t="s">
        <v>80</v>
      </c>
      <c r="B79" s="286"/>
      <c r="C79" s="36">
        <v>1.6140000000000001</v>
      </c>
      <c r="D79" s="177"/>
      <c r="E79" s="29">
        <v>1.615</v>
      </c>
      <c r="F79" s="177"/>
      <c r="G79" s="29">
        <v>2.2629999999999999</v>
      </c>
      <c r="H79" s="177"/>
      <c r="I79" s="29">
        <v>1.04</v>
      </c>
      <c r="J79" s="177"/>
      <c r="K79" s="29">
        <v>1.3</v>
      </c>
      <c r="L79" s="177"/>
      <c r="M79" s="29">
        <v>1.9259999999999999</v>
      </c>
      <c r="N79" s="177"/>
      <c r="O79" s="29">
        <v>1.419</v>
      </c>
      <c r="P79" s="177"/>
      <c r="Q79" s="29">
        <v>1.6819999999999999</v>
      </c>
      <c r="R79" s="177"/>
      <c r="S79" s="29">
        <v>1.627</v>
      </c>
      <c r="T79" s="177"/>
      <c r="U79" s="29">
        <v>6.9489999999999996E-2</v>
      </c>
      <c r="V79" s="177"/>
      <c r="W79" s="90">
        <v>7.6310000000000003E-2</v>
      </c>
      <c r="X79" s="177"/>
      <c r="Y79" s="90">
        <v>0.1124</v>
      </c>
      <c r="Z79" s="110"/>
    </row>
    <row r="80" spans="1:28" x14ac:dyDescent="0.25">
      <c r="A80" s="285" t="s">
        <v>81</v>
      </c>
      <c r="B80" s="286"/>
      <c r="C80" s="36">
        <v>0.72209999999999996</v>
      </c>
      <c r="D80" s="177"/>
      <c r="E80" s="29">
        <v>0.69820000000000004</v>
      </c>
      <c r="F80" s="177"/>
      <c r="G80" s="29">
        <v>0.83169999999999999</v>
      </c>
      <c r="H80" s="177"/>
      <c r="I80" s="29">
        <v>0.53990000000000005</v>
      </c>
      <c r="J80" s="177"/>
      <c r="K80" s="29">
        <v>0.55169999999999997</v>
      </c>
      <c r="L80" s="177"/>
      <c r="M80" s="29">
        <v>0.68240000000000001</v>
      </c>
      <c r="N80" s="177"/>
      <c r="O80" s="29">
        <v>0.59440000000000004</v>
      </c>
      <c r="P80" s="177"/>
      <c r="Q80" s="29">
        <v>0.70309999999999995</v>
      </c>
      <c r="R80" s="177"/>
      <c r="S80" s="29">
        <v>0.69550000000000001</v>
      </c>
      <c r="T80" s="177"/>
      <c r="U80" s="29">
        <v>1.7270000000000001E-2</v>
      </c>
      <c r="V80" s="177"/>
      <c r="W80" s="90">
        <v>1.915E-2</v>
      </c>
      <c r="X80" s="177"/>
      <c r="Y80" s="90">
        <v>3.2030000000000003E-2</v>
      </c>
      <c r="Z80" s="110"/>
    </row>
    <row r="81" spans="1:26" ht="13.5" thickBot="1" x14ac:dyDescent="0.3">
      <c r="A81" s="271" t="s">
        <v>82</v>
      </c>
      <c r="B81" s="272"/>
      <c r="C81" s="37">
        <v>0.59599999999999997</v>
      </c>
      <c r="D81" s="188"/>
      <c r="E81" s="30">
        <v>0.53920000000000001</v>
      </c>
      <c r="F81" s="188"/>
      <c r="G81" s="30">
        <v>0.68669999999999998</v>
      </c>
      <c r="H81" s="188"/>
      <c r="I81" s="30">
        <v>0.40539999999999998</v>
      </c>
      <c r="J81" s="188"/>
      <c r="K81" s="30">
        <v>0.40400000000000003</v>
      </c>
      <c r="L81" s="188"/>
      <c r="M81" s="30">
        <v>0.59830000000000005</v>
      </c>
      <c r="N81" s="188"/>
      <c r="O81" s="30">
        <v>0.5242</v>
      </c>
      <c r="P81" s="188"/>
      <c r="Q81" s="30">
        <v>0.62119999999999997</v>
      </c>
      <c r="R81" s="188"/>
      <c r="S81" s="30">
        <v>0.65469999999999995</v>
      </c>
      <c r="T81" s="188"/>
      <c r="U81" s="30">
        <v>2.5059999999999999E-2</v>
      </c>
      <c r="V81" s="188"/>
      <c r="W81" s="112">
        <v>2.7519999999999999E-2</v>
      </c>
      <c r="X81" s="188"/>
      <c r="Y81" s="112">
        <v>4.6859999999999999E-2</v>
      </c>
      <c r="Z81" s="113"/>
    </row>
    <row r="83" spans="1:26" x14ac:dyDescent="0.25">
      <c r="D83" s="24"/>
      <c r="F83" s="24"/>
      <c r="H83" s="24"/>
      <c r="J83" s="24"/>
      <c r="L83" s="24"/>
      <c r="N83" s="24"/>
      <c r="P83" s="50"/>
    </row>
    <row r="84" spans="1:26" x14ac:dyDescent="0.25">
      <c r="D84" s="24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1:26" x14ac:dyDescent="0.25">
      <c r="D85" s="24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1:26" x14ac:dyDescent="0.25">
      <c r="D86" s="24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1:26" x14ac:dyDescent="0.25">
      <c r="D87" s="24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1:26" x14ac:dyDescent="0.25">
      <c r="D88" s="24"/>
      <c r="F88" s="24"/>
      <c r="H88" s="24"/>
      <c r="J88" s="24"/>
      <c r="L88" s="24"/>
      <c r="N88" s="24"/>
      <c r="P88" s="50"/>
    </row>
    <row r="89" spans="1:26" x14ac:dyDescent="0.25">
      <c r="D89" s="24"/>
      <c r="F89" s="24"/>
      <c r="H89" s="24"/>
      <c r="J89" s="24"/>
      <c r="L89" s="24"/>
      <c r="N89" s="24"/>
      <c r="P89" s="50"/>
    </row>
    <row r="90" spans="1:26" x14ac:dyDescent="0.25">
      <c r="D90" s="24"/>
      <c r="F90" s="24"/>
      <c r="H90" s="24"/>
      <c r="J90" s="24"/>
      <c r="L90" s="24"/>
      <c r="N90" s="24"/>
      <c r="P90" s="50"/>
    </row>
  </sheetData>
  <mergeCells count="38">
    <mergeCell ref="O2:T2"/>
    <mergeCell ref="U4:Z4"/>
    <mergeCell ref="U3:Z3"/>
    <mergeCell ref="U2:Z2"/>
    <mergeCell ref="U5:V5"/>
    <mergeCell ref="W5:X5"/>
    <mergeCell ref="Y5:Z5"/>
    <mergeCell ref="S5:T5"/>
    <mergeCell ref="Q5:R5"/>
    <mergeCell ref="O5:P5"/>
    <mergeCell ref="O4:T4"/>
    <mergeCell ref="O3:T3"/>
    <mergeCell ref="I3:N3"/>
    <mergeCell ref="I2:N2"/>
    <mergeCell ref="A2:B4"/>
    <mergeCell ref="A5:A6"/>
    <mergeCell ref="C2:H2"/>
    <mergeCell ref="C5:D5"/>
    <mergeCell ref="E5:F5"/>
    <mergeCell ref="G5:H5"/>
    <mergeCell ref="C4:H4"/>
    <mergeCell ref="C3:H3"/>
    <mergeCell ref="B5:B6"/>
    <mergeCell ref="K5:L5"/>
    <mergeCell ref="M5:N5"/>
    <mergeCell ref="I4:N4"/>
    <mergeCell ref="A81:B81"/>
    <mergeCell ref="I5:J5"/>
    <mergeCell ref="A52:A57"/>
    <mergeCell ref="A77:B77"/>
    <mergeCell ref="A78:B78"/>
    <mergeCell ref="A79:B79"/>
    <mergeCell ref="A80:B80"/>
    <mergeCell ref="A7:A9"/>
    <mergeCell ref="A10:A45"/>
    <mergeCell ref="A46:A49"/>
    <mergeCell ref="A50:A51"/>
    <mergeCell ref="A58:A76"/>
  </mergeCells>
  <conditionalFormatting sqref="T51 R51 P51 T46:T49 R46:R49 P46:P49 T60 R60 P60 T64:T65 R64:R65 P64:P65 T75 T70 R75 R70 P75 P70 T16 T19 R16 R19 P16 P19 T27 R27 P27 T33 R33 P33 T37:T39 R37:R39 P37:P39 T29:T30 R29:R30 P29:P30 Z53 X53 V53 Z57 Z51 X57 X51 V57 V51 Z7:Z8 X7:X8 V7:V8 Z59 X59 V59 Z68 Z70 X68 X70 V68 V70 Z13 X13 V13 Z25 Z30 X25 X30 V25 V30 Z32 X32 V32 Z37 Z45:Z48 X37 X45:X48 V37 V45:V48">
    <cfRule type="cellIs" dxfId="1" priority="3" operator="greaterThan">
      <formula>0.2</formula>
    </cfRule>
  </conditionalFormatting>
  <conditionalFormatting sqref="T53 R53 P53">
    <cfRule type="cellIs" dxfId="0" priority="2" operator="greaterThan">
      <formula>0.2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4"/>
  <sheetViews>
    <sheetView zoomScale="70" zoomScaleNormal="70" workbookViewId="0">
      <selection activeCell="H43" sqref="H42:H43"/>
    </sheetView>
  </sheetViews>
  <sheetFormatPr baseColWidth="10" defaultRowHeight="15" x14ac:dyDescent="0.25"/>
  <cols>
    <col min="4" max="4" width="15.42578125" bestFit="1" customWidth="1"/>
    <col min="5" max="5" width="12.85546875" bestFit="1" customWidth="1"/>
    <col min="6" max="6" width="14.5703125" bestFit="1" customWidth="1"/>
    <col min="7" max="7" width="11.7109375" bestFit="1" customWidth="1"/>
    <col min="8" max="8" width="18.5703125" bestFit="1" customWidth="1"/>
    <col min="9" max="9" width="19.140625" bestFit="1" customWidth="1"/>
    <col min="10" max="10" width="25.42578125" bestFit="1" customWidth="1"/>
    <col min="11" max="11" width="25.5703125" bestFit="1" customWidth="1"/>
    <col min="12" max="12" width="21" bestFit="1" customWidth="1"/>
  </cols>
  <sheetData>
    <row r="3" spans="3:12" x14ac:dyDescent="0.25">
      <c r="C3" s="394" t="s">
        <v>195</v>
      </c>
      <c r="D3" s="395"/>
      <c r="E3" s="395"/>
      <c r="F3" s="395"/>
      <c r="G3" s="396"/>
      <c r="H3" s="386" t="s">
        <v>78</v>
      </c>
      <c r="I3" s="386" t="s">
        <v>79</v>
      </c>
      <c r="J3" s="386" t="s">
        <v>80</v>
      </c>
      <c r="K3" s="386" t="s">
        <v>81</v>
      </c>
      <c r="L3" s="386" t="s">
        <v>82</v>
      </c>
    </row>
    <row r="4" spans="3:12" x14ac:dyDescent="0.25">
      <c r="C4" s="397"/>
      <c r="D4" s="398"/>
      <c r="E4" s="398"/>
      <c r="F4" s="398"/>
      <c r="G4" s="399"/>
      <c r="H4" s="386"/>
      <c r="I4" s="386"/>
      <c r="J4" s="386"/>
      <c r="K4" s="386"/>
      <c r="L4" s="386"/>
    </row>
    <row r="5" spans="3:12" x14ac:dyDescent="0.25">
      <c r="C5" s="283">
        <v>2011</v>
      </c>
      <c r="D5" s="283" t="s">
        <v>35</v>
      </c>
      <c r="E5" s="400">
        <v>40892</v>
      </c>
      <c r="F5" s="310" t="s">
        <v>196</v>
      </c>
      <c r="G5" s="167" t="s">
        <v>30</v>
      </c>
      <c r="H5" s="218">
        <v>8658</v>
      </c>
      <c r="I5" s="218">
        <v>12</v>
      </c>
      <c r="J5" s="218">
        <v>1.8740000000000001</v>
      </c>
      <c r="K5" s="218">
        <v>0.78269999999999995</v>
      </c>
      <c r="L5" s="218">
        <v>0.75409999999999999</v>
      </c>
    </row>
    <row r="6" spans="3:12" x14ac:dyDescent="0.25">
      <c r="C6" s="283"/>
      <c r="D6" s="283"/>
      <c r="E6" s="400"/>
      <c r="F6" s="391"/>
      <c r="G6" s="167" t="s">
        <v>32</v>
      </c>
      <c r="H6" s="218">
        <v>29726</v>
      </c>
      <c r="I6" s="218">
        <v>12</v>
      </c>
      <c r="J6" s="218">
        <v>1.4650000000000001</v>
      </c>
      <c r="K6" s="218">
        <v>0.63390000000000002</v>
      </c>
      <c r="L6" s="218">
        <v>0.58950000000000002</v>
      </c>
    </row>
    <row r="7" spans="3:12" x14ac:dyDescent="0.25">
      <c r="C7" s="283"/>
      <c r="D7" s="283"/>
      <c r="E7" s="400"/>
      <c r="F7" s="217" t="s">
        <v>197</v>
      </c>
      <c r="G7" s="167" t="s">
        <v>31</v>
      </c>
      <c r="H7" s="218">
        <v>22644</v>
      </c>
      <c r="I7" s="218">
        <v>16</v>
      </c>
      <c r="J7" s="218">
        <v>1.69</v>
      </c>
      <c r="K7" s="218">
        <v>0.71860000000000002</v>
      </c>
      <c r="L7" s="218">
        <v>0.60940000000000005</v>
      </c>
    </row>
    <row r="8" spans="3:12" x14ac:dyDescent="0.25">
      <c r="C8" s="283">
        <v>2012</v>
      </c>
      <c r="D8" s="283" t="s">
        <v>58</v>
      </c>
      <c r="E8" s="307">
        <v>40954</v>
      </c>
      <c r="F8" s="310" t="s">
        <v>196</v>
      </c>
      <c r="G8" s="167" t="s">
        <v>30</v>
      </c>
      <c r="H8" s="218">
        <v>4773</v>
      </c>
      <c r="I8" s="218">
        <v>12</v>
      </c>
      <c r="J8" s="218">
        <v>2.1110000000000002</v>
      </c>
      <c r="K8" s="218">
        <v>0.84370000000000001</v>
      </c>
      <c r="L8" s="218">
        <v>0.84940000000000004</v>
      </c>
    </row>
    <row r="9" spans="3:12" x14ac:dyDescent="0.25">
      <c r="C9" s="283"/>
      <c r="D9" s="283"/>
      <c r="E9" s="307"/>
      <c r="F9" s="391"/>
      <c r="G9" s="167" t="s">
        <v>32</v>
      </c>
      <c r="H9" s="218">
        <v>31635</v>
      </c>
      <c r="I9" s="218">
        <v>16</v>
      </c>
      <c r="J9" s="218">
        <v>0.9143</v>
      </c>
      <c r="K9" s="218">
        <v>0.33810000000000001</v>
      </c>
      <c r="L9" s="218">
        <v>0.32979999999999998</v>
      </c>
    </row>
    <row r="10" spans="3:12" x14ac:dyDescent="0.25">
      <c r="C10" s="283"/>
      <c r="D10" s="283"/>
      <c r="E10" s="307"/>
      <c r="F10" s="217" t="s">
        <v>197</v>
      </c>
      <c r="G10" s="167" t="s">
        <v>31</v>
      </c>
      <c r="H10" s="218">
        <v>4440</v>
      </c>
      <c r="I10" s="218">
        <v>10</v>
      </c>
      <c r="J10" s="218">
        <v>2.028</v>
      </c>
      <c r="K10" s="218">
        <v>0.8387</v>
      </c>
      <c r="L10" s="218">
        <v>0.88090000000000002</v>
      </c>
    </row>
    <row r="11" spans="3:12" x14ac:dyDescent="0.25">
      <c r="C11" s="283"/>
      <c r="D11" s="283"/>
      <c r="E11" s="307"/>
      <c r="F11" s="392" t="s">
        <v>198</v>
      </c>
      <c r="G11" s="167" t="s">
        <v>55</v>
      </c>
      <c r="H11" s="218">
        <v>4329</v>
      </c>
      <c r="I11" s="218">
        <v>11</v>
      </c>
      <c r="J11" s="218">
        <v>1.929</v>
      </c>
      <c r="K11" s="218">
        <v>0.80600000000000005</v>
      </c>
      <c r="L11" s="218">
        <v>0.80430000000000001</v>
      </c>
    </row>
    <row r="12" spans="3:12" x14ac:dyDescent="0.25">
      <c r="C12" s="283"/>
      <c r="D12" s="283"/>
      <c r="E12" s="307"/>
      <c r="F12" s="393"/>
      <c r="G12" s="167" t="s">
        <v>56</v>
      </c>
      <c r="H12" s="218">
        <v>6105</v>
      </c>
      <c r="I12" s="218">
        <v>8</v>
      </c>
      <c r="J12" s="218">
        <v>1.5029999999999999</v>
      </c>
      <c r="K12" s="218">
        <v>0.72399999999999998</v>
      </c>
      <c r="L12" s="218">
        <v>0.7228</v>
      </c>
    </row>
    <row r="13" spans="3:12" x14ac:dyDescent="0.25">
      <c r="C13" s="283"/>
      <c r="D13" s="283" t="s">
        <v>35</v>
      </c>
      <c r="E13" s="287" t="s">
        <v>66</v>
      </c>
      <c r="F13" s="310" t="s">
        <v>196</v>
      </c>
      <c r="G13" s="167" t="s">
        <v>30</v>
      </c>
      <c r="H13" s="218">
        <v>1075920</v>
      </c>
      <c r="I13" s="218">
        <v>15</v>
      </c>
      <c r="J13" s="218">
        <v>0.22750000000000001</v>
      </c>
      <c r="K13" s="218">
        <v>7.5209999999999999E-2</v>
      </c>
      <c r="L13" s="218">
        <v>8.4000000000000005E-2</v>
      </c>
    </row>
    <row r="14" spans="3:12" x14ac:dyDescent="0.25">
      <c r="C14" s="283"/>
      <c r="D14" s="283"/>
      <c r="E14" s="287"/>
      <c r="F14" s="391"/>
      <c r="G14" s="167" t="s">
        <v>32</v>
      </c>
      <c r="H14" s="218">
        <v>819660</v>
      </c>
      <c r="I14" s="218">
        <v>14</v>
      </c>
      <c r="J14" s="218">
        <v>0.1971</v>
      </c>
      <c r="K14" s="218">
        <v>6.2659999999999993E-2</v>
      </c>
      <c r="L14" s="218">
        <v>7.4700000000000003E-2</v>
      </c>
    </row>
    <row r="15" spans="3:12" x14ac:dyDescent="0.25">
      <c r="C15" s="283"/>
      <c r="D15" s="283"/>
      <c r="E15" s="287"/>
      <c r="F15" s="217" t="s">
        <v>197</v>
      </c>
      <c r="G15" s="167" t="s">
        <v>31</v>
      </c>
      <c r="H15" s="218">
        <v>650040</v>
      </c>
      <c r="I15" s="218">
        <v>9</v>
      </c>
      <c r="J15" s="218">
        <v>9.8879999999999996E-2</v>
      </c>
      <c r="K15" s="218">
        <v>2.818E-2</v>
      </c>
      <c r="L15" s="218">
        <v>4.4999999999999998E-2</v>
      </c>
    </row>
    <row r="16" spans="3:12" x14ac:dyDescent="0.25">
      <c r="C16" s="283"/>
      <c r="D16" s="283"/>
      <c r="E16" s="287"/>
      <c r="F16" s="392" t="s">
        <v>198</v>
      </c>
      <c r="G16" s="167" t="s">
        <v>55</v>
      </c>
      <c r="H16" s="218">
        <v>510120</v>
      </c>
      <c r="I16" s="218">
        <v>8</v>
      </c>
      <c r="J16" s="218">
        <v>4.4499999999999998E-2</v>
      </c>
      <c r="K16" s="218">
        <v>1.218E-2</v>
      </c>
      <c r="L16" s="218">
        <v>2.1399999999999999E-2</v>
      </c>
    </row>
    <row r="17" spans="3:14" x14ac:dyDescent="0.25">
      <c r="C17" s="283"/>
      <c r="D17" s="283"/>
      <c r="E17" s="287"/>
      <c r="F17" s="393"/>
      <c r="G17" s="167" t="s">
        <v>60</v>
      </c>
      <c r="H17" s="218">
        <v>141900</v>
      </c>
      <c r="I17" s="218">
        <v>6</v>
      </c>
      <c r="J17" s="218">
        <v>0.1158</v>
      </c>
      <c r="K17" s="218">
        <v>4.1520000000000001E-2</v>
      </c>
      <c r="L17" s="218">
        <v>6.4659999999999995E-2</v>
      </c>
    </row>
    <row r="18" spans="3:14" x14ac:dyDescent="0.25">
      <c r="C18" s="283">
        <v>2013</v>
      </c>
      <c r="D18" s="283" t="s">
        <v>58</v>
      </c>
      <c r="E18" s="287">
        <v>41328</v>
      </c>
      <c r="F18" s="310" t="s">
        <v>196</v>
      </c>
      <c r="G18" s="167" t="s">
        <v>30</v>
      </c>
      <c r="H18" s="218">
        <v>2992600</v>
      </c>
      <c r="I18" s="218">
        <v>18</v>
      </c>
      <c r="J18" s="218">
        <v>0.1079</v>
      </c>
      <c r="K18" s="218">
        <v>2.8240000000000001E-2</v>
      </c>
      <c r="L18" s="218">
        <v>3.7339999999999998E-2</v>
      </c>
    </row>
    <row r="19" spans="3:14" x14ac:dyDescent="0.25">
      <c r="C19" s="283"/>
      <c r="D19" s="283"/>
      <c r="E19" s="287"/>
      <c r="F19" s="391"/>
      <c r="G19" s="167" t="s">
        <v>32</v>
      </c>
      <c r="H19" s="218">
        <v>1424100</v>
      </c>
      <c r="I19" s="218">
        <v>18</v>
      </c>
      <c r="J19" s="218">
        <v>0.1187</v>
      </c>
      <c r="K19" s="218">
        <v>3.1460000000000002E-2</v>
      </c>
      <c r="L19" s="218">
        <v>4.1079999999999998E-2</v>
      </c>
    </row>
    <row r="20" spans="3:14" x14ac:dyDescent="0.25">
      <c r="C20" s="283"/>
      <c r="D20" s="283"/>
      <c r="E20" s="287"/>
      <c r="F20" s="217" t="s">
        <v>197</v>
      </c>
      <c r="G20" s="167" t="s">
        <v>31</v>
      </c>
      <c r="H20" s="218">
        <v>1272000</v>
      </c>
      <c r="I20" s="218">
        <v>15</v>
      </c>
      <c r="J20" s="218">
        <v>7.2489999999999999E-2</v>
      </c>
      <c r="K20" s="218">
        <v>1.8759999999999999E-2</v>
      </c>
      <c r="L20" s="218">
        <v>2.6769999999999999E-2</v>
      </c>
    </row>
    <row r="21" spans="3:14" x14ac:dyDescent="0.25">
      <c r="C21" s="283"/>
      <c r="D21" s="283"/>
      <c r="E21" s="287"/>
      <c r="F21" s="392" t="s">
        <v>198</v>
      </c>
      <c r="G21" s="167" t="s">
        <v>55</v>
      </c>
      <c r="H21" s="218">
        <v>903100</v>
      </c>
      <c r="I21" s="218">
        <v>9</v>
      </c>
      <c r="J21" s="218">
        <v>5.5300000000000002E-2</v>
      </c>
      <c r="K21" s="218">
        <v>1.477E-2</v>
      </c>
      <c r="L21" s="218">
        <v>2.5170000000000001E-2</v>
      </c>
    </row>
    <row r="22" spans="3:14" x14ac:dyDescent="0.25">
      <c r="C22" s="283"/>
      <c r="D22" s="283"/>
      <c r="E22" s="287"/>
      <c r="F22" s="393"/>
      <c r="G22" s="167" t="s">
        <v>68</v>
      </c>
      <c r="H22" s="218">
        <v>456100</v>
      </c>
      <c r="I22" s="218">
        <v>7</v>
      </c>
      <c r="J22" s="218">
        <v>5.6599999999999998E-2</v>
      </c>
      <c r="K22" s="218">
        <v>1.5699999999999999E-2</v>
      </c>
      <c r="L22" s="218">
        <v>2.9090000000000001E-2</v>
      </c>
    </row>
    <row r="26" spans="3:14" ht="15" customHeight="1" x14ac:dyDescent="0.25">
      <c r="F26" s="388" t="s">
        <v>199</v>
      </c>
      <c r="G26" s="388" t="s">
        <v>200</v>
      </c>
      <c r="H26" s="389" t="s">
        <v>205</v>
      </c>
      <c r="I26" s="388" t="s">
        <v>201</v>
      </c>
      <c r="J26" s="388" t="s">
        <v>202</v>
      </c>
      <c r="K26" s="388" t="s">
        <v>203</v>
      </c>
      <c r="L26" s="388" t="s">
        <v>204</v>
      </c>
      <c r="M26" s="219"/>
      <c r="N26" s="219"/>
    </row>
    <row r="27" spans="3:14" x14ac:dyDescent="0.25">
      <c r="F27" s="388"/>
      <c r="G27" s="388"/>
      <c r="H27" s="389"/>
      <c r="I27" s="388"/>
      <c r="J27" s="388"/>
      <c r="K27" s="388"/>
      <c r="L27" s="388"/>
      <c r="M27" s="219"/>
      <c r="N27" s="219"/>
    </row>
    <row r="28" spans="3:14" x14ac:dyDescent="0.25">
      <c r="F28" s="387" t="s">
        <v>196</v>
      </c>
      <c r="G28" s="220" t="s">
        <v>30</v>
      </c>
      <c r="H28" s="221">
        <f>AVERAGE(H5,H8,H13,H18)</f>
        <v>1020487.75</v>
      </c>
      <c r="I28" s="221">
        <f t="shared" ref="I28:L28" si="0">AVERAGE(I5,I8,I13,I18)</f>
        <v>14.25</v>
      </c>
      <c r="J28" s="222">
        <f t="shared" si="0"/>
        <v>1.0801000000000001</v>
      </c>
      <c r="K28" s="222">
        <f t="shared" si="0"/>
        <v>0.43246249999999997</v>
      </c>
      <c r="L28" s="222">
        <f t="shared" si="0"/>
        <v>0.43120999999999998</v>
      </c>
      <c r="M28" s="219"/>
      <c r="N28" s="219"/>
    </row>
    <row r="29" spans="3:14" x14ac:dyDescent="0.25">
      <c r="F29" s="387"/>
      <c r="G29" s="223" t="s">
        <v>32</v>
      </c>
      <c r="H29" s="224">
        <f>AVERAGE(H6,H9,H14,H19)</f>
        <v>576280.25</v>
      </c>
      <c r="I29" s="224">
        <f t="shared" ref="I29:L30" si="1">AVERAGE(I6,I9,I14,I19)</f>
        <v>15</v>
      </c>
      <c r="J29" s="225">
        <f t="shared" si="1"/>
        <v>0.67377500000000001</v>
      </c>
      <c r="K29" s="225">
        <f t="shared" si="1"/>
        <v>0.26652999999999999</v>
      </c>
      <c r="L29" s="225">
        <f t="shared" si="1"/>
        <v>0.25877</v>
      </c>
      <c r="M29" s="219"/>
      <c r="N29" s="219"/>
    </row>
    <row r="30" spans="3:14" x14ac:dyDescent="0.25">
      <c r="F30" s="226" t="s">
        <v>197</v>
      </c>
      <c r="G30" s="227" t="s">
        <v>31</v>
      </c>
      <c r="H30" s="228">
        <f>AVERAGE(H7,H10,H15,H20)</f>
        <v>487281</v>
      </c>
      <c r="I30" s="228">
        <f t="shared" si="1"/>
        <v>12.5</v>
      </c>
      <c r="J30" s="229">
        <f t="shared" si="1"/>
        <v>0.9723425</v>
      </c>
      <c r="K30" s="229">
        <f t="shared" si="1"/>
        <v>0.40106000000000008</v>
      </c>
      <c r="L30" s="229">
        <f t="shared" si="1"/>
        <v>0.39051749999999996</v>
      </c>
      <c r="M30" s="230" t="s">
        <v>206</v>
      </c>
      <c r="N30" s="219"/>
    </row>
    <row r="31" spans="3:14" x14ac:dyDescent="0.25">
      <c r="F31" s="390" t="s">
        <v>198</v>
      </c>
      <c r="G31" s="231" t="s">
        <v>55</v>
      </c>
      <c r="H31" s="232">
        <f>AVERAGE(H11,H16,H21)</f>
        <v>472516.33333333331</v>
      </c>
      <c r="I31" s="232">
        <f t="shared" ref="I31:L31" si="2">AVERAGE(I11,I16,I21)</f>
        <v>9.3333333333333339</v>
      </c>
      <c r="J31" s="233">
        <f t="shared" si="2"/>
        <v>0.67626666666666668</v>
      </c>
      <c r="K31" s="233">
        <f t="shared" si="2"/>
        <v>0.27765000000000001</v>
      </c>
      <c r="L31" s="233">
        <f t="shared" si="2"/>
        <v>0.28362333333333334</v>
      </c>
      <c r="M31" s="219"/>
      <c r="N31" s="219"/>
    </row>
    <row r="32" spans="3:14" x14ac:dyDescent="0.25">
      <c r="F32" s="390"/>
      <c r="G32" s="231" t="s">
        <v>56</v>
      </c>
      <c r="H32" s="234">
        <v>6105</v>
      </c>
      <c r="I32" s="234">
        <v>8</v>
      </c>
      <c r="J32" s="235">
        <v>1.5029999999999999</v>
      </c>
      <c r="K32" s="235">
        <v>0.72399999999999998</v>
      </c>
      <c r="L32" s="235">
        <v>0.7228</v>
      </c>
      <c r="M32" s="219"/>
      <c r="N32" s="219"/>
    </row>
    <row r="33" spans="6:14" x14ac:dyDescent="0.25">
      <c r="F33" s="390"/>
      <c r="G33" s="231" t="s">
        <v>60</v>
      </c>
      <c r="H33" s="234">
        <v>141900</v>
      </c>
      <c r="I33" s="234">
        <v>6</v>
      </c>
      <c r="J33" s="235">
        <v>0.1158</v>
      </c>
      <c r="K33" s="235">
        <v>4.1520000000000001E-2</v>
      </c>
      <c r="L33" s="235">
        <v>6.4659999999999995E-2</v>
      </c>
      <c r="M33" s="219"/>
      <c r="N33" s="219"/>
    </row>
    <row r="34" spans="6:14" x14ac:dyDescent="0.25">
      <c r="F34" s="390"/>
      <c r="G34" s="231" t="s">
        <v>68</v>
      </c>
      <c r="H34" s="234">
        <v>456100</v>
      </c>
      <c r="I34" s="234">
        <v>7</v>
      </c>
      <c r="J34" s="235">
        <v>5.6599999999999998E-2</v>
      </c>
      <c r="K34" s="235">
        <v>1.5699999999999999E-2</v>
      </c>
      <c r="L34" s="235">
        <v>2.9090000000000001E-2</v>
      </c>
      <c r="M34" s="219"/>
      <c r="N34" s="219"/>
    </row>
  </sheetData>
  <mergeCells count="33">
    <mergeCell ref="D8:D12"/>
    <mergeCell ref="E5:E7"/>
    <mergeCell ref="D5:D7"/>
    <mergeCell ref="C5:C7"/>
    <mergeCell ref="F5:F6"/>
    <mergeCell ref="F31:F34"/>
    <mergeCell ref="F8:F9"/>
    <mergeCell ref="F11:F12"/>
    <mergeCell ref="F13:F14"/>
    <mergeCell ref="H3:H4"/>
    <mergeCell ref="F16:F17"/>
    <mergeCell ref="F18:F19"/>
    <mergeCell ref="F21:F22"/>
    <mergeCell ref="C3:G4"/>
    <mergeCell ref="D13:D17"/>
    <mergeCell ref="E13:E17"/>
    <mergeCell ref="E8:E12"/>
    <mergeCell ref="C18:C22"/>
    <mergeCell ref="D18:D22"/>
    <mergeCell ref="E18:E22"/>
    <mergeCell ref="C8:C17"/>
    <mergeCell ref="J3:J4"/>
    <mergeCell ref="K3:K4"/>
    <mergeCell ref="L3:L4"/>
    <mergeCell ref="F28:F29"/>
    <mergeCell ref="F26:F27"/>
    <mergeCell ref="G26:G27"/>
    <mergeCell ref="H26:H27"/>
    <mergeCell ref="I26:I27"/>
    <mergeCell ref="J26:J27"/>
    <mergeCell ref="K26:K27"/>
    <mergeCell ref="L26:L27"/>
    <mergeCell ref="I3:I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9"/>
  <sheetViews>
    <sheetView tabSelected="1" topLeftCell="A175" workbookViewId="0">
      <selection activeCell="C4" sqref="C4:C9"/>
    </sheetView>
  </sheetViews>
  <sheetFormatPr baseColWidth="10" defaultRowHeight="15" x14ac:dyDescent="0.25"/>
  <cols>
    <col min="1" max="1" width="11.42578125" style="243"/>
    <col min="2" max="2" width="19.85546875" style="245" bestFit="1" customWidth="1"/>
    <col min="3" max="3" width="35.42578125" style="246" bestFit="1" customWidth="1"/>
    <col min="4" max="4" width="7" style="246" bestFit="1" customWidth="1"/>
    <col min="5" max="5" width="6.85546875" style="246" customWidth="1"/>
    <col min="6" max="6" width="7" style="246" bestFit="1" customWidth="1"/>
    <col min="7" max="7" width="5.5703125" style="252" customWidth="1"/>
    <col min="8" max="9" width="5.85546875" style="246" customWidth="1"/>
    <col min="10" max="10" width="7.7109375" style="246" customWidth="1"/>
    <col min="11" max="11" width="13.28515625" style="246" customWidth="1"/>
    <col min="12" max="12" width="14.140625" style="246" customWidth="1"/>
    <col min="13" max="16" width="11.42578125" style="246"/>
    <col min="17" max="16384" width="11.42578125" style="243"/>
  </cols>
  <sheetData>
    <row r="1" spans="2:16" x14ac:dyDescent="0.25">
      <c r="B1" s="403" t="s">
        <v>35</v>
      </c>
      <c r="C1" s="403"/>
    </row>
    <row r="2" spans="2:16" ht="15.75" thickBot="1" x14ac:dyDescent="0.3">
      <c r="B2" s="403"/>
      <c r="C2" s="403"/>
    </row>
    <row r="3" spans="2:16" ht="39" customHeight="1" x14ac:dyDescent="0.25">
      <c r="B3" s="244" t="s">
        <v>34</v>
      </c>
      <c r="C3" s="218" t="s">
        <v>33</v>
      </c>
      <c r="D3" s="240" t="s">
        <v>216</v>
      </c>
      <c r="E3" s="240" t="s">
        <v>217</v>
      </c>
      <c r="F3" s="240" t="s">
        <v>218</v>
      </c>
      <c r="G3" s="240" t="s">
        <v>219</v>
      </c>
      <c r="H3" s="258" t="s">
        <v>220</v>
      </c>
      <c r="I3" s="258" t="s">
        <v>221</v>
      </c>
      <c r="J3" s="258" t="s">
        <v>222</v>
      </c>
      <c r="K3" s="259" t="s">
        <v>210</v>
      </c>
      <c r="L3" s="259" t="s">
        <v>211</v>
      </c>
      <c r="M3" s="260" t="s">
        <v>212</v>
      </c>
      <c r="N3" s="260" t="s">
        <v>213</v>
      </c>
      <c r="O3" s="261" t="s">
        <v>214</v>
      </c>
      <c r="P3" s="256" t="s">
        <v>215</v>
      </c>
    </row>
    <row r="4" spans="2:16" ht="19.5" thickBot="1" x14ac:dyDescent="0.3">
      <c r="B4" s="405" t="s">
        <v>38</v>
      </c>
      <c r="C4" s="427" t="s">
        <v>39</v>
      </c>
      <c r="D4" s="181"/>
      <c r="E4" s="181">
        <v>120</v>
      </c>
      <c r="F4" s="218"/>
      <c r="G4" s="181">
        <v>730</v>
      </c>
      <c r="H4" s="181">
        <v>290</v>
      </c>
      <c r="I4" s="181">
        <v>430</v>
      </c>
      <c r="J4" s="218"/>
      <c r="K4" s="181">
        <f>AVERAGE(D4:J4)</f>
        <v>392.5</v>
      </c>
      <c r="L4" s="254">
        <f>K4/K$96</f>
        <v>1.0592075659979251E-3</v>
      </c>
      <c r="M4" s="218">
        <v>16</v>
      </c>
      <c r="N4" s="218">
        <v>0</v>
      </c>
      <c r="O4" s="255">
        <f>M4*N4</f>
        <v>0</v>
      </c>
      <c r="P4" s="257">
        <f>SUM(M4:O4)</f>
        <v>16</v>
      </c>
    </row>
    <row r="5" spans="2:16" x14ac:dyDescent="0.25">
      <c r="B5" s="405"/>
      <c r="C5" s="251" t="s">
        <v>166</v>
      </c>
      <c r="D5" s="181">
        <v>480</v>
      </c>
      <c r="E5" s="181">
        <v>570</v>
      </c>
      <c r="F5" s="218"/>
      <c r="G5" s="88"/>
      <c r="H5" s="181"/>
      <c r="I5" s="181"/>
      <c r="J5" s="181"/>
      <c r="K5" s="181">
        <f t="shared" ref="K5:K68" si="0">AVERAGE(D5:J5)</f>
        <v>525</v>
      </c>
      <c r="L5" s="254">
        <f t="shared" ref="L5:L68" si="1">K5/K$96</f>
        <v>1.4167744513348042E-3</v>
      </c>
      <c r="M5" s="218">
        <v>16</v>
      </c>
      <c r="N5" s="218">
        <v>0</v>
      </c>
      <c r="O5" s="218">
        <f t="shared" ref="O5:O68" si="2">M5*N5</f>
        <v>0</v>
      </c>
    </row>
    <row r="6" spans="2:16" x14ac:dyDescent="0.25">
      <c r="B6" s="405"/>
      <c r="C6" s="427" t="s">
        <v>83</v>
      </c>
      <c r="D6" s="181"/>
      <c r="E6" s="181">
        <v>13.875</v>
      </c>
      <c r="F6" s="218"/>
      <c r="G6" s="88"/>
      <c r="H6" s="181"/>
      <c r="I6" s="181"/>
      <c r="J6" s="181"/>
      <c r="K6" s="181">
        <f t="shared" si="0"/>
        <v>13.875</v>
      </c>
      <c r="L6" s="254">
        <f t="shared" si="1"/>
        <v>3.7443324785276968E-5</v>
      </c>
      <c r="M6" s="218">
        <v>16</v>
      </c>
      <c r="N6" s="218">
        <v>0</v>
      </c>
      <c r="O6" s="218">
        <f t="shared" si="2"/>
        <v>0</v>
      </c>
    </row>
    <row r="7" spans="2:16" x14ac:dyDescent="0.25">
      <c r="B7" s="405"/>
      <c r="C7" s="427" t="s">
        <v>132</v>
      </c>
      <c r="D7" s="181"/>
      <c r="E7" s="181"/>
      <c r="F7" s="218"/>
      <c r="G7" s="181">
        <v>27.833333333333332</v>
      </c>
      <c r="H7" s="181"/>
      <c r="I7" s="181"/>
      <c r="J7" s="218"/>
      <c r="K7" s="181">
        <f t="shared" si="0"/>
        <v>27.833333333333332</v>
      </c>
      <c r="L7" s="254">
        <f t="shared" si="1"/>
        <v>7.5111534404099145E-5</v>
      </c>
      <c r="M7" s="218">
        <v>16</v>
      </c>
      <c r="N7" s="218">
        <v>0</v>
      </c>
      <c r="O7" s="218">
        <f t="shared" si="2"/>
        <v>0</v>
      </c>
    </row>
    <row r="8" spans="2:16" x14ac:dyDescent="0.25">
      <c r="B8" s="405" t="s">
        <v>223</v>
      </c>
      <c r="C8" s="423" t="s">
        <v>48</v>
      </c>
      <c r="D8" s="181"/>
      <c r="E8" s="181"/>
      <c r="F8" s="218"/>
      <c r="G8" s="181"/>
      <c r="H8" s="181">
        <v>55.666666666666664</v>
      </c>
      <c r="I8" s="218"/>
      <c r="J8" s="181">
        <v>83.5</v>
      </c>
      <c r="K8" s="181">
        <f t="shared" si="0"/>
        <v>69.583333333333329</v>
      </c>
      <c r="L8" s="254">
        <f t="shared" si="1"/>
        <v>1.8777883601024786E-4</v>
      </c>
      <c r="M8" s="218">
        <v>3</v>
      </c>
      <c r="N8" s="218">
        <v>0</v>
      </c>
      <c r="O8" s="218">
        <f t="shared" si="2"/>
        <v>0</v>
      </c>
    </row>
    <row r="9" spans="2:16" x14ac:dyDescent="0.25">
      <c r="B9" s="405"/>
      <c r="C9" s="415" t="s">
        <v>169</v>
      </c>
      <c r="D9" s="181"/>
      <c r="E9" s="181"/>
      <c r="F9" s="218"/>
      <c r="G9" s="181"/>
      <c r="H9" s="181"/>
      <c r="I9" s="181">
        <v>55.666666666666664</v>
      </c>
      <c r="J9" s="218"/>
      <c r="K9" s="181">
        <f t="shared" si="0"/>
        <v>55.666666666666664</v>
      </c>
      <c r="L9" s="254">
        <f t="shared" si="1"/>
        <v>1.5022306880819829E-4</v>
      </c>
      <c r="M9" s="218">
        <v>3</v>
      </c>
      <c r="N9" s="218">
        <v>0</v>
      </c>
      <c r="O9" s="218">
        <f t="shared" si="2"/>
        <v>0</v>
      </c>
    </row>
    <row r="10" spans="2:16" x14ac:dyDescent="0.25">
      <c r="B10" s="405"/>
      <c r="C10" s="247" t="s">
        <v>2</v>
      </c>
      <c r="D10" s="181">
        <v>1528.125</v>
      </c>
      <c r="E10" s="181">
        <v>652.625</v>
      </c>
      <c r="F10" s="181">
        <v>3303.8333333333335</v>
      </c>
      <c r="G10" s="181">
        <v>2786.6666666666665</v>
      </c>
      <c r="H10" s="181">
        <v>2866.8333333333335</v>
      </c>
      <c r="I10" s="181">
        <v>2171</v>
      </c>
      <c r="J10" s="181">
        <v>5594.5</v>
      </c>
      <c r="K10" s="181">
        <f t="shared" si="0"/>
        <v>2700.511904761905</v>
      </c>
      <c r="L10" s="254">
        <f t="shared" si="1"/>
        <v>7.2876500422707716E-3</v>
      </c>
      <c r="M10" s="218">
        <v>3</v>
      </c>
      <c r="N10" s="218">
        <v>0</v>
      </c>
      <c r="O10" s="218">
        <f t="shared" si="2"/>
        <v>0</v>
      </c>
    </row>
    <row r="11" spans="2:16" x14ac:dyDescent="0.25">
      <c r="B11" s="405"/>
      <c r="C11" s="88" t="s">
        <v>24</v>
      </c>
      <c r="D11" s="218"/>
      <c r="E11" s="181">
        <v>62.625</v>
      </c>
      <c r="F11" s="218"/>
      <c r="G11" s="88"/>
      <c r="H11" s="181">
        <v>139.16666666666666</v>
      </c>
      <c r="I11" s="181">
        <v>55.666666666666664</v>
      </c>
      <c r="J11" s="181">
        <v>27.833333333333332</v>
      </c>
      <c r="K11" s="181">
        <f t="shared" si="0"/>
        <v>71.322916666666657</v>
      </c>
      <c r="L11" s="254">
        <f t="shared" si="1"/>
        <v>1.9247330691050404E-4</v>
      </c>
      <c r="M11" s="218">
        <v>3</v>
      </c>
      <c r="N11" s="218">
        <v>0</v>
      </c>
      <c r="O11" s="218">
        <f t="shared" si="2"/>
        <v>0</v>
      </c>
    </row>
    <row r="12" spans="2:16" x14ac:dyDescent="0.25">
      <c r="B12" s="405"/>
      <c r="C12" s="248" t="s">
        <v>47</v>
      </c>
      <c r="D12" s="181">
        <v>5527.5</v>
      </c>
      <c r="E12" s="181">
        <v>6724.625</v>
      </c>
      <c r="F12" s="181">
        <v>55.666666666666664</v>
      </c>
      <c r="G12" s="181">
        <v>1160</v>
      </c>
      <c r="H12" s="181">
        <v>2121.8333333333335</v>
      </c>
      <c r="I12" s="181">
        <v>1653.5</v>
      </c>
      <c r="J12" s="181">
        <v>4184</v>
      </c>
      <c r="K12" s="181">
        <f t="shared" si="0"/>
        <v>3061.0178571428573</v>
      </c>
      <c r="L12" s="254">
        <f t="shared" si="1"/>
        <v>8.2605178953897331E-3</v>
      </c>
      <c r="M12" s="218">
        <v>3</v>
      </c>
      <c r="N12" s="218">
        <v>0</v>
      </c>
      <c r="O12" s="218">
        <f t="shared" si="2"/>
        <v>0</v>
      </c>
    </row>
    <row r="13" spans="2:16" x14ac:dyDescent="0.25">
      <c r="B13" s="405"/>
      <c r="C13" s="247" t="s">
        <v>23</v>
      </c>
      <c r="D13" s="181">
        <v>610.5</v>
      </c>
      <c r="E13" s="181">
        <v>20.875</v>
      </c>
      <c r="F13" s="181">
        <v>250.5</v>
      </c>
      <c r="G13" s="181">
        <v>612.33333333333337</v>
      </c>
      <c r="H13" s="181"/>
      <c r="I13" s="181"/>
      <c r="J13" s="181"/>
      <c r="K13" s="181">
        <f t="shared" si="0"/>
        <v>373.55208333333337</v>
      </c>
      <c r="L13" s="254">
        <f t="shared" si="1"/>
        <v>1.0080743769705837E-3</v>
      </c>
      <c r="M13" s="218">
        <v>3</v>
      </c>
      <c r="N13" s="218">
        <v>0</v>
      </c>
      <c r="O13" s="218">
        <f t="shared" si="2"/>
        <v>0</v>
      </c>
    </row>
    <row r="14" spans="2:16" x14ac:dyDescent="0.25">
      <c r="B14" s="405"/>
      <c r="C14" s="247" t="s">
        <v>24</v>
      </c>
      <c r="D14" s="181">
        <v>69.375</v>
      </c>
      <c r="E14" s="218"/>
      <c r="F14" s="218"/>
      <c r="G14" s="88"/>
      <c r="H14" s="218"/>
      <c r="I14" s="181"/>
      <c r="J14" s="181"/>
      <c r="K14" s="181">
        <f t="shared" si="0"/>
        <v>69.375</v>
      </c>
      <c r="L14" s="254">
        <f t="shared" si="1"/>
        <v>1.8721662392638485E-4</v>
      </c>
      <c r="M14" s="218">
        <v>3</v>
      </c>
      <c r="N14" s="218">
        <v>0</v>
      </c>
      <c r="O14" s="218">
        <f t="shared" si="2"/>
        <v>0</v>
      </c>
    </row>
    <row r="15" spans="2:16" x14ac:dyDescent="0.25">
      <c r="B15" s="405"/>
      <c r="C15" s="88" t="s">
        <v>54</v>
      </c>
      <c r="D15" s="181"/>
      <c r="E15" s="181">
        <v>125.25</v>
      </c>
      <c r="F15" s="218"/>
      <c r="G15" s="88"/>
      <c r="H15" s="181">
        <v>27.833333333333332</v>
      </c>
      <c r="I15" s="218"/>
      <c r="J15" s="218"/>
      <c r="K15" s="181">
        <f t="shared" si="0"/>
        <v>76.541666666666671</v>
      </c>
      <c r="L15" s="254">
        <f t="shared" si="1"/>
        <v>2.0655671961127266E-4</v>
      </c>
      <c r="M15" s="218">
        <v>3</v>
      </c>
      <c r="N15" s="218">
        <v>0</v>
      </c>
      <c r="O15" s="218">
        <f t="shared" si="2"/>
        <v>0</v>
      </c>
    </row>
    <row r="16" spans="2:16" x14ac:dyDescent="0.25">
      <c r="B16" s="405"/>
      <c r="C16" s="88" t="s">
        <v>75</v>
      </c>
      <c r="D16" s="181"/>
      <c r="E16" s="181">
        <v>37.5</v>
      </c>
      <c r="F16" s="218"/>
      <c r="G16" s="88"/>
      <c r="H16" s="181"/>
      <c r="I16" s="181"/>
      <c r="J16" s="181">
        <v>30</v>
      </c>
      <c r="K16" s="181">
        <f t="shared" si="0"/>
        <v>33.75</v>
      </c>
      <c r="L16" s="254">
        <f t="shared" si="1"/>
        <v>9.1078357585808848E-5</v>
      </c>
      <c r="M16" s="218">
        <v>3</v>
      </c>
      <c r="N16" s="218">
        <v>0</v>
      </c>
      <c r="O16" s="218">
        <f t="shared" si="2"/>
        <v>0</v>
      </c>
    </row>
    <row r="17" spans="2:15" x14ac:dyDescent="0.25">
      <c r="B17" s="405"/>
      <c r="C17" s="178" t="s">
        <v>116</v>
      </c>
      <c r="D17" s="181"/>
      <c r="E17" s="181"/>
      <c r="F17" s="218"/>
      <c r="G17" s="88"/>
      <c r="H17" s="181">
        <v>55.666666666666664</v>
      </c>
      <c r="I17" s="181">
        <v>111.33333333333333</v>
      </c>
      <c r="J17" s="218"/>
      <c r="K17" s="181">
        <f t="shared" si="0"/>
        <v>83.5</v>
      </c>
      <c r="L17" s="254">
        <f t="shared" si="1"/>
        <v>2.2533460321229743E-4</v>
      </c>
      <c r="M17" s="218">
        <v>3</v>
      </c>
      <c r="N17" s="218">
        <v>0</v>
      </c>
      <c r="O17" s="218">
        <f t="shared" si="2"/>
        <v>0</v>
      </c>
    </row>
    <row r="18" spans="2:15" x14ac:dyDescent="0.25">
      <c r="B18" s="405"/>
      <c r="C18" s="236" t="s">
        <v>111</v>
      </c>
      <c r="D18" s="181"/>
      <c r="E18" s="181"/>
      <c r="F18" s="218"/>
      <c r="G18" s="88"/>
      <c r="H18" s="181"/>
      <c r="I18" s="181"/>
      <c r="J18" s="181">
        <v>27.833333333333332</v>
      </c>
      <c r="K18" s="181">
        <f t="shared" si="0"/>
        <v>27.833333333333332</v>
      </c>
      <c r="L18" s="254">
        <f t="shared" si="1"/>
        <v>7.5111534404099145E-5</v>
      </c>
      <c r="M18" s="218">
        <v>3</v>
      </c>
      <c r="N18" s="218">
        <v>0</v>
      </c>
      <c r="O18" s="218">
        <f t="shared" si="2"/>
        <v>0</v>
      </c>
    </row>
    <row r="19" spans="2:15" x14ac:dyDescent="0.25">
      <c r="B19" s="405"/>
      <c r="C19" s="236" t="s">
        <v>105</v>
      </c>
      <c r="D19" s="181"/>
      <c r="E19" s="181"/>
      <c r="F19" s="218"/>
      <c r="G19" s="88"/>
      <c r="H19" s="181"/>
      <c r="I19" s="181"/>
      <c r="J19" s="181">
        <v>10</v>
      </c>
      <c r="K19" s="181">
        <f t="shared" si="0"/>
        <v>10</v>
      </c>
      <c r="L19" s="254">
        <f t="shared" si="1"/>
        <v>2.6986180025424844E-5</v>
      </c>
      <c r="M19" s="218">
        <v>3</v>
      </c>
      <c r="N19" s="218">
        <v>0</v>
      </c>
      <c r="O19" s="218">
        <f t="shared" si="2"/>
        <v>0</v>
      </c>
    </row>
    <row r="20" spans="2:15" x14ac:dyDescent="0.25">
      <c r="B20" s="405"/>
      <c r="C20" s="88" t="s">
        <v>163</v>
      </c>
      <c r="D20" s="181"/>
      <c r="E20" s="181"/>
      <c r="F20" s="218"/>
      <c r="G20" s="181">
        <v>80</v>
      </c>
      <c r="H20" s="181"/>
      <c r="I20" s="218"/>
      <c r="J20" s="181">
        <v>27.833333333333332</v>
      </c>
      <c r="K20" s="181">
        <f t="shared" si="0"/>
        <v>53.916666666666664</v>
      </c>
      <c r="L20" s="254">
        <f t="shared" si="1"/>
        <v>1.4550048730374893E-4</v>
      </c>
      <c r="M20" s="218">
        <v>3</v>
      </c>
      <c r="N20" s="218">
        <v>0</v>
      </c>
      <c r="O20" s="218">
        <f t="shared" si="2"/>
        <v>0</v>
      </c>
    </row>
    <row r="21" spans="2:15" x14ac:dyDescent="0.25">
      <c r="B21" s="405"/>
      <c r="C21" s="247" t="s">
        <v>25</v>
      </c>
      <c r="D21" s="181">
        <v>13.875</v>
      </c>
      <c r="E21" s="181">
        <v>60</v>
      </c>
      <c r="F21" s="218"/>
      <c r="G21" s="88"/>
      <c r="H21" s="181">
        <v>224.83333333333334</v>
      </c>
      <c r="I21" s="181">
        <v>27.833333333333332</v>
      </c>
      <c r="J21" s="181">
        <v>27.833333333333332</v>
      </c>
      <c r="K21" s="181">
        <f t="shared" si="0"/>
        <v>70.875</v>
      </c>
      <c r="L21" s="254">
        <f t="shared" si="1"/>
        <v>1.9126455093019856E-4</v>
      </c>
      <c r="M21" s="218">
        <v>3</v>
      </c>
      <c r="N21" s="218">
        <v>0</v>
      </c>
      <c r="O21" s="218">
        <f t="shared" si="2"/>
        <v>0</v>
      </c>
    </row>
    <row r="22" spans="2:15" x14ac:dyDescent="0.25">
      <c r="B22" s="405"/>
      <c r="C22" s="88" t="s">
        <v>130</v>
      </c>
      <c r="D22" s="181"/>
      <c r="E22" s="181"/>
      <c r="F22" s="218"/>
      <c r="G22" s="181">
        <v>55.666666666666664</v>
      </c>
      <c r="H22" s="181"/>
      <c r="I22" s="218"/>
      <c r="J22" s="218"/>
      <c r="K22" s="181">
        <f t="shared" si="0"/>
        <v>55.666666666666664</v>
      </c>
      <c r="L22" s="254">
        <f t="shared" si="1"/>
        <v>1.5022306880819829E-4</v>
      </c>
      <c r="M22" s="218">
        <v>3</v>
      </c>
      <c r="N22" s="218">
        <v>0</v>
      </c>
      <c r="O22" s="218">
        <f t="shared" si="2"/>
        <v>0</v>
      </c>
    </row>
    <row r="23" spans="2:15" x14ac:dyDescent="0.25">
      <c r="B23" s="405"/>
      <c r="C23" s="88" t="s">
        <v>133</v>
      </c>
      <c r="D23" s="181"/>
      <c r="E23" s="181"/>
      <c r="F23" s="218"/>
      <c r="G23" s="181">
        <v>55.666666666666664</v>
      </c>
      <c r="H23" s="181">
        <v>111.33333333333333</v>
      </c>
      <c r="I23" s="181">
        <v>27.833333333333332</v>
      </c>
      <c r="J23" s="181">
        <v>55.666666666666664</v>
      </c>
      <c r="K23" s="181">
        <f t="shared" si="0"/>
        <v>62.625</v>
      </c>
      <c r="L23" s="254">
        <f t="shared" si="1"/>
        <v>1.6900095240922309E-4</v>
      </c>
      <c r="M23" s="218">
        <v>3</v>
      </c>
      <c r="N23" s="218">
        <v>0</v>
      </c>
      <c r="O23" s="218">
        <f t="shared" si="2"/>
        <v>0</v>
      </c>
    </row>
    <row r="24" spans="2:15" x14ac:dyDescent="0.25">
      <c r="B24" s="405"/>
      <c r="C24" s="88" t="s">
        <v>134</v>
      </c>
      <c r="D24" s="181"/>
      <c r="E24" s="181"/>
      <c r="F24" s="218"/>
      <c r="G24" s="181">
        <v>27.833333333333332</v>
      </c>
      <c r="H24" s="181">
        <v>501</v>
      </c>
      <c r="I24" s="218"/>
      <c r="J24" s="181">
        <v>27.833333333333332</v>
      </c>
      <c r="K24" s="181">
        <f t="shared" si="0"/>
        <v>185.55555555555557</v>
      </c>
      <c r="L24" s="254">
        <f t="shared" si="1"/>
        <v>5.0074356269399437E-4</v>
      </c>
      <c r="M24" s="218">
        <v>3</v>
      </c>
      <c r="N24" s="218">
        <v>0</v>
      </c>
      <c r="O24" s="218">
        <f t="shared" si="2"/>
        <v>0</v>
      </c>
    </row>
    <row r="25" spans="2:15" x14ac:dyDescent="0.25">
      <c r="B25" s="405"/>
      <c r="C25" s="247" t="s">
        <v>3</v>
      </c>
      <c r="D25" s="181">
        <v>393125.5</v>
      </c>
      <c r="E25" s="181">
        <v>366720.25</v>
      </c>
      <c r="F25" s="181">
        <v>477842.83333333331</v>
      </c>
      <c r="G25" s="181">
        <v>315399.66666666669</v>
      </c>
      <c r="H25" s="181">
        <v>497291.33333333331</v>
      </c>
      <c r="I25" s="181">
        <v>387285</v>
      </c>
      <c r="J25" s="181">
        <v>7960.333333333333</v>
      </c>
      <c r="K25" s="181">
        <f t="shared" si="0"/>
        <v>349374.98809523805</v>
      </c>
      <c r="L25" s="254">
        <f t="shared" si="1"/>
        <v>0.94282963251187557</v>
      </c>
      <c r="M25" s="218">
        <v>3</v>
      </c>
      <c r="N25" s="218">
        <v>5</v>
      </c>
      <c r="O25" s="218">
        <f t="shared" si="2"/>
        <v>15</v>
      </c>
    </row>
    <row r="26" spans="2:15" x14ac:dyDescent="0.25">
      <c r="B26" s="405"/>
      <c r="C26" s="247" t="s">
        <v>17</v>
      </c>
      <c r="D26" s="181">
        <v>138.125</v>
      </c>
      <c r="E26" s="181">
        <v>41.75</v>
      </c>
      <c r="F26" s="181">
        <v>310</v>
      </c>
      <c r="G26" s="181">
        <v>64.833333333333329</v>
      </c>
      <c r="H26" s="181">
        <v>4309.333333333333</v>
      </c>
      <c r="I26" s="181">
        <v>194.83333333333334</v>
      </c>
      <c r="J26" s="181">
        <v>1697.8333333333333</v>
      </c>
      <c r="K26" s="181">
        <f t="shared" si="0"/>
        <v>965.24404761904748</v>
      </c>
      <c r="L26" s="254">
        <f t="shared" si="1"/>
        <v>2.6048249637517363E-3</v>
      </c>
      <c r="M26" s="218">
        <v>3</v>
      </c>
      <c r="N26" s="218">
        <v>0</v>
      </c>
      <c r="O26" s="218">
        <f t="shared" si="2"/>
        <v>0</v>
      </c>
    </row>
    <row r="27" spans="2:15" x14ac:dyDescent="0.25">
      <c r="B27" s="405"/>
      <c r="C27" s="178" t="s">
        <v>93</v>
      </c>
      <c r="D27" s="181"/>
      <c r="E27" s="181"/>
      <c r="F27" s="181"/>
      <c r="G27" s="181"/>
      <c r="H27" s="181">
        <v>361.83333333333331</v>
      </c>
      <c r="I27" s="181">
        <v>83.5</v>
      </c>
      <c r="J27" s="181">
        <v>139.16666666666666</v>
      </c>
      <c r="K27" s="181">
        <f t="shared" si="0"/>
        <v>194.83333333333334</v>
      </c>
      <c r="L27" s="254">
        <f t="shared" si="1"/>
        <v>5.2578074082869407E-4</v>
      </c>
      <c r="M27" s="218">
        <v>3</v>
      </c>
      <c r="N27" s="218">
        <v>0</v>
      </c>
      <c r="O27" s="218">
        <f t="shared" si="2"/>
        <v>0</v>
      </c>
    </row>
    <row r="28" spans="2:15" x14ac:dyDescent="0.25">
      <c r="B28" s="405"/>
      <c r="C28" s="88" t="s">
        <v>88</v>
      </c>
      <c r="D28" s="181"/>
      <c r="E28" s="181">
        <v>20.875</v>
      </c>
      <c r="F28" s="218"/>
      <c r="G28" s="88"/>
      <c r="H28" s="181">
        <v>27.833333333333332</v>
      </c>
      <c r="I28" s="218"/>
      <c r="J28" s="218"/>
      <c r="K28" s="181">
        <f t="shared" si="0"/>
        <v>24.354166666666664</v>
      </c>
      <c r="L28" s="254">
        <f t="shared" si="1"/>
        <v>6.5722592603586745E-5</v>
      </c>
      <c r="M28" s="218">
        <v>3</v>
      </c>
      <c r="N28" s="218">
        <v>0</v>
      </c>
      <c r="O28" s="218">
        <f t="shared" si="2"/>
        <v>0</v>
      </c>
    </row>
    <row r="29" spans="2:15" x14ac:dyDescent="0.25">
      <c r="B29" s="405"/>
      <c r="C29" s="88" t="s">
        <v>164</v>
      </c>
      <c r="D29" s="181"/>
      <c r="E29" s="181"/>
      <c r="F29" s="218"/>
      <c r="G29" s="181">
        <v>20</v>
      </c>
      <c r="H29" s="218"/>
      <c r="I29" s="218"/>
      <c r="J29" s="181">
        <v>10</v>
      </c>
      <c r="K29" s="181">
        <f t="shared" si="0"/>
        <v>15</v>
      </c>
      <c r="L29" s="254">
        <f t="shared" si="1"/>
        <v>4.0479270038137267E-5</v>
      </c>
      <c r="M29" s="218">
        <v>3</v>
      </c>
      <c r="N29" s="218">
        <v>0</v>
      </c>
      <c r="O29" s="218">
        <f t="shared" si="2"/>
        <v>0</v>
      </c>
    </row>
    <row r="30" spans="2:15" x14ac:dyDescent="0.25">
      <c r="B30" s="405"/>
      <c r="C30" s="178" t="s">
        <v>157</v>
      </c>
      <c r="D30" s="181"/>
      <c r="E30" s="181"/>
      <c r="F30" s="218"/>
      <c r="G30" s="181"/>
      <c r="H30" s="181">
        <v>27.833333333333332</v>
      </c>
      <c r="I30" s="218"/>
      <c r="J30" s="218"/>
      <c r="K30" s="181">
        <f t="shared" si="0"/>
        <v>27.833333333333332</v>
      </c>
      <c r="L30" s="254">
        <f t="shared" si="1"/>
        <v>7.5111534404099145E-5</v>
      </c>
      <c r="M30" s="218">
        <v>3</v>
      </c>
      <c r="N30" s="218">
        <v>0</v>
      </c>
      <c r="O30" s="218">
        <f t="shared" si="2"/>
        <v>0</v>
      </c>
    </row>
    <row r="31" spans="2:15" x14ac:dyDescent="0.25">
      <c r="B31" s="405"/>
      <c r="C31" s="178" t="s">
        <v>158</v>
      </c>
      <c r="D31" s="181"/>
      <c r="E31" s="181"/>
      <c r="F31" s="218"/>
      <c r="G31" s="181"/>
      <c r="H31" s="181">
        <v>27.833333333333332</v>
      </c>
      <c r="I31" s="218"/>
      <c r="J31" s="218"/>
      <c r="K31" s="181">
        <f t="shared" si="0"/>
        <v>27.833333333333332</v>
      </c>
      <c r="L31" s="254">
        <f t="shared" si="1"/>
        <v>7.5111534404099145E-5</v>
      </c>
      <c r="M31" s="218">
        <v>3</v>
      </c>
      <c r="N31" s="218">
        <v>0</v>
      </c>
      <c r="O31" s="218">
        <f t="shared" si="2"/>
        <v>0</v>
      </c>
    </row>
    <row r="32" spans="2:15" x14ac:dyDescent="0.25">
      <c r="B32" s="405"/>
      <c r="C32" s="88" t="s">
        <v>103</v>
      </c>
      <c r="D32" s="218"/>
      <c r="E32" s="181">
        <v>22.5</v>
      </c>
      <c r="F32" s="181">
        <v>30</v>
      </c>
      <c r="G32" s="218"/>
      <c r="H32" s="218"/>
      <c r="I32" s="181">
        <v>20</v>
      </c>
      <c r="J32" s="218"/>
      <c r="K32" s="181">
        <f t="shared" si="0"/>
        <v>24.166666666666668</v>
      </c>
      <c r="L32" s="254">
        <f t="shared" si="1"/>
        <v>6.5216601728110041E-5</v>
      </c>
      <c r="M32" s="218">
        <v>3</v>
      </c>
      <c r="N32" s="218">
        <v>0</v>
      </c>
      <c r="O32" s="218">
        <f t="shared" si="2"/>
        <v>0</v>
      </c>
    </row>
    <row r="33" spans="2:15" x14ac:dyDescent="0.25">
      <c r="B33" s="405"/>
      <c r="C33" s="178" t="s">
        <v>156</v>
      </c>
      <c r="D33" s="218"/>
      <c r="E33" s="181"/>
      <c r="F33" s="181"/>
      <c r="G33" s="218"/>
      <c r="H33" s="181">
        <v>83.5</v>
      </c>
      <c r="I33" s="218"/>
      <c r="J33" s="218"/>
      <c r="K33" s="181">
        <f t="shared" si="0"/>
        <v>83.5</v>
      </c>
      <c r="L33" s="254">
        <f t="shared" si="1"/>
        <v>2.2533460321229743E-4</v>
      </c>
      <c r="M33" s="218">
        <v>3</v>
      </c>
      <c r="N33" s="218">
        <v>0</v>
      </c>
      <c r="O33" s="218">
        <f t="shared" si="2"/>
        <v>0</v>
      </c>
    </row>
    <row r="34" spans="2:15" x14ac:dyDescent="0.25">
      <c r="B34" s="405"/>
      <c r="C34" s="178" t="s">
        <v>146</v>
      </c>
      <c r="D34" s="218"/>
      <c r="E34" s="181"/>
      <c r="F34" s="181"/>
      <c r="G34" s="218"/>
      <c r="H34" s="181">
        <v>85.666666666666671</v>
      </c>
      <c r="I34" s="218"/>
      <c r="J34" s="181">
        <v>55.666666666666664</v>
      </c>
      <c r="K34" s="181">
        <f t="shared" si="0"/>
        <v>70.666666666666671</v>
      </c>
      <c r="L34" s="254">
        <f t="shared" si="1"/>
        <v>1.9070233884633557E-4</v>
      </c>
      <c r="M34" s="218">
        <v>3</v>
      </c>
      <c r="N34" s="218">
        <v>0</v>
      </c>
      <c r="O34" s="218">
        <f t="shared" si="2"/>
        <v>0</v>
      </c>
    </row>
    <row r="35" spans="2:15" x14ac:dyDescent="0.25">
      <c r="B35" s="405"/>
      <c r="C35" s="236" t="s">
        <v>184</v>
      </c>
      <c r="D35" s="218"/>
      <c r="E35" s="181"/>
      <c r="F35" s="181"/>
      <c r="G35" s="218"/>
      <c r="H35" s="181"/>
      <c r="I35" s="181">
        <v>20</v>
      </c>
      <c r="J35" s="181">
        <v>20</v>
      </c>
      <c r="K35" s="181">
        <f t="shared" si="0"/>
        <v>20</v>
      </c>
      <c r="L35" s="254">
        <f t="shared" si="1"/>
        <v>5.3972360050849687E-5</v>
      </c>
      <c r="M35" s="218">
        <v>3</v>
      </c>
      <c r="N35" s="218">
        <v>0</v>
      </c>
      <c r="O35" s="218">
        <f t="shared" si="2"/>
        <v>0</v>
      </c>
    </row>
    <row r="36" spans="2:15" x14ac:dyDescent="0.25">
      <c r="B36" s="405"/>
      <c r="C36" s="247" t="s">
        <v>63</v>
      </c>
      <c r="D36" s="181">
        <v>472.5</v>
      </c>
      <c r="E36" s="181">
        <v>223.375</v>
      </c>
      <c r="F36" s="181">
        <v>100</v>
      </c>
      <c r="G36" s="181">
        <v>347.83333333333331</v>
      </c>
      <c r="H36" s="181">
        <v>87.833333333333329</v>
      </c>
      <c r="I36" s="181">
        <v>320</v>
      </c>
      <c r="J36" s="181">
        <v>250.5</v>
      </c>
      <c r="K36" s="181">
        <f t="shared" si="0"/>
        <v>257.4345238095238</v>
      </c>
      <c r="L36" s="254">
        <f t="shared" si="1"/>
        <v>6.9471744042833266E-4</v>
      </c>
      <c r="M36" s="218">
        <v>3</v>
      </c>
      <c r="N36" s="218">
        <v>0</v>
      </c>
      <c r="O36" s="218">
        <f t="shared" si="2"/>
        <v>0</v>
      </c>
    </row>
    <row r="37" spans="2:15" x14ac:dyDescent="0.25">
      <c r="B37" s="405"/>
      <c r="C37" s="178" t="s">
        <v>114</v>
      </c>
      <c r="D37" s="181"/>
      <c r="E37" s="181"/>
      <c r="F37" s="181"/>
      <c r="G37" s="181"/>
      <c r="H37" s="181">
        <v>55.666666666666664</v>
      </c>
      <c r="I37" s="218"/>
      <c r="J37" s="218"/>
      <c r="K37" s="181">
        <f t="shared" si="0"/>
        <v>55.666666666666664</v>
      </c>
      <c r="L37" s="254">
        <f t="shared" si="1"/>
        <v>1.5022306880819829E-4</v>
      </c>
      <c r="M37" s="218">
        <v>3</v>
      </c>
      <c r="N37" s="218">
        <v>0</v>
      </c>
      <c r="O37" s="218">
        <f t="shared" si="2"/>
        <v>0</v>
      </c>
    </row>
    <row r="38" spans="2:15" x14ac:dyDescent="0.25">
      <c r="B38" s="405"/>
      <c r="C38" s="88" t="s">
        <v>41</v>
      </c>
      <c r="D38" s="218"/>
      <c r="E38" s="181">
        <v>22.5</v>
      </c>
      <c r="F38" s="181">
        <v>57.833333333333336</v>
      </c>
      <c r="G38" s="88"/>
      <c r="H38" s="181">
        <v>10</v>
      </c>
      <c r="I38" s="181"/>
      <c r="J38" s="181">
        <v>40</v>
      </c>
      <c r="K38" s="181">
        <f t="shared" si="0"/>
        <v>32.583333333333336</v>
      </c>
      <c r="L38" s="254">
        <f t="shared" si="1"/>
        <v>8.7929969916175957E-5</v>
      </c>
      <c r="M38" s="218">
        <v>3</v>
      </c>
      <c r="N38" s="218">
        <v>0</v>
      </c>
      <c r="O38" s="218">
        <f t="shared" si="2"/>
        <v>0</v>
      </c>
    </row>
    <row r="39" spans="2:15" x14ac:dyDescent="0.25">
      <c r="B39" s="405"/>
      <c r="C39" s="247" t="s">
        <v>64</v>
      </c>
      <c r="D39" s="181">
        <v>52.5</v>
      </c>
      <c r="E39" s="218"/>
      <c r="F39" s="181">
        <v>27.833333333333332</v>
      </c>
      <c r="G39" s="181">
        <v>78.5</v>
      </c>
      <c r="H39" s="181">
        <v>127.83333333333333</v>
      </c>
      <c r="I39" s="181">
        <v>50</v>
      </c>
      <c r="J39" s="181">
        <v>167</v>
      </c>
      <c r="K39" s="181">
        <f t="shared" si="0"/>
        <v>83.944444444444443</v>
      </c>
      <c r="L39" s="254">
        <f t="shared" si="1"/>
        <v>2.2653398899120521E-4</v>
      </c>
      <c r="M39" s="218">
        <v>3</v>
      </c>
      <c r="N39" s="218">
        <v>0</v>
      </c>
      <c r="O39" s="218">
        <f t="shared" si="2"/>
        <v>0</v>
      </c>
    </row>
    <row r="40" spans="2:15" x14ac:dyDescent="0.25">
      <c r="B40" s="405"/>
      <c r="C40" s="178" t="s">
        <v>117</v>
      </c>
      <c r="D40" s="181"/>
      <c r="E40" s="218"/>
      <c r="F40" s="181"/>
      <c r="G40" s="181"/>
      <c r="H40" s="181">
        <v>55.666666666666664</v>
      </c>
      <c r="I40" s="181">
        <v>27.833333333333332</v>
      </c>
      <c r="J40" s="218"/>
      <c r="K40" s="181">
        <f t="shared" si="0"/>
        <v>41.75</v>
      </c>
      <c r="L40" s="254">
        <f t="shared" si="1"/>
        <v>1.1266730160614872E-4</v>
      </c>
      <c r="M40" s="218">
        <v>3</v>
      </c>
      <c r="N40" s="218">
        <v>0</v>
      </c>
      <c r="O40" s="218">
        <f t="shared" si="2"/>
        <v>0</v>
      </c>
    </row>
    <row r="41" spans="2:15" x14ac:dyDescent="0.25">
      <c r="B41" s="405"/>
      <c r="C41" s="247" t="s">
        <v>26</v>
      </c>
      <c r="D41" s="181">
        <v>13.875</v>
      </c>
      <c r="E41" s="181"/>
      <c r="F41" s="218"/>
      <c r="G41" s="181">
        <v>37.833333333333336</v>
      </c>
      <c r="H41" s="181">
        <v>83.5</v>
      </c>
      <c r="I41" s="181"/>
      <c r="J41" s="181">
        <v>83.5</v>
      </c>
      <c r="K41" s="181">
        <f t="shared" si="0"/>
        <v>54.677083333333336</v>
      </c>
      <c r="L41" s="254">
        <f t="shared" si="1"/>
        <v>1.4755256140984896E-4</v>
      </c>
      <c r="M41" s="218">
        <v>3</v>
      </c>
      <c r="N41" s="218">
        <v>0</v>
      </c>
      <c r="O41" s="218">
        <f t="shared" si="2"/>
        <v>0</v>
      </c>
    </row>
    <row r="42" spans="2:15" x14ac:dyDescent="0.25">
      <c r="B42" s="405"/>
      <c r="C42" s="236" t="s">
        <v>42</v>
      </c>
      <c r="D42" s="181"/>
      <c r="E42" s="181"/>
      <c r="F42" s="218"/>
      <c r="G42" s="181"/>
      <c r="H42" s="181"/>
      <c r="I42" s="181"/>
      <c r="J42" s="181">
        <v>27.833333333333332</v>
      </c>
      <c r="K42" s="181">
        <f t="shared" si="0"/>
        <v>27.833333333333332</v>
      </c>
      <c r="L42" s="254">
        <f t="shared" si="1"/>
        <v>7.5111534404099145E-5</v>
      </c>
      <c r="M42" s="218">
        <v>3</v>
      </c>
      <c r="N42" s="218">
        <v>0</v>
      </c>
      <c r="O42" s="218">
        <f t="shared" si="2"/>
        <v>0</v>
      </c>
    </row>
    <row r="43" spans="2:15" x14ac:dyDescent="0.25">
      <c r="B43" s="405"/>
      <c r="C43" s="88" t="s">
        <v>107</v>
      </c>
      <c r="D43" s="218"/>
      <c r="E43" s="181"/>
      <c r="F43" s="181">
        <v>55.666666666666664</v>
      </c>
      <c r="G43" s="218"/>
      <c r="H43" s="218"/>
      <c r="I43" s="181"/>
      <c r="J43" s="218"/>
      <c r="K43" s="181">
        <f t="shared" si="0"/>
        <v>55.666666666666664</v>
      </c>
      <c r="L43" s="254">
        <f t="shared" si="1"/>
        <v>1.5022306880819829E-4</v>
      </c>
      <c r="M43" s="218">
        <v>3</v>
      </c>
      <c r="N43" s="218">
        <v>0</v>
      </c>
      <c r="O43" s="218">
        <f t="shared" si="2"/>
        <v>0</v>
      </c>
    </row>
    <row r="44" spans="2:15" x14ac:dyDescent="0.25">
      <c r="B44" s="405"/>
      <c r="C44" s="178" t="s">
        <v>97</v>
      </c>
      <c r="D44" s="218"/>
      <c r="E44" s="181"/>
      <c r="F44" s="181"/>
      <c r="G44" s="218"/>
      <c r="H44" s="181">
        <v>250.5</v>
      </c>
      <c r="I44" s="181">
        <v>167</v>
      </c>
      <c r="J44" s="181">
        <v>55.666666666666664</v>
      </c>
      <c r="K44" s="181">
        <f t="shared" si="0"/>
        <v>157.72222222222223</v>
      </c>
      <c r="L44" s="254">
        <f t="shared" si="1"/>
        <v>4.2563202828989517E-4</v>
      </c>
      <c r="M44" s="218">
        <v>3</v>
      </c>
      <c r="N44" s="218">
        <v>0</v>
      </c>
      <c r="O44" s="218">
        <f t="shared" si="2"/>
        <v>0</v>
      </c>
    </row>
    <row r="45" spans="2:15" x14ac:dyDescent="0.25">
      <c r="B45" s="405"/>
      <c r="C45" s="247" t="s">
        <v>18</v>
      </c>
      <c r="D45" s="181">
        <v>34.75</v>
      </c>
      <c r="E45" s="181">
        <v>176.75</v>
      </c>
      <c r="F45" s="181">
        <v>265.66666666666669</v>
      </c>
      <c r="G45" s="181">
        <v>106.33333333333333</v>
      </c>
      <c r="H45" s="181">
        <v>622.66666666666663</v>
      </c>
      <c r="I45" s="181">
        <v>220</v>
      </c>
      <c r="J45" s="181">
        <v>509.66666666666669</v>
      </c>
      <c r="K45" s="181">
        <f t="shared" si="0"/>
        <v>276.54761904761904</v>
      </c>
      <c r="L45" s="254">
        <f t="shared" si="1"/>
        <v>7.4629638332216559E-4</v>
      </c>
      <c r="M45" s="218">
        <v>3</v>
      </c>
      <c r="N45" s="218">
        <v>0</v>
      </c>
      <c r="O45" s="218">
        <f t="shared" si="2"/>
        <v>0</v>
      </c>
    </row>
    <row r="46" spans="2:15" x14ac:dyDescent="0.25">
      <c r="B46" s="405"/>
      <c r="C46" s="247" t="s">
        <v>131</v>
      </c>
      <c r="D46" s="181"/>
      <c r="E46" s="181"/>
      <c r="F46" s="181"/>
      <c r="G46" s="181">
        <v>27.833333333333332</v>
      </c>
      <c r="H46" s="181"/>
      <c r="I46" s="218"/>
      <c r="J46" s="181">
        <v>40</v>
      </c>
      <c r="K46" s="181">
        <f t="shared" si="0"/>
        <v>33.916666666666664</v>
      </c>
      <c r="L46" s="254">
        <f t="shared" si="1"/>
        <v>9.1528127252899253E-5</v>
      </c>
      <c r="M46" s="218">
        <v>3</v>
      </c>
      <c r="N46" s="218">
        <v>0</v>
      </c>
      <c r="O46" s="218">
        <f t="shared" si="2"/>
        <v>0</v>
      </c>
    </row>
    <row r="47" spans="2:15" x14ac:dyDescent="0.25">
      <c r="B47" s="405"/>
      <c r="C47" s="248" t="s">
        <v>49</v>
      </c>
      <c r="D47" s="181">
        <v>435</v>
      </c>
      <c r="E47" s="181">
        <v>307.5</v>
      </c>
      <c r="F47" s="181">
        <v>750</v>
      </c>
      <c r="G47" s="88"/>
      <c r="H47" s="181">
        <v>655.66666666666663</v>
      </c>
      <c r="I47" s="181">
        <v>480</v>
      </c>
      <c r="J47" s="181">
        <v>423.5</v>
      </c>
      <c r="K47" s="181">
        <f t="shared" si="0"/>
        <v>508.61111111111109</v>
      </c>
      <c r="L47" s="254">
        <f t="shared" si="1"/>
        <v>1.3725471007375802E-3</v>
      </c>
      <c r="M47" s="218">
        <v>3</v>
      </c>
      <c r="N47" s="218">
        <v>0</v>
      </c>
      <c r="O47" s="218">
        <f t="shared" si="2"/>
        <v>0</v>
      </c>
    </row>
    <row r="48" spans="2:15" x14ac:dyDescent="0.25">
      <c r="B48" s="405"/>
      <c r="C48" s="236" t="s">
        <v>96</v>
      </c>
      <c r="D48" s="181"/>
      <c r="E48" s="181"/>
      <c r="F48" s="181"/>
      <c r="G48" s="88"/>
      <c r="H48" s="181"/>
      <c r="I48" s="181">
        <v>55.666666666666664</v>
      </c>
      <c r="J48" s="181">
        <v>55.666666666666664</v>
      </c>
      <c r="K48" s="181">
        <f t="shared" si="0"/>
        <v>55.666666666666664</v>
      </c>
      <c r="L48" s="254">
        <f t="shared" si="1"/>
        <v>1.5022306880819829E-4</v>
      </c>
      <c r="M48" s="218">
        <v>3</v>
      </c>
      <c r="N48" s="218">
        <v>0</v>
      </c>
      <c r="O48" s="218">
        <f t="shared" si="2"/>
        <v>0</v>
      </c>
    </row>
    <row r="49" spans="2:15" x14ac:dyDescent="0.25">
      <c r="B49" s="405"/>
      <c r="C49" s="248" t="s">
        <v>135</v>
      </c>
      <c r="D49" s="181"/>
      <c r="E49" s="181"/>
      <c r="F49" s="181"/>
      <c r="G49" s="181">
        <v>27.833333333333332</v>
      </c>
      <c r="H49" s="218"/>
      <c r="I49" s="218"/>
      <c r="J49" s="181"/>
      <c r="K49" s="181">
        <f t="shared" si="0"/>
        <v>27.833333333333332</v>
      </c>
      <c r="L49" s="254">
        <f t="shared" si="1"/>
        <v>7.5111534404099145E-5</v>
      </c>
      <c r="M49" s="218">
        <v>3</v>
      </c>
      <c r="N49" s="218">
        <v>0</v>
      </c>
      <c r="O49" s="218">
        <f t="shared" si="2"/>
        <v>0</v>
      </c>
    </row>
    <row r="50" spans="2:15" x14ac:dyDescent="0.25">
      <c r="B50" s="405"/>
      <c r="C50" s="178" t="s">
        <v>155</v>
      </c>
      <c r="D50" s="181"/>
      <c r="E50" s="181"/>
      <c r="F50" s="181"/>
      <c r="G50" s="181"/>
      <c r="H50" s="181">
        <v>55.666666666666664</v>
      </c>
      <c r="I50" s="218"/>
      <c r="J50" s="218"/>
      <c r="K50" s="181">
        <f t="shared" si="0"/>
        <v>55.666666666666664</v>
      </c>
      <c r="L50" s="254">
        <f t="shared" si="1"/>
        <v>1.5022306880819829E-4</v>
      </c>
      <c r="M50" s="218">
        <v>3</v>
      </c>
      <c r="N50" s="218">
        <v>0</v>
      </c>
      <c r="O50" s="218">
        <f t="shared" si="2"/>
        <v>0</v>
      </c>
    </row>
    <row r="51" spans="2:15" x14ac:dyDescent="0.25">
      <c r="B51" s="405"/>
      <c r="C51" s="249" t="s">
        <v>171</v>
      </c>
      <c r="D51" s="181"/>
      <c r="E51" s="181"/>
      <c r="F51" s="181"/>
      <c r="G51" s="181"/>
      <c r="H51" s="181"/>
      <c r="I51" s="218"/>
      <c r="J51" s="181">
        <v>27.833333333333332</v>
      </c>
      <c r="K51" s="181">
        <f t="shared" si="0"/>
        <v>27.833333333333332</v>
      </c>
      <c r="L51" s="254">
        <f t="shared" si="1"/>
        <v>7.5111534404099145E-5</v>
      </c>
      <c r="M51" s="218">
        <v>3</v>
      </c>
      <c r="N51" s="218">
        <v>0</v>
      </c>
      <c r="O51" s="218">
        <f t="shared" si="2"/>
        <v>0</v>
      </c>
    </row>
    <row r="52" spans="2:15" x14ac:dyDescent="0.25">
      <c r="B52" s="405"/>
      <c r="C52" s="88" t="s">
        <v>85</v>
      </c>
      <c r="D52" s="218"/>
      <c r="E52" s="181">
        <v>41.75</v>
      </c>
      <c r="F52" s="181">
        <v>27.833333333333332</v>
      </c>
      <c r="G52" s="181">
        <v>83.5</v>
      </c>
      <c r="H52" s="181">
        <v>55.666666666666664</v>
      </c>
      <c r="I52" s="181">
        <v>27.833333333333332</v>
      </c>
      <c r="J52" s="181">
        <v>306.16666666666669</v>
      </c>
      <c r="K52" s="181">
        <f t="shared" si="0"/>
        <v>90.458333333333329</v>
      </c>
      <c r="L52" s="254">
        <f t="shared" si="1"/>
        <v>2.4411248681332221E-4</v>
      </c>
      <c r="M52" s="218">
        <v>3</v>
      </c>
      <c r="N52" s="218">
        <v>0</v>
      </c>
      <c r="O52" s="218">
        <f t="shared" si="2"/>
        <v>0</v>
      </c>
    </row>
    <row r="53" spans="2:15" x14ac:dyDescent="0.25">
      <c r="B53" s="405"/>
      <c r="C53" s="248" t="s">
        <v>65</v>
      </c>
      <c r="D53" s="181">
        <v>37.5</v>
      </c>
      <c r="E53" s="218"/>
      <c r="F53" s="181">
        <v>20</v>
      </c>
      <c r="G53" s="88"/>
      <c r="H53" s="218"/>
      <c r="I53" s="181"/>
      <c r="J53" s="218"/>
      <c r="K53" s="181">
        <f t="shared" si="0"/>
        <v>28.75</v>
      </c>
      <c r="L53" s="254">
        <f t="shared" si="1"/>
        <v>7.7585267573096421E-5</v>
      </c>
      <c r="M53" s="218">
        <v>3</v>
      </c>
      <c r="N53" s="218">
        <v>0</v>
      </c>
      <c r="O53" s="218">
        <f t="shared" si="2"/>
        <v>0</v>
      </c>
    </row>
    <row r="54" spans="2:15" x14ac:dyDescent="0.25">
      <c r="B54" s="405"/>
      <c r="C54" s="178" t="s">
        <v>147</v>
      </c>
      <c r="D54" s="181"/>
      <c r="E54" s="218"/>
      <c r="F54" s="181"/>
      <c r="G54" s="88"/>
      <c r="H54" s="181">
        <v>27.833333333333332</v>
      </c>
      <c r="I54" s="181">
        <v>330</v>
      </c>
      <c r="J54" s="218"/>
      <c r="K54" s="181">
        <f t="shared" si="0"/>
        <v>178.91666666666666</v>
      </c>
      <c r="L54" s="254">
        <f t="shared" si="1"/>
        <v>4.8282773762155944E-4</v>
      </c>
      <c r="M54" s="218">
        <v>3</v>
      </c>
      <c r="N54" s="218">
        <v>0</v>
      </c>
      <c r="O54" s="218">
        <f t="shared" si="2"/>
        <v>0</v>
      </c>
    </row>
    <row r="55" spans="2:15" x14ac:dyDescent="0.25">
      <c r="B55" s="405" t="s">
        <v>4</v>
      </c>
      <c r="C55" s="247" t="s">
        <v>6</v>
      </c>
      <c r="D55" s="181">
        <v>150.375</v>
      </c>
      <c r="E55" s="181">
        <v>409.75</v>
      </c>
      <c r="F55" s="218"/>
      <c r="G55" s="181">
        <v>111.33333333333333</v>
      </c>
      <c r="H55" s="181">
        <v>27.833333333333332</v>
      </c>
      <c r="I55" s="181">
        <v>139.16666666666666</v>
      </c>
      <c r="J55" s="218"/>
      <c r="K55" s="181">
        <f t="shared" si="0"/>
        <v>167.69166666666666</v>
      </c>
      <c r="L55" s="254">
        <f t="shared" si="1"/>
        <v>4.525357505430201E-4</v>
      </c>
      <c r="M55" s="218">
        <v>5</v>
      </c>
      <c r="N55" s="218">
        <v>0</v>
      </c>
      <c r="O55" s="218">
        <f t="shared" si="2"/>
        <v>0</v>
      </c>
    </row>
    <row r="56" spans="2:15" x14ac:dyDescent="0.25">
      <c r="B56" s="405"/>
      <c r="C56" s="247" t="s">
        <v>5</v>
      </c>
      <c r="D56" s="181">
        <v>458.75</v>
      </c>
      <c r="E56" s="181">
        <v>1849.375</v>
      </c>
      <c r="F56" s="181">
        <v>890.66666666666663</v>
      </c>
      <c r="G56" s="181">
        <v>1409.5</v>
      </c>
      <c r="H56" s="181">
        <v>1141.1666666666667</v>
      </c>
      <c r="I56" s="181">
        <v>2004</v>
      </c>
      <c r="J56" s="181">
        <v>2365.8333333333335</v>
      </c>
      <c r="K56" s="181">
        <f t="shared" si="0"/>
        <v>1445.6130952380952</v>
      </c>
      <c r="L56" s="254">
        <f t="shared" si="1"/>
        <v>3.9011575235206866E-3</v>
      </c>
      <c r="M56" s="218">
        <v>5</v>
      </c>
      <c r="N56" s="218">
        <v>0</v>
      </c>
      <c r="O56" s="218">
        <f t="shared" si="2"/>
        <v>0</v>
      </c>
    </row>
    <row r="57" spans="2:15" x14ac:dyDescent="0.25">
      <c r="B57" s="405"/>
      <c r="C57" s="88" t="s">
        <v>69</v>
      </c>
      <c r="D57" s="218"/>
      <c r="E57" s="181">
        <v>37.5</v>
      </c>
      <c r="F57" s="181">
        <v>10</v>
      </c>
      <c r="G57" s="181">
        <v>20</v>
      </c>
      <c r="H57" s="218"/>
      <c r="I57" s="181">
        <v>10</v>
      </c>
      <c r="J57" s="181">
        <v>30</v>
      </c>
      <c r="K57" s="181">
        <f t="shared" si="0"/>
        <v>21.5</v>
      </c>
      <c r="L57" s="254">
        <f t="shared" si="1"/>
        <v>5.8020287054663409E-5</v>
      </c>
      <c r="M57" s="218">
        <v>5</v>
      </c>
      <c r="N57" s="218">
        <v>0</v>
      </c>
      <c r="O57" s="218">
        <f t="shared" si="2"/>
        <v>0</v>
      </c>
    </row>
    <row r="58" spans="2:15" x14ac:dyDescent="0.25">
      <c r="B58" s="405" t="s">
        <v>7</v>
      </c>
      <c r="C58" s="88" t="s">
        <v>53</v>
      </c>
      <c r="D58" s="218"/>
      <c r="E58" s="181">
        <v>20.875</v>
      </c>
      <c r="F58" s="218"/>
      <c r="G58" s="181">
        <v>55.666666666666664</v>
      </c>
      <c r="H58" s="181"/>
      <c r="I58" s="181"/>
      <c r="J58" s="218"/>
      <c r="K58" s="181">
        <f t="shared" si="0"/>
        <v>38.270833333333329</v>
      </c>
      <c r="L58" s="254">
        <f t="shared" si="1"/>
        <v>1.0327835980563632E-4</v>
      </c>
      <c r="M58" s="218">
        <v>9</v>
      </c>
      <c r="N58" s="218">
        <v>0</v>
      </c>
      <c r="O58" s="218">
        <f t="shared" si="2"/>
        <v>0</v>
      </c>
    </row>
    <row r="59" spans="2:15" x14ac:dyDescent="0.25">
      <c r="B59" s="405"/>
      <c r="C59" s="88" t="s">
        <v>50</v>
      </c>
      <c r="D59" s="181"/>
      <c r="E59" s="181">
        <v>15</v>
      </c>
      <c r="F59" s="181">
        <v>151.33333333333334</v>
      </c>
      <c r="G59" s="181">
        <v>30</v>
      </c>
      <c r="H59" s="181"/>
      <c r="I59" s="218"/>
      <c r="J59" s="181">
        <v>10</v>
      </c>
      <c r="K59" s="181">
        <f t="shared" si="0"/>
        <v>51.583333333333336</v>
      </c>
      <c r="L59" s="254">
        <f t="shared" si="1"/>
        <v>1.3920371196448315E-4</v>
      </c>
      <c r="M59" s="218">
        <v>9</v>
      </c>
      <c r="N59" s="218">
        <v>0</v>
      </c>
      <c r="O59" s="218">
        <f t="shared" si="2"/>
        <v>0</v>
      </c>
    </row>
    <row r="60" spans="2:15" x14ac:dyDescent="0.25">
      <c r="B60" s="405"/>
      <c r="C60" s="247" t="s">
        <v>8</v>
      </c>
      <c r="D60" s="181">
        <v>69.375</v>
      </c>
      <c r="E60" s="218"/>
      <c r="F60" s="218"/>
      <c r="G60" s="218"/>
      <c r="H60" s="181">
        <v>288.33333333333331</v>
      </c>
      <c r="I60" s="181">
        <v>55.666666666666664</v>
      </c>
      <c r="J60" s="218"/>
      <c r="K60" s="181">
        <f t="shared" si="0"/>
        <v>137.79166666666666</v>
      </c>
      <c r="L60" s="254">
        <f t="shared" si="1"/>
        <v>3.718470722669998E-4</v>
      </c>
      <c r="M60" s="218">
        <v>9</v>
      </c>
      <c r="N60" s="218">
        <v>0</v>
      </c>
      <c r="O60" s="218">
        <f t="shared" si="2"/>
        <v>0</v>
      </c>
    </row>
    <row r="61" spans="2:15" x14ac:dyDescent="0.25">
      <c r="B61" s="405"/>
      <c r="C61" s="250" t="s">
        <v>27</v>
      </c>
      <c r="D61" s="181">
        <v>69.375</v>
      </c>
      <c r="E61" s="218"/>
      <c r="F61" s="181">
        <v>139.16666666666666</v>
      </c>
      <c r="G61" s="181">
        <v>18.5</v>
      </c>
      <c r="H61" s="181">
        <v>250.5</v>
      </c>
      <c r="I61" s="181">
        <v>361.83333333333331</v>
      </c>
      <c r="J61" s="181">
        <v>528.83333333333337</v>
      </c>
      <c r="K61" s="181">
        <f t="shared" si="0"/>
        <v>228.03472222222226</v>
      </c>
      <c r="L61" s="254">
        <f t="shared" si="1"/>
        <v>6.1537860659366373E-4</v>
      </c>
      <c r="M61" s="218">
        <v>9</v>
      </c>
      <c r="N61" s="218">
        <v>0</v>
      </c>
      <c r="O61" s="218">
        <f t="shared" si="2"/>
        <v>0</v>
      </c>
    </row>
    <row r="62" spans="2:15" x14ac:dyDescent="0.25">
      <c r="B62" s="405" t="s">
        <v>224</v>
      </c>
      <c r="C62" s="247" t="s">
        <v>20</v>
      </c>
      <c r="D62" s="181">
        <v>593.5</v>
      </c>
      <c r="E62" s="181">
        <v>208.5</v>
      </c>
      <c r="F62" s="181">
        <v>1609.8333333333333</v>
      </c>
      <c r="G62" s="181">
        <v>660.5</v>
      </c>
      <c r="H62" s="181">
        <v>139.16666666666666</v>
      </c>
      <c r="I62" s="181">
        <v>948</v>
      </c>
      <c r="J62" s="181">
        <v>1422</v>
      </c>
      <c r="K62" s="181">
        <f t="shared" si="0"/>
        <v>797.35714285714289</v>
      </c>
      <c r="L62" s="254">
        <f t="shared" si="1"/>
        <v>2.1517623401701253E-3</v>
      </c>
      <c r="M62" s="218">
        <v>9</v>
      </c>
      <c r="N62" s="218">
        <v>0</v>
      </c>
      <c r="O62" s="218">
        <f t="shared" si="2"/>
        <v>0</v>
      </c>
    </row>
    <row r="63" spans="2:15" x14ac:dyDescent="0.25">
      <c r="B63" s="405"/>
      <c r="C63" s="88" t="s">
        <v>100</v>
      </c>
      <c r="D63" s="218"/>
      <c r="E63" s="181">
        <v>15</v>
      </c>
      <c r="F63" s="218"/>
      <c r="G63" s="181">
        <v>10</v>
      </c>
      <c r="H63" s="218"/>
      <c r="I63" s="218"/>
      <c r="J63" s="218"/>
      <c r="K63" s="181">
        <f t="shared" si="0"/>
        <v>12.5</v>
      </c>
      <c r="L63" s="254">
        <f t="shared" si="1"/>
        <v>3.3732725031781054E-5</v>
      </c>
      <c r="M63" s="218">
        <v>9</v>
      </c>
      <c r="N63" s="218">
        <v>0</v>
      </c>
      <c r="O63" s="218">
        <f t="shared" si="2"/>
        <v>0</v>
      </c>
    </row>
    <row r="64" spans="2:15" x14ac:dyDescent="0.25">
      <c r="B64" s="405"/>
      <c r="C64" s="247" t="s">
        <v>61</v>
      </c>
      <c r="D64" s="181">
        <v>202.5</v>
      </c>
      <c r="E64" s="181">
        <v>97.5</v>
      </c>
      <c r="F64" s="181">
        <v>190</v>
      </c>
      <c r="G64" s="181">
        <v>110</v>
      </c>
      <c r="H64" s="181">
        <v>60</v>
      </c>
      <c r="I64" s="181">
        <v>130</v>
      </c>
      <c r="J64" s="181">
        <v>60</v>
      </c>
      <c r="K64" s="181">
        <f t="shared" si="0"/>
        <v>121.42857142857143</v>
      </c>
      <c r="L64" s="254">
        <f t="shared" si="1"/>
        <v>3.2768932888015882E-4</v>
      </c>
      <c r="M64" s="218">
        <v>9</v>
      </c>
      <c r="N64" s="218">
        <v>0</v>
      </c>
      <c r="O64" s="218">
        <f t="shared" si="2"/>
        <v>0</v>
      </c>
    </row>
    <row r="65" spans="2:15" x14ac:dyDescent="0.25">
      <c r="B65" s="405"/>
      <c r="C65" s="248" t="s">
        <v>44</v>
      </c>
      <c r="D65" s="181">
        <v>945</v>
      </c>
      <c r="E65" s="181">
        <v>862.5</v>
      </c>
      <c r="F65" s="181">
        <v>1300</v>
      </c>
      <c r="G65" s="181">
        <v>810</v>
      </c>
      <c r="H65" s="181">
        <v>1010</v>
      </c>
      <c r="I65" s="181">
        <v>520</v>
      </c>
      <c r="J65" s="181">
        <v>950</v>
      </c>
      <c r="K65" s="181">
        <f t="shared" si="0"/>
        <v>913.92857142857144</v>
      </c>
      <c r="L65" s="254">
        <f t="shared" si="1"/>
        <v>2.4663440958950776E-3</v>
      </c>
      <c r="M65" s="218">
        <v>9</v>
      </c>
      <c r="N65" s="218">
        <v>0</v>
      </c>
      <c r="O65" s="218">
        <f t="shared" si="2"/>
        <v>0</v>
      </c>
    </row>
    <row r="66" spans="2:15" x14ac:dyDescent="0.25">
      <c r="B66" s="405"/>
      <c r="C66" s="88" t="s">
        <v>57</v>
      </c>
      <c r="D66" s="218"/>
      <c r="E66" s="181">
        <v>49.25</v>
      </c>
      <c r="F66" s="181">
        <v>37.833333333333336</v>
      </c>
      <c r="G66" s="181">
        <v>27.833333333333332</v>
      </c>
      <c r="H66" s="218"/>
      <c r="I66" s="218"/>
      <c r="J66" s="181">
        <v>37.833333333333336</v>
      </c>
      <c r="K66" s="181">
        <f t="shared" si="0"/>
        <v>38.1875</v>
      </c>
      <c r="L66" s="254">
        <f t="shared" si="1"/>
        <v>1.0305347497209112E-4</v>
      </c>
      <c r="M66" s="218">
        <v>9</v>
      </c>
      <c r="N66" s="218">
        <v>0</v>
      </c>
      <c r="O66" s="218">
        <f t="shared" si="2"/>
        <v>0</v>
      </c>
    </row>
    <row r="67" spans="2:15" x14ac:dyDescent="0.25">
      <c r="B67" s="405"/>
      <c r="C67" s="178" t="s">
        <v>148</v>
      </c>
      <c r="D67" s="218"/>
      <c r="E67" s="181"/>
      <c r="F67" s="181"/>
      <c r="G67" s="181"/>
      <c r="H67" s="181">
        <v>75.666666666666671</v>
      </c>
      <c r="I67" s="181"/>
      <c r="J67" s="218"/>
      <c r="K67" s="181">
        <f t="shared" si="0"/>
        <v>75.666666666666671</v>
      </c>
      <c r="L67" s="254">
        <f t="shared" si="1"/>
        <v>2.04195428859048E-4</v>
      </c>
      <c r="M67" s="218">
        <v>9</v>
      </c>
      <c r="N67" s="218">
        <v>0</v>
      </c>
      <c r="O67" s="218">
        <f t="shared" si="2"/>
        <v>0</v>
      </c>
    </row>
    <row r="68" spans="2:15" x14ac:dyDescent="0.25">
      <c r="B68" s="405" t="s">
        <v>225</v>
      </c>
      <c r="C68" s="88" t="s">
        <v>74</v>
      </c>
      <c r="D68" s="218"/>
      <c r="E68" s="181"/>
      <c r="F68" s="181"/>
      <c r="G68" s="181">
        <v>18.5</v>
      </c>
      <c r="H68" s="218"/>
      <c r="I68" s="218"/>
      <c r="J68" s="218"/>
      <c r="K68" s="181">
        <f t="shared" si="0"/>
        <v>18.5</v>
      </c>
      <c r="L68" s="254">
        <f t="shared" si="1"/>
        <v>4.9924433047035959E-5</v>
      </c>
      <c r="M68" s="218">
        <v>12</v>
      </c>
      <c r="N68" s="218">
        <v>0</v>
      </c>
      <c r="O68" s="218">
        <f t="shared" si="2"/>
        <v>0</v>
      </c>
    </row>
    <row r="69" spans="2:15" x14ac:dyDescent="0.25">
      <c r="B69" s="405"/>
      <c r="C69" s="248" t="s">
        <v>209</v>
      </c>
      <c r="D69" s="181">
        <v>22.5</v>
      </c>
      <c r="E69" s="181">
        <v>146.125</v>
      </c>
      <c r="F69" s="218"/>
      <c r="G69" s="181">
        <v>20</v>
      </c>
      <c r="H69" s="218"/>
      <c r="I69" s="218"/>
      <c r="J69" s="218"/>
      <c r="K69" s="181">
        <f t="shared" ref="K69:K95" si="3">AVERAGE(D69:J69)</f>
        <v>62.875</v>
      </c>
      <c r="L69" s="254">
        <f t="shared" ref="L69:L96" si="4">K69/K$96</f>
        <v>1.696756069098587E-4</v>
      </c>
      <c r="M69" s="218">
        <v>12</v>
      </c>
      <c r="N69" s="218">
        <v>0</v>
      </c>
      <c r="O69" s="218">
        <f t="shared" ref="O69:O95" si="5">M69*N69</f>
        <v>0</v>
      </c>
    </row>
    <row r="70" spans="2:15" x14ac:dyDescent="0.25">
      <c r="B70" s="405"/>
      <c r="C70" s="236" t="s">
        <v>122</v>
      </c>
      <c r="D70" s="181"/>
      <c r="E70" s="181"/>
      <c r="F70" s="218"/>
      <c r="G70" s="181"/>
      <c r="H70" s="218"/>
      <c r="I70" s="181">
        <v>27.833333333333332</v>
      </c>
      <c r="J70" s="218"/>
      <c r="K70" s="181">
        <f t="shared" si="3"/>
        <v>27.833333333333332</v>
      </c>
      <c r="L70" s="254">
        <f t="shared" si="4"/>
        <v>7.5111534404099145E-5</v>
      </c>
      <c r="M70" s="218">
        <v>12</v>
      </c>
      <c r="N70" s="218">
        <v>0</v>
      </c>
      <c r="O70" s="218">
        <f t="shared" si="5"/>
        <v>0</v>
      </c>
    </row>
    <row r="71" spans="2:15" x14ac:dyDescent="0.25">
      <c r="B71" s="405"/>
      <c r="C71" s="247" t="s">
        <v>15</v>
      </c>
      <c r="D71" s="181">
        <v>48.625</v>
      </c>
      <c r="E71" s="181">
        <v>55.625</v>
      </c>
      <c r="F71" s="181">
        <v>111.33333333333333</v>
      </c>
      <c r="G71" s="181">
        <v>102</v>
      </c>
      <c r="H71" s="181">
        <v>55.666666666666664</v>
      </c>
      <c r="I71" s="181">
        <v>222.66666666666666</v>
      </c>
      <c r="J71" s="181">
        <v>177</v>
      </c>
      <c r="K71" s="181">
        <f t="shared" si="3"/>
        <v>110.41666666666666</v>
      </c>
      <c r="L71" s="254">
        <f t="shared" si="4"/>
        <v>2.9797240444739926E-4</v>
      </c>
      <c r="M71" s="218">
        <v>1</v>
      </c>
      <c r="N71" s="218">
        <v>0</v>
      </c>
      <c r="O71" s="218">
        <f t="shared" si="5"/>
        <v>0</v>
      </c>
    </row>
    <row r="72" spans="2:15" x14ac:dyDescent="0.25">
      <c r="B72" s="405"/>
      <c r="C72" s="247" t="s">
        <v>51</v>
      </c>
      <c r="D72" s="181">
        <v>15</v>
      </c>
      <c r="E72" s="181">
        <v>7.5</v>
      </c>
      <c r="F72" s="181">
        <v>20</v>
      </c>
      <c r="G72" s="181">
        <v>10</v>
      </c>
      <c r="H72" s="218"/>
      <c r="I72" s="218"/>
      <c r="J72" s="218"/>
      <c r="K72" s="181">
        <f t="shared" si="3"/>
        <v>13.125</v>
      </c>
      <c r="L72" s="254">
        <f t="shared" si="4"/>
        <v>3.5419361283370104E-5</v>
      </c>
      <c r="M72" s="218">
        <v>1</v>
      </c>
      <c r="N72" s="218">
        <v>0</v>
      </c>
      <c r="O72" s="218">
        <f t="shared" si="5"/>
        <v>0</v>
      </c>
    </row>
    <row r="73" spans="2:15" x14ac:dyDescent="0.25">
      <c r="B73" s="405"/>
      <c r="C73" s="247" t="s">
        <v>14</v>
      </c>
      <c r="D73" s="181">
        <v>249.75</v>
      </c>
      <c r="E73" s="181">
        <v>152.625</v>
      </c>
      <c r="F73" s="181">
        <v>1363.8333333333333</v>
      </c>
      <c r="G73" s="181">
        <v>1020</v>
      </c>
      <c r="H73" s="181">
        <v>306.16666666666669</v>
      </c>
      <c r="I73" s="181">
        <v>1224.6666666666667</v>
      </c>
      <c r="J73" s="181">
        <v>278.33333333333331</v>
      </c>
      <c r="K73" s="181">
        <f t="shared" si="3"/>
        <v>656.48214285714278</v>
      </c>
      <c r="L73" s="254">
        <f t="shared" si="4"/>
        <v>1.7715945290619525E-3</v>
      </c>
      <c r="M73" s="218">
        <v>12</v>
      </c>
      <c r="N73" s="218">
        <v>0</v>
      </c>
      <c r="O73" s="218">
        <f t="shared" si="5"/>
        <v>0</v>
      </c>
    </row>
    <row r="74" spans="2:15" x14ac:dyDescent="0.25">
      <c r="B74" s="405"/>
      <c r="C74" s="247" t="s">
        <v>21</v>
      </c>
      <c r="D74" s="181">
        <v>243</v>
      </c>
      <c r="E74" s="181">
        <v>194.75</v>
      </c>
      <c r="F74" s="181">
        <v>361.83333333333331</v>
      </c>
      <c r="G74" s="181">
        <v>92.666666666666671</v>
      </c>
      <c r="H74" s="181">
        <v>306.16666666666669</v>
      </c>
      <c r="I74" s="181">
        <v>55.666666666666664</v>
      </c>
      <c r="J74" s="181">
        <v>111.33333333333333</v>
      </c>
      <c r="K74" s="181">
        <f t="shared" si="3"/>
        <v>195.0595238095238</v>
      </c>
      <c r="L74" s="254">
        <f t="shared" si="4"/>
        <v>5.2639114251974521E-4</v>
      </c>
      <c r="M74" s="218">
        <v>12</v>
      </c>
      <c r="N74" s="218">
        <v>0</v>
      </c>
      <c r="O74" s="218">
        <f t="shared" si="5"/>
        <v>0</v>
      </c>
    </row>
    <row r="75" spans="2:15" x14ac:dyDescent="0.25">
      <c r="B75" s="405"/>
      <c r="C75" s="236" t="s">
        <v>187</v>
      </c>
      <c r="D75" s="181"/>
      <c r="E75" s="181"/>
      <c r="F75" s="181"/>
      <c r="G75" s="181"/>
      <c r="H75" s="181"/>
      <c r="I75" s="181"/>
      <c r="J75" s="181">
        <v>27.833333333333332</v>
      </c>
      <c r="K75" s="181">
        <f t="shared" si="3"/>
        <v>27.833333333333332</v>
      </c>
      <c r="L75" s="254">
        <f t="shared" si="4"/>
        <v>7.5111534404099145E-5</v>
      </c>
      <c r="M75" s="218">
        <v>12</v>
      </c>
      <c r="N75" s="218">
        <v>0</v>
      </c>
      <c r="O75" s="218">
        <f t="shared" si="5"/>
        <v>0</v>
      </c>
    </row>
    <row r="76" spans="2:15" x14ac:dyDescent="0.25">
      <c r="B76" s="405"/>
      <c r="C76" s="247" t="s">
        <v>13</v>
      </c>
      <c r="D76" s="181">
        <v>99.375</v>
      </c>
      <c r="E76" s="181">
        <v>90.25</v>
      </c>
      <c r="F76" s="181">
        <v>147.83333333333334</v>
      </c>
      <c r="G76" s="181">
        <v>111.33333333333333</v>
      </c>
      <c r="H76" s="181">
        <v>163.5</v>
      </c>
      <c r="I76" s="181">
        <v>267.83333333333331</v>
      </c>
      <c r="J76" s="181">
        <v>315.66666666666669</v>
      </c>
      <c r="K76" s="181">
        <f t="shared" si="3"/>
        <v>170.82738095238096</v>
      </c>
      <c r="L76" s="254">
        <f t="shared" si="4"/>
        <v>4.6099784556527832E-4</v>
      </c>
      <c r="M76" s="218">
        <v>12</v>
      </c>
      <c r="N76" s="218">
        <v>0</v>
      </c>
      <c r="O76" s="218">
        <f t="shared" si="5"/>
        <v>0</v>
      </c>
    </row>
    <row r="77" spans="2:15" x14ac:dyDescent="0.25">
      <c r="B77" s="405"/>
      <c r="C77" s="247" t="s">
        <v>10</v>
      </c>
      <c r="D77" s="181">
        <v>13.875</v>
      </c>
      <c r="E77" s="181"/>
      <c r="F77" s="218"/>
      <c r="G77" s="181">
        <v>18.5</v>
      </c>
      <c r="H77" s="181">
        <v>27.833333333333332</v>
      </c>
      <c r="I77" s="181">
        <v>27.833333333333332</v>
      </c>
      <c r="J77" s="181">
        <v>80</v>
      </c>
      <c r="K77" s="181">
        <f t="shared" si="3"/>
        <v>33.608333333333334</v>
      </c>
      <c r="L77" s="254">
        <f t="shared" si="4"/>
        <v>9.0696053368781996E-5</v>
      </c>
      <c r="M77" s="218">
        <v>12</v>
      </c>
      <c r="N77" s="218">
        <v>0</v>
      </c>
      <c r="O77" s="218">
        <f t="shared" si="5"/>
        <v>0</v>
      </c>
    </row>
    <row r="78" spans="2:15" x14ac:dyDescent="0.25">
      <c r="B78" s="405"/>
      <c r="C78" s="178" t="s">
        <v>104</v>
      </c>
      <c r="D78" s="181"/>
      <c r="E78" s="181"/>
      <c r="F78" s="218"/>
      <c r="G78" s="181"/>
      <c r="H78" s="181">
        <v>40</v>
      </c>
      <c r="I78" s="218"/>
      <c r="J78" s="218"/>
      <c r="K78" s="181">
        <f t="shared" si="3"/>
        <v>40</v>
      </c>
      <c r="L78" s="254">
        <f t="shared" si="4"/>
        <v>1.0794472010169937E-4</v>
      </c>
      <c r="M78" s="218">
        <v>12</v>
      </c>
      <c r="N78" s="218">
        <v>0</v>
      </c>
      <c r="O78" s="218">
        <f t="shared" si="5"/>
        <v>0</v>
      </c>
    </row>
    <row r="79" spans="2:15" x14ac:dyDescent="0.25">
      <c r="B79" s="405"/>
      <c r="C79" s="88" t="s">
        <v>128</v>
      </c>
      <c r="D79" s="181"/>
      <c r="E79" s="181"/>
      <c r="F79" s="218"/>
      <c r="G79" s="181">
        <v>18.5</v>
      </c>
      <c r="H79" s="181"/>
      <c r="I79" s="181"/>
      <c r="J79" s="218"/>
      <c r="K79" s="181">
        <f t="shared" si="3"/>
        <v>18.5</v>
      </c>
      <c r="L79" s="254">
        <f t="shared" si="4"/>
        <v>4.9924433047035959E-5</v>
      </c>
      <c r="M79" s="218">
        <v>12</v>
      </c>
      <c r="N79" s="218">
        <v>0</v>
      </c>
      <c r="O79" s="218">
        <f t="shared" si="5"/>
        <v>0</v>
      </c>
    </row>
    <row r="80" spans="2:15" x14ac:dyDescent="0.25">
      <c r="B80" s="405"/>
      <c r="C80" s="247" t="s">
        <v>11</v>
      </c>
      <c r="D80" s="181">
        <v>215.375</v>
      </c>
      <c r="E80" s="181">
        <v>167</v>
      </c>
      <c r="F80" s="181">
        <v>27.833333333333332</v>
      </c>
      <c r="G80" s="181">
        <v>83.5</v>
      </c>
      <c r="H80" s="181">
        <v>55.666666666666664</v>
      </c>
      <c r="I80" s="181">
        <v>501</v>
      </c>
      <c r="J80" s="218"/>
      <c r="K80" s="181">
        <f t="shared" si="3"/>
        <v>175.0625</v>
      </c>
      <c r="L80" s="254">
        <f t="shared" si="4"/>
        <v>4.7242681407009364E-4</v>
      </c>
      <c r="M80" s="218">
        <v>12</v>
      </c>
      <c r="N80" s="218">
        <v>0</v>
      </c>
      <c r="O80" s="218">
        <f t="shared" si="5"/>
        <v>0</v>
      </c>
    </row>
    <row r="81" spans="2:15" x14ac:dyDescent="0.25">
      <c r="B81" s="405"/>
      <c r="C81" s="88" t="s">
        <v>84</v>
      </c>
      <c r="D81" s="218"/>
      <c r="E81" s="181">
        <v>278</v>
      </c>
      <c r="F81" s="181">
        <v>640.16666666666663</v>
      </c>
      <c r="G81" s="181">
        <v>556</v>
      </c>
      <c r="H81" s="181">
        <v>222.66666666666666</v>
      </c>
      <c r="I81" s="181">
        <v>111.33333333333333</v>
      </c>
      <c r="J81" s="181">
        <v>194.83333333333334</v>
      </c>
      <c r="K81" s="181">
        <f t="shared" si="3"/>
        <v>333.83333333333331</v>
      </c>
      <c r="L81" s="254">
        <f t="shared" si="4"/>
        <v>9.0088864318209924E-4</v>
      </c>
      <c r="M81" s="218">
        <v>12</v>
      </c>
      <c r="N81" s="218">
        <v>0</v>
      </c>
      <c r="O81" s="218">
        <f t="shared" si="5"/>
        <v>0</v>
      </c>
    </row>
    <row r="82" spans="2:15" x14ac:dyDescent="0.25">
      <c r="B82" s="405"/>
      <c r="C82" s="88" t="s">
        <v>72</v>
      </c>
      <c r="D82" s="218"/>
      <c r="E82" s="181"/>
      <c r="F82" s="181">
        <v>30</v>
      </c>
      <c r="G82" s="250"/>
      <c r="H82" s="181">
        <v>10</v>
      </c>
      <c r="I82" s="218"/>
      <c r="J82" s="218"/>
      <c r="K82" s="181">
        <f t="shared" si="3"/>
        <v>20</v>
      </c>
      <c r="L82" s="254">
        <f t="shared" si="4"/>
        <v>5.3972360050849687E-5</v>
      </c>
      <c r="M82" s="218">
        <v>12</v>
      </c>
      <c r="N82" s="218">
        <v>0</v>
      </c>
      <c r="O82" s="218">
        <f t="shared" si="5"/>
        <v>0</v>
      </c>
    </row>
    <row r="83" spans="2:15" x14ac:dyDescent="0.25">
      <c r="B83" s="405"/>
      <c r="C83" s="88" t="s">
        <v>87</v>
      </c>
      <c r="D83" s="218"/>
      <c r="E83" s="181">
        <v>20.875</v>
      </c>
      <c r="F83" s="218"/>
      <c r="G83" s="88"/>
      <c r="H83" s="218"/>
      <c r="I83" s="218"/>
      <c r="J83" s="218"/>
      <c r="K83" s="181">
        <f t="shared" si="3"/>
        <v>20.875</v>
      </c>
      <c r="L83" s="254">
        <f t="shared" si="4"/>
        <v>5.6333650803074359E-5</v>
      </c>
      <c r="M83" s="218">
        <v>12</v>
      </c>
      <c r="N83" s="218">
        <v>0</v>
      </c>
      <c r="O83" s="218">
        <f t="shared" si="5"/>
        <v>0</v>
      </c>
    </row>
    <row r="84" spans="2:15" x14ac:dyDescent="0.25">
      <c r="B84" s="405"/>
      <c r="C84" s="236" t="s">
        <v>73</v>
      </c>
      <c r="D84" s="218"/>
      <c r="E84" s="181"/>
      <c r="F84" s="218"/>
      <c r="G84" s="88"/>
      <c r="H84" s="218"/>
      <c r="I84" s="181">
        <v>1390</v>
      </c>
      <c r="J84" s="218"/>
      <c r="K84" s="181">
        <f t="shared" si="3"/>
        <v>1390</v>
      </c>
      <c r="L84" s="254">
        <f t="shared" si="4"/>
        <v>3.7510790235340532E-3</v>
      </c>
      <c r="M84" s="218">
        <v>12</v>
      </c>
      <c r="N84" s="218">
        <v>0</v>
      </c>
      <c r="O84" s="218">
        <f t="shared" si="5"/>
        <v>0</v>
      </c>
    </row>
    <row r="85" spans="2:15" x14ac:dyDescent="0.25">
      <c r="B85" s="405"/>
      <c r="C85" s="248" t="s">
        <v>62</v>
      </c>
      <c r="D85" s="181">
        <v>780</v>
      </c>
      <c r="E85" s="218"/>
      <c r="F85" s="218"/>
      <c r="G85" s="88"/>
      <c r="H85" s="218"/>
      <c r="I85" s="181">
        <v>1510</v>
      </c>
      <c r="J85" s="181">
        <v>830</v>
      </c>
      <c r="K85" s="181">
        <f t="shared" si="3"/>
        <v>1040</v>
      </c>
      <c r="L85" s="254">
        <f t="shared" si="4"/>
        <v>2.8065627226441835E-3</v>
      </c>
      <c r="M85" s="218">
        <v>12</v>
      </c>
      <c r="N85" s="218">
        <v>0</v>
      </c>
      <c r="O85" s="218">
        <f t="shared" si="5"/>
        <v>0</v>
      </c>
    </row>
    <row r="86" spans="2:15" x14ac:dyDescent="0.25">
      <c r="B86" s="405"/>
      <c r="C86" s="88" t="s">
        <v>90</v>
      </c>
      <c r="D86" s="181"/>
      <c r="E86" s="181">
        <v>229.625</v>
      </c>
      <c r="F86" s="218"/>
      <c r="G86" s="218"/>
      <c r="H86" s="181">
        <v>55.666666666666664</v>
      </c>
      <c r="I86" s="181">
        <v>111.33333333333333</v>
      </c>
      <c r="J86" s="181">
        <v>139.16666666666666</v>
      </c>
      <c r="K86" s="181">
        <f t="shared" si="3"/>
        <v>133.94791666666666</v>
      </c>
      <c r="L86" s="254">
        <f t="shared" si="4"/>
        <v>3.6147425931972713E-4</v>
      </c>
      <c r="M86" s="218">
        <v>12</v>
      </c>
      <c r="N86" s="218">
        <v>0</v>
      </c>
      <c r="O86" s="218">
        <f t="shared" si="5"/>
        <v>0</v>
      </c>
    </row>
    <row r="87" spans="2:15" x14ac:dyDescent="0.25">
      <c r="B87" s="405"/>
      <c r="C87" s="88" t="s">
        <v>91</v>
      </c>
      <c r="D87" s="181"/>
      <c r="E87" s="181">
        <v>20.875</v>
      </c>
      <c r="F87" s="218"/>
      <c r="G87" s="88"/>
      <c r="H87" s="218"/>
      <c r="I87" s="218"/>
      <c r="J87" s="218"/>
      <c r="K87" s="181">
        <f t="shared" si="3"/>
        <v>20.875</v>
      </c>
      <c r="L87" s="254">
        <f t="shared" si="4"/>
        <v>5.6333650803074359E-5</v>
      </c>
      <c r="M87" s="218">
        <v>12</v>
      </c>
      <c r="N87" s="218">
        <v>0</v>
      </c>
      <c r="O87" s="218">
        <f t="shared" si="5"/>
        <v>0</v>
      </c>
    </row>
    <row r="88" spans="2:15" x14ac:dyDescent="0.25">
      <c r="B88" s="405"/>
      <c r="C88" s="251" t="s">
        <v>28</v>
      </c>
      <c r="D88" s="181">
        <v>13.875</v>
      </c>
      <c r="E88" s="181">
        <v>20.875</v>
      </c>
      <c r="F88" s="218"/>
      <c r="G88" s="88"/>
      <c r="H88" s="218"/>
      <c r="I88" s="218"/>
      <c r="J88" s="218"/>
      <c r="K88" s="181">
        <f t="shared" si="3"/>
        <v>17.375</v>
      </c>
      <c r="L88" s="254">
        <f t="shared" si="4"/>
        <v>4.6888487794175667E-5</v>
      </c>
      <c r="M88" s="218">
        <v>12</v>
      </c>
      <c r="N88" s="218">
        <v>0</v>
      </c>
      <c r="O88" s="218">
        <f t="shared" si="5"/>
        <v>0</v>
      </c>
    </row>
    <row r="89" spans="2:15" x14ac:dyDescent="0.25">
      <c r="B89" s="405"/>
      <c r="C89" s="247" t="s">
        <v>12</v>
      </c>
      <c r="D89" s="181">
        <v>492.875</v>
      </c>
      <c r="E89" s="181">
        <v>985.75</v>
      </c>
      <c r="F89" s="181">
        <v>1029.8333333333333</v>
      </c>
      <c r="G89" s="181">
        <v>584.16666666666663</v>
      </c>
      <c r="H89" s="181">
        <v>556.66666666666663</v>
      </c>
      <c r="I89" s="181">
        <v>1697.8333333333333</v>
      </c>
      <c r="J89" s="181">
        <v>974.16666666666663</v>
      </c>
      <c r="K89" s="181">
        <f t="shared" si="3"/>
        <v>903.04166666666663</v>
      </c>
      <c r="L89" s="254">
        <f t="shared" si="4"/>
        <v>2.4369644987126357E-3</v>
      </c>
      <c r="M89" s="218">
        <v>12</v>
      </c>
      <c r="N89" s="218">
        <v>0</v>
      </c>
      <c r="O89" s="218">
        <f t="shared" si="5"/>
        <v>0</v>
      </c>
    </row>
    <row r="90" spans="2:15" x14ac:dyDescent="0.25">
      <c r="B90" s="405"/>
      <c r="C90" s="88" t="s">
        <v>129</v>
      </c>
      <c r="D90" s="181"/>
      <c r="E90" s="181"/>
      <c r="F90" s="181"/>
      <c r="G90" s="181">
        <v>18.5</v>
      </c>
      <c r="H90" s="218"/>
      <c r="I90" s="218"/>
      <c r="J90" s="218"/>
      <c r="K90" s="181">
        <f t="shared" si="3"/>
        <v>18.5</v>
      </c>
      <c r="L90" s="254">
        <f t="shared" si="4"/>
        <v>4.9924433047035959E-5</v>
      </c>
      <c r="M90" s="218">
        <v>12</v>
      </c>
      <c r="N90" s="218">
        <v>0</v>
      </c>
      <c r="O90" s="218">
        <f t="shared" si="5"/>
        <v>0</v>
      </c>
    </row>
    <row r="91" spans="2:15" x14ac:dyDescent="0.25">
      <c r="B91" s="405"/>
      <c r="C91" s="247" t="s">
        <v>16</v>
      </c>
      <c r="D91" s="181">
        <v>27.75</v>
      </c>
      <c r="E91" s="218"/>
      <c r="F91" s="218"/>
      <c r="G91" s="88"/>
      <c r="H91" s="218"/>
      <c r="I91" s="218"/>
      <c r="J91" s="218"/>
      <c r="K91" s="181">
        <f t="shared" si="3"/>
        <v>27.75</v>
      </c>
      <c r="L91" s="254">
        <f t="shared" si="4"/>
        <v>7.4886649570553936E-5</v>
      </c>
      <c r="M91" s="218">
        <v>12</v>
      </c>
      <c r="N91" s="218">
        <v>0</v>
      </c>
      <c r="O91" s="218">
        <f t="shared" si="5"/>
        <v>0</v>
      </c>
    </row>
    <row r="92" spans="2:15" x14ac:dyDescent="0.25">
      <c r="B92" s="405"/>
      <c r="C92" s="88" t="s">
        <v>127</v>
      </c>
      <c r="D92" s="218"/>
      <c r="E92" s="218"/>
      <c r="F92" s="218"/>
      <c r="G92" s="181">
        <v>18.5</v>
      </c>
      <c r="H92" s="218"/>
      <c r="I92" s="218"/>
      <c r="J92" s="218"/>
      <c r="K92" s="181">
        <f t="shared" si="3"/>
        <v>18.5</v>
      </c>
      <c r="L92" s="254">
        <f t="shared" si="4"/>
        <v>4.9924433047035959E-5</v>
      </c>
      <c r="M92" s="218">
        <v>12</v>
      </c>
      <c r="N92" s="218">
        <v>0</v>
      </c>
      <c r="O92" s="218">
        <f t="shared" si="5"/>
        <v>0</v>
      </c>
    </row>
    <row r="93" spans="2:15" x14ac:dyDescent="0.25">
      <c r="B93" s="405"/>
      <c r="C93" s="236" t="s">
        <v>192</v>
      </c>
      <c r="D93" s="218"/>
      <c r="E93" s="218"/>
      <c r="F93" s="218"/>
      <c r="G93" s="218"/>
      <c r="H93" s="218"/>
      <c r="I93" s="218"/>
      <c r="J93" s="181">
        <v>30</v>
      </c>
      <c r="K93" s="181">
        <f t="shared" si="3"/>
        <v>30</v>
      </c>
      <c r="L93" s="254">
        <f t="shared" si="4"/>
        <v>8.0958540076274534E-5</v>
      </c>
      <c r="M93" s="218">
        <v>1</v>
      </c>
      <c r="N93" s="218">
        <v>0</v>
      </c>
      <c r="O93" s="218">
        <f t="shared" si="5"/>
        <v>0</v>
      </c>
    </row>
    <row r="94" spans="2:15" x14ac:dyDescent="0.25">
      <c r="B94" s="405"/>
      <c r="C94" s="88" t="s">
        <v>101</v>
      </c>
      <c r="D94" s="218"/>
      <c r="E94" s="181">
        <v>22.5</v>
      </c>
      <c r="F94" s="181">
        <v>20</v>
      </c>
      <c r="G94" s="218"/>
      <c r="H94" s="181"/>
      <c r="I94" s="218"/>
      <c r="J94" s="218"/>
      <c r="K94" s="181">
        <f t="shared" si="3"/>
        <v>21.25</v>
      </c>
      <c r="L94" s="254">
        <f t="shared" si="4"/>
        <v>5.7345632554027787E-5</v>
      </c>
      <c r="M94" s="218">
        <v>1</v>
      </c>
      <c r="N94" s="218">
        <v>0</v>
      </c>
      <c r="O94" s="218">
        <f t="shared" si="5"/>
        <v>0</v>
      </c>
    </row>
    <row r="95" spans="2:15" x14ac:dyDescent="0.25">
      <c r="B95" s="405"/>
      <c r="C95" s="247" t="s">
        <v>22</v>
      </c>
      <c r="D95" s="181">
        <v>83.5</v>
      </c>
      <c r="E95" s="181">
        <v>41.75</v>
      </c>
      <c r="F95" s="181">
        <v>55.666666666666664</v>
      </c>
      <c r="G95" s="218"/>
      <c r="H95" s="181">
        <v>111.33333333333333</v>
      </c>
      <c r="I95" s="218"/>
      <c r="J95" s="181">
        <v>27.833333333333332</v>
      </c>
      <c r="K95" s="181">
        <f t="shared" si="3"/>
        <v>64.016666666666666</v>
      </c>
      <c r="L95" s="254">
        <f t="shared" si="4"/>
        <v>1.7275652912942803E-4</v>
      </c>
      <c r="M95" s="218">
        <v>12</v>
      </c>
      <c r="N95" s="218">
        <v>0</v>
      </c>
      <c r="O95" s="218">
        <f t="shared" si="5"/>
        <v>0</v>
      </c>
    </row>
    <row r="96" spans="2:15" x14ac:dyDescent="0.25">
      <c r="B96" s="401" t="s">
        <v>226</v>
      </c>
      <c r="C96" s="401"/>
      <c r="D96" s="401"/>
      <c r="E96" s="401"/>
      <c r="F96" s="401"/>
      <c r="G96" s="401"/>
      <c r="H96" s="401"/>
      <c r="I96" s="401"/>
      <c r="J96" s="401"/>
      <c r="K96" s="253">
        <f>SUM(K4:K95)</f>
        <v>370560.04186507943</v>
      </c>
      <c r="L96" s="254">
        <f t="shared" si="4"/>
        <v>1</v>
      </c>
    </row>
    <row r="98" spans="2:16" x14ac:dyDescent="0.25">
      <c r="H98" s="238"/>
    </row>
    <row r="100" spans="2:16" x14ac:dyDescent="0.25">
      <c r="B100" s="404" t="s">
        <v>58</v>
      </c>
      <c r="C100" s="404"/>
    </row>
    <row r="101" spans="2:16" ht="15.75" thickBot="1" x14ac:dyDescent="0.3">
      <c r="B101" s="404"/>
      <c r="C101" s="404"/>
    </row>
    <row r="102" spans="2:16" ht="45" x14ac:dyDescent="0.25">
      <c r="B102" s="244" t="s">
        <v>34</v>
      </c>
      <c r="C102" s="218" t="s">
        <v>33</v>
      </c>
      <c r="D102" s="240" t="s">
        <v>216</v>
      </c>
      <c r="E102" s="240" t="s">
        <v>217</v>
      </c>
      <c r="F102" s="240" t="s">
        <v>218</v>
      </c>
      <c r="G102" s="240" t="s">
        <v>219</v>
      </c>
      <c r="H102" s="258" t="s">
        <v>220</v>
      </c>
      <c r="I102" s="258" t="s">
        <v>221</v>
      </c>
      <c r="J102" s="258" t="s">
        <v>222</v>
      </c>
      <c r="K102" s="259" t="s">
        <v>210</v>
      </c>
      <c r="L102" s="259" t="s">
        <v>211</v>
      </c>
      <c r="M102" s="260" t="s">
        <v>212</v>
      </c>
      <c r="N102" s="260" t="s">
        <v>213</v>
      </c>
      <c r="O102" s="261" t="s">
        <v>214</v>
      </c>
      <c r="P102" s="256" t="s">
        <v>215</v>
      </c>
    </row>
    <row r="103" spans="2:16" ht="19.5" thickBot="1" x14ac:dyDescent="0.25">
      <c r="B103" s="401" t="s">
        <v>38</v>
      </c>
      <c r="C103" s="262" t="s">
        <v>39</v>
      </c>
      <c r="D103" s="263">
        <v>322.10000000000002</v>
      </c>
      <c r="E103" s="263">
        <v>348.85714285714283</v>
      </c>
      <c r="F103" s="264">
        <v>828.8</v>
      </c>
      <c r="G103" s="263">
        <v>601.66666666666663</v>
      </c>
      <c r="H103" s="263">
        <v>2624.6</v>
      </c>
      <c r="I103" s="263">
        <v>1221.8</v>
      </c>
      <c r="J103" s="263">
        <v>21035.166666666668</v>
      </c>
      <c r="K103" s="253">
        <f>AVERAGE(D103:J103)</f>
        <v>3854.712925170068</v>
      </c>
      <c r="L103" s="254">
        <f>K103/K$199</f>
        <v>3.6679885458977576E-3</v>
      </c>
      <c r="M103" s="218">
        <v>16</v>
      </c>
      <c r="N103" s="218">
        <v>0</v>
      </c>
      <c r="O103" s="255">
        <f>M103*N103</f>
        <v>0</v>
      </c>
      <c r="P103" s="257">
        <f>SUM(O103:O198)</f>
        <v>15</v>
      </c>
    </row>
    <row r="104" spans="2:16" x14ac:dyDescent="0.2">
      <c r="B104" s="401"/>
      <c r="C104" s="242" t="s">
        <v>166</v>
      </c>
      <c r="D104" s="263">
        <v>750</v>
      </c>
      <c r="E104" s="263">
        <v>2014.2857142857142</v>
      </c>
      <c r="F104" s="264">
        <v>1880</v>
      </c>
      <c r="G104" s="263">
        <v>1566.6666666666667</v>
      </c>
      <c r="H104" s="263">
        <v>360</v>
      </c>
      <c r="I104" s="263">
        <v>360</v>
      </c>
      <c r="J104" s="263">
        <v>783.33333333333337</v>
      </c>
      <c r="K104" s="253">
        <f t="shared" ref="K104:K167" si="6">AVERAGE(D104:J104)</f>
        <v>1102.0408163265306</v>
      </c>
      <c r="L104" s="254">
        <f t="shared" ref="L104:L167" si="7">K104/K$199</f>
        <v>1.0486573630432378E-3</v>
      </c>
      <c r="M104" s="218">
        <v>16</v>
      </c>
      <c r="N104" s="218">
        <v>0</v>
      </c>
      <c r="O104" s="218">
        <f t="shared" ref="O104:O167" si="8">M104*N104</f>
        <v>0</v>
      </c>
    </row>
    <row r="105" spans="2:16" x14ac:dyDescent="0.25">
      <c r="B105" s="401"/>
      <c r="C105" s="265" t="s">
        <v>138</v>
      </c>
      <c r="D105" s="263"/>
      <c r="E105" s="263"/>
      <c r="F105" s="264"/>
      <c r="G105" s="263">
        <v>18.5</v>
      </c>
      <c r="H105" s="241"/>
      <c r="I105" s="241"/>
      <c r="J105" s="263">
        <v>46.333333333333336</v>
      </c>
      <c r="K105" s="253">
        <f t="shared" si="6"/>
        <v>32.416666666666671</v>
      </c>
      <c r="L105" s="254">
        <f t="shared" si="7"/>
        <v>3.0846385797788826E-5</v>
      </c>
      <c r="M105" s="218">
        <v>16</v>
      </c>
      <c r="N105" s="218">
        <v>0</v>
      </c>
      <c r="O105" s="218">
        <f t="shared" si="8"/>
        <v>0</v>
      </c>
    </row>
    <row r="106" spans="2:16" x14ac:dyDescent="0.25">
      <c r="B106" s="401"/>
      <c r="C106" s="242" t="s">
        <v>70</v>
      </c>
      <c r="D106" s="263">
        <v>110</v>
      </c>
      <c r="E106" s="241"/>
      <c r="F106" s="263"/>
      <c r="G106" s="263">
        <v>333.33333333333331</v>
      </c>
      <c r="H106" s="263">
        <v>60</v>
      </c>
      <c r="I106" s="263">
        <v>160</v>
      </c>
      <c r="J106" s="263"/>
      <c r="K106" s="253">
        <f t="shared" si="6"/>
        <v>165.83333333333331</v>
      </c>
      <c r="L106" s="254">
        <f t="shared" si="7"/>
        <v>1.5780027696041065E-4</v>
      </c>
      <c r="M106" s="218">
        <v>16</v>
      </c>
      <c r="N106" s="218">
        <v>0</v>
      </c>
      <c r="O106" s="218">
        <f t="shared" si="8"/>
        <v>0</v>
      </c>
    </row>
    <row r="107" spans="2:16" x14ac:dyDescent="0.25">
      <c r="B107" s="401"/>
      <c r="C107" s="265" t="s">
        <v>132</v>
      </c>
      <c r="D107" s="263"/>
      <c r="E107" s="241"/>
      <c r="F107" s="263"/>
      <c r="G107" s="263">
        <v>499.5</v>
      </c>
      <c r="H107" s="241"/>
      <c r="I107" s="263"/>
      <c r="J107" s="241"/>
      <c r="K107" s="253">
        <f t="shared" si="6"/>
        <v>499.5</v>
      </c>
      <c r="L107" s="254">
        <f t="shared" si="7"/>
        <v>4.7530394979934752E-4</v>
      </c>
      <c r="M107" s="218">
        <v>16</v>
      </c>
      <c r="N107" s="218">
        <v>0</v>
      </c>
      <c r="O107" s="218">
        <f t="shared" si="8"/>
        <v>0</v>
      </c>
    </row>
    <row r="108" spans="2:16" x14ac:dyDescent="0.25">
      <c r="B108" s="401" t="s">
        <v>223</v>
      </c>
      <c r="C108" s="262" t="s">
        <v>48</v>
      </c>
      <c r="D108" s="263">
        <v>101.1</v>
      </c>
      <c r="E108" s="241"/>
      <c r="F108" s="263"/>
      <c r="G108" s="263">
        <v>37</v>
      </c>
      <c r="H108" s="241"/>
      <c r="I108" s="263">
        <v>60</v>
      </c>
      <c r="J108" s="263">
        <v>27.833333333333332</v>
      </c>
      <c r="K108" s="253">
        <f t="shared" si="6"/>
        <v>56.483333333333334</v>
      </c>
      <c r="L108" s="254">
        <f t="shared" si="7"/>
        <v>5.3747250112445402E-5</v>
      </c>
      <c r="M108" s="218">
        <v>3</v>
      </c>
      <c r="N108" s="218">
        <v>0</v>
      </c>
      <c r="O108" s="218">
        <f t="shared" si="8"/>
        <v>0</v>
      </c>
    </row>
    <row r="109" spans="2:16" x14ac:dyDescent="0.25">
      <c r="B109" s="401"/>
      <c r="C109" s="184" t="s">
        <v>169</v>
      </c>
      <c r="D109" s="263"/>
      <c r="E109" s="241"/>
      <c r="F109" s="263"/>
      <c r="G109" s="263"/>
      <c r="H109" s="263">
        <v>22.2</v>
      </c>
      <c r="I109" s="241"/>
      <c r="J109" s="241"/>
      <c r="K109" s="253">
        <f t="shared" si="6"/>
        <v>22.2</v>
      </c>
      <c r="L109" s="254">
        <f t="shared" si="7"/>
        <v>2.1124619991082111E-5</v>
      </c>
      <c r="M109" s="218">
        <v>3</v>
      </c>
      <c r="N109" s="218">
        <v>0</v>
      </c>
      <c r="O109" s="218">
        <f t="shared" si="8"/>
        <v>0</v>
      </c>
    </row>
    <row r="110" spans="2:16" x14ac:dyDescent="0.25">
      <c r="B110" s="401"/>
      <c r="C110" s="266" t="s">
        <v>2</v>
      </c>
      <c r="D110" s="263"/>
      <c r="E110" s="241"/>
      <c r="F110" s="264">
        <v>88.8</v>
      </c>
      <c r="G110" s="263">
        <v>592</v>
      </c>
      <c r="H110" s="241"/>
      <c r="I110" s="241"/>
      <c r="J110" s="263">
        <v>18.5</v>
      </c>
      <c r="K110" s="253">
        <f t="shared" si="6"/>
        <v>233.1</v>
      </c>
      <c r="L110" s="254">
        <f t="shared" si="7"/>
        <v>2.2180850990636216E-4</v>
      </c>
      <c r="M110" s="218">
        <v>3</v>
      </c>
      <c r="N110" s="218">
        <v>0</v>
      </c>
      <c r="O110" s="218">
        <f t="shared" si="8"/>
        <v>0</v>
      </c>
    </row>
    <row r="111" spans="2:16" x14ac:dyDescent="0.2">
      <c r="B111" s="401"/>
      <c r="C111" s="262" t="s">
        <v>47</v>
      </c>
      <c r="D111" s="263">
        <v>1493</v>
      </c>
      <c r="E111" s="263">
        <v>1915.8571428571429</v>
      </c>
      <c r="F111" s="264">
        <v>2836.8</v>
      </c>
      <c r="G111" s="263">
        <v>37</v>
      </c>
      <c r="H111" s="263">
        <v>2339.4</v>
      </c>
      <c r="I111" s="263">
        <v>2341.4</v>
      </c>
      <c r="J111" s="263">
        <v>3300.1666666666665</v>
      </c>
      <c r="K111" s="253">
        <f t="shared" si="6"/>
        <v>2037.6605442176872</v>
      </c>
      <c r="L111" s="254">
        <f t="shared" si="7"/>
        <v>1.9389551651991085E-3</v>
      </c>
      <c r="M111" s="218">
        <v>3</v>
      </c>
      <c r="N111" s="218">
        <v>0</v>
      </c>
      <c r="O111" s="218">
        <f t="shared" si="8"/>
        <v>0</v>
      </c>
    </row>
    <row r="112" spans="2:16" x14ac:dyDescent="0.2">
      <c r="B112" s="401"/>
      <c r="C112" s="242" t="s">
        <v>23</v>
      </c>
      <c r="D112" s="263">
        <v>488.4</v>
      </c>
      <c r="E112" s="263">
        <v>1363.7142857142858</v>
      </c>
      <c r="F112" s="264">
        <v>44.4</v>
      </c>
      <c r="G112" s="263">
        <v>1005.5</v>
      </c>
      <c r="H112" s="263">
        <v>421.8</v>
      </c>
      <c r="I112" s="263">
        <v>310.8</v>
      </c>
      <c r="J112" s="263">
        <v>4039.5</v>
      </c>
      <c r="K112" s="253">
        <f t="shared" si="6"/>
        <v>1096.3020408163266</v>
      </c>
      <c r="L112" s="254">
        <f t="shared" si="7"/>
        <v>1.0431965769230941E-3</v>
      </c>
      <c r="M112" s="218">
        <v>3</v>
      </c>
      <c r="N112" s="218">
        <v>0</v>
      </c>
      <c r="O112" s="218">
        <f t="shared" si="8"/>
        <v>0</v>
      </c>
    </row>
    <row r="113" spans="2:15" x14ac:dyDescent="0.25">
      <c r="B113" s="401"/>
      <c r="C113" s="242" t="s">
        <v>24</v>
      </c>
      <c r="D113" s="263">
        <v>66.599999999999994</v>
      </c>
      <c r="E113" s="241"/>
      <c r="F113" s="263"/>
      <c r="G113" s="263">
        <v>999</v>
      </c>
      <c r="H113" s="263">
        <v>133.19999999999999</v>
      </c>
      <c r="I113" s="263"/>
      <c r="J113" s="241"/>
      <c r="K113" s="253">
        <f t="shared" si="6"/>
        <v>399.59999999999997</v>
      </c>
      <c r="L113" s="254">
        <f t="shared" si="7"/>
        <v>3.8024315983947797E-4</v>
      </c>
      <c r="M113" s="218">
        <v>3</v>
      </c>
      <c r="N113" s="218">
        <v>0</v>
      </c>
      <c r="O113" s="218">
        <f t="shared" si="8"/>
        <v>0</v>
      </c>
    </row>
    <row r="114" spans="2:15" x14ac:dyDescent="0.25">
      <c r="B114" s="401"/>
      <c r="C114" s="265" t="s">
        <v>143</v>
      </c>
      <c r="D114" s="241"/>
      <c r="E114" s="241"/>
      <c r="F114" s="263"/>
      <c r="G114" s="263">
        <v>74</v>
      </c>
      <c r="H114" s="263">
        <v>44.4</v>
      </c>
      <c r="I114" s="241"/>
      <c r="J114" s="263"/>
      <c r="K114" s="253">
        <f t="shared" si="6"/>
        <v>59.2</v>
      </c>
      <c r="L114" s="254">
        <f t="shared" si="7"/>
        <v>5.6332319976218965E-5</v>
      </c>
      <c r="M114" s="218">
        <v>3</v>
      </c>
      <c r="N114" s="218">
        <v>0</v>
      </c>
      <c r="O114" s="218">
        <f t="shared" si="8"/>
        <v>0</v>
      </c>
    </row>
    <row r="115" spans="2:15" x14ac:dyDescent="0.25">
      <c r="B115" s="401"/>
      <c r="C115" s="266" t="s">
        <v>115</v>
      </c>
      <c r="D115" s="263"/>
      <c r="E115" s="241"/>
      <c r="F115" s="264">
        <v>22.2</v>
      </c>
      <c r="G115" s="241"/>
      <c r="H115" s="241"/>
      <c r="I115" s="241"/>
      <c r="J115" s="241"/>
      <c r="K115" s="253">
        <f t="shared" si="6"/>
        <v>22.2</v>
      </c>
      <c r="L115" s="254">
        <f t="shared" si="7"/>
        <v>2.1124619991082111E-5</v>
      </c>
      <c r="M115" s="218">
        <v>3</v>
      </c>
      <c r="N115" s="218">
        <v>0</v>
      </c>
      <c r="O115" s="218">
        <f t="shared" si="8"/>
        <v>0</v>
      </c>
    </row>
    <row r="116" spans="2:15" x14ac:dyDescent="0.25">
      <c r="B116" s="401"/>
      <c r="C116" s="266" t="s">
        <v>125</v>
      </c>
      <c r="D116" s="263"/>
      <c r="E116" s="241"/>
      <c r="F116" s="264">
        <v>40</v>
      </c>
      <c r="G116" s="241"/>
      <c r="H116" s="241"/>
      <c r="I116" s="263">
        <v>20</v>
      </c>
      <c r="J116" s="263"/>
      <c r="K116" s="253">
        <f t="shared" si="6"/>
        <v>30</v>
      </c>
      <c r="L116" s="254">
        <f t="shared" si="7"/>
        <v>2.8546783771732585E-5</v>
      </c>
      <c r="M116" s="218">
        <v>3</v>
      </c>
      <c r="N116" s="218">
        <v>0</v>
      </c>
      <c r="O116" s="218">
        <f t="shared" si="8"/>
        <v>0</v>
      </c>
    </row>
    <row r="117" spans="2:15" x14ac:dyDescent="0.25">
      <c r="B117" s="401"/>
      <c r="C117" s="262" t="s">
        <v>54</v>
      </c>
      <c r="D117" s="263">
        <v>11.1</v>
      </c>
      <c r="E117" s="241"/>
      <c r="F117" s="241"/>
      <c r="G117" s="241"/>
      <c r="H117" s="241"/>
      <c r="I117" s="263">
        <v>22.2</v>
      </c>
      <c r="J117" s="263">
        <v>18.5</v>
      </c>
      <c r="K117" s="253">
        <f t="shared" si="6"/>
        <v>17.266666666666666</v>
      </c>
      <c r="L117" s="254">
        <f t="shared" si="7"/>
        <v>1.6430259993063862E-5</v>
      </c>
      <c r="M117" s="218">
        <v>3</v>
      </c>
      <c r="N117" s="218">
        <v>0</v>
      </c>
      <c r="O117" s="218">
        <f t="shared" si="8"/>
        <v>0</v>
      </c>
    </row>
    <row r="118" spans="2:15" x14ac:dyDescent="0.25">
      <c r="B118" s="401"/>
      <c r="C118" s="262" t="s">
        <v>75</v>
      </c>
      <c r="D118" s="263">
        <v>50</v>
      </c>
      <c r="E118" s="263">
        <v>100</v>
      </c>
      <c r="F118" s="241"/>
      <c r="G118" s="263">
        <v>16.666666666666668</v>
      </c>
      <c r="H118" s="263">
        <v>20</v>
      </c>
      <c r="I118" s="241"/>
      <c r="J118" s="241"/>
      <c r="K118" s="253">
        <f t="shared" si="6"/>
        <v>46.666666666666664</v>
      </c>
      <c r="L118" s="254">
        <f t="shared" si="7"/>
        <v>4.4406108089361797E-5</v>
      </c>
      <c r="M118" s="218">
        <v>3</v>
      </c>
      <c r="N118" s="218">
        <v>0</v>
      </c>
      <c r="O118" s="218">
        <f t="shared" si="8"/>
        <v>0</v>
      </c>
    </row>
    <row r="119" spans="2:15" x14ac:dyDescent="0.25">
      <c r="B119" s="401"/>
      <c r="C119" s="265" t="s">
        <v>116</v>
      </c>
      <c r="D119" s="263"/>
      <c r="E119" s="263"/>
      <c r="F119" s="241"/>
      <c r="G119" s="263">
        <v>18.5</v>
      </c>
      <c r="H119" s="263">
        <v>44.4</v>
      </c>
      <c r="I119" s="263"/>
      <c r="J119" s="263">
        <v>27.833333333333332</v>
      </c>
      <c r="K119" s="253">
        <f t="shared" si="6"/>
        <v>30.244444444444444</v>
      </c>
      <c r="L119" s="254">
        <f t="shared" si="7"/>
        <v>2.8779387195057812E-5</v>
      </c>
      <c r="M119" s="218">
        <v>3</v>
      </c>
      <c r="N119" s="218">
        <v>0</v>
      </c>
      <c r="O119" s="218">
        <f t="shared" si="8"/>
        <v>0</v>
      </c>
    </row>
    <row r="120" spans="2:15" x14ac:dyDescent="0.2">
      <c r="B120" s="401"/>
      <c r="C120" s="266" t="s">
        <v>111</v>
      </c>
      <c r="D120" s="263"/>
      <c r="E120" s="263"/>
      <c r="F120" s="264">
        <v>22.2</v>
      </c>
      <c r="G120" s="263">
        <v>37</v>
      </c>
      <c r="H120" s="263"/>
      <c r="I120" s="263"/>
      <c r="J120" s="263">
        <v>92.5</v>
      </c>
      <c r="K120" s="253">
        <f t="shared" si="6"/>
        <v>50.566666666666663</v>
      </c>
      <c r="L120" s="254">
        <f t="shared" si="7"/>
        <v>4.8117189979687032E-5</v>
      </c>
      <c r="M120" s="218">
        <v>3</v>
      </c>
      <c r="N120" s="218">
        <v>0</v>
      </c>
      <c r="O120" s="218">
        <f t="shared" si="8"/>
        <v>0</v>
      </c>
    </row>
    <row r="121" spans="2:15" x14ac:dyDescent="0.25">
      <c r="B121" s="401"/>
      <c r="C121" s="265" t="s">
        <v>105</v>
      </c>
      <c r="D121" s="263"/>
      <c r="E121" s="263">
        <v>28.571428571428573</v>
      </c>
      <c r="F121" s="241"/>
      <c r="G121" s="241"/>
      <c r="H121" s="263"/>
      <c r="I121" s="263">
        <v>40</v>
      </c>
      <c r="J121" s="263"/>
      <c r="K121" s="253">
        <f t="shared" si="6"/>
        <v>34.285714285714285</v>
      </c>
      <c r="L121" s="254">
        <f t="shared" si="7"/>
        <v>3.2624895739122948E-5</v>
      </c>
      <c r="M121" s="218">
        <v>3</v>
      </c>
      <c r="N121" s="218">
        <v>0</v>
      </c>
      <c r="O121" s="218">
        <f t="shared" si="8"/>
        <v>0</v>
      </c>
    </row>
    <row r="122" spans="2:15" x14ac:dyDescent="0.25">
      <c r="B122" s="401"/>
      <c r="C122" s="242" t="s">
        <v>25</v>
      </c>
      <c r="D122" s="263">
        <v>21.1</v>
      </c>
      <c r="E122" s="263">
        <v>14.285714285714286</v>
      </c>
      <c r="F122" s="241"/>
      <c r="G122" s="264"/>
      <c r="H122" s="263"/>
      <c r="I122" s="241"/>
      <c r="J122" s="263">
        <v>18.5</v>
      </c>
      <c r="K122" s="253">
        <f t="shared" si="6"/>
        <v>17.961904761904762</v>
      </c>
      <c r="L122" s="254">
        <f t="shared" si="7"/>
        <v>1.7091820378884969E-5</v>
      </c>
      <c r="M122" s="218">
        <v>3</v>
      </c>
      <c r="N122" s="218">
        <v>0</v>
      </c>
      <c r="O122" s="218">
        <f t="shared" si="8"/>
        <v>0</v>
      </c>
    </row>
    <row r="123" spans="2:15" x14ac:dyDescent="0.25">
      <c r="B123" s="401"/>
      <c r="C123" s="183" t="s">
        <v>172</v>
      </c>
      <c r="D123" s="263"/>
      <c r="E123" s="263"/>
      <c r="F123" s="241"/>
      <c r="G123" s="264"/>
      <c r="H123" s="263">
        <v>22.2</v>
      </c>
      <c r="I123" s="241"/>
      <c r="J123" s="263"/>
      <c r="K123" s="253">
        <f t="shared" si="6"/>
        <v>22.2</v>
      </c>
      <c r="L123" s="254">
        <f t="shared" si="7"/>
        <v>2.1124619991082111E-5</v>
      </c>
      <c r="M123" s="218">
        <v>3</v>
      </c>
      <c r="N123" s="218">
        <v>0</v>
      </c>
      <c r="O123" s="218">
        <f t="shared" si="8"/>
        <v>0</v>
      </c>
    </row>
    <row r="124" spans="2:15" x14ac:dyDescent="0.25">
      <c r="B124" s="401"/>
      <c r="C124" s="266" t="s">
        <v>120</v>
      </c>
      <c r="D124" s="263"/>
      <c r="E124" s="263"/>
      <c r="F124" s="264">
        <v>20</v>
      </c>
      <c r="G124" s="264"/>
      <c r="H124" s="241"/>
      <c r="I124" s="263"/>
      <c r="J124" s="241"/>
      <c r="K124" s="253">
        <f t="shared" si="6"/>
        <v>20</v>
      </c>
      <c r="L124" s="254">
        <f t="shared" si="7"/>
        <v>1.9031189181155057E-5</v>
      </c>
      <c r="M124" s="218">
        <v>3</v>
      </c>
      <c r="N124" s="218">
        <v>0</v>
      </c>
      <c r="O124" s="218">
        <f t="shared" si="8"/>
        <v>0</v>
      </c>
    </row>
    <row r="125" spans="2:15" x14ac:dyDescent="0.2">
      <c r="B125" s="401"/>
      <c r="C125" s="183" t="s">
        <v>130</v>
      </c>
      <c r="D125" s="263"/>
      <c r="E125" s="263"/>
      <c r="F125" s="264"/>
      <c r="G125" s="264"/>
      <c r="H125" s="263">
        <v>44.4</v>
      </c>
      <c r="I125" s="263"/>
      <c r="J125" s="263"/>
      <c r="K125" s="253">
        <f t="shared" si="6"/>
        <v>44.4</v>
      </c>
      <c r="L125" s="254">
        <f t="shared" si="7"/>
        <v>4.2249239982164222E-5</v>
      </c>
      <c r="M125" s="218">
        <v>3</v>
      </c>
      <c r="N125" s="218">
        <v>0</v>
      </c>
      <c r="O125" s="218">
        <f t="shared" si="8"/>
        <v>0</v>
      </c>
    </row>
    <row r="126" spans="2:15" x14ac:dyDescent="0.2">
      <c r="B126" s="401"/>
      <c r="C126" s="242" t="s">
        <v>3</v>
      </c>
      <c r="D126" s="263">
        <v>696173.2</v>
      </c>
      <c r="E126" s="263">
        <v>749471.42857142852</v>
      </c>
      <c r="F126" s="264">
        <v>907533.2</v>
      </c>
      <c r="G126" s="263">
        <v>691240.66666666663</v>
      </c>
      <c r="H126" s="263">
        <v>1755266.2</v>
      </c>
      <c r="I126" s="263">
        <v>783320</v>
      </c>
      <c r="J126" s="263">
        <v>1453272.1666666667</v>
      </c>
      <c r="K126" s="253">
        <f t="shared" si="6"/>
        <v>1005182.4088435374</v>
      </c>
      <c r="L126" s="254">
        <f t="shared" si="7"/>
        <v>0.95649082921352535</v>
      </c>
      <c r="M126" s="218">
        <v>3</v>
      </c>
      <c r="N126" s="218">
        <v>5</v>
      </c>
      <c r="O126" s="218">
        <f t="shared" si="8"/>
        <v>15</v>
      </c>
    </row>
    <row r="127" spans="2:15" x14ac:dyDescent="0.2">
      <c r="B127" s="401"/>
      <c r="C127" s="242" t="s">
        <v>17</v>
      </c>
      <c r="D127" s="263">
        <v>870</v>
      </c>
      <c r="E127" s="263">
        <v>328.57142857142856</v>
      </c>
      <c r="F127" s="264">
        <v>133.19999999999999</v>
      </c>
      <c r="G127" s="263">
        <v>314.66666666666669</v>
      </c>
      <c r="H127" s="263">
        <v>3218.4</v>
      </c>
      <c r="I127" s="263">
        <v>2728</v>
      </c>
      <c r="J127" s="263">
        <v>1068.5</v>
      </c>
      <c r="K127" s="253">
        <f t="shared" si="6"/>
        <v>1237.3340136054424</v>
      </c>
      <c r="L127" s="254">
        <f t="shared" si="7"/>
        <v>1.1773968846601529E-3</v>
      </c>
      <c r="M127" s="218">
        <v>3</v>
      </c>
      <c r="N127" s="218">
        <v>0</v>
      </c>
      <c r="O127" s="218">
        <f t="shared" si="8"/>
        <v>0</v>
      </c>
    </row>
    <row r="128" spans="2:15" x14ac:dyDescent="0.25">
      <c r="B128" s="401"/>
      <c r="C128" s="265" t="s">
        <v>93</v>
      </c>
      <c r="D128" s="241"/>
      <c r="E128" s="263">
        <v>15.857142857142858</v>
      </c>
      <c r="F128" s="264">
        <v>133.19999999999999</v>
      </c>
      <c r="G128" s="263">
        <v>185</v>
      </c>
      <c r="H128" s="263">
        <v>88.8</v>
      </c>
      <c r="I128" s="263"/>
      <c r="J128" s="263">
        <v>46.333333333333336</v>
      </c>
      <c r="K128" s="253">
        <f t="shared" si="6"/>
        <v>93.838095238095235</v>
      </c>
      <c r="L128" s="254">
        <f t="shared" si="7"/>
        <v>8.9292527143771788E-5</v>
      </c>
      <c r="M128" s="218">
        <v>3</v>
      </c>
      <c r="N128" s="218">
        <v>0</v>
      </c>
      <c r="O128" s="218">
        <f t="shared" si="8"/>
        <v>0</v>
      </c>
    </row>
    <row r="129" spans="2:15" x14ac:dyDescent="0.25">
      <c r="B129" s="401"/>
      <c r="C129" s="242" t="s">
        <v>77</v>
      </c>
      <c r="D129" s="263">
        <v>20</v>
      </c>
      <c r="E129" s="263">
        <v>57.142857142857146</v>
      </c>
      <c r="F129" s="263"/>
      <c r="G129" s="264"/>
      <c r="H129" s="241"/>
      <c r="I129" s="241"/>
      <c r="J129" s="241"/>
      <c r="K129" s="253">
        <f t="shared" si="6"/>
        <v>38.571428571428569</v>
      </c>
      <c r="L129" s="254">
        <f t="shared" si="7"/>
        <v>3.6703007706513322E-5</v>
      </c>
      <c r="M129" s="218">
        <v>3</v>
      </c>
      <c r="N129" s="218">
        <v>0</v>
      </c>
      <c r="O129" s="218">
        <f t="shared" si="8"/>
        <v>0</v>
      </c>
    </row>
    <row r="130" spans="2:15" x14ac:dyDescent="0.25">
      <c r="B130" s="401"/>
      <c r="C130" s="265" t="s">
        <v>88</v>
      </c>
      <c r="D130" s="263"/>
      <c r="E130" s="263"/>
      <c r="F130" s="263"/>
      <c r="G130" s="263">
        <v>37</v>
      </c>
      <c r="H130" s="241"/>
      <c r="I130" s="241"/>
      <c r="J130" s="241"/>
      <c r="K130" s="253">
        <f t="shared" si="6"/>
        <v>37</v>
      </c>
      <c r="L130" s="254">
        <f t="shared" si="7"/>
        <v>3.5207699985136854E-5</v>
      </c>
      <c r="M130" s="218">
        <v>3</v>
      </c>
      <c r="N130" s="218">
        <v>0</v>
      </c>
      <c r="O130" s="218">
        <f t="shared" si="8"/>
        <v>0</v>
      </c>
    </row>
    <row r="131" spans="2:15" x14ac:dyDescent="0.25">
      <c r="B131" s="401"/>
      <c r="C131" s="265" t="s">
        <v>164</v>
      </c>
      <c r="D131" s="263"/>
      <c r="E131" s="263"/>
      <c r="F131" s="263"/>
      <c r="G131" s="263">
        <v>33.333333333333336</v>
      </c>
      <c r="H131" s="263"/>
      <c r="I131" s="241"/>
      <c r="J131" s="263"/>
      <c r="K131" s="253">
        <f t="shared" si="6"/>
        <v>33.333333333333336</v>
      </c>
      <c r="L131" s="254">
        <f t="shared" si="7"/>
        <v>3.171864863525843E-5</v>
      </c>
      <c r="M131" s="218">
        <v>3</v>
      </c>
      <c r="N131" s="218">
        <v>0</v>
      </c>
      <c r="O131" s="218">
        <f t="shared" si="8"/>
        <v>0</v>
      </c>
    </row>
    <row r="132" spans="2:15" x14ac:dyDescent="0.25">
      <c r="B132" s="401"/>
      <c r="C132" s="265" t="s">
        <v>94</v>
      </c>
      <c r="D132" s="263"/>
      <c r="E132" s="263">
        <v>15.857142857142858</v>
      </c>
      <c r="F132" s="241"/>
      <c r="G132" s="241"/>
      <c r="H132" s="241"/>
      <c r="I132" s="241"/>
      <c r="J132" s="241"/>
      <c r="K132" s="253">
        <f t="shared" si="6"/>
        <v>15.857142857142858</v>
      </c>
      <c r="L132" s="254">
        <f t="shared" si="7"/>
        <v>1.5089014279344365E-5</v>
      </c>
      <c r="M132" s="218">
        <v>3</v>
      </c>
      <c r="N132" s="218">
        <v>0</v>
      </c>
      <c r="O132" s="218">
        <f t="shared" si="8"/>
        <v>0</v>
      </c>
    </row>
    <row r="133" spans="2:15" x14ac:dyDescent="0.25">
      <c r="B133" s="401"/>
      <c r="C133" s="266" t="s">
        <v>126</v>
      </c>
      <c r="D133" s="263"/>
      <c r="E133" s="263"/>
      <c r="F133" s="264">
        <v>20</v>
      </c>
      <c r="G133" s="241"/>
      <c r="H133" s="241"/>
      <c r="I133" s="241"/>
      <c r="J133" s="263"/>
      <c r="K133" s="253">
        <f t="shared" si="6"/>
        <v>20</v>
      </c>
      <c r="L133" s="254">
        <f t="shared" si="7"/>
        <v>1.9031189181155057E-5</v>
      </c>
      <c r="M133" s="218">
        <v>3</v>
      </c>
      <c r="N133" s="218">
        <v>0</v>
      </c>
      <c r="O133" s="218">
        <f t="shared" si="8"/>
        <v>0</v>
      </c>
    </row>
    <row r="134" spans="2:15" x14ac:dyDescent="0.25">
      <c r="B134" s="401"/>
      <c r="C134" s="265" t="s">
        <v>95</v>
      </c>
      <c r="D134" s="263"/>
      <c r="E134" s="263">
        <v>15.857142857142858</v>
      </c>
      <c r="F134" s="263"/>
      <c r="G134" s="263">
        <v>55.5</v>
      </c>
      <c r="H134" s="263"/>
      <c r="I134" s="263">
        <v>20</v>
      </c>
      <c r="J134" s="241"/>
      <c r="K134" s="253">
        <f t="shared" si="6"/>
        <v>30.452380952380953</v>
      </c>
      <c r="L134" s="254">
        <f t="shared" si="7"/>
        <v>2.8977251146068234E-5</v>
      </c>
      <c r="M134" s="218">
        <v>3</v>
      </c>
      <c r="N134" s="218">
        <v>0</v>
      </c>
      <c r="O134" s="218">
        <f t="shared" si="8"/>
        <v>0</v>
      </c>
    </row>
    <row r="135" spans="2:15" x14ac:dyDescent="0.25">
      <c r="B135" s="401"/>
      <c r="C135" s="242" t="s">
        <v>63</v>
      </c>
      <c r="D135" s="263">
        <v>20</v>
      </c>
      <c r="E135" s="263">
        <v>242.85714285714286</v>
      </c>
      <c r="F135" s="241"/>
      <c r="G135" s="241"/>
      <c r="H135" s="263">
        <v>500</v>
      </c>
      <c r="I135" s="263"/>
      <c r="J135" s="263">
        <v>550</v>
      </c>
      <c r="K135" s="253">
        <f t="shared" si="6"/>
        <v>328.21428571428572</v>
      </c>
      <c r="L135" s="254">
        <f t="shared" si="7"/>
        <v>3.1231540816931244E-4</v>
      </c>
      <c r="M135" s="218">
        <v>3</v>
      </c>
      <c r="N135" s="218">
        <v>0</v>
      </c>
      <c r="O135" s="218">
        <f t="shared" si="8"/>
        <v>0</v>
      </c>
    </row>
    <row r="136" spans="2:15" x14ac:dyDescent="0.25">
      <c r="B136" s="401"/>
      <c r="C136" s="265" t="s">
        <v>114</v>
      </c>
      <c r="D136" s="263"/>
      <c r="E136" s="263"/>
      <c r="F136" s="241"/>
      <c r="G136" s="263">
        <v>18.5</v>
      </c>
      <c r="H136" s="263">
        <v>44.4</v>
      </c>
      <c r="I136" s="241"/>
      <c r="J136" s="263">
        <v>92.5</v>
      </c>
      <c r="K136" s="253">
        <f t="shared" si="6"/>
        <v>51.800000000000004</v>
      </c>
      <c r="L136" s="254">
        <f t="shared" si="7"/>
        <v>4.9290779979191597E-5</v>
      </c>
      <c r="M136" s="218">
        <v>3</v>
      </c>
      <c r="N136" s="218">
        <v>0</v>
      </c>
      <c r="O136" s="218">
        <f t="shared" si="8"/>
        <v>0</v>
      </c>
    </row>
    <row r="137" spans="2:15" x14ac:dyDescent="0.25">
      <c r="B137" s="401"/>
      <c r="C137" s="242" t="s">
        <v>41</v>
      </c>
      <c r="D137" s="263">
        <v>11.1</v>
      </c>
      <c r="E137" s="263">
        <v>15.857142857142858</v>
      </c>
      <c r="F137" s="264">
        <v>122.2</v>
      </c>
      <c r="G137" s="263">
        <v>111</v>
      </c>
      <c r="H137" s="263">
        <v>20</v>
      </c>
      <c r="I137" s="241"/>
      <c r="J137" s="263">
        <v>241.16666666666666</v>
      </c>
      <c r="K137" s="253">
        <f t="shared" si="6"/>
        <v>86.887301587301579</v>
      </c>
      <c r="L137" s="254">
        <f t="shared" si="7"/>
        <v>8.2678433697400513E-5</v>
      </c>
      <c r="M137" s="218">
        <v>3</v>
      </c>
      <c r="N137" s="218">
        <v>0</v>
      </c>
      <c r="O137" s="218">
        <f t="shared" si="8"/>
        <v>0</v>
      </c>
    </row>
    <row r="138" spans="2:15" x14ac:dyDescent="0.25">
      <c r="B138" s="401"/>
      <c r="C138" s="183" t="s">
        <v>174</v>
      </c>
      <c r="D138" s="263"/>
      <c r="E138" s="263"/>
      <c r="F138" s="264"/>
      <c r="G138" s="263"/>
      <c r="H138" s="263">
        <v>44.4</v>
      </c>
      <c r="I138" s="241"/>
      <c r="J138" s="241"/>
      <c r="K138" s="253">
        <f t="shared" si="6"/>
        <v>44.4</v>
      </c>
      <c r="L138" s="254">
        <f t="shared" si="7"/>
        <v>4.2249239982164222E-5</v>
      </c>
      <c r="M138" s="218">
        <v>3</v>
      </c>
      <c r="N138" s="218">
        <v>0</v>
      </c>
      <c r="O138" s="218">
        <f t="shared" si="8"/>
        <v>0</v>
      </c>
    </row>
    <row r="139" spans="2:15" x14ac:dyDescent="0.25">
      <c r="B139" s="401"/>
      <c r="C139" s="266" t="s">
        <v>117</v>
      </c>
      <c r="D139" s="263"/>
      <c r="E139" s="263"/>
      <c r="F139" s="264">
        <v>22.2</v>
      </c>
      <c r="G139" s="264"/>
      <c r="H139" s="263">
        <v>22.2</v>
      </c>
      <c r="I139" s="241"/>
      <c r="J139" s="241"/>
      <c r="K139" s="253">
        <f t="shared" si="6"/>
        <v>22.2</v>
      </c>
      <c r="L139" s="254">
        <f t="shared" si="7"/>
        <v>2.1124619991082111E-5</v>
      </c>
      <c r="M139" s="218">
        <v>3</v>
      </c>
      <c r="N139" s="218">
        <v>0</v>
      </c>
      <c r="O139" s="218">
        <f t="shared" si="8"/>
        <v>0</v>
      </c>
    </row>
    <row r="140" spans="2:15" x14ac:dyDescent="0.25">
      <c r="B140" s="401"/>
      <c r="C140" s="266" t="s">
        <v>109</v>
      </c>
      <c r="D140" s="263"/>
      <c r="E140" s="263"/>
      <c r="F140" s="264">
        <v>106.6</v>
      </c>
      <c r="G140" s="241"/>
      <c r="H140" s="263">
        <v>60</v>
      </c>
      <c r="I140" s="263">
        <v>40</v>
      </c>
      <c r="J140" s="263">
        <v>61.166666666666664</v>
      </c>
      <c r="K140" s="253">
        <f t="shared" si="6"/>
        <v>66.941666666666663</v>
      </c>
      <c r="L140" s="254">
        <f t="shared" si="7"/>
        <v>6.3698976121757736E-5</v>
      </c>
      <c r="M140" s="218">
        <v>3</v>
      </c>
      <c r="N140" s="218">
        <v>0</v>
      </c>
      <c r="O140" s="218">
        <f t="shared" si="8"/>
        <v>0</v>
      </c>
    </row>
    <row r="141" spans="2:15" x14ac:dyDescent="0.25">
      <c r="B141" s="401"/>
      <c r="C141" s="242" t="s">
        <v>26</v>
      </c>
      <c r="D141" s="263">
        <v>22.2</v>
      </c>
      <c r="E141" s="263">
        <v>15.857142857142858</v>
      </c>
      <c r="F141" s="241"/>
      <c r="G141" s="263">
        <v>55.5</v>
      </c>
      <c r="H141" s="263"/>
      <c r="I141" s="241"/>
      <c r="J141" s="263">
        <v>64.833333333333329</v>
      </c>
      <c r="K141" s="253">
        <f t="shared" si="6"/>
        <v>39.597619047619048</v>
      </c>
      <c r="L141" s="254">
        <f t="shared" si="7"/>
        <v>3.7679488960927347E-5</v>
      </c>
      <c r="M141" s="218">
        <v>3</v>
      </c>
      <c r="N141" s="218">
        <v>0</v>
      </c>
      <c r="O141" s="218">
        <f t="shared" si="8"/>
        <v>0</v>
      </c>
    </row>
    <row r="142" spans="2:15" x14ac:dyDescent="0.25">
      <c r="B142" s="401"/>
      <c r="C142" s="184" t="s">
        <v>170</v>
      </c>
      <c r="D142" s="263"/>
      <c r="E142" s="263"/>
      <c r="F142" s="241"/>
      <c r="G142" s="263"/>
      <c r="H142" s="263">
        <v>22.2</v>
      </c>
      <c r="I142" s="241"/>
      <c r="J142" s="241"/>
      <c r="K142" s="253">
        <f t="shared" si="6"/>
        <v>22.2</v>
      </c>
      <c r="L142" s="254">
        <f t="shared" si="7"/>
        <v>2.1124619991082111E-5</v>
      </c>
      <c r="M142" s="218">
        <v>3</v>
      </c>
      <c r="N142" s="218">
        <v>0</v>
      </c>
      <c r="O142" s="218">
        <f t="shared" si="8"/>
        <v>0</v>
      </c>
    </row>
    <row r="143" spans="2:15" x14ac:dyDescent="0.25">
      <c r="B143" s="401"/>
      <c r="C143" s="262" t="s">
        <v>42</v>
      </c>
      <c r="D143" s="263">
        <v>11.1</v>
      </c>
      <c r="E143" s="241"/>
      <c r="F143" s="241"/>
      <c r="G143" s="241"/>
      <c r="H143" s="263">
        <v>66.599999999999994</v>
      </c>
      <c r="I143" s="263">
        <v>22.2</v>
      </c>
      <c r="J143" s="263">
        <v>120.5</v>
      </c>
      <c r="K143" s="253">
        <f t="shared" si="6"/>
        <v>55.099999999999994</v>
      </c>
      <c r="L143" s="254">
        <f t="shared" si="7"/>
        <v>5.2430926194082175E-5</v>
      </c>
      <c r="M143" s="218">
        <v>3</v>
      </c>
      <c r="N143" s="218">
        <v>0</v>
      </c>
      <c r="O143" s="218">
        <f t="shared" si="8"/>
        <v>0</v>
      </c>
    </row>
    <row r="144" spans="2:15" x14ac:dyDescent="0.25">
      <c r="B144" s="401"/>
      <c r="C144" s="266" t="s">
        <v>112</v>
      </c>
      <c r="D144" s="263"/>
      <c r="E144" s="241"/>
      <c r="F144" s="264">
        <v>22.2</v>
      </c>
      <c r="G144" s="263">
        <v>55.5</v>
      </c>
      <c r="H144" s="241"/>
      <c r="I144" s="241"/>
      <c r="J144" s="241"/>
      <c r="K144" s="253">
        <f t="shared" si="6"/>
        <v>38.85</v>
      </c>
      <c r="L144" s="254">
        <f t="shared" si="7"/>
        <v>3.6968084984393697E-5</v>
      </c>
      <c r="M144" s="218">
        <v>3</v>
      </c>
      <c r="N144" s="218">
        <v>0</v>
      </c>
      <c r="O144" s="218">
        <f t="shared" si="8"/>
        <v>0</v>
      </c>
    </row>
    <row r="145" spans="2:15" x14ac:dyDescent="0.25">
      <c r="B145" s="401"/>
      <c r="C145" s="266" t="s">
        <v>97</v>
      </c>
      <c r="D145" s="263"/>
      <c r="E145" s="241"/>
      <c r="F145" s="264">
        <v>66.599999999999994</v>
      </c>
      <c r="G145" s="241"/>
      <c r="H145" s="263">
        <v>22.2</v>
      </c>
      <c r="I145" s="241"/>
      <c r="J145" s="263">
        <v>55.5</v>
      </c>
      <c r="K145" s="253">
        <f t="shared" si="6"/>
        <v>48.1</v>
      </c>
      <c r="L145" s="254">
        <f t="shared" si="7"/>
        <v>4.5770009980677909E-5</v>
      </c>
      <c r="M145" s="218">
        <v>3</v>
      </c>
      <c r="N145" s="218">
        <v>0</v>
      </c>
      <c r="O145" s="218">
        <f t="shared" si="8"/>
        <v>0</v>
      </c>
    </row>
    <row r="146" spans="2:15" x14ac:dyDescent="0.2">
      <c r="B146" s="401"/>
      <c r="C146" s="242" t="s">
        <v>18</v>
      </c>
      <c r="D146" s="263">
        <v>613.29999999999995</v>
      </c>
      <c r="E146" s="263">
        <v>287.28571428571428</v>
      </c>
      <c r="F146" s="264">
        <v>946.6</v>
      </c>
      <c r="G146" s="263">
        <v>851.66666666666663</v>
      </c>
      <c r="H146" s="263">
        <v>675.4</v>
      </c>
      <c r="I146" s="263">
        <v>1082.2</v>
      </c>
      <c r="J146" s="263">
        <v>1887.3333333333333</v>
      </c>
      <c r="K146" s="253">
        <f t="shared" si="6"/>
        <v>906.25510204081627</v>
      </c>
      <c r="L146" s="254">
        <f t="shared" si="7"/>
        <v>8.6235561466628768E-4</v>
      </c>
      <c r="M146" s="218">
        <v>3</v>
      </c>
      <c r="N146" s="218">
        <v>0</v>
      </c>
      <c r="O146" s="218">
        <f t="shared" si="8"/>
        <v>0</v>
      </c>
    </row>
    <row r="147" spans="2:15" x14ac:dyDescent="0.2">
      <c r="B147" s="401"/>
      <c r="C147" s="262" t="s">
        <v>49</v>
      </c>
      <c r="D147" s="263">
        <v>1082.2</v>
      </c>
      <c r="E147" s="263">
        <v>1457.1428571428571</v>
      </c>
      <c r="F147" s="264">
        <v>1200</v>
      </c>
      <c r="G147" s="263">
        <v>670.33333333333337</v>
      </c>
      <c r="H147" s="263">
        <v>748.8</v>
      </c>
      <c r="I147" s="263">
        <v>817.6</v>
      </c>
      <c r="J147" s="263">
        <v>55.5</v>
      </c>
      <c r="K147" s="253">
        <f t="shared" si="6"/>
        <v>861.65374149659874</v>
      </c>
      <c r="L147" s="254">
        <f t="shared" si="7"/>
        <v>8.199147681535922E-4</v>
      </c>
      <c r="M147" s="218">
        <v>3</v>
      </c>
      <c r="N147" s="218">
        <v>0</v>
      </c>
      <c r="O147" s="218">
        <f t="shared" si="8"/>
        <v>0</v>
      </c>
    </row>
    <row r="148" spans="2:15" x14ac:dyDescent="0.25">
      <c r="B148" s="401"/>
      <c r="C148" s="262" t="s">
        <v>43</v>
      </c>
      <c r="D148" s="263">
        <v>166.5</v>
      </c>
      <c r="E148" s="263">
        <v>190.28571428571428</v>
      </c>
      <c r="F148" s="264">
        <v>333</v>
      </c>
      <c r="G148" s="241"/>
      <c r="H148" s="241"/>
      <c r="I148" s="241"/>
      <c r="J148" s="263">
        <v>278.33333333333331</v>
      </c>
      <c r="K148" s="253">
        <f t="shared" si="6"/>
        <v>242.02976190476187</v>
      </c>
      <c r="L148" s="254">
        <f t="shared" si="7"/>
        <v>2.3030570931397191E-4</v>
      </c>
      <c r="M148" s="218">
        <v>3</v>
      </c>
      <c r="N148" s="218">
        <v>0</v>
      </c>
      <c r="O148" s="218">
        <f t="shared" si="8"/>
        <v>0</v>
      </c>
    </row>
    <row r="149" spans="2:15" x14ac:dyDescent="0.25">
      <c r="B149" s="401"/>
      <c r="C149" s="265" t="s">
        <v>139</v>
      </c>
      <c r="D149" s="263"/>
      <c r="E149" s="263"/>
      <c r="F149" s="264"/>
      <c r="G149" s="263">
        <v>37</v>
      </c>
      <c r="H149" s="263">
        <v>22.2</v>
      </c>
      <c r="I149" s="241"/>
      <c r="J149" s="263"/>
      <c r="K149" s="253">
        <f t="shared" si="6"/>
        <v>29.6</v>
      </c>
      <c r="L149" s="254">
        <f t="shared" si="7"/>
        <v>2.8166159988109482E-5</v>
      </c>
      <c r="M149" s="218">
        <v>3</v>
      </c>
      <c r="N149" s="218">
        <v>0</v>
      </c>
      <c r="O149" s="218">
        <f t="shared" si="8"/>
        <v>0</v>
      </c>
    </row>
    <row r="150" spans="2:15" x14ac:dyDescent="0.25">
      <c r="B150" s="401"/>
      <c r="C150" s="265" t="s">
        <v>96</v>
      </c>
      <c r="D150" s="263"/>
      <c r="E150" s="263">
        <v>15.857142857142858</v>
      </c>
      <c r="F150" s="241"/>
      <c r="G150" s="263">
        <v>18.5</v>
      </c>
      <c r="H150" s="263"/>
      <c r="I150" s="263">
        <v>44.4</v>
      </c>
      <c r="J150" s="263">
        <v>27.833333333333332</v>
      </c>
      <c r="K150" s="253">
        <f t="shared" si="6"/>
        <v>26.647619047619049</v>
      </c>
      <c r="L150" s="254">
        <f t="shared" si="7"/>
        <v>2.5356793966129451E-5</v>
      </c>
      <c r="M150" s="218">
        <v>3</v>
      </c>
      <c r="N150" s="218">
        <v>0</v>
      </c>
      <c r="O150" s="218">
        <f t="shared" si="8"/>
        <v>0</v>
      </c>
    </row>
    <row r="151" spans="2:15" x14ac:dyDescent="0.25">
      <c r="B151" s="401"/>
      <c r="C151" s="262" t="s">
        <v>76</v>
      </c>
      <c r="D151" s="263">
        <v>20</v>
      </c>
      <c r="E151" s="241"/>
      <c r="F151" s="263"/>
      <c r="G151" s="241"/>
      <c r="H151" s="241"/>
      <c r="I151" s="263"/>
      <c r="J151" s="263"/>
      <c r="K151" s="253">
        <f t="shared" si="6"/>
        <v>20</v>
      </c>
      <c r="L151" s="254">
        <f t="shared" si="7"/>
        <v>1.9031189181155057E-5</v>
      </c>
      <c r="M151" s="218">
        <v>3</v>
      </c>
      <c r="N151" s="218">
        <v>0</v>
      </c>
      <c r="O151" s="218">
        <f t="shared" si="8"/>
        <v>0</v>
      </c>
    </row>
    <row r="152" spans="2:15" x14ac:dyDescent="0.25">
      <c r="B152" s="401"/>
      <c r="C152" s="183" t="s">
        <v>155</v>
      </c>
      <c r="D152" s="263"/>
      <c r="E152" s="241"/>
      <c r="F152" s="263"/>
      <c r="G152" s="241"/>
      <c r="H152" s="263">
        <v>1665</v>
      </c>
      <c r="I152" s="263">
        <v>22.2</v>
      </c>
      <c r="J152" s="263">
        <v>18.5</v>
      </c>
      <c r="K152" s="253">
        <f t="shared" si="6"/>
        <v>568.56666666666672</v>
      </c>
      <c r="L152" s="254">
        <f t="shared" si="7"/>
        <v>5.4102498977160298E-4</v>
      </c>
      <c r="M152" s="218">
        <v>3</v>
      </c>
      <c r="N152" s="218">
        <v>0</v>
      </c>
      <c r="O152" s="218">
        <f t="shared" si="8"/>
        <v>0</v>
      </c>
    </row>
    <row r="153" spans="2:15" x14ac:dyDescent="0.25">
      <c r="B153" s="401"/>
      <c r="C153" s="262" t="s">
        <v>65</v>
      </c>
      <c r="D153" s="263">
        <v>20</v>
      </c>
      <c r="E153" s="241"/>
      <c r="F153" s="241"/>
      <c r="G153" s="263">
        <v>50</v>
      </c>
      <c r="H153" s="263">
        <v>40</v>
      </c>
      <c r="I153" s="263">
        <v>40</v>
      </c>
      <c r="J153" s="263">
        <v>16.666666666666668</v>
      </c>
      <c r="K153" s="253">
        <f t="shared" si="6"/>
        <v>33.333333333333329</v>
      </c>
      <c r="L153" s="254">
        <f t="shared" si="7"/>
        <v>3.1718648635258423E-5</v>
      </c>
      <c r="M153" s="218">
        <v>3</v>
      </c>
      <c r="N153" s="218">
        <v>0</v>
      </c>
      <c r="O153" s="218">
        <f t="shared" si="8"/>
        <v>0</v>
      </c>
    </row>
    <row r="154" spans="2:15" x14ac:dyDescent="0.25">
      <c r="B154" s="401"/>
      <c r="C154" s="184" t="s">
        <v>171</v>
      </c>
      <c r="D154" s="263"/>
      <c r="E154" s="241"/>
      <c r="F154" s="241"/>
      <c r="G154" s="263"/>
      <c r="H154" s="263">
        <v>22.2</v>
      </c>
      <c r="I154" s="263"/>
      <c r="J154" s="241"/>
      <c r="K154" s="253">
        <f t="shared" si="6"/>
        <v>22.2</v>
      </c>
      <c r="L154" s="254">
        <f t="shared" si="7"/>
        <v>2.1124619991082111E-5</v>
      </c>
      <c r="M154" s="218">
        <v>3</v>
      </c>
      <c r="N154" s="218">
        <v>0</v>
      </c>
      <c r="O154" s="218">
        <f t="shared" si="8"/>
        <v>0</v>
      </c>
    </row>
    <row r="155" spans="2:15" x14ac:dyDescent="0.25">
      <c r="B155" s="244" t="s">
        <v>67</v>
      </c>
      <c r="C155" s="267" t="s">
        <v>71</v>
      </c>
      <c r="D155" s="263">
        <v>20</v>
      </c>
      <c r="E155" s="241"/>
      <c r="F155" s="241"/>
      <c r="G155" s="241"/>
      <c r="H155" s="241"/>
      <c r="I155" s="241"/>
      <c r="J155" s="241"/>
      <c r="K155" s="253">
        <f t="shared" si="6"/>
        <v>20</v>
      </c>
      <c r="L155" s="254">
        <f t="shared" si="7"/>
        <v>1.9031189181155057E-5</v>
      </c>
      <c r="M155" s="218">
        <v>3</v>
      </c>
      <c r="N155" s="218">
        <v>0</v>
      </c>
      <c r="O155" s="218">
        <f t="shared" si="8"/>
        <v>0</v>
      </c>
    </row>
    <row r="156" spans="2:15" x14ac:dyDescent="0.25">
      <c r="B156" s="401" t="s">
        <v>228</v>
      </c>
      <c r="C156" s="242" t="s">
        <v>6</v>
      </c>
      <c r="D156" s="263">
        <v>11.1</v>
      </c>
      <c r="E156" s="263">
        <v>15.857142857142858</v>
      </c>
      <c r="F156" s="241"/>
      <c r="G156" s="241"/>
      <c r="H156" s="241"/>
      <c r="I156" s="263">
        <v>22.2</v>
      </c>
      <c r="J156" s="241"/>
      <c r="K156" s="253">
        <f t="shared" si="6"/>
        <v>16.385714285714286</v>
      </c>
      <c r="L156" s="254">
        <f t="shared" si="7"/>
        <v>1.5591981421989179E-5</v>
      </c>
      <c r="M156" s="218">
        <v>20</v>
      </c>
      <c r="N156" s="218">
        <v>0</v>
      </c>
      <c r="O156" s="218">
        <f t="shared" si="8"/>
        <v>0</v>
      </c>
    </row>
    <row r="157" spans="2:15" x14ac:dyDescent="0.2">
      <c r="B157" s="401"/>
      <c r="C157" s="242" t="s">
        <v>5</v>
      </c>
      <c r="D157" s="263">
        <v>77.7</v>
      </c>
      <c r="E157" s="263">
        <v>142.71428571428572</v>
      </c>
      <c r="F157" s="264">
        <v>1398.6</v>
      </c>
      <c r="G157" s="263">
        <v>111</v>
      </c>
      <c r="H157" s="263">
        <v>22.2</v>
      </c>
      <c r="I157" s="263">
        <v>22.2</v>
      </c>
      <c r="J157" s="263">
        <v>111.33333333333333</v>
      </c>
      <c r="K157" s="253">
        <f t="shared" si="6"/>
        <v>269.39251700680268</v>
      </c>
      <c r="L157" s="254">
        <f t="shared" si="7"/>
        <v>2.5634299775719962E-4</v>
      </c>
      <c r="M157" s="218">
        <v>5</v>
      </c>
      <c r="N157" s="218">
        <v>0</v>
      </c>
      <c r="O157" s="218">
        <f t="shared" si="8"/>
        <v>0</v>
      </c>
    </row>
    <row r="158" spans="2:15" x14ac:dyDescent="0.25">
      <c r="B158" s="401"/>
      <c r="C158" s="265" t="s">
        <v>140</v>
      </c>
      <c r="D158" s="263"/>
      <c r="E158" s="263"/>
      <c r="F158" s="264"/>
      <c r="G158" s="263">
        <v>18.5</v>
      </c>
      <c r="H158" s="241"/>
      <c r="I158" s="241"/>
      <c r="J158" s="241"/>
      <c r="K158" s="253">
        <f t="shared" si="6"/>
        <v>18.5</v>
      </c>
      <c r="L158" s="254">
        <f t="shared" si="7"/>
        <v>1.7603849992568427E-5</v>
      </c>
      <c r="M158" s="218">
        <v>5</v>
      </c>
      <c r="N158" s="218">
        <v>0</v>
      </c>
      <c r="O158" s="218">
        <f t="shared" si="8"/>
        <v>0</v>
      </c>
    </row>
    <row r="159" spans="2:15" x14ac:dyDescent="0.25">
      <c r="B159" s="401"/>
      <c r="C159" s="242" t="s">
        <v>69</v>
      </c>
      <c r="D159" s="263">
        <v>50</v>
      </c>
      <c r="E159" s="263">
        <v>71.428571428571431</v>
      </c>
      <c r="F159" s="264">
        <v>40</v>
      </c>
      <c r="G159" s="241"/>
      <c r="H159" s="263">
        <v>40</v>
      </c>
      <c r="I159" s="263">
        <v>42.2</v>
      </c>
      <c r="J159" s="263">
        <v>83.333333333333329</v>
      </c>
      <c r="K159" s="253">
        <f t="shared" si="6"/>
        <v>54.493650793650794</v>
      </c>
      <c r="L159" s="254">
        <f t="shared" si="7"/>
        <v>5.1853948871288427E-5</v>
      </c>
      <c r="M159" s="218">
        <v>5</v>
      </c>
      <c r="N159" s="218">
        <v>0</v>
      </c>
      <c r="O159" s="218">
        <f t="shared" si="8"/>
        <v>0</v>
      </c>
    </row>
    <row r="160" spans="2:15" x14ac:dyDescent="0.25">
      <c r="B160" s="401" t="s">
        <v>7</v>
      </c>
      <c r="C160" s="242" t="s">
        <v>53</v>
      </c>
      <c r="D160" s="263">
        <v>22.2</v>
      </c>
      <c r="E160" s="263">
        <v>47.571428571428569</v>
      </c>
      <c r="F160" s="241"/>
      <c r="G160" s="263">
        <v>146.16666666666666</v>
      </c>
      <c r="H160" s="263">
        <v>177.6</v>
      </c>
      <c r="I160" s="241"/>
      <c r="J160" s="263">
        <v>334</v>
      </c>
      <c r="K160" s="253">
        <f t="shared" si="6"/>
        <v>145.50761904761904</v>
      </c>
      <c r="L160" s="254">
        <f t="shared" si="7"/>
        <v>1.3845915126973395E-4</v>
      </c>
      <c r="M160" s="218">
        <v>9</v>
      </c>
      <c r="N160" s="218">
        <v>0</v>
      </c>
      <c r="O160" s="218">
        <f t="shared" si="8"/>
        <v>0</v>
      </c>
    </row>
    <row r="161" spans="2:15" x14ac:dyDescent="0.25">
      <c r="B161" s="401"/>
      <c r="C161" s="242" t="s">
        <v>50</v>
      </c>
      <c r="D161" s="263">
        <v>51.1</v>
      </c>
      <c r="E161" s="241"/>
      <c r="F161" s="241"/>
      <c r="G161" s="263">
        <v>50</v>
      </c>
      <c r="H161" s="263">
        <v>310.8</v>
      </c>
      <c r="I161" s="263">
        <v>20</v>
      </c>
      <c r="J161" s="263">
        <v>272</v>
      </c>
      <c r="K161" s="253">
        <f t="shared" si="6"/>
        <v>140.78</v>
      </c>
      <c r="L161" s="254">
        <f t="shared" si="7"/>
        <v>1.3396054064615043E-4</v>
      </c>
      <c r="M161" s="218">
        <v>9</v>
      </c>
      <c r="N161" s="218">
        <v>0</v>
      </c>
      <c r="O161" s="218">
        <f t="shared" si="8"/>
        <v>0</v>
      </c>
    </row>
    <row r="162" spans="2:15" x14ac:dyDescent="0.25">
      <c r="B162" s="401"/>
      <c r="C162" s="184" t="s">
        <v>188</v>
      </c>
      <c r="D162" s="263"/>
      <c r="E162" s="241"/>
      <c r="F162" s="241"/>
      <c r="G162" s="241"/>
      <c r="H162" s="263"/>
      <c r="I162" s="263"/>
      <c r="J162" s="263">
        <v>9769.5</v>
      </c>
      <c r="K162" s="253">
        <f t="shared" si="6"/>
        <v>9769.5</v>
      </c>
      <c r="L162" s="254">
        <f t="shared" si="7"/>
        <v>9.296260135264715E-3</v>
      </c>
      <c r="M162" s="218">
        <v>9</v>
      </c>
      <c r="N162" s="218">
        <v>0</v>
      </c>
      <c r="O162" s="218">
        <f t="shared" si="8"/>
        <v>0</v>
      </c>
    </row>
    <row r="163" spans="2:15" x14ac:dyDescent="0.25">
      <c r="B163" s="401"/>
      <c r="C163" s="268" t="s">
        <v>27</v>
      </c>
      <c r="D163" s="263">
        <v>2708.4</v>
      </c>
      <c r="E163" s="263">
        <v>7641.4285714285716</v>
      </c>
      <c r="F163" s="263"/>
      <c r="G163" s="263">
        <v>9527.5</v>
      </c>
      <c r="H163" s="263">
        <v>3196.8</v>
      </c>
      <c r="I163" s="263">
        <v>7170.6</v>
      </c>
      <c r="J163" s="263">
        <v>10380.833333333334</v>
      </c>
      <c r="K163" s="253">
        <f t="shared" si="6"/>
        <v>6770.9269841269852</v>
      </c>
      <c r="L163" s="254">
        <f t="shared" si="7"/>
        <v>6.4429396183354158E-3</v>
      </c>
      <c r="M163" s="218">
        <v>9</v>
      </c>
      <c r="N163" s="218">
        <v>0</v>
      </c>
      <c r="O163" s="218">
        <f t="shared" si="8"/>
        <v>0</v>
      </c>
    </row>
    <row r="164" spans="2:15" x14ac:dyDescent="0.2">
      <c r="B164" s="401"/>
      <c r="C164" s="262" t="s">
        <v>52</v>
      </c>
      <c r="D164" s="263">
        <v>66.599999999999994</v>
      </c>
      <c r="E164" s="263">
        <v>1062.4285714285713</v>
      </c>
      <c r="F164" s="264">
        <v>1021.2</v>
      </c>
      <c r="G164" s="263">
        <v>610.5</v>
      </c>
      <c r="H164" s="263">
        <v>1642.8</v>
      </c>
      <c r="I164" s="263"/>
      <c r="J164" s="263">
        <v>74</v>
      </c>
      <c r="K164" s="253">
        <f t="shared" si="6"/>
        <v>746.25476190476184</v>
      </c>
      <c r="L164" s="254">
        <f t="shared" si="7"/>
        <v>7.1010577755736728E-4</v>
      </c>
      <c r="M164" s="218">
        <v>9</v>
      </c>
      <c r="N164" s="218">
        <v>0</v>
      </c>
      <c r="O164" s="218">
        <f t="shared" si="8"/>
        <v>0</v>
      </c>
    </row>
    <row r="165" spans="2:15" x14ac:dyDescent="0.2">
      <c r="B165" s="401"/>
      <c r="C165" s="184" t="s">
        <v>194</v>
      </c>
      <c r="D165" s="263"/>
      <c r="E165" s="263"/>
      <c r="F165" s="264"/>
      <c r="G165" s="263"/>
      <c r="H165" s="263"/>
      <c r="I165" s="263"/>
      <c r="J165" s="263">
        <v>33.333333333333336</v>
      </c>
      <c r="K165" s="253">
        <f t="shared" si="6"/>
        <v>33.333333333333336</v>
      </c>
      <c r="L165" s="254">
        <f t="shared" si="7"/>
        <v>3.171864863525843E-5</v>
      </c>
      <c r="M165" s="218">
        <v>9</v>
      </c>
      <c r="N165" s="218">
        <v>0</v>
      </c>
      <c r="O165" s="218">
        <f t="shared" si="8"/>
        <v>0</v>
      </c>
    </row>
    <row r="166" spans="2:15" x14ac:dyDescent="0.2">
      <c r="B166" s="401" t="s">
        <v>19</v>
      </c>
      <c r="C166" s="242" t="s">
        <v>20</v>
      </c>
      <c r="D166" s="263">
        <v>1027.7</v>
      </c>
      <c r="E166" s="263">
        <v>2439.5714285714284</v>
      </c>
      <c r="F166" s="264">
        <v>2684.4</v>
      </c>
      <c r="G166" s="263">
        <v>2488.6666666666665</v>
      </c>
      <c r="H166" s="263">
        <v>2235.4</v>
      </c>
      <c r="I166" s="263">
        <v>1722.2</v>
      </c>
      <c r="J166" s="263">
        <v>2318.6666666666665</v>
      </c>
      <c r="K166" s="253">
        <f t="shared" si="6"/>
        <v>2130.9435374149657</v>
      </c>
      <c r="L166" s="254">
        <f t="shared" si="7"/>
        <v>2.0277194797451987E-3</v>
      </c>
      <c r="M166" s="218">
        <v>9</v>
      </c>
      <c r="N166" s="218">
        <v>0</v>
      </c>
      <c r="O166" s="218">
        <f t="shared" si="8"/>
        <v>0</v>
      </c>
    </row>
    <row r="167" spans="2:15" x14ac:dyDescent="0.25">
      <c r="B167" s="401"/>
      <c r="C167" s="266" t="s">
        <v>100</v>
      </c>
      <c r="D167" s="263"/>
      <c r="E167" s="263"/>
      <c r="F167" s="264">
        <v>20</v>
      </c>
      <c r="G167" s="263">
        <v>18.5</v>
      </c>
      <c r="H167" s="241"/>
      <c r="I167" s="241"/>
      <c r="J167" s="241"/>
      <c r="K167" s="253">
        <f t="shared" si="6"/>
        <v>19.25</v>
      </c>
      <c r="L167" s="254">
        <f t="shared" si="7"/>
        <v>1.831751958686174E-5</v>
      </c>
      <c r="M167" s="218">
        <v>9</v>
      </c>
      <c r="N167" s="218">
        <v>0</v>
      </c>
      <c r="O167" s="218">
        <f t="shared" si="8"/>
        <v>0</v>
      </c>
    </row>
    <row r="168" spans="2:15" x14ac:dyDescent="0.2">
      <c r="B168" s="401"/>
      <c r="C168" s="265" t="s">
        <v>61</v>
      </c>
      <c r="D168" s="263"/>
      <c r="E168" s="263">
        <v>314.28571428571428</v>
      </c>
      <c r="F168" s="264">
        <v>1120</v>
      </c>
      <c r="G168" s="263">
        <v>333.33333333333331</v>
      </c>
      <c r="H168" s="263">
        <v>240</v>
      </c>
      <c r="I168" s="263">
        <v>160</v>
      </c>
      <c r="J168" s="263">
        <v>216.66666666666666</v>
      </c>
      <c r="K168" s="253">
        <f t="shared" ref="K168:K198" si="9">AVERAGE(D168:J168)</f>
        <v>397.38095238095235</v>
      </c>
      <c r="L168" s="254">
        <f t="shared" ref="L168:L199" si="10">K168/K$199</f>
        <v>3.7813160408747365E-4</v>
      </c>
      <c r="M168" s="218">
        <v>9</v>
      </c>
      <c r="N168" s="218">
        <v>0</v>
      </c>
      <c r="O168" s="218">
        <f t="shared" ref="O168:O198" si="11">M168*N168</f>
        <v>0</v>
      </c>
    </row>
    <row r="169" spans="2:15" x14ac:dyDescent="0.2">
      <c r="B169" s="401"/>
      <c r="C169" s="262" t="s">
        <v>44</v>
      </c>
      <c r="D169" s="263">
        <v>703.3</v>
      </c>
      <c r="E169" s="263">
        <v>365</v>
      </c>
      <c r="F169" s="264">
        <v>1000</v>
      </c>
      <c r="G169" s="263">
        <v>1731.3333333333333</v>
      </c>
      <c r="H169" s="263">
        <v>2725</v>
      </c>
      <c r="I169" s="263">
        <v>811</v>
      </c>
      <c r="J169" s="263">
        <v>5509.666666666667</v>
      </c>
      <c r="K169" s="253">
        <f t="shared" si="9"/>
        <v>1835.042857142857</v>
      </c>
      <c r="L169" s="254">
        <f t="shared" si="10"/>
        <v>1.7461523884906502E-3</v>
      </c>
      <c r="M169" s="218">
        <v>9</v>
      </c>
      <c r="N169" s="218">
        <v>0</v>
      </c>
      <c r="O169" s="218">
        <f t="shared" si="11"/>
        <v>0</v>
      </c>
    </row>
    <row r="170" spans="2:15" x14ac:dyDescent="0.25">
      <c r="B170" s="401"/>
      <c r="C170" s="262" t="s">
        <v>57</v>
      </c>
      <c r="D170" s="263">
        <v>51.1</v>
      </c>
      <c r="E170" s="241"/>
      <c r="F170" s="264">
        <v>22.2</v>
      </c>
      <c r="G170" s="263">
        <v>50</v>
      </c>
      <c r="H170" s="263">
        <v>60</v>
      </c>
      <c r="I170" s="241"/>
      <c r="J170" s="263">
        <v>18.5</v>
      </c>
      <c r="K170" s="253">
        <f t="shared" si="9"/>
        <v>40.36</v>
      </c>
      <c r="L170" s="254">
        <f t="shared" si="10"/>
        <v>3.8404939767570905E-5</v>
      </c>
      <c r="M170" s="218">
        <v>9</v>
      </c>
      <c r="N170" s="218">
        <v>0</v>
      </c>
      <c r="O170" s="218">
        <f t="shared" si="11"/>
        <v>0</v>
      </c>
    </row>
    <row r="171" spans="2:15" x14ac:dyDescent="0.25">
      <c r="B171" s="244" t="s">
        <v>141</v>
      </c>
      <c r="C171" s="265" t="s">
        <v>99</v>
      </c>
      <c r="D171" s="263"/>
      <c r="E171" s="263">
        <v>15.857142857142858</v>
      </c>
      <c r="F171" s="241"/>
      <c r="G171" s="263">
        <v>37</v>
      </c>
      <c r="H171" s="241"/>
      <c r="I171" s="241"/>
      <c r="J171" s="241"/>
      <c r="K171" s="253">
        <f t="shared" si="9"/>
        <v>26.428571428571431</v>
      </c>
      <c r="L171" s="254">
        <f t="shared" si="10"/>
        <v>2.514835713224061E-5</v>
      </c>
      <c r="M171" s="218" t="s">
        <v>229</v>
      </c>
      <c r="N171" s="218">
        <v>0</v>
      </c>
      <c r="O171" s="218">
        <v>0</v>
      </c>
    </row>
    <row r="172" spans="2:15" x14ac:dyDescent="0.25">
      <c r="B172" s="401" t="s">
        <v>9</v>
      </c>
      <c r="C172" s="184" t="s">
        <v>182</v>
      </c>
      <c r="D172" s="263"/>
      <c r="E172" s="263"/>
      <c r="F172" s="241"/>
      <c r="G172" s="263"/>
      <c r="H172" s="241"/>
      <c r="I172" s="263">
        <v>22.2</v>
      </c>
      <c r="J172" s="263">
        <v>18.5</v>
      </c>
      <c r="K172" s="253">
        <f t="shared" si="9"/>
        <v>20.350000000000001</v>
      </c>
      <c r="L172" s="254">
        <f t="shared" si="10"/>
        <v>1.9364234991825271E-5</v>
      </c>
      <c r="M172" s="218">
        <v>12</v>
      </c>
      <c r="N172" s="218">
        <v>0</v>
      </c>
      <c r="O172" s="218">
        <f t="shared" si="11"/>
        <v>0</v>
      </c>
    </row>
    <row r="173" spans="2:15" x14ac:dyDescent="0.25">
      <c r="B173" s="401"/>
      <c r="C173" s="262" t="s">
        <v>74</v>
      </c>
      <c r="D173" s="263">
        <v>40</v>
      </c>
      <c r="E173" s="263">
        <v>299.85714285714283</v>
      </c>
      <c r="F173" s="264">
        <v>133.19999999999999</v>
      </c>
      <c r="G173" s="264"/>
      <c r="H173" s="263"/>
      <c r="I173" s="263"/>
      <c r="J173" s="241"/>
      <c r="K173" s="253">
        <f t="shared" si="9"/>
        <v>157.68571428571428</v>
      </c>
      <c r="L173" s="254">
        <f t="shared" si="10"/>
        <v>1.5004733298684965E-4</v>
      </c>
      <c r="M173" s="218">
        <v>12</v>
      </c>
      <c r="N173" s="218">
        <v>0</v>
      </c>
      <c r="O173" s="218">
        <f t="shared" si="11"/>
        <v>0</v>
      </c>
    </row>
    <row r="174" spans="2:15" x14ac:dyDescent="0.25">
      <c r="B174" s="401"/>
      <c r="C174" s="262" t="s">
        <v>45</v>
      </c>
      <c r="D174" s="263">
        <v>451.8</v>
      </c>
      <c r="E174" s="263">
        <v>158.57142857142858</v>
      </c>
      <c r="F174" s="264">
        <v>80</v>
      </c>
      <c r="G174" s="263">
        <v>16.666666666666668</v>
      </c>
      <c r="H174" s="241"/>
      <c r="I174" s="263">
        <v>22.2</v>
      </c>
      <c r="J174" s="263">
        <v>50</v>
      </c>
      <c r="K174" s="253">
        <f t="shared" si="9"/>
        <v>129.87301587301587</v>
      </c>
      <c r="L174" s="254">
        <f t="shared" si="10"/>
        <v>1.2358189673032592E-4</v>
      </c>
      <c r="M174" s="218">
        <v>12</v>
      </c>
      <c r="N174" s="218">
        <v>0</v>
      </c>
      <c r="O174" s="218">
        <f t="shared" si="11"/>
        <v>0</v>
      </c>
    </row>
    <row r="175" spans="2:15" x14ac:dyDescent="0.25">
      <c r="B175" s="401"/>
      <c r="C175" s="266" t="s">
        <v>122</v>
      </c>
      <c r="D175" s="263"/>
      <c r="E175" s="263"/>
      <c r="F175" s="264">
        <v>220</v>
      </c>
      <c r="G175" s="241"/>
      <c r="H175" s="241"/>
      <c r="I175" s="263"/>
      <c r="J175" s="241"/>
      <c r="K175" s="253">
        <f t="shared" si="9"/>
        <v>220</v>
      </c>
      <c r="L175" s="254">
        <f t="shared" si="10"/>
        <v>2.0934308099270562E-4</v>
      </c>
      <c r="M175" s="218">
        <v>12</v>
      </c>
      <c r="N175" s="218">
        <v>0</v>
      </c>
      <c r="O175" s="218">
        <f t="shared" si="11"/>
        <v>0</v>
      </c>
    </row>
    <row r="176" spans="2:15" x14ac:dyDescent="0.25">
      <c r="B176" s="401"/>
      <c r="C176" s="242" t="s">
        <v>15</v>
      </c>
      <c r="D176" s="263">
        <v>43.3</v>
      </c>
      <c r="E176" s="263">
        <v>30.142857142857142</v>
      </c>
      <c r="F176" s="264">
        <v>42.2</v>
      </c>
      <c r="G176" s="263">
        <v>37</v>
      </c>
      <c r="H176" s="241"/>
      <c r="I176" s="263">
        <v>22.2</v>
      </c>
      <c r="J176" s="263">
        <v>27.833333333333332</v>
      </c>
      <c r="K176" s="253">
        <f t="shared" si="9"/>
        <v>33.779365079365078</v>
      </c>
      <c r="L176" s="254">
        <f t="shared" si="10"/>
        <v>3.2143074362234978E-5</v>
      </c>
      <c r="M176" s="218">
        <v>1</v>
      </c>
      <c r="N176" s="218">
        <v>0</v>
      </c>
      <c r="O176" s="218">
        <f t="shared" si="11"/>
        <v>0</v>
      </c>
    </row>
    <row r="177" spans="2:15" x14ac:dyDescent="0.25">
      <c r="B177" s="401"/>
      <c r="C177" s="242" t="s">
        <v>51</v>
      </c>
      <c r="D177" s="263">
        <v>22.2</v>
      </c>
      <c r="E177" s="241"/>
      <c r="F177" s="263"/>
      <c r="G177" s="241"/>
      <c r="H177" s="241"/>
      <c r="I177" s="241"/>
      <c r="J177" s="241"/>
      <c r="K177" s="253">
        <f t="shared" si="9"/>
        <v>22.2</v>
      </c>
      <c r="L177" s="254">
        <f t="shared" si="10"/>
        <v>2.1124619991082111E-5</v>
      </c>
      <c r="M177" s="218">
        <v>1</v>
      </c>
      <c r="N177" s="218">
        <v>0</v>
      </c>
      <c r="O177" s="218">
        <f t="shared" si="11"/>
        <v>0</v>
      </c>
    </row>
    <row r="178" spans="2:15" x14ac:dyDescent="0.25">
      <c r="B178" s="401"/>
      <c r="C178" s="242" t="s">
        <v>14</v>
      </c>
      <c r="D178" s="263">
        <v>11.1</v>
      </c>
      <c r="E178" s="241"/>
      <c r="F178" s="264">
        <v>133.19999999999999</v>
      </c>
      <c r="G178" s="241"/>
      <c r="H178" s="241"/>
      <c r="I178" s="263">
        <v>22.2</v>
      </c>
      <c r="J178" s="241"/>
      <c r="K178" s="253">
        <f t="shared" si="9"/>
        <v>55.499999999999993</v>
      </c>
      <c r="L178" s="254">
        <f t="shared" si="10"/>
        <v>5.281154997770527E-5</v>
      </c>
      <c r="M178" s="218">
        <v>12</v>
      </c>
      <c r="N178" s="218">
        <v>0</v>
      </c>
      <c r="O178" s="218">
        <f t="shared" si="11"/>
        <v>0</v>
      </c>
    </row>
    <row r="179" spans="2:15" x14ac:dyDescent="0.25">
      <c r="B179" s="401"/>
      <c r="C179" s="242" t="s">
        <v>21</v>
      </c>
      <c r="D179" s="263">
        <v>11.1</v>
      </c>
      <c r="E179" s="241"/>
      <c r="F179" s="241"/>
      <c r="G179" s="263">
        <v>18.5</v>
      </c>
      <c r="H179" s="263"/>
      <c r="I179" s="241"/>
      <c r="J179" s="241"/>
      <c r="K179" s="253">
        <f t="shared" si="9"/>
        <v>14.8</v>
      </c>
      <c r="L179" s="254">
        <f t="shared" si="10"/>
        <v>1.4083079994054741E-5</v>
      </c>
      <c r="M179" s="218">
        <v>12</v>
      </c>
      <c r="N179" s="218">
        <v>0</v>
      </c>
      <c r="O179" s="218">
        <f t="shared" si="11"/>
        <v>0</v>
      </c>
    </row>
    <row r="180" spans="2:15" x14ac:dyDescent="0.25">
      <c r="B180" s="401"/>
      <c r="C180" s="242" t="s">
        <v>13</v>
      </c>
      <c r="D180" s="263">
        <v>22.2</v>
      </c>
      <c r="E180" s="263">
        <v>57.142857142857146</v>
      </c>
      <c r="F180" s="241"/>
      <c r="G180" s="263">
        <v>37</v>
      </c>
      <c r="H180" s="263"/>
      <c r="I180" s="241"/>
      <c r="J180" s="263">
        <v>74.166666666666671</v>
      </c>
      <c r="K180" s="253">
        <f t="shared" si="9"/>
        <v>47.627380952380953</v>
      </c>
      <c r="L180" s="254">
        <f t="shared" si="10"/>
        <v>4.5320284855385136E-5</v>
      </c>
      <c r="M180" s="218">
        <v>12</v>
      </c>
      <c r="N180" s="218">
        <v>0</v>
      </c>
      <c r="O180" s="218">
        <f t="shared" si="11"/>
        <v>0</v>
      </c>
    </row>
    <row r="181" spans="2:15" x14ac:dyDescent="0.25">
      <c r="B181" s="401"/>
      <c r="C181" s="242" t="s">
        <v>10</v>
      </c>
      <c r="D181" s="263">
        <v>80</v>
      </c>
      <c r="E181" s="241"/>
      <c r="F181" s="241"/>
      <c r="G181" s="241"/>
      <c r="H181" s="241"/>
      <c r="I181" s="241"/>
      <c r="J181" s="241"/>
      <c r="K181" s="253">
        <f t="shared" si="9"/>
        <v>80</v>
      </c>
      <c r="L181" s="254">
        <f t="shared" si="10"/>
        <v>7.6124756724620226E-5</v>
      </c>
      <c r="M181" s="218">
        <v>12</v>
      </c>
      <c r="N181" s="218">
        <v>0</v>
      </c>
      <c r="O181" s="218">
        <f t="shared" si="11"/>
        <v>0</v>
      </c>
    </row>
    <row r="182" spans="2:15" x14ac:dyDescent="0.25">
      <c r="B182" s="401"/>
      <c r="C182" s="265" t="s">
        <v>104</v>
      </c>
      <c r="D182" s="263"/>
      <c r="E182" s="263">
        <v>14.285714285714286</v>
      </c>
      <c r="F182" s="263"/>
      <c r="G182" s="263">
        <v>16.666666666666668</v>
      </c>
      <c r="H182" s="263">
        <v>20</v>
      </c>
      <c r="I182" s="241"/>
      <c r="J182" s="241"/>
      <c r="K182" s="253">
        <f t="shared" si="9"/>
        <v>16.984126984126984</v>
      </c>
      <c r="L182" s="254">
        <f t="shared" si="10"/>
        <v>1.6161406685584057E-5</v>
      </c>
      <c r="M182" s="218">
        <v>12</v>
      </c>
      <c r="N182" s="218">
        <v>0</v>
      </c>
      <c r="O182" s="218">
        <f t="shared" si="11"/>
        <v>0</v>
      </c>
    </row>
    <row r="183" spans="2:15" x14ac:dyDescent="0.25">
      <c r="B183" s="401"/>
      <c r="C183" s="269" t="s">
        <v>123</v>
      </c>
      <c r="D183" s="263"/>
      <c r="E183" s="263"/>
      <c r="F183" s="264">
        <v>160</v>
      </c>
      <c r="G183" s="241"/>
      <c r="H183" s="241"/>
      <c r="I183" s="241"/>
      <c r="J183" s="241"/>
      <c r="K183" s="253">
        <f t="shared" si="9"/>
        <v>160</v>
      </c>
      <c r="L183" s="254">
        <f t="shared" si="10"/>
        <v>1.5224951344924045E-4</v>
      </c>
      <c r="M183" s="218">
        <v>12</v>
      </c>
      <c r="N183" s="218">
        <v>0</v>
      </c>
      <c r="O183" s="218">
        <f t="shared" si="11"/>
        <v>0</v>
      </c>
    </row>
    <row r="184" spans="2:15" x14ac:dyDescent="0.25">
      <c r="B184" s="401"/>
      <c r="C184" s="242" t="s">
        <v>11</v>
      </c>
      <c r="D184" s="263">
        <v>88.8</v>
      </c>
      <c r="E184" s="263">
        <v>126.85714285714286</v>
      </c>
      <c r="F184" s="264">
        <v>66.599999999999994</v>
      </c>
      <c r="G184" s="263">
        <v>222</v>
      </c>
      <c r="H184" s="241"/>
      <c r="I184" s="263">
        <v>222</v>
      </c>
      <c r="J184" s="263">
        <v>27.833333333333332</v>
      </c>
      <c r="K184" s="253">
        <f t="shared" si="9"/>
        <v>125.68174603174604</v>
      </c>
      <c r="L184" s="254">
        <f t="shared" si="10"/>
        <v>1.1959365426740213E-4</v>
      </c>
      <c r="M184" s="218">
        <v>12</v>
      </c>
      <c r="N184" s="218">
        <v>0</v>
      </c>
      <c r="O184" s="218">
        <f t="shared" si="11"/>
        <v>0</v>
      </c>
    </row>
    <row r="185" spans="2:15" x14ac:dyDescent="0.25">
      <c r="B185" s="401"/>
      <c r="C185" s="262" t="s">
        <v>46</v>
      </c>
      <c r="D185" s="263">
        <v>11.1</v>
      </c>
      <c r="E185" s="263">
        <v>111</v>
      </c>
      <c r="F185" s="241"/>
      <c r="G185" s="241"/>
      <c r="H185" s="241"/>
      <c r="I185" s="241"/>
      <c r="J185" s="241"/>
      <c r="K185" s="253">
        <f t="shared" si="9"/>
        <v>61.05</v>
      </c>
      <c r="L185" s="254">
        <f t="shared" si="10"/>
        <v>5.8092704975475802E-5</v>
      </c>
      <c r="M185" s="218">
        <v>12</v>
      </c>
      <c r="N185" s="218">
        <v>0</v>
      </c>
      <c r="O185" s="218">
        <f t="shared" si="11"/>
        <v>0</v>
      </c>
    </row>
    <row r="186" spans="2:15" x14ac:dyDescent="0.25">
      <c r="B186" s="401"/>
      <c r="C186" s="266" t="s">
        <v>86</v>
      </c>
      <c r="D186" s="263"/>
      <c r="E186" s="263"/>
      <c r="F186" s="264">
        <v>22.2</v>
      </c>
      <c r="G186" s="263">
        <v>18.5</v>
      </c>
      <c r="H186" s="241"/>
      <c r="I186" s="263">
        <v>44.4</v>
      </c>
      <c r="J186" s="241"/>
      <c r="K186" s="253">
        <f t="shared" si="9"/>
        <v>28.366666666666664</v>
      </c>
      <c r="L186" s="254">
        <f t="shared" si="10"/>
        <v>2.6992569988604918E-5</v>
      </c>
      <c r="M186" s="218">
        <v>12</v>
      </c>
      <c r="N186" s="218">
        <v>0</v>
      </c>
      <c r="O186" s="218">
        <f t="shared" si="11"/>
        <v>0</v>
      </c>
    </row>
    <row r="187" spans="2:15" x14ac:dyDescent="0.25">
      <c r="B187" s="401"/>
      <c r="C187" s="262" t="s">
        <v>72</v>
      </c>
      <c r="D187" s="263">
        <v>40</v>
      </c>
      <c r="E187" s="241"/>
      <c r="F187" s="264">
        <v>80</v>
      </c>
      <c r="G187" s="241"/>
      <c r="H187" s="241"/>
      <c r="I187" s="263">
        <v>40</v>
      </c>
      <c r="J187" s="263">
        <v>166.66666666666666</v>
      </c>
      <c r="K187" s="253">
        <f t="shared" si="9"/>
        <v>81.666666666666657</v>
      </c>
      <c r="L187" s="254">
        <f t="shared" si="10"/>
        <v>7.7710689156383137E-5</v>
      </c>
      <c r="M187" s="218">
        <v>12</v>
      </c>
      <c r="N187" s="218">
        <v>0</v>
      </c>
      <c r="O187" s="218">
        <f t="shared" si="11"/>
        <v>0</v>
      </c>
    </row>
    <row r="188" spans="2:15" x14ac:dyDescent="0.25">
      <c r="B188" s="401"/>
      <c r="C188" s="184" t="s">
        <v>227</v>
      </c>
      <c r="D188" s="263"/>
      <c r="E188" s="241"/>
      <c r="F188" s="264"/>
      <c r="G188" s="241"/>
      <c r="H188" s="241"/>
      <c r="I188" s="263"/>
      <c r="J188" s="263">
        <v>27.833333333333332</v>
      </c>
      <c r="K188" s="253">
        <f t="shared" si="9"/>
        <v>27.833333333333332</v>
      </c>
      <c r="L188" s="254">
        <f t="shared" si="10"/>
        <v>2.6485071610440784E-5</v>
      </c>
      <c r="M188" s="218">
        <v>12</v>
      </c>
      <c r="N188" s="218">
        <v>0</v>
      </c>
      <c r="O188" s="218">
        <f t="shared" si="11"/>
        <v>0</v>
      </c>
    </row>
    <row r="189" spans="2:15" x14ac:dyDescent="0.25">
      <c r="B189" s="401"/>
      <c r="C189" s="262" t="s">
        <v>73</v>
      </c>
      <c r="D189" s="263">
        <v>810</v>
      </c>
      <c r="E189" s="263">
        <v>814.28571428571433</v>
      </c>
      <c r="F189" s="263"/>
      <c r="G189" s="263">
        <v>466.66666666666669</v>
      </c>
      <c r="H189" s="263">
        <v>1720</v>
      </c>
      <c r="I189" s="263">
        <v>1000</v>
      </c>
      <c r="J189" s="241"/>
      <c r="K189" s="253">
        <f t="shared" si="9"/>
        <v>962.19047619047615</v>
      </c>
      <c r="L189" s="254">
        <f t="shared" si="10"/>
        <v>9.1558144903433104E-4</v>
      </c>
      <c r="M189" s="218">
        <v>12</v>
      </c>
      <c r="N189" s="218">
        <v>0</v>
      </c>
      <c r="O189" s="218">
        <f t="shared" si="11"/>
        <v>0</v>
      </c>
    </row>
    <row r="190" spans="2:15" x14ac:dyDescent="0.25">
      <c r="B190" s="401"/>
      <c r="C190" s="262" t="s">
        <v>62</v>
      </c>
      <c r="D190" s="263">
        <v>1010</v>
      </c>
      <c r="E190" s="241"/>
      <c r="F190" s="264">
        <v>20640</v>
      </c>
      <c r="G190" s="263">
        <v>2116.6666666666665</v>
      </c>
      <c r="H190" s="263">
        <v>1840</v>
      </c>
      <c r="I190" s="241"/>
      <c r="J190" s="263">
        <v>1800</v>
      </c>
      <c r="K190" s="253">
        <f t="shared" si="9"/>
        <v>5481.3333333333339</v>
      </c>
      <c r="L190" s="254">
        <f t="shared" si="10"/>
        <v>5.2158145815818964E-3</v>
      </c>
      <c r="M190" s="218">
        <v>12</v>
      </c>
      <c r="N190" s="218">
        <v>0</v>
      </c>
      <c r="O190" s="218">
        <f t="shared" si="11"/>
        <v>0</v>
      </c>
    </row>
    <row r="191" spans="2:15" x14ac:dyDescent="0.25">
      <c r="B191" s="401"/>
      <c r="C191" s="184" t="s">
        <v>189</v>
      </c>
      <c r="D191" s="263"/>
      <c r="E191" s="241"/>
      <c r="F191" s="264"/>
      <c r="G191" s="263"/>
      <c r="H191" s="263"/>
      <c r="I191" s="241"/>
      <c r="J191" s="263">
        <v>27.833333333333332</v>
      </c>
      <c r="K191" s="253">
        <f t="shared" si="9"/>
        <v>27.833333333333332</v>
      </c>
      <c r="L191" s="254">
        <f t="shared" si="10"/>
        <v>2.6485071610440784E-5</v>
      </c>
      <c r="M191" s="218">
        <v>12</v>
      </c>
      <c r="N191" s="218">
        <v>0</v>
      </c>
      <c r="O191" s="218">
        <f t="shared" si="11"/>
        <v>0</v>
      </c>
    </row>
    <row r="192" spans="2:15" x14ac:dyDescent="0.25">
      <c r="B192" s="401"/>
      <c r="C192" s="265" t="s">
        <v>168</v>
      </c>
      <c r="D192" s="241"/>
      <c r="E192" s="241"/>
      <c r="F192" s="241"/>
      <c r="G192" s="263">
        <v>133.33333333333334</v>
      </c>
      <c r="H192" s="241"/>
      <c r="I192" s="241"/>
      <c r="J192" s="241"/>
      <c r="K192" s="253">
        <f t="shared" si="9"/>
        <v>133.33333333333334</v>
      </c>
      <c r="L192" s="254">
        <f t="shared" si="10"/>
        <v>1.2687459454103372E-4</v>
      </c>
      <c r="M192" s="218">
        <v>12</v>
      </c>
      <c r="N192" s="218">
        <v>0</v>
      </c>
      <c r="O192" s="218">
        <f t="shared" si="11"/>
        <v>0</v>
      </c>
    </row>
    <row r="193" spans="2:15" x14ac:dyDescent="0.25">
      <c r="B193" s="401"/>
      <c r="C193" s="184" t="s">
        <v>28</v>
      </c>
      <c r="D193" s="241"/>
      <c r="E193" s="241"/>
      <c r="F193" s="241"/>
      <c r="G193" s="263"/>
      <c r="H193" s="241"/>
      <c r="I193" s="263">
        <v>102.2</v>
      </c>
      <c r="J193" s="241"/>
      <c r="K193" s="253">
        <f t="shared" si="9"/>
        <v>102.2</v>
      </c>
      <c r="L193" s="254">
        <f t="shared" si="10"/>
        <v>9.7249376715702337E-5</v>
      </c>
      <c r="M193" s="218">
        <v>12</v>
      </c>
      <c r="N193" s="218">
        <v>0</v>
      </c>
      <c r="O193" s="218">
        <f t="shared" si="11"/>
        <v>0</v>
      </c>
    </row>
    <row r="194" spans="2:15" x14ac:dyDescent="0.25">
      <c r="B194" s="401"/>
      <c r="C194" s="265" t="s">
        <v>12</v>
      </c>
      <c r="D194" s="263"/>
      <c r="E194" s="263">
        <v>15.857142857142858</v>
      </c>
      <c r="F194" s="263"/>
      <c r="G194" s="241"/>
      <c r="H194" s="241"/>
      <c r="I194" s="241"/>
      <c r="J194" s="263">
        <v>27.833333333333332</v>
      </c>
      <c r="K194" s="253">
        <f t="shared" si="9"/>
        <v>21.845238095238095</v>
      </c>
      <c r="L194" s="254">
        <f t="shared" si="10"/>
        <v>2.0787042944892575E-5</v>
      </c>
      <c r="M194" s="218">
        <v>12</v>
      </c>
      <c r="N194" s="218">
        <v>0</v>
      </c>
      <c r="O194" s="218">
        <f t="shared" si="11"/>
        <v>0</v>
      </c>
    </row>
    <row r="195" spans="2:15" x14ac:dyDescent="0.25">
      <c r="B195" s="401"/>
      <c r="C195" s="265" t="s">
        <v>142</v>
      </c>
      <c r="D195" s="241"/>
      <c r="E195" s="241"/>
      <c r="F195" s="241"/>
      <c r="G195" s="263">
        <v>37</v>
      </c>
      <c r="H195" s="241"/>
      <c r="I195" s="241"/>
      <c r="J195" s="263">
        <v>83.5</v>
      </c>
      <c r="K195" s="253">
        <f t="shared" si="9"/>
        <v>60.25</v>
      </c>
      <c r="L195" s="254">
        <f t="shared" si="10"/>
        <v>5.7331457408229603E-5</v>
      </c>
      <c r="M195" s="218">
        <v>12</v>
      </c>
      <c r="N195" s="218">
        <v>0</v>
      </c>
      <c r="O195" s="218">
        <f t="shared" si="11"/>
        <v>0</v>
      </c>
    </row>
    <row r="196" spans="2:15" x14ac:dyDescent="0.25">
      <c r="B196" s="401"/>
      <c r="C196" s="265" t="s">
        <v>127</v>
      </c>
      <c r="D196" s="241"/>
      <c r="E196" s="241"/>
      <c r="F196" s="241"/>
      <c r="G196" s="263">
        <v>37</v>
      </c>
      <c r="H196" s="241"/>
      <c r="I196" s="241"/>
      <c r="J196" s="241"/>
      <c r="K196" s="253">
        <f t="shared" si="9"/>
        <v>37</v>
      </c>
      <c r="L196" s="254">
        <f t="shared" si="10"/>
        <v>3.5207699985136854E-5</v>
      </c>
      <c r="M196" s="218">
        <v>12</v>
      </c>
      <c r="N196" s="218">
        <v>0</v>
      </c>
      <c r="O196" s="218">
        <f t="shared" si="11"/>
        <v>0</v>
      </c>
    </row>
    <row r="197" spans="2:15" x14ac:dyDescent="0.25">
      <c r="B197" s="401"/>
      <c r="C197" s="242" t="s">
        <v>22</v>
      </c>
      <c r="D197" s="263">
        <v>44.4</v>
      </c>
      <c r="E197" s="241"/>
      <c r="F197" s="263"/>
      <c r="G197" s="241"/>
      <c r="H197" s="241"/>
      <c r="I197" s="241"/>
      <c r="J197" s="241"/>
      <c r="K197" s="253">
        <f t="shared" si="9"/>
        <v>44.4</v>
      </c>
      <c r="L197" s="254">
        <f t="shared" si="10"/>
        <v>4.2249239982164222E-5</v>
      </c>
      <c r="M197" s="218">
        <v>12</v>
      </c>
      <c r="N197" s="218">
        <v>0</v>
      </c>
      <c r="O197" s="218">
        <f t="shared" si="11"/>
        <v>0</v>
      </c>
    </row>
    <row r="198" spans="2:15" x14ac:dyDescent="0.25">
      <c r="B198" s="401"/>
      <c r="C198" s="266" t="s">
        <v>124</v>
      </c>
      <c r="D198" s="241"/>
      <c r="E198" s="241"/>
      <c r="F198" s="264">
        <v>220</v>
      </c>
      <c r="G198" s="241"/>
      <c r="H198" s="241"/>
      <c r="I198" s="241"/>
      <c r="J198" s="241"/>
      <c r="K198" s="253">
        <f t="shared" si="9"/>
        <v>220</v>
      </c>
      <c r="L198" s="254">
        <f t="shared" si="10"/>
        <v>2.0934308099270562E-4</v>
      </c>
      <c r="M198" s="218">
        <v>12</v>
      </c>
      <c r="N198" s="218">
        <v>0</v>
      </c>
      <c r="O198" s="218">
        <f t="shared" si="11"/>
        <v>0</v>
      </c>
    </row>
    <row r="199" spans="2:15" x14ac:dyDescent="0.25">
      <c r="B199" s="402" t="s">
        <v>226</v>
      </c>
      <c r="C199" s="402"/>
      <c r="D199" s="402"/>
      <c r="E199" s="402"/>
      <c r="F199" s="402"/>
      <c r="G199" s="402"/>
      <c r="H199" s="402"/>
      <c r="I199" s="402"/>
      <c r="J199" s="402"/>
      <c r="K199" s="270">
        <f>SUM(K103:K198)</f>
        <v>1050906.4782879818</v>
      </c>
      <c r="L199" s="254">
        <f t="shared" si="10"/>
        <v>1</v>
      </c>
    </row>
  </sheetData>
  <mergeCells count="16">
    <mergeCell ref="B1:C2"/>
    <mergeCell ref="B100:C101"/>
    <mergeCell ref="B103:B107"/>
    <mergeCell ref="B108:B154"/>
    <mergeCell ref="B156:B159"/>
    <mergeCell ref="B4:B7"/>
    <mergeCell ref="B8:B54"/>
    <mergeCell ref="B55:B57"/>
    <mergeCell ref="B58:B61"/>
    <mergeCell ref="B62:B67"/>
    <mergeCell ref="B68:B95"/>
    <mergeCell ref="B160:B165"/>
    <mergeCell ref="B166:B170"/>
    <mergeCell ref="B172:B198"/>
    <mergeCell ref="B199:J199"/>
    <mergeCell ref="B96:J9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Centro</vt:lpstr>
      <vt:lpstr>Bahia Villarrica</vt:lpstr>
      <vt:lpstr>Lit Villarrica</vt:lpstr>
      <vt:lpstr>Lit Sur</vt:lpstr>
      <vt:lpstr>La Poza</vt:lpstr>
      <vt:lpstr>Lit Norte</vt:lpstr>
      <vt:lpstr>Lit Pucon</vt:lpstr>
      <vt:lpstr>PARAMETRO</vt:lpstr>
      <vt:lpstr>Tabla calculo IPL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</dc:creator>
  <cp:lastModifiedBy>Kata</cp:lastModifiedBy>
  <dcterms:created xsi:type="dcterms:W3CDTF">2014-10-17T16:05:55Z</dcterms:created>
  <dcterms:modified xsi:type="dcterms:W3CDTF">2014-11-12T19:17:07Z</dcterms:modified>
</cp:coreProperties>
</file>